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4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comments3.xml" ContentType="application/vnd.openxmlformats-officedocument.spreadsheetml.comments+xml"/>
  <Override PartName="/xl/activeX/activeX32.xml" ContentType="application/vnd.ms-office.activeX+xml"/>
  <Override PartName="/xl/activeX/activeX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4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5265" windowWidth="15330" windowHeight="2685" tabRatio="900"/>
  </bookViews>
  <sheets>
    <sheet name="FrontPage" sheetId="9169" r:id="rId1"/>
    <sheet name="2_Legs_A" sheetId="9162" r:id="rId2"/>
    <sheet name="3_Legs_A" sheetId="9163" r:id="rId3"/>
    <sheet name="4_Legs_A" sheetId="9164" r:id="rId4"/>
    <sheet name="5_Legs_A" sheetId="9165" r:id="rId5"/>
    <sheet name="6_Legs_A" sheetId="9166" r:id="rId6"/>
    <sheet name="P_AW139" sheetId="9155" state="hidden" r:id="rId7"/>
    <sheet name="RTOM" sheetId="101" state="hidden" r:id="rId8"/>
    <sheet name="Aircraft_data" sheetId="28" state="hidden" r:id="rId9"/>
    <sheet name="WPT" sheetId="24" r:id="rId10"/>
    <sheet name="Crews" sheetId="1" r:id="rId11"/>
    <sheet name="Aircrafts" sheetId="9168" state="hidden" r:id="rId12"/>
    <sheet name="Routes" sheetId="9143" state="hidden" r:id="rId13"/>
    <sheet name="W&amp;BAW139" sheetId="9141" r:id="rId14"/>
  </sheets>
  <functionGroups/>
  <definedNames>
    <definedName name="_xlnm._FilterDatabase" localSheetId="9" hidden="1">WPT!$A$1:$G$392</definedName>
    <definedName name="Ac_List">Aircrafts!$A$2:$A$10</definedName>
    <definedName name="Ac_Table">Aircrafts!$A$2:$H$10</definedName>
    <definedName name="_xlnm.Print_Area" localSheetId="1">'2_Legs_A'!$A$2:$U$40</definedName>
    <definedName name="_xlnm.Print_Area" localSheetId="2">'3_Legs_A'!$A$2:$V$45</definedName>
    <definedName name="_xlnm.Print_Area" localSheetId="3">'4_Legs_A'!$A$2:$W$45</definedName>
    <definedName name="_xlnm.Print_Area" localSheetId="4">'5_Legs_A'!$A$2:$X$44</definedName>
    <definedName name="_xlnm.Print_Area" localSheetId="5">'6_Legs_A'!$A$2:$Y$45</definedName>
    <definedName name="_xlnm.Print_Area" localSheetId="8">Aircraft_data!$A$1:$AC$6</definedName>
    <definedName name="_xlnm.Print_Area" localSheetId="11">Aircrafts!$A$1:$H$10</definedName>
    <definedName name="_xlnm.Print_Area" localSheetId="10">Crews!$A$1:$D$45</definedName>
    <definedName name="_xlnm.Print_Area" localSheetId="13">'W&amp;BAW139'!$A$1:$G$45</definedName>
    <definedName name="_xlnm.Print_Area" localSheetId="9">WPT!$A$1:$G$145</definedName>
    <definedName name="Class_CA_400">RTOM!$B$20:$H$20</definedName>
    <definedName name="Class_CA_800">RTOM!$B$18:$H$18</definedName>
    <definedName name="Class_CB_ONS">RTOM!$B$30:$H$30</definedName>
    <definedName name="Class_CONF">RTOM!$B$22:$H$22</definedName>
    <definedName name="Class_PC2_NSFL">RTOM!$B$28:$H$28</definedName>
    <definedName name="Class_PC2_SFL">RTOM!$B$26:$H$26</definedName>
    <definedName name="Class_PC2e">RTOM!$B$32:$H$32</definedName>
    <definedName name="Class_Val">RTOM!$P$2:$P$9</definedName>
    <definedName name="Class_VT_HEL">RTOM!$B$24:$H$24</definedName>
    <definedName name="Contingency">RTOM!$S$2:$S$3</definedName>
    <definedName name="Crew_List">Crews!$A$2:$A$100</definedName>
    <definedName name="Crew_Table">Crews!$A$2:$D$100</definedName>
    <definedName name="Flight_Rules">RTOM!$Q$2:$Q$3</definedName>
    <definedName name="Max_Temp">RTOM!$O$3</definedName>
    <definedName name="Min_Temp">RTOM!$O$2</definedName>
    <definedName name="PC2e_0">P_AW139!$A$100:$N$191</definedName>
    <definedName name="PC2e_10">P_AW139!$A$286:$N$377</definedName>
    <definedName name="PC2e_15">P_AW139!$A$379:$N$470</definedName>
    <definedName name="PC2e_20">P_AW139!$A$472:$N$563</definedName>
    <definedName name="PC2e_25">P_AW139!$A$565:$N$656</definedName>
    <definedName name="PC2e_30">P_AW139!$A$658:$N$749</definedName>
    <definedName name="PC2e_35">P_AW139!$A$751:$N$842</definedName>
    <definedName name="PC2e_40">P_AW139!$A$844:$N$935</definedName>
    <definedName name="PC2e_5">P_AW139!$A$193:$N$284</definedName>
    <definedName name="Pilot_Data" localSheetId="10">Crews!$A$2:$D$100</definedName>
    <definedName name="Reserve_Min">RTOM!$M$2:$M$4</definedName>
    <definedName name="RTOM">P_AW139!$A$4:$H$95</definedName>
    <definedName name="Type_Data">Aircraft_data!$A$2:$K$6</definedName>
    <definedName name="Type_List">Aircraft_data!$A$2:$A$6</definedName>
    <definedName name="Units_Mass">RTOM!$R$2:$R$3</definedName>
    <definedName name="Wind_Val">RTOM!$N$2:$N$10</definedName>
    <definedName name="Wpt_List">WPT!$A$2:$A$1000</definedName>
    <definedName name="Wpt_Table">WPT!$A$2:$G$1000</definedName>
    <definedName name="Wpt_Type" localSheetId="9">WPT!$Y$2:$Y$7</definedName>
  </definedNames>
  <calcPr calcId="125725"/>
  <customWorkbookViews>
    <customWorkbookView name="Serge - Personal View" guid="{D1DD5A9F-A8F3-4E06-B04F-F4C33AC44B2D}" mergeInterval="0" personalView="1" xWindow="-11" yWindow="83" windowWidth="1010" windowHeight="271" tabRatio="838" activeSheetId="17"/>
    <customWorkbookView name="iLLuSioN - Personal View" guid="{E8F20001-D122-4CF9-A9CB-579B33DA105D}" mergeInterval="0" personalView="1" maximized="1" windowWidth="1276" windowHeight="852" tabRatio="838" activeSheetId="18"/>
  </customWorkbookViews>
</workbook>
</file>

<file path=xl/calcChain.xml><?xml version="1.0" encoding="utf-8"?>
<calcChain xmlns="http://schemas.openxmlformats.org/spreadsheetml/2006/main">
  <c r="H4" i="101"/>
  <c r="H3"/>
  <c r="H1"/>
  <c r="G4"/>
  <c r="G3"/>
  <c r="G1"/>
  <c r="F4"/>
  <c r="F3"/>
  <c r="F1"/>
  <c r="E4"/>
  <c r="E3"/>
  <c r="E1"/>
  <c r="D4"/>
  <c r="D3"/>
  <c r="D1"/>
  <c r="C4"/>
  <c r="C3"/>
  <c r="C1"/>
  <c r="D22" l="1"/>
  <c r="C18"/>
  <c r="H30"/>
  <c r="H28"/>
  <c r="H26"/>
  <c r="H24"/>
  <c r="H22"/>
  <c r="H20"/>
  <c r="H18"/>
  <c r="G30"/>
  <c r="G28"/>
  <c r="G26"/>
  <c r="G24"/>
  <c r="G22"/>
  <c r="G20"/>
  <c r="G18"/>
  <c r="F30"/>
  <c r="F28"/>
  <c r="F26"/>
  <c r="F24"/>
  <c r="F22"/>
  <c r="F20"/>
  <c r="F18"/>
  <c r="E30"/>
  <c r="E28"/>
  <c r="E26"/>
  <c r="E24"/>
  <c r="E22"/>
  <c r="E20"/>
  <c r="E18"/>
  <c r="C30"/>
  <c r="C28"/>
  <c r="C26"/>
  <c r="C24"/>
  <c r="C22"/>
  <c r="C20"/>
  <c r="D18" l="1"/>
  <c r="D20"/>
  <c r="D30"/>
  <c r="D28"/>
  <c r="D26"/>
  <c r="D24"/>
  <c r="B21" i="9163" l="1"/>
  <c r="B17" i="9164"/>
  <c r="T4" i="9162" l="1"/>
  <c r="U4"/>
  <c r="O30"/>
  <c r="J30"/>
  <c r="K30"/>
  <c r="G29"/>
  <c r="G30"/>
  <c r="E30"/>
  <c r="F30"/>
  <c r="B25"/>
  <c r="B26"/>
  <c r="B27"/>
  <c r="B28"/>
  <c r="B29"/>
  <c r="B30"/>
  <c r="L30" s="1"/>
  <c r="O14"/>
  <c r="O12"/>
  <c r="O13"/>
  <c r="I27"/>
  <c r="I28"/>
  <c r="I29"/>
  <c r="B11"/>
  <c r="G11"/>
  <c r="I11"/>
  <c r="B12"/>
  <c r="L12" s="1"/>
  <c r="E12"/>
  <c r="F12"/>
  <c r="G12"/>
  <c r="I12"/>
  <c r="J12"/>
  <c r="K12"/>
  <c r="B13"/>
  <c r="L13" s="1"/>
  <c r="E13"/>
  <c r="F13"/>
  <c r="G13"/>
  <c r="I13"/>
  <c r="J13"/>
  <c r="K13"/>
  <c r="O36" i="9163"/>
  <c r="J36"/>
  <c r="K36"/>
  <c r="J37"/>
  <c r="K37"/>
  <c r="G36"/>
  <c r="G37"/>
  <c r="E36"/>
  <c r="F36"/>
  <c r="E37"/>
  <c r="F37"/>
  <c r="B29"/>
  <c r="B30"/>
  <c r="B31"/>
  <c r="B32"/>
  <c r="B33"/>
  <c r="B34"/>
  <c r="B35"/>
  <c r="B36"/>
  <c r="L36" s="1"/>
  <c r="B37"/>
  <c r="L37" s="1"/>
  <c r="G11"/>
  <c r="G12"/>
  <c r="G13"/>
  <c r="G14"/>
  <c r="B7"/>
  <c r="B8"/>
  <c r="B9"/>
  <c r="B10"/>
  <c r="B11"/>
  <c r="B12"/>
  <c r="B13"/>
  <c r="B14"/>
  <c r="F11"/>
  <c r="E11"/>
  <c r="F35"/>
  <c r="F34"/>
  <c r="F33"/>
  <c r="F29" i="9162"/>
  <c r="E11"/>
  <c r="F11"/>
  <c r="K11"/>
  <c r="J11"/>
  <c r="K29"/>
  <c r="E25"/>
  <c r="E28"/>
  <c r="E27"/>
  <c r="E10" i="9163"/>
  <c r="F8"/>
  <c r="F29"/>
  <c r="E9"/>
  <c r="E30"/>
  <c r="L11" i="9162" l="1"/>
  <c r="B34" i="9164"/>
  <c r="B35"/>
  <c r="B36"/>
  <c r="B37"/>
  <c r="B38"/>
  <c r="J11"/>
  <c r="K11"/>
  <c r="G11"/>
  <c r="E11"/>
  <c r="F11"/>
  <c r="E13" i="9163"/>
  <c r="F13"/>
  <c r="F12"/>
  <c r="E12"/>
  <c r="F14"/>
  <c r="E14"/>
  <c r="E35"/>
  <c r="F31"/>
  <c r="E34"/>
  <c r="E33"/>
  <c r="F32"/>
  <c r="E32"/>
  <c r="E31"/>
  <c r="E29" i="9162"/>
  <c r="J29"/>
  <c r="F26"/>
  <c r="E26"/>
  <c r="F27"/>
  <c r="F25"/>
  <c r="F28"/>
  <c r="F9" i="9163"/>
  <c r="F10"/>
  <c r="F7"/>
  <c r="E29"/>
  <c r="E7"/>
  <c r="F30"/>
  <c r="E8"/>
  <c r="L29" i="9162" l="1"/>
  <c r="B6" i="9164"/>
  <c r="B7"/>
  <c r="B8"/>
  <c r="B9"/>
  <c r="B10"/>
  <c r="B11"/>
  <c r="L11" s="1"/>
  <c r="F35"/>
  <c r="E36"/>
  <c r="F37"/>
  <c r="F38"/>
  <c r="F36"/>
  <c r="E38"/>
  <c r="E35"/>
  <c r="E37"/>
  <c r="E7"/>
  <c r="F34"/>
  <c r="E34"/>
  <c r="F8"/>
  <c r="E6"/>
  <c r="F5" i="9169" l="1"/>
  <c r="I5" s="1"/>
  <c r="F7"/>
  <c r="F9"/>
  <c r="F11"/>
  <c r="F6" i="9164"/>
  <c r="E10"/>
  <c r="E8"/>
  <c r="F10"/>
  <c r="F9"/>
  <c r="F7"/>
  <c r="E9"/>
  <c r="I9" i="9169" l="1"/>
  <c r="I7"/>
  <c r="I11"/>
  <c r="V14"/>
  <c r="F15" s="1"/>
  <c r="V15"/>
  <c r="I35" i="9164" l="1"/>
  <c r="I36"/>
  <c r="I37"/>
  <c r="I38"/>
  <c r="W4"/>
  <c r="V4"/>
  <c r="U4"/>
  <c r="T4"/>
  <c r="O11"/>
  <c r="I10"/>
  <c r="I11" l="1"/>
  <c r="I9"/>
  <c r="O37" i="9163" l="1"/>
  <c r="O21"/>
  <c r="O20"/>
  <c r="V4"/>
  <c r="U4"/>
  <c r="I32"/>
  <c r="I31"/>
  <c r="I30"/>
  <c r="I14"/>
  <c r="I13"/>
  <c r="I12"/>
  <c r="K13"/>
  <c r="J13"/>
  <c r="K12"/>
  <c r="J12"/>
  <c r="K14"/>
  <c r="J14"/>
  <c r="O14"/>
  <c r="O12"/>
  <c r="O13"/>
  <c r="L14" l="1"/>
  <c r="L13"/>
  <c r="L12"/>
  <c r="U2" i="9162"/>
  <c r="V2" i="9163" l="1"/>
  <c r="W2" i="9164"/>
  <c r="X2" i="9165"/>
  <c r="Y2" i="9166"/>
  <c r="B11" i="9141" l="1"/>
  <c r="D11" s="1"/>
  <c r="C13" i="101"/>
  <c r="B31" i="9164"/>
  <c r="B23"/>
  <c r="B16"/>
  <c r="T3"/>
  <c r="T16" s="1"/>
  <c r="B27" i="9163"/>
  <c r="T4"/>
  <c r="B19" s="1"/>
  <c r="B20" i="9162"/>
  <c r="T3" i="9163"/>
  <c r="T16" s="1"/>
  <c r="B39" i="9166"/>
  <c r="Y3" s="1"/>
  <c r="B32"/>
  <c r="P57" s="1"/>
  <c r="B25"/>
  <c r="A26" s="1"/>
  <c r="B18"/>
  <c r="V3" s="1"/>
  <c r="T3"/>
  <c r="T16" s="1"/>
  <c r="C2" i="101" s="1"/>
  <c r="T3" i="9162"/>
  <c r="T16" s="1"/>
  <c r="T3" i="9165"/>
  <c r="T16" s="1"/>
  <c r="I41" i="9166"/>
  <c r="I40"/>
  <c r="I34"/>
  <c r="I33"/>
  <c r="I27"/>
  <c r="I26"/>
  <c r="I20"/>
  <c r="I19"/>
  <c r="I13"/>
  <c r="I12"/>
  <c r="I6"/>
  <c r="I5"/>
  <c r="I37" i="9165"/>
  <c r="I38"/>
  <c r="I39"/>
  <c r="I40"/>
  <c r="I36"/>
  <c r="I30"/>
  <c r="I29"/>
  <c r="I23"/>
  <c r="I22"/>
  <c r="I16"/>
  <c r="I15"/>
  <c r="I6"/>
  <c r="I7"/>
  <c r="I8"/>
  <c r="I9"/>
  <c r="I5"/>
  <c r="I33" i="9164"/>
  <c r="I34"/>
  <c r="I32"/>
  <c r="I25"/>
  <c r="I24"/>
  <c r="I17"/>
  <c r="I18"/>
  <c r="I6"/>
  <c r="I7"/>
  <c r="I8"/>
  <c r="I5"/>
  <c r="I29" i="9163"/>
  <c r="I33"/>
  <c r="I35"/>
  <c r="I36"/>
  <c r="I37"/>
  <c r="I28"/>
  <c r="I21"/>
  <c r="I20"/>
  <c r="I6"/>
  <c r="I7"/>
  <c r="I8"/>
  <c r="I9"/>
  <c r="I10"/>
  <c r="I11"/>
  <c r="I5"/>
  <c r="I5" i="9162"/>
  <c r="I22"/>
  <c r="I23"/>
  <c r="I24"/>
  <c r="I25"/>
  <c r="I26"/>
  <c r="I30"/>
  <c r="I21"/>
  <c r="I6"/>
  <c r="I7"/>
  <c r="I8"/>
  <c r="I9"/>
  <c r="I10"/>
  <c r="I14"/>
  <c r="L39" i="9166"/>
  <c r="L32"/>
  <c r="L25"/>
  <c r="L18"/>
  <c r="X4"/>
  <c r="X22" s="1"/>
  <c r="W4"/>
  <c r="W8" s="1"/>
  <c r="V4"/>
  <c r="U4"/>
  <c r="T4"/>
  <c r="B11" s="1"/>
  <c r="W4" i="9165"/>
  <c r="B35" s="1"/>
  <c r="V4"/>
  <c r="B28" s="1"/>
  <c r="U4"/>
  <c r="B21" s="1"/>
  <c r="T4"/>
  <c r="E5" i="9168"/>
  <c r="E6"/>
  <c r="E7"/>
  <c r="E8"/>
  <c r="E9"/>
  <c r="E10"/>
  <c r="E3"/>
  <c r="E2"/>
  <c r="E4"/>
  <c r="W5" i="9164"/>
  <c r="F20" i="9141"/>
  <c r="F18"/>
  <c r="F15"/>
  <c r="F14"/>
  <c r="F13"/>
  <c r="F12"/>
  <c r="F10"/>
  <c r="F9"/>
  <c r="C20"/>
  <c r="C18"/>
  <c r="D18" s="1"/>
  <c r="E13" i="101"/>
  <c r="H10"/>
  <c r="F10"/>
  <c r="B24" i="9164"/>
  <c r="B25"/>
  <c r="B18"/>
  <c r="B5"/>
  <c r="B33" i="9166"/>
  <c r="L33" s="1"/>
  <c r="B34"/>
  <c r="L34" s="1"/>
  <c r="B26"/>
  <c r="L26" s="1"/>
  <c r="B27"/>
  <c r="L27" s="1"/>
  <c r="B19"/>
  <c r="L19" s="1"/>
  <c r="B20"/>
  <c r="L20" s="1"/>
  <c r="B20" i="9163"/>
  <c r="L20" s="1"/>
  <c r="E20"/>
  <c r="F20"/>
  <c r="G20"/>
  <c r="J20"/>
  <c r="L21"/>
  <c r="B5"/>
  <c r="B6"/>
  <c r="B5" i="9162"/>
  <c r="B6"/>
  <c r="B7"/>
  <c r="B8"/>
  <c r="B9"/>
  <c r="B10"/>
  <c r="B14"/>
  <c r="L14" s="1"/>
  <c r="Y4" i="9166"/>
  <c r="B40"/>
  <c r="L40" s="1"/>
  <c r="B41"/>
  <c r="L41" s="1"/>
  <c r="Y7"/>
  <c r="Y5"/>
  <c r="X7"/>
  <c r="X5"/>
  <c r="W7"/>
  <c r="W5"/>
  <c r="V7"/>
  <c r="V5"/>
  <c r="B12"/>
  <c r="L12" s="1"/>
  <c r="B13"/>
  <c r="L13" s="1"/>
  <c r="U7"/>
  <c r="U5"/>
  <c r="B5"/>
  <c r="L5" s="1"/>
  <c r="B6"/>
  <c r="L6" s="1"/>
  <c r="T5"/>
  <c r="P2"/>
  <c r="F17" s="1"/>
  <c r="M2"/>
  <c r="J2"/>
  <c r="D2"/>
  <c r="B2" i="9162"/>
  <c r="L2" i="101"/>
  <c r="G2" i="9166" s="1"/>
  <c r="D34" i="1"/>
  <c r="D13"/>
  <c r="X4" i="9165"/>
  <c r="X7"/>
  <c r="P2"/>
  <c r="F20" s="1"/>
  <c r="M2"/>
  <c r="J2"/>
  <c r="D2"/>
  <c r="B32" i="9164"/>
  <c r="B33"/>
  <c r="V5"/>
  <c r="U5"/>
  <c r="T5"/>
  <c r="T8" s="1"/>
  <c r="P2"/>
  <c r="F29" s="1"/>
  <c r="M2"/>
  <c r="J2"/>
  <c r="D2"/>
  <c r="B28" i="9163"/>
  <c r="V5"/>
  <c r="U5"/>
  <c r="T5"/>
  <c r="P2"/>
  <c r="F25" s="1"/>
  <c r="M2"/>
  <c r="J2"/>
  <c r="D2"/>
  <c r="B21" i="9162"/>
  <c r="B22"/>
  <c r="B23"/>
  <c r="B24"/>
  <c r="U5"/>
  <c r="T5"/>
  <c r="P2"/>
  <c r="F18" s="1"/>
  <c r="M2"/>
  <c r="J2"/>
  <c r="D2"/>
  <c r="E6" i="9166"/>
  <c r="P53"/>
  <c r="A4" s="1"/>
  <c r="G5"/>
  <c r="F6"/>
  <c r="G6"/>
  <c r="J6"/>
  <c r="K6"/>
  <c r="O6"/>
  <c r="G8"/>
  <c r="E12"/>
  <c r="E13"/>
  <c r="F12"/>
  <c r="G12"/>
  <c r="J12"/>
  <c r="K12"/>
  <c r="O12"/>
  <c r="F13"/>
  <c r="G13"/>
  <c r="J13"/>
  <c r="K13"/>
  <c r="O13"/>
  <c r="E15"/>
  <c r="F15"/>
  <c r="G15"/>
  <c r="J15"/>
  <c r="K15"/>
  <c r="L15"/>
  <c r="E19"/>
  <c r="E20"/>
  <c r="F19"/>
  <c r="G19"/>
  <c r="J19"/>
  <c r="K19"/>
  <c r="O19"/>
  <c r="F20"/>
  <c r="G20"/>
  <c r="J20"/>
  <c r="K20"/>
  <c r="O20"/>
  <c r="E22"/>
  <c r="F22"/>
  <c r="G22"/>
  <c r="J22"/>
  <c r="K22"/>
  <c r="L22"/>
  <c r="E26"/>
  <c r="E27"/>
  <c r="F26"/>
  <c r="G26"/>
  <c r="J26"/>
  <c r="K26"/>
  <c r="O26"/>
  <c r="F27"/>
  <c r="G27"/>
  <c r="J27"/>
  <c r="K27"/>
  <c r="O27"/>
  <c r="E29"/>
  <c r="F29"/>
  <c r="G29"/>
  <c r="J29"/>
  <c r="K29"/>
  <c r="L29"/>
  <c r="E33"/>
  <c r="E34"/>
  <c r="F33"/>
  <c r="G33"/>
  <c r="J33"/>
  <c r="K33"/>
  <c r="O33"/>
  <c r="F34"/>
  <c r="G34"/>
  <c r="J34"/>
  <c r="K34"/>
  <c r="O34"/>
  <c r="T30"/>
  <c r="U30"/>
  <c r="V30"/>
  <c r="W30"/>
  <c r="X30"/>
  <c r="Y30"/>
  <c r="E36"/>
  <c r="F36"/>
  <c r="G36"/>
  <c r="J36"/>
  <c r="K36"/>
  <c r="L36"/>
  <c r="E40"/>
  <c r="E41"/>
  <c r="F40"/>
  <c r="G40"/>
  <c r="J40"/>
  <c r="K40"/>
  <c r="O40"/>
  <c r="F41"/>
  <c r="G41"/>
  <c r="J41"/>
  <c r="K41"/>
  <c r="O41"/>
  <c r="E43"/>
  <c r="F43"/>
  <c r="G43"/>
  <c r="J43"/>
  <c r="K43"/>
  <c r="L43"/>
  <c r="B5" i="9165"/>
  <c r="T5"/>
  <c r="U5"/>
  <c r="V5"/>
  <c r="W5"/>
  <c r="X5"/>
  <c r="B6"/>
  <c r="B7"/>
  <c r="B8"/>
  <c r="B9"/>
  <c r="L9" s="1"/>
  <c r="E9"/>
  <c r="F9"/>
  <c r="G9"/>
  <c r="J9"/>
  <c r="K9"/>
  <c r="O9"/>
  <c r="B15"/>
  <c r="L15" s="1"/>
  <c r="E15"/>
  <c r="F15"/>
  <c r="G15"/>
  <c r="J15"/>
  <c r="K15"/>
  <c r="O15"/>
  <c r="B16"/>
  <c r="L16" s="1"/>
  <c r="E16"/>
  <c r="F16"/>
  <c r="G16"/>
  <c r="J16"/>
  <c r="K16"/>
  <c r="O16"/>
  <c r="B22"/>
  <c r="L22" s="1"/>
  <c r="E22"/>
  <c r="F22"/>
  <c r="G22"/>
  <c r="J22"/>
  <c r="K22"/>
  <c r="O22"/>
  <c r="B23"/>
  <c r="L23" s="1"/>
  <c r="E23"/>
  <c r="F23"/>
  <c r="G23"/>
  <c r="J23"/>
  <c r="K23"/>
  <c r="O23"/>
  <c r="B29"/>
  <c r="L29" s="1"/>
  <c r="E29"/>
  <c r="F29"/>
  <c r="G29"/>
  <c r="J29"/>
  <c r="K29"/>
  <c r="O29"/>
  <c r="B30"/>
  <c r="L30" s="1"/>
  <c r="E30"/>
  <c r="F30"/>
  <c r="G30"/>
  <c r="J30"/>
  <c r="K30"/>
  <c r="O30"/>
  <c r="T30"/>
  <c r="U30"/>
  <c r="V30"/>
  <c r="W30"/>
  <c r="X30"/>
  <c r="B36"/>
  <c r="B37"/>
  <c r="B38"/>
  <c r="B39"/>
  <c r="L39" s="1"/>
  <c r="E39"/>
  <c r="F39"/>
  <c r="G39"/>
  <c r="J39"/>
  <c r="K39"/>
  <c r="O39"/>
  <c r="B40"/>
  <c r="L40" s="1"/>
  <c r="E40"/>
  <c r="F40"/>
  <c r="G40"/>
  <c r="J40"/>
  <c r="K40"/>
  <c r="O40"/>
  <c r="E42"/>
  <c r="F42"/>
  <c r="G42"/>
  <c r="J42"/>
  <c r="K42"/>
  <c r="L42"/>
  <c r="P53"/>
  <c r="A4" s="1"/>
  <c r="Y55"/>
  <c r="Y54" s="1"/>
  <c r="Y53" s="1"/>
  <c r="P54" i="9164"/>
  <c r="A4" s="1"/>
  <c r="G18"/>
  <c r="G24"/>
  <c r="G25"/>
  <c r="T30"/>
  <c r="U30"/>
  <c r="V30"/>
  <c r="W30"/>
  <c r="P58"/>
  <c r="P53" i="9163"/>
  <c r="A4" s="1"/>
  <c r="E21"/>
  <c r="K20"/>
  <c r="F21"/>
  <c r="G21"/>
  <c r="J21"/>
  <c r="K21"/>
  <c r="T30"/>
  <c r="U30"/>
  <c r="V30"/>
  <c r="E14" i="9162"/>
  <c r="P53"/>
  <c r="A4" s="1"/>
  <c r="F14"/>
  <c r="G14"/>
  <c r="J14"/>
  <c r="K14"/>
  <c r="P55"/>
  <c r="L1" i="101"/>
  <c r="D3" i="1"/>
  <c r="D5"/>
  <c r="D22"/>
  <c r="D15"/>
  <c r="D30"/>
  <c r="D27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85"/>
  <c r="D54"/>
  <c r="D21"/>
  <c r="D26"/>
  <c r="D49"/>
  <c r="D61"/>
  <c r="D63"/>
  <c r="D7"/>
  <c r="D9"/>
  <c r="D2"/>
  <c r="D4"/>
  <c r="D11"/>
  <c r="D32"/>
  <c r="D10"/>
  <c r="D12"/>
  <c r="D35"/>
  <c r="D48"/>
  <c r="D36"/>
  <c r="D37"/>
  <c r="D38"/>
  <c r="D46"/>
  <c r="D41"/>
  <c r="D43"/>
  <c r="D14"/>
  <c r="D25"/>
  <c r="D23"/>
  <c r="D31"/>
  <c r="D33"/>
  <c r="D20"/>
  <c r="D18"/>
  <c r="D29"/>
  <c r="D44"/>
  <c r="D40"/>
  <c r="D42"/>
  <c r="D45"/>
  <c r="D28"/>
  <c r="D24"/>
  <c r="D39"/>
  <c r="D16"/>
  <c r="D19"/>
  <c r="D6"/>
  <c r="D47"/>
  <c r="D17"/>
  <c r="D8"/>
  <c r="D50"/>
  <c r="D51"/>
  <c r="D52"/>
  <c r="D53"/>
  <c r="D55"/>
  <c r="D56"/>
  <c r="D57"/>
  <c r="D58"/>
  <c r="D59"/>
  <c r="D60"/>
  <c r="D62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A6" i="9141"/>
  <c r="C8" s="1"/>
  <c r="D12"/>
  <c r="D13"/>
  <c r="D14"/>
  <c r="D15"/>
  <c r="D20"/>
  <c r="E25" i="9165"/>
  <c r="F25"/>
  <c r="E32"/>
  <c r="E2"/>
  <c r="G28" s="1"/>
  <c r="G13" i="101"/>
  <c r="H11"/>
  <c r="H12"/>
  <c r="H13"/>
  <c r="G25" i="9165"/>
  <c r="J25"/>
  <c r="K25"/>
  <c r="F32"/>
  <c r="G18"/>
  <c r="G11"/>
  <c r="G32"/>
  <c r="L25"/>
  <c r="V7"/>
  <c r="K32"/>
  <c r="J32"/>
  <c r="L32"/>
  <c r="W7"/>
  <c r="F5" i="9166"/>
  <c r="J5"/>
  <c r="E5"/>
  <c r="K5"/>
  <c r="E8"/>
  <c r="F8"/>
  <c r="K8"/>
  <c r="F18" i="9165"/>
  <c r="J18"/>
  <c r="E18"/>
  <c r="K18"/>
  <c r="E11"/>
  <c r="F11"/>
  <c r="J11"/>
  <c r="K11"/>
  <c r="L18"/>
  <c r="U7"/>
  <c r="L11"/>
  <c r="T7"/>
  <c r="F27"/>
  <c r="F34"/>
  <c r="B3" i="9141"/>
  <c r="L5" i="101"/>
  <c r="L6"/>
  <c r="F44" i="9165"/>
  <c r="F13"/>
  <c r="I10" i="9166"/>
  <c r="T8"/>
  <c r="F38"/>
  <c r="U8"/>
  <c r="E12" i="101"/>
  <c r="C11"/>
  <c r="F12"/>
  <c r="E11"/>
  <c r="E15"/>
  <c r="D13"/>
  <c r="D10"/>
  <c r="F11"/>
  <c r="F15"/>
  <c r="C15"/>
  <c r="C12"/>
  <c r="V8" i="9166"/>
  <c r="C14" i="101"/>
  <c r="C10"/>
  <c r="H9"/>
  <c r="G14"/>
  <c r="F13"/>
  <c r="D15"/>
  <c r="D11"/>
  <c r="D9"/>
  <c r="H15"/>
  <c r="H14"/>
  <c r="F9"/>
  <c r="F14"/>
  <c r="C9"/>
  <c r="E10"/>
  <c r="E14"/>
  <c r="E9"/>
  <c r="G9"/>
  <c r="G15"/>
  <c r="D14"/>
  <c r="J8" i="9166"/>
  <c r="F32"/>
  <c r="E32"/>
  <c r="L8"/>
  <c r="T7"/>
  <c r="P55"/>
  <c r="A19"/>
  <c r="G32"/>
  <c r="G39"/>
  <c r="G25"/>
  <c r="G11"/>
  <c r="G18"/>
  <c r="G4"/>
  <c r="P58"/>
  <c r="E39"/>
  <c r="F25"/>
  <c r="J32"/>
  <c r="E25"/>
  <c r="K32"/>
  <c r="E18"/>
  <c r="F39"/>
  <c r="F18"/>
  <c r="A33"/>
  <c r="A40"/>
  <c r="J39"/>
  <c r="J18"/>
  <c r="K25"/>
  <c r="J25"/>
  <c r="K18"/>
  <c r="K39"/>
  <c r="U29" i="9162"/>
  <c r="T29"/>
  <c r="V6" i="9166"/>
  <c r="V57" s="1"/>
  <c r="V34"/>
  <c r="O39"/>
  <c r="V21"/>
  <c r="O25"/>
  <c r="O32"/>
  <c r="V13"/>
  <c r="V22"/>
  <c r="G24" s="1"/>
  <c r="O18"/>
  <c r="O5"/>
  <c r="X21"/>
  <c r="X34"/>
  <c r="X13"/>
  <c r="X6"/>
  <c r="X57" s="1"/>
  <c r="X8"/>
  <c r="E2"/>
  <c r="T56" s="1"/>
  <c r="E2" i="9162"/>
  <c r="G32" s="1"/>
  <c r="E2" i="9164"/>
  <c r="G13" s="1"/>
  <c r="P4" i="101"/>
  <c r="L4"/>
  <c r="S34" i="9162" s="1"/>
  <c r="E2" i="9163"/>
  <c r="G39" s="1"/>
  <c r="W3" i="9166"/>
  <c r="P56"/>
  <c r="G11" i="101"/>
  <c r="X3" i="9166"/>
  <c r="X16" s="1"/>
  <c r="G2" i="101" s="1"/>
  <c r="P2"/>
  <c r="O2"/>
  <c r="N7"/>
  <c r="N9"/>
  <c r="N3"/>
  <c r="N5"/>
  <c r="P7"/>
  <c r="P5"/>
  <c r="P3"/>
  <c r="N10"/>
  <c r="N8"/>
  <c r="P9"/>
  <c r="N6"/>
  <c r="N4"/>
  <c r="O3"/>
  <c r="N2"/>
  <c r="P8"/>
  <c r="P6"/>
  <c r="E11" i="9166"/>
  <c r="F11"/>
  <c r="K11"/>
  <c r="J11"/>
  <c r="O11"/>
  <c r="F37" i="9165"/>
  <c r="E36"/>
  <c r="E37"/>
  <c r="F36"/>
  <c r="E38"/>
  <c r="F38"/>
  <c r="F8"/>
  <c r="E8"/>
  <c r="F7"/>
  <c r="E7"/>
  <c r="E6"/>
  <c r="E5"/>
  <c r="F5"/>
  <c r="E25" i="9164"/>
  <c r="F25"/>
  <c r="F24"/>
  <c r="E24"/>
  <c r="F18"/>
  <c r="J18" s="1"/>
  <c r="E18"/>
  <c r="K18"/>
  <c r="J24"/>
  <c r="K24"/>
  <c r="J25"/>
  <c r="K25"/>
  <c r="E4" i="9165"/>
  <c r="F4"/>
  <c r="E21"/>
  <c r="F21"/>
  <c r="E28"/>
  <c r="F35"/>
  <c r="E35"/>
  <c r="F17" i="9164"/>
  <c r="E17"/>
  <c r="K11" i="9163"/>
  <c r="J11"/>
  <c r="F4" i="9166"/>
  <c r="J4" s="1"/>
  <c r="E4"/>
  <c r="K4"/>
  <c r="F40" i="9164"/>
  <c r="E40"/>
  <c r="F39" i="9163"/>
  <c r="E39"/>
  <c r="E32" i="9162"/>
  <c r="F32"/>
  <c r="F13" i="9164"/>
  <c r="E20"/>
  <c r="E27"/>
  <c r="E13"/>
  <c r="F27"/>
  <c r="F20"/>
  <c r="E16" i="9163"/>
  <c r="F16"/>
  <c r="F23"/>
  <c r="E23"/>
  <c r="E16" i="9162"/>
  <c r="F16"/>
  <c r="E24"/>
  <c r="E31" i="9164"/>
  <c r="E33"/>
  <c r="F31"/>
  <c r="F16"/>
  <c r="F4"/>
  <c r="E32"/>
  <c r="E16"/>
  <c r="F23"/>
  <c r="F5"/>
  <c r="E23"/>
  <c r="E4"/>
  <c r="E5"/>
  <c r="F19" i="9163"/>
  <c r="E5"/>
  <c r="E4"/>
  <c r="E28"/>
  <c r="F6"/>
  <c r="E19"/>
  <c r="E6"/>
  <c r="F4"/>
  <c r="F27"/>
  <c r="E27"/>
  <c r="F5"/>
  <c r="E4" i="9162"/>
  <c r="F4"/>
  <c r="E7"/>
  <c r="F7"/>
  <c r="E21"/>
  <c r="F8"/>
  <c r="E22"/>
  <c r="E5"/>
  <c r="F10"/>
  <c r="E23"/>
  <c r="E20"/>
  <c r="F6"/>
  <c r="F23"/>
  <c r="F21"/>
  <c r="F5"/>
  <c r="E10"/>
  <c r="F9"/>
  <c r="I15" i="9164" l="1"/>
  <c r="F22"/>
  <c r="I18" i="9163"/>
  <c r="L11"/>
  <c r="E7" i="9166"/>
  <c r="E12" i="9164"/>
  <c r="E15" i="9163"/>
  <c r="E38"/>
  <c r="G40" i="9164"/>
  <c r="G23" i="9163"/>
  <c r="G35"/>
  <c r="G16" i="9162"/>
  <c r="G28"/>
  <c r="G20" i="9164"/>
  <c r="G27"/>
  <c r="G36"/>
  <c r="G35"/>
  <c r="G38"/>
  <c r="G37"/>
  <c r="G23"/>
  <c r="G34"/>
  <c r="G9"/>
  <c r="G10"/>
  <c r="F45" i="9166"/>
  <c r="F10"/>
  <c r="F24"/>
  <c r="F31"/>
  <c r="Y34"/>
  <c r="G16" i="9163"/>
  <c r="F41"/>
  <c r="G34"/>
  <c r="G33"/>
  <c r="G32"/>
  <c r="G31"/>
  <c r="G5" i="9162"/>
  <c r="G27"/>
  <c r="G26"/>
  <c r="G25"/>
  <c r="G29" i="9163"/>
  <c r="G30"/>
  <c r="G10" i="9162"/>
  <c r="G4" i="9163"/>
  <c r="G10"/>
  <c r="G9"/>
  <c r="G8"/>
  <c r="G7"/>
  <c r="G17" i="9164"/>
  <c r="L25"/>
  <c r="L24"/>
  <c r="L18"/>
  <c r="Y8" i="9166"/>
  <c r="G4" i="9164"/>
  <c r="G33"/>
  <c r="G6"/>
  <c r="G8"/>
  <c r="G7"/>
  <c r="B4" i="9141"/>
  <c r="G2" i="9163"/>
  <c r="G6" i="9162"/>
  <c r="G2" i="9164"/>
  <c r="G2" i="9165"/>
  <c r="G2" i="9162"/>
  <c r="G7"/>
  <c r="G9"/>
  <c r="W34" i="9166"/>
  <c r="W13"/>
  <c r="W22"/>
  <c r="W33" s="1"/>
  <c r="W6"/>
  <c r="W57" s="1"/>
  <c r="W21"/>
  <c r="U3"/>
  <c r="U16" s="1"/>
  <c r="D2" i="101" s="1"/>
  <c r="A12" i="9166"/>
  <c r="P54"/>
  <c r="L4"/>
  <c r="B8" i="9141"/>
  <c r="F8" s="1"/>
  <c r="G12" i="101"/>
  <c r="C32"/>
  <c r="C5"/>
  <c r="U8" i="9165"/>
  <c r="S25" i="9164"/>
  <c r="S25" i="9165"/>
  <c r="S25" i="9166"/>
  <c r="S25" i="9162"/>
  <c r="S25" i="9163"/>
  <c r="G8" i="9162"/>
  <c r="G19" i="9163"/>
  <c r="G27"/>
  <c r="I31" i="9166"/>
  <c r="Y21"/>
  <c r="F11" i="9141"/>
  <c r="W8" i="9164"/>
  <c r="T8" i="9163"/>
  <c r="W8" i="9165"/>
  <c r="U8" i="9164"/>
  <c r="I18" i="9162"/>
  <c r="T8"/>
  <c r="G16" i="9164"/>
  <c r="I13" i="9165"/>
  <c r="G31" i="9164"/>
  <c r="G28" i="9163"/>
  <c r="G10" i="101"/>
  <c r="V2" i="9164"/>
  <c r="G5" i="9163"/>
  <c r="G32" i="9164"/>
  <c r="T2" i="9162"/>
  <c r="S35" i="9164"/>
  <c r="S35" i="9165"/>
  <c r="T57" i="9164"/>
  <c r="G5"/>
  <c r="S35" i="9166"/>
  <c r="F18" i="9163"/>
  <c r="F15" i="9164"/>
  <c r="P56" i="9165"/>
  <c r="W3"/>
  <c r="I34" s="1"/>
  <c r="V8"/>
  <c r="X8"/>
  <c r="V8" i="9164"/>
  <c r="E14" i="9166"/>
  <c r="E42"/>
  <c r="D12" i="101"/>
  <c r="G36" i="9165"/>
  <c r="G37"/>
  <c r="G5"/>
  <c r="G7"/>
  <c r="G21"/>
  <c r="G14"/>
  <c r="G6" i="9163"/>
  <c r="S14" i="9162"/>
  <c r="S14" i="9165"/>
  <c r="T56" i="9163"/>
  <c r="G38" i="9165"/>
  <c r="S35" i="9163"/>
  <c r="X2" i="9166"/>
  <c r="S14"/>
  <c r="F42" i="9164"/>
  <c r="G35" i="9165"/>
  <c r="W2"/>
  <c r="U2" i="9163"/>
  <c r="G8" i="9165"/>
  <c r="G4"/>
  <c r="T56"/>
  <c r="S14" i="9163"/>
  <c r="L3" i="101"/>
  <c r="G6" i="9165"/>
  <c r="S14" i="9164"/>
  <c r="E28" i="9166"/>
  <c r="E21"/>
  <c r="Y6"/>
  <c r="Y57" s="1"/>
  <c r="Y13"/>
  <c r="Y22"/>
  <c r="Y33" s="1"/>
  <c r="B14" i="9165"/>
  <c r="U8" i="9163"/>
  <c r="G20" i="9162"/>
  <c r="G22"/>
  <c r="G23"/>
  <c r="G4"/>
  <c r="G21"/>
  <c r="T56"/>
  <c r="F34"/>
  <c r="G24"/>
  <c r="V32" i="9166"/>
  <c r="V33"/>
  <c r="T8" i="9165"/>
  <c r="U8" i="9162"/>
  <c r="V16" i="9166"/>
  <c r="E2" i="101" s="1"/>
  <c r="I24" i="9166"/>
  <c r="E35"/>
  <c r="W16"/>
  <c r="F2" i="101" s="1"/>
  <c r="I38" i="9166"/>
  <c r="L35"/>
  <c r="L28"/>
  <c r="P56" i="9164"/>
  <c r="V3"/>
  <c r="P54" i="9163"/>
  <c r="A20" s="1"/>
  <c r="U3"/>
  <c r="U16" s="1"/>
  <c r="V8"/>
  <c r="V9" i="9166"/>
  <c r="V58" s="1"/>
  <c r="V23"/>
  <c r="L21"/>
  <c r="L42"/>
  <c r="X33"/>
  <c r="G38"/>
  <c r="X32"/>
  <c r="Y16"/>
  <c r="H2" i="101" s="1"/>
  <c r="I45" i="9166"/>
  <c r="X9"/>
  <c r="X58" s="1"/>
  <c r="X23"/>
  <c r="P55" i="9165"/>
  <c r="V3"/>
  <c r="P57"/>
  <c r="X3"/>
  <c r="U3" i="9164"/>
  <c r="P55"/>
  <c r="W3"/>
  <c r="P57"/>
  <c r="P55" i="9163"/>
  <c r="V3"/>
  <c r="P54" i="9162"/>
  <c r="A20" s="1"/>
  <c r="U3"/>
  <c r="B2" i="9166"/>
  <c r="B2" i="9164"/>
  <c r="B2" i="9165"/>
  <c r="B2" i="9163"/>
  <c r="E41" i="9165"/>
  <c r="E39" i="9164"/>
  <c r="E31" i="9162"/>
  <c r="E19" i="9164"/>
  <c r="E31" i="9165"/>
  <c r="E26" i="9164"/>
  <c r="E22" i="9163"/>
  <c r="E24" i="9165"/>
  <c r="E10"/>
  <c r="U34" i="9166"/>
  <c r="K36" i="9165"/>
  <c r="J37"/>
  <c r="J36"/>
  <c r="K37"/>
  <c r="J38"/>
  <c r="K38"/>
  <c r="K8"/>
  <c r="J8"/>
  <c r="K7"/>
  <c r="J7"/>
  <c r="F6"/>
  <c r="J5"/>
  <c r="K5"/>
  <c r="J4"/>
  <c r="K4"/>
  <c r="E14"/>
  <c r="F14"/>
  <c r="J21"/>
  <c r="K21"/>
  <c r="F28"/>
  <c r="J28"/>
  <c r="K28"/>
  <c r="J35"/>
  <c r="K35"/>
  <c r="J17" i="9164"/>
  <c r="K17"/>
  <c r="T34" i="9166"/>
  <c r="J35" i="9163"/>
  <c r="O35"/>
  <c r="K35"/>
  <c r="J40" i="9164"/>
  <c r="K40"/>
  <c r="J32" i="9162"/>
  <c r="J39" i="9163"/>
  <c r="K39"/>
  <c r="K32" i="9162"/>
  <c r="J27" i="9164"/>
  <c r="J20"/>
  <c r="K13"/>
  <c r="K20"/>
  <c r="J13"/>
  <c r="K27"/>
  <c r="K16" i="9163"/>
  <c r="K23"/>
  <c r="J23"/>
  <c r="J16"/>
  <c r="J36" i="9164"/>
  <c r="K36"/>
  <c r="J38"/>
  <c r="K37"/>
  <c r="J37"/>
  <c r="J35"/>
  <c r="K38"/>
  <c r="K35"/>
  <c r="J33" i="9163"/>
  <c r="J31"/>
  <c r="J34"/>
  <c r="J32"/>
  <c r="K31"/>
  <c r="K32"/>
  <c r="K33"/>
  <c r="K34"/>
  <c r="J16" i="9162"/>
  <c r="K16"/>
  <c r="J26"/>
  <c r="J25"/>
  <c r="K26"/>
  <c r="J27"/>
  <c r="F24"/>
  <c r="J28"/>
  <c r="K27"/>
  <c r="K25"/>
  <c r="K28"/>
  <c r="J4" i="9164"/>
  <c r="J9"/>
  <c r="J6"/>
  <c r="K8"/>
  <c r="J10"/>
  <c r="J7"/>
  <c r="F33"/>
  <c r="K10"/>
  <c r="J16"/>
  <c r="K9"/>
  <c r="K23"/>
  <c r="J23"/>
  <c r="K31"/>
  <c r="K34"/>
  <c r="K5"/>
  <c r="J5"/>
  <c r="K4"/>
  <c r="J31"/>
  <c r="J8"/>
  <c r="J34"/>
  <c r="F32"/>
  <c r="K7"/>
  <c r="K6"/>
  <c r="K16"/>
  <c r="J4" i="9163"/>
  <c r="J27"/>
  <c r="K27"/>
  <c r="J7"/>
  <c r="J29"/>
  <c r="J6"/>
  <c r="K9"/>
  <c r="K6"/>
  <c r="J9"/>
  <c r="F28"/>
  <c r="K5"/>
  <c r="J30"/>
  <c r="K10"/>
  <c r="K8"/>
  <c r="K19"/>
  <c r="J19"/>
  <c r="J5"/>
  <c r="J8"/>
  <c r="J10"/>
  <c r="K4"/>
  <c r="K29"/>
  <c r="K7"/>
  <c r="K30"/>
  <c r="K8" i="9162"/>
  <c r="K7"/>
  <c r="J21"/>
  <c r="F20"/>
  <c r="E9"/>
  <c r="K6"/>
  <c r="E8"/>
  <c r="J6"/>
  <c r="K9"/>
  <c r="J23"/>
  <c r="J9"/>
  <c r="K21"/>
  <c r="J10"/>
  <c r="J4"/>
  <c r="J7"/>
  <c r="E6"/>
  <c r="K4"/>
  <c r="J8"/>
  <c r="F22"/>
  <c r="J5"/>
  <c r="K5"/>
  <c r="K10"/>
  <c r="K23"/>
  <c r="L39" i="9163" l="1"/>
  <c r="V7" s="1"/>
  <c r="L32" i="9162"/>
  <c r="U7" s="1"/>
  <c r="L7" i="9166"/>
  <c r="T6" s="1"/>
  <c r="T9" s="1"/>
  <c r="T58" s="1"/>
  <c r="L5" i="9164"/>
  <c r="L40"/>
  <c r="W7" s="1"/>
  <c r="L35" i="9163"/>
  <c r="L28" i="9162"/>
  <c r="L23" i="9163"/>
  <c r="U7" s="1"/>
  <c r="L13" i="9164"/>
  <c r="T7" s="1"/>
  <c r="L20"/>
  <c r="U7" s="1"/>
  <c r="L27"/>
  <c r="V7" s="1"/>
  <c r="L36"/>
  <c r="L35"/>
  <c r="L38"/>
  <c r="L37"/>
  <c r="L34"/>
  <c r="L9"/>
  <c r="L10"/>
  <c r="L16" i="9162"/>
  <c r="T7" s="1"/>
  <c r="L16" i="9163"/>
  <c r="T7" s="1"/>
  <c r="L34"/>
  <c r="L33"/>
  <c r="L32"/>
  <c r="L31"/>
  <c r="L27" i="9162"/>
  <c r="L26"/>
  <c r="L25"/>
  <c r="E15"/>
  <c r="L29" i="9163"/>
  <c r="L30"/>
  <c r="L10" i="9162"/>
  <c r="A15" i="9165"/>
  <c r="L21" i="9162"/>
  <c r="L10" i="9163"/>
  <c r="L9"/>
  <c r="L8"/>
  <c r="L7"/>
  <c r="L17" i="9164"/>
  <c r="L7"/>
  <c r="L6"/>
  <c r="L8"/>
  <c r="A31"/>
  <c r="A24"/>
  <c r="A17"/>
  <c r="A27" i="9163"/>
  <c r="W9" i="9166"/>
  <c r="W58" s="1"/>
  <c r="L7" i="9162"/>
  <c r="L9"/>
  <c r="L4" i="9163"/>
  <c r="I17" i="9166"/>
  <c r="W32"/>
  <c r="W23"/>
  <c r="G31"/>
  <c r="L11"/>
  <c r="F17" i="9141"/>
  <c r="F19" s="1"/>
  <c r="D8"/>
  <c r="D17" s="1"/>
  <c r="D19" s="1"/>
  <c r="B17"/>
  <c r="B21" s="1"/>
  <c r="B29" s="1"/>
  <c r="L6" i="9162"/>
  <c r="L8"/>
  <c r="L4" i="9164"/>
  <c r="H32" i="101"/>
  <c r="W16" i="9165"/>
  <c r="L5" i="9163"/>
  <c r="Y9" i="9166"/>
  <c r="Y58" s="1"/>
  <c r="L36" i="9165"/>
  <c r="L37"/>
  <c r="L5"/>
  <c r="L7"/>
  <c r="L6" i="9163"/>
  <c r="L8" i="9165"/>
  <c r="L4"/>
  <c r="L38"/>
  <c r="T2" i="9163"/>
  <c r="V2" i="9165"/>
  <c r="S2" i="9162"/>
  <c r="U2" i="9164"/>
  <c r="W2" i="9166"/>
  <c r="G45"/>
  <c r="Y32"/>
  <c r="Y23"/>
  <c r="E17" i="9165"/>
  <c r="U3"/>
  <c r="P54"/>
  <c r="A29" s="1"/>
  <c r="L23" i="9162"/>
  <c r="L4"/>
  <c r="I25" i="9163"/>
  <c r="V16" i="9164"/>
  <c r="I29"/>
  <c r="L19" i="9163"/>
  <c r="L22" s="1"/>
  <c r="U6" s="1"/>
  <c r="U57" s="1"/>
  <c r="L5" i="9162"/>
  <c r="V16" i="9165"/>
  <c r="I27"/>
  <c r="I44"/>
  <c r="X16"/>
  <c r="I22" i="9164"/>
  <c r="U16"/>
  <c r="I42"/>
  <c r="W16"/>
  <c r="V16" i="9163"/>
  <c r="I41"/>
  <c r="I34" i="9162"/>
  <c r="U16"/>
  <c r="O38" i="9165"/>
  <c r="O37"/>
  <c r="O36"/>
  <c r="K6"/>
  <c r="J6"/>
  <c r="T34"/>
  <c r="K14"/>
  <c r="J14"/>
  <c r="V34"/>
  <c r="W34"/>
  <c r="X34"/>
  <c r="O35"/>
  <c r="O38" i="9164"/>
  <c r="O37"/>
  <c r="O36"/>
  <c r="O35"/>
  <c r="O34" i="9163"/>
  <c r="O31"/>
  <c r="O32"/>
  <c r="O33"/>
  <c r="O29" i="9162"/>
  <c r="K24"/>
  <c r="O26"/>
  <c r="J24"/>
  <c r="O27"/>
  <c r="O28"/>
  <c r="O25"/>
  <c r="O31" i="9164"/>
  <c r="U34"/>
  <c r="K32"/>
  <c r="J32"/>
  <c r="J33"/>
  <c r="K33"/>
  <c r="W34"/>
  <c r="V34"/>
  <c r="O34"/>
  <c r="T34"/>
  <c r="O30" i="9163"/>
  <c r="U34"/>
  <c r="J28"/>
  <c r="K28"/>
  <c r="V34"/>
  <c r="O27"/>
  <c r="T34"/>
  <c r="O29"/>
  <c r="J20" i="9162"/>
  <c r="K20"/>
  <c r="T33"/>
  <c r="J22"/>
  <c r="K22"/>
  <c r="O21"/>
  <c r="O23"/>
  <c r="L33" i="9164" l="1"/>
  <c r="L24" i="9162"/>
  <c r="T57" i="9166"/>
  <c r="U6"/>
  <c r="U57" s="1"/>
  <c r="L14"/>
  <c r="L12" i="9164"/>
  <c r="L15" i="9163"/>
  <c r="T6" s="1"/>
  <c r="T9" s="1"/>
  <c r="T58" s="1"/>
  <c r="L22" i="9162"/>
  <c r="L28" i="9163"/>
  <c r="L32" i="9164"/>
  <c r="L16"/>
  <c r="L19" s="1"/>
  <c r="U6" s="1"/>
  <c r="U9" s="1"/>
  <c r="U59" s="1"/>
  <c r="L23"/>
  <c r="L26" s="1"/>
  <c r="V6" s="1"/>
  <c r="V9" s="1"/>
  <c r="V59" s="1"/>
  <c r="L6" i="9165"/>
  <c r="L10" s="1"/>
  <c r="T6" s="1"/>
  <c r="T9" s="1"/>
  <c r="T58" s="1"/>
  <c r="U13" i="9166"/>
  <c r="D21" i="9141"/>
  <c r="C21" s="1"/>
  <c r="C29" s="1"/>
  <c r="B19"/>
  <c r="B28" s="1"/>
  <c r="C17"/>
  <c r="E17"/>
  <c r="E21"/>
  <c r="G32" i="101"/>
  <c r="L28" i="9165"/>
  <c r="L31" s="1"/>
  <c r="W6" s="1"/>
  <c r="W9" s="1"/>
  <c r="W58" s="1"/>
  <c r="F32" i="101"/>
  <c r="H6"/>
  <c r="E32"/>
  <c r="H5"/>
  <c r="H16"/>
  <c r="H8" s="1"/>
  <c r="Y19" i="9166" s="1"/>
  <c r="L31" i="9164"/>
  <c r="L27" i="9163"/>
  <c r="X20" i="9166"/>
  <c r="Y26"/>
  <c r="X26"/>
  <c r="U20"/>
  <c r="V26"/>
  <c r="T26"/>
  <c r="Y20"/>
  <c r="W20"/>
  <c r="V20"/>
  <c r="T20"/>
  <c r="U26"/>
  <c r="W26"/>
  <c r="U26" i="9164"/>
  <c r="V26"/>
  <c r="T26"/>
  <c r="T20"/>
  <c r="U20"/>
  <c r="V20"/>
  <c r="W26"/>
  <c r="W20"/>
  <c r="T20" i="9163"/>
  <c r="V26"/>
  <c r="U26"/>
  <c r="T26"/>
  <c r="U20"/>
  <c r="V20"/>
  <c r="U26" i="9165"/>
  <c r="T20"/>
  <c r="W20"/>
  <c r="W26"/>
  <c r="V26"/>
  <c r="X26"/>
  <c r="U20"/>
  <c r="T26"/>
  <c r="V20"/>
  <c r="X20"/>
  <c r="T20" i="9162"/>
  <c r="U26"/>
  <c r="T26"/>
  <c r="U20"/>
  <c r="A36" i="9165"/>
  <c r="A22"/>
  <c r="I20"/>
  <c r="U16"/>
  <c r="L15" i="9162"/>
  <c r="T6" s="1"/>
  <c r="T9" s="1"/>
  <c r="T58" s="1"/>
  <c r="L20"/>
  <c r="U9" i="9163"/>
  <c r="U58" s="1"/>
  <c r="L21" i="9165"/>
  <c r="L24" s="1"/>
  <c r="V6" s="1"/>
  <c r="L35"/>
  <c r="L41" s="1"/>
  <c r="X6" s="1"/>
  <c r="X57" s="1"/>
  <c r="U34"/>
  <c r="O4" i="9166"/>
  <c r="O24" i="9162"/>
  <c r="O32" i="9164"/>
  <c r="O33"/>
  <c r="O28" i="9163"/>
  <c r="U33" i="9162"/>
  <c r="O20"/>
  <c r="O22"/>
  <c r="U9" i="9166" l="1"/>
  <c r="U58" s="1"/>
  <c r="L31" i="9162"/>
  <c r="U6" s="1"/>
  <c r="U57" s="1"/>
  <c r="L38" i="9163"/>
  <c r="V6" s="1"/>
  <c r="V9" s="1"/>
  <c r="V58" s="1"/>
  <c r="T6" i="9164"/>
  <c r="T9" s="1"/>
  <c r="T59" s="1"/>
  <c r="L39"/>
  <c r="W6" s="1"/>
  <c r="W58" s="1"/>
  <c r="V58"/>
  <c r="U58"/>
  <c r="L14" i="9165"/>
  <c r="L17" s="1"/>
  <c r="U6" s="1"/>
  <c r="U57" s="1"/>
  <c r="D32" i="101"/>
  <c r="U22" i="9166"/>
  <c r="T13"/>
  <c r="T22" s="1"/>
  <c r="T32" s="1"/>
  <c r="C19" i="9141"/>
  <c r="C28" s="1"/>
  <c r="E19"/>
  <c r="W57" i="9165"/>
  <c r="T57" i="9163"/>
  <c r="T57" i="9165"/>
  <c r="T21"/>
  <c r="F6" i="101"/>
  <c r="T57" i="9162"/>
  <c r="V57" i="9165"/>
  <c r="V9"/>
  <c r="V58" s="1"/>
  <c r="G6" i="101"/>
  <c r="G5"/>
  <c r="G16" s="1"/>
  <c r="G8" s="1"/>
  <c r="X9" i="9165"/>
  <c r="X58" s="1"/>
  <c r="U9" i="9162" l="1"/>
  <c r="U58" s="1"/>
  <c r="V13" i="9163"/>
  <c r="U13" s="1"/>
  <c r="V57"/>
  <c r="T58" i="9164"/>
  <c r="W9"/>
  <c r="W13" s="1"/>
  <c r="U9" i="9165"/>
  <c r="U58" s="1"/>
  <c r="T33" i="9166"/>
  <c r="G17"/>
  <c r="G10"/>
  <c r="E5" i="101"/>
  <c r="E16" s="1"/>
  <c r="X13" i="9165"/>
  <c r="W13" s="1"/>
  <c r="X19"/>
  <c r="X21" s="1"/>
  <c r="X19" i="9166"/>
  <c r="U32"/>
  <c r="O25" i="9164"/>
  <c r="O11" i="9163"/>
  <c r="O8"/>
  <c r="U13" i="9162" l="1"/>
  <c r="F5" i="101"/>
  <c r="F16" s="1"/>
  <c r="F8" s="1"/>
  <c r="W19" i="9166" s="1"/>
  <c r="T13" i="9163"/>
  <c r="T22" s="1"/>
  <c r="V22"/>
  <c r="G41" s="1"/>
  <c r="V13" i="9164"/>
  <c r="W59"/>
  <c r="W22"/>
  <c r="G42" s="1"/>
  <c r="U22" i="9163"/>
  <c r="G25" s="1"/>
  <c r="U33" i="9166"/>
  <c r="E8" i="101"/>
  <c r="V19" i="9165" s="1"/>
  <c r="V21" s="1"/>
  <c r="D6" i="101"/>
  <c r="D5"/>
  <c r="X22" i="9165"/>
  <c r="X23" s="1"/>
  <c r="V13"/>
  <c r="W22"/>
  <c r="O24" i="9164"/>
  <c r="O18"/>
  <c r="O21" i="9165"/>
  <c r="O28"/>
  <c r="O17" i="9164"/>
  <c r="O11" i="9162"/>
  <c r="O23" i="9164"/>
  <c r="O9" i="9163"/>
  <c r="O5"/>
  <c r="O7"/>
  <c r="O19"/>
  <c r="O6"/>
  <c r="O10"/>
  <c r="O4"/>
  <c r="O5" i="9162"/>
  <c r="O9"/>
  <c r="U22" l="1"/>
  <c r="G34" s="1"/>
  <c r="T13"/>
  <c r="T22" s="1"/>
  <c r="G18" s="1"/>
  <c r="W19" i="9165"/>
  <c r="W21" s="1"/>
  <c r="W23" s="1"/>
  <c r="W19" i="9164"/>
  <c r="W21" s="1"/>
  <c r="W23" s="1"/>
  <c r="E6" i="101"/>
  <c r="G18" i="9163"/>
  <c r="U13" i="9164"/>
  <c r="V22"/>
  <c r="G29" s="1"/>
  <c r="V19" i="9166"/>
  <c r="V19" i="9163"/>
  <c r="V21" s="1"/>
  <c r="V23" s="1"/>
  <c r="V19" i="9164"/>
  <c r="V21" s="1"/>
  <c r="G44" i="9165"/>
  <c r="V22"/>
  <c r="U13"/>
  <c r="G34"/>
  <c r="O14"/>
  <c r="W32"/>
  <c r="X32"/>
  <c r="W32" i="9164"/>
  <c r="O16"/>
  <c r="O9"/>
  <c r="V32" i="9163"/>
  <c r="T32"/>
  <c r="U32"/>
  <c r="O7" i="9162"/>
  <c r="O10"/>
  <c r="O4"/>
  <c r="O6"/>
  <c r="O8"/>
  <c r="T33" i="9163" l="1"/>
  <c r="V33"/>
  <c r="T13" i="9164"/>
  <c r="T22" s="1"/>
  <c r="G15" s="1"/>
  <c r="W33"/>
  <c r="U22"/>
  <c r="G22" s="1"/>
  <c r="V23"/>
  <c r="U33" i="9163"/>
  <c r="X33" i="9165"/>
  <c r="C16" i="101"/>
  <c r="C8" s="1"/>
  <c r="C6"/>
  <c r="W33" i="9165"/>
  <c r="G27"/>
  <c r="V23"/>
  <c r="U22"/>
  <c r="T13"/>
  <c r="T22" s="1"/>
  <c r="O5"/>
  <c r="O8"/>
  <c r="O7"/>
  <c r="O6"/>
  <c r="O4"/>
  <c r="V32"/>
  <c r="O5" i="9164"/>
  <c r="O4"/>
  <c r="O6"/>
  <c r="V32"/>
  <c r="O8"/>
  <c r="O10"/>
  <c r="O7"/>
  <c r="T31" i="9162"/>
  <c r="U31"/>
  <c r="T19" i="9164" l="1"/>
  <c r="T21" s="1"/>
  <c r="T23" s="1"/>
  <c r="T19" i="9163"/>
  <c r="T21" s="1"/>
  <c r="T23" s="1"/>
  <c r="T19" i="9165"/>
  <c r="T19" i="9166"/>
  <c r="T21" s="1"/>
  <c r="T23" s="1"/>
  <c r="T19" i="9162"/>
  <c r="T21" s="1"/>
  <c r="T23" s="1"/>
  <c r="T32"/>
  <c r="U32"/>
  <c r="V33" i="9164"/>
  <c r="V33" i="9165"/>
  <c r="G20"/>
  <c r="G13"/>
  <c r="T23"/>
  <c r="T32"/>
  <c r="U32"/>
  <c r="U32" i="9164"/>
  <c r="T32"/>
  <c r="T33" l="1"/>
  <c r="U33"/>
  <c r="T33" i="9165"/>
  <c r="U33"/>
  <c r="D16" i="101" l="1"/>
  <c r="D8" l="1"/>
  <c r="U19" i="9166" s="1"/>
  <c r="U21" s="1"/>
  <c r="U23" s="1"/>
  <c r="U19" i="9163" l="1"/>
  <c r="U21" s="1"/>
  <c r="U23" s="1"/>
  <c r="U19" i="9162"/>
  <c r="U21" s="1"/>
  <c r="U23" s="1"/>
  <c r="U19" i="9164"/>
  <c r="U21" s="1"/>
  <c r="U23" s="1"/>
  <c r="U19" i="9165"/>
  <c r="U21" s="1"/>
  <c r="U23" s="1"/>
</calcChain>
</file>

<file path=xl/comments1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O19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comments2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  <comment ref="O26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</commentList>
</comments>
</file>

<file path=xl/comments3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  <comment ref="O30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</commentList>
</comments>
</file>

<file path=xl/comments4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comments5.xml><?xml version="1.0" encoding="utf-8"?>
<comments xmlns="http://schemas.openxmlformats.org/spreadsheetml/2006/main">
  <authors>
    <author>Enrique</author>
  </authors>
  <commentList>
    <comment ref="O3" authorId="0">
      <text>
        <r>
          <rPr>
            <b/>
            <sz val="9"/>
            <color indexed="81"/>
            <rFont val="Tahoma"/>
            <family val="2"/>
          </rPr>
          <t>Minimum fuel required over reporting point to continue flight</t>
        </r>
      </text>
    </comment>
    <comment ref="S5" authorId="0">
      <text>
        <r>
          <rPr>
            <b/>
            <sz val="9"/>
            <color indexed="81"/>
            <rFont val="Tahoma"/>
            <family val="2"/>
          </rPr>
          <t>Check if refueling has been planned for the leg involved, reserve fuel must be calculated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Amount of fuel required until the next stop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Dry Operating Mass: Includes pilots plus aircraft empty mass</t>
        </r>
      </text>
    </comment>
  </commentList>
</comments>
</file>

<file path=xl/sharedStrings.xml><?xml version="1.0" encoding="utf-8"?>
<sst xmlns="http://schemas.openxmlformats.org/spreadsheetml/2006/main" count="2210" uniqueCount="709">
  <si>
    <t>contin cruise:</t>
  </si>
  <si>
    <t>Crew:</t>
  </si>
  <si>
    <t>Approach</t>
  </si>
  <si>
    <t>Payload</t>
  </si>
  <si>
    <t>DOM</t>
  </si>
  <si>
    <t>RTOM</t>
  </si>
  <si>
    <t>Pounds</t>
  </si>
  <si>
    <t>Kilograms</t>
  </si>
  <si>
    <t>Units</t>
  </si>
  <si>
    <t>IFR</t>
  </si>
  <si>
    <t>MASSSES ARE TO 0' PA</t>
  </si>
  <si>
    <t>Mass Unit</t>
  </si>
  <si>
    <t>ATA</t>
  </si>
  <si>
    <t>VFR</t>
  </si>
  <si>
    <t>G/S</t>
  </si>
  <si>
    <t>Commander</t>
  </si>
  <si>
    <t>Copilot</t>
  </si>
  <si>
    <t>Engineer</t>
  </si>
  <si>
    <t>Attendant</t>
  </si>
  <si>
    <t>Altitude</t>
  </si>
  <si>
    <t>Round Alt 100</t>
  </si>
  <si>
    <t>Round Alt 500</t>
  </si>
  <si>
    <t>Note</t>
  </si>
  <si>
    <t>FROM</t>
  </si>
  <si>
    <t>TO</t>
  </si>
  <si>
    <t>ALT</t>
  </si>
  <si>
    <t>DIST</t>
  </si>
  <si>
    <t>TRACK</t>
  </si>
  <si>
    <t>FUEL</t>
  </si>
  <si>
    <t>ETE</t>
  </si>
  <si>
    <t>ETA</t>
  </si>
  <si>
    <t>TAS</t>
  </si>
  <si>
    <t xml:space="preserve">POB </t>
  </si>
  <si>
    <t>DOWN</t>
  </si>
  <si>
    <t>STOP</t>
  </si>
  <si>
    <t>HDG</t>
  </si>
  <si>
    <t>OAT</t>
  </si>
  <si>
    <t>TOTAL</t>
  </si>
  <si>
    <t>ID</t>
  </si>
  <si>
    <t>Name</t>
  </si>
  <si>
    <t>ROUTE</t>
  </si>
  <si>
    <t>Class</t>
  </si>
  <si>
    <t>MOMENT</t>
  </si>
  <si>
    <t>Leg</t>
  </si>
  <si>
    <t>PIC:</t>
  </si>
  <si>
    <t>WIND</t>
  </si>
  <si>
    <t>Elevation</t>
  </si>
  <si>
    <t>reserve:</t>
  </si>
  <si>
    <t>Refuel</t>
  </si>
  <si>
    <t>Destination</t>
  </si>
  <si>
    <t>Alternate</t>
  </si>
  <si>
    <t>Reserve</t>
  </si>
  <si>
    <t>print area</t>
  </si>
  <si>
    <t>$A$2:$Y$45</t>
  </si>
  <si>
    <t>min fuel:</t>
  </si>
  <si>
    <t>ITEM</t>
  </si>
  <si>
    <t>LAT</t>
  </si>
  <si>
    <t>Take-Off Mass</t>
  </si>
  <si>
    <t>Landing Mass</t>
  </si>
  <si>
    <t>AGUSTA WESTLAND</t>
  </si>
  <si>
    <t>Baggage</t>
  </si>
  <si>
    <t>Total Mass</t>
  </si>
  <si>
    <t>Arm</t>
  </si>
  <si>
    <t>Max TOM</t>
  </si>
  <si>
    <t>Total Time:</t>
  </si>
  <si>
    <t>Disposable</t>
  </si>
  <si>
    <t>Time to PNR</t>
  </si>
  <si>
    <t>Pick Up</t>
  </si>
  <si>
    <t>T/O Fuel</t>
  </si>
  <si>
    <t>On Board</t>
  </si>
  <si>
    <t>Taxi</t>
  </si>
  <si>
    <t>Act Fuel</t>
  </si>
  <si>
    <t>Contingency</t>
  </si>
  <si>
    <t>Aircraft:</t>
  </si>
  <si>
    <t>PC2e</t>
  </si>
  <si>
    <t>PC2e_0KTS</t>
  </si>
  <si>
    <t>Class_PC2e</t>
  </si>
  <si>
    <t>Take Off Classes</t>
  </si>
  <si>
    <t>EM:</t>
  </si>
  <si>
    <t>AW139 Restricted Takeoff Mass</t>
  </si>
  <si>
    <t>AW139</t>
  </si>
  <si>
    <t>AZ115 (M)</t>
  </si>
  <si>
    <t>AZ115 (P)</t>
  </si>
  <si>
    <t>Axl Einer</t>
  </si>
  <si>
    <t>Chris Klohn</t>
  </si>
  <si>
    <t>Dan Madison</t>
  </si>
  <si>
    <t>Doug Kelly</t>
  </si>
  <si>
    <t>Kendal Beatty</t>
  </si>
  <si>
    <t>Marc Perkins</t>
  </si>
  <si>
    <t>Sahavat Musayev</t>
  </si>
  <si>
    <t>28MAY</t>
  </si>
  <si>
    <t>N 40 12.40</t>
  </si>
  <si>
    <t>E051 03.50</t>
  </si>
  <si>
    <t>ABKAL</t>
  </si>
  <si>
    <t>Abeam Kalaga</t>
  </si>
  <si>
    <t>N 40 39.00</t>
  </si>
  <si>
    <t>E049 59.30</t>
  </si>
  <si>
    <t>Abeam Surakhani</t>
  </si>
  <si>
    <t>N 40 25.27</t>
  </si>
  <si>
    <t>E050 01.43</t>
  </si>
  <si>
    <t>ABTRK</t>
  </si>
  <si>
    <t>Abeam Turkani</t>
  </si>
  <si>
    <t>N 40 18.10</t>
  </si>
  <si>
    <t>E050 11.94</t>
  </si>
  <si>
    <t>IFR Intersection</t>
  </si>
  <si>
    <t>APREL</t>
  </si>
  <si>
    <t>N 40 11.40</t>
  </si>
  <si>
    <t>E051 05.45</t>
  </si>
  <si>
    <t>BN1</t>
  </si>
  <si>
    <t>BN NDB</t>
  </si>
  <si>
    <t>N 40 25.20</t>
  </si>
  <si>
    <t>E050 03.79</t>
  </si>
  <si>
    <t>BU1</t>
  </si>
  <si>
    <t>BU NDB</t>
  </si>
  <si>
    <t>E 50 03.70</t>
  </si>
  <si>
    <t>BULUD</t>
  </si>
  <si>
    <t>E050 14.90</t>
  </si>
  <si>
    <t>BUNIS</t>
  </si>
  <si>
    <t>CAZ</t>
  </si>
  <si>
    <t>Central Azeri Platform</t>
  </si>
  <si>
    <t>N 40 01.91</t>
  </si>
  <si>
    <t>E051 21.14</t>
  </si>
  <si>
    <t>CHR</t>
  </si>
  <si>
    <t>Chirag 1 Platform</t>
  </si>
  <si>
    <t>N 40 05.06</t>
  </si>
  <si>
    <t>E051 14.34</t>
  </si>
  <si>
    <t>DADA</t>
  </si>
  <si>
    <t>Dada Gorgud (Semi-Submersible)</t>
  </si>
  <si>
    <t>DANIZ</t>
  </si>
  <si>
    <t>E050 07.00</t>
  </si>
  <si>
    <t>DBA</t>
  </si>
  <si>
    <t>Derrick Barge Azerb</t>
  </si>
  <si>
    <t>N 40 20.00</t>
  </si>
  <si>
    <t>DSV</t>
  </si>
  <si>
    <t>Academik Tofig Ismayilov</t>
  </si>
  <si>
    <t>DWG</t>
  </si>
  <si>
    <t>Deep Water Gunashli Platform</t>
  </si>
  <si>
    <t>N 40 10.28</t>
  </si>
  <si>
    <t>EAZ</t>
  </si>
  <si>
    <t>East Azeri Platform</t>
  </si>
  <si>
    <t>N 40 01.20</t>
  </si>
  <si>
    <t>E051 27.23</t>
  </si>
  <si>
    <t>ED</t>
  </si>
  <si>
    <t>Yevlakh NDB</t>
  </si>
  <si>
    <t>N 40 36.40</t>
  </si>
  <si>
    <t>E047 11.00</t>
  </si>
  <si>
    <t>EYBAT</t>
  </si>
  <si>
    <t>N 40 21.00</t>
  </si>
  <si>
    <t>E049 47.30</t>
  </si>
  <si>
    <t>GILAV</t>
  </si>
  <si>
    <t>N 39 56.00</t>
  </si>
  <si>
    <t>E051 27.00</t>
  </si>
  <si>
    <t>GOBUS</t>
  </si>
  <si>
    <t>GUM</t>
  </si>
  <si>
    <t>E050 00.66</t>
  </si>
  <si>
    <t>GUZEY</t>
  </si>
  <si>
    <t>GYD</t>
  </si>
  <si>
    <t>VOR 114.1</t>
  </si>
  <si>
    <t>N 40 28.21</t>
  </si>
  <si>
    <t>E050 03.03</t>
  </si>
  <si>
    <t>HALIY</t>
  </si>
  <si>
    <t>N 39 51.43</t>
  </si>
  <si>
    <t>E050 23.45</t>
  </si>
  <si>
    <t>HURD</t>
  </si>
  <si>
    <t>N 40 26.41</t>
  </si>
  <si>
    <t>E049 45.28</t>
  </si>
  <si>
    <t>ISTIG</t>
  </si>
  <si>
    <t>KAL1</t>
  </si>
  <si>
    <t>N 40 35.65</t>
  </si>
  <si>
    <t>E049 59.32</t>
  </si>
  <si>
    <t>KBIL1</t>
  </si>
  <si>
    <t>Kekhne Bilgah</t>
  </si>
  <si>
    <t>N 40 35.67</t>
  </si>
  <si>
    <t>E050 03.93</t>
  </si>
  <si>
    <t>KL1</t>
  </si>
  <si>
    <t>Baku Kala NDB</t>
  </si>
  <si>
    <t>N 40 21.30</t>
  </si>
  <si>
    <t>E050 12.00</t>
  </si>
  <si>
    <t>KUR1</t>
  </si>
  <si>
    <t>Zabrat Helipad 11 (Night Helipad)</t>
  </si>
  <si>
    <t>E049 51.00</t>
  </si>
  <si>
    <t>NASO</t>
  </si>
  <si>
    <t>Nasoniy Military Airport</t>
  </si>
  <si>
    <t>N 40 35.50</t>
  </si>
  <si>
    <t>E049 33.00</t>
  </si>
  <si>
    <t>NAZIR</t>
  </si>
  <si>
    <t>NOV1</t>
  </si>
  <si>
    <t>Novkhani Training Area</t>
  </si>
  <si>
    <t>N 40 32.00</t>
  </si>
  <si>
    <t>NPIR</t>
  </si>
  <si>
    <t>North Pirallakhi</t>
  </si>
  <si>
    <t>OROCK</t>
  </si>
  <si>
    <t>Oil Rocks Heliport</t>
  </si>
  <si>
    <t>N 40 15.30</t>
  </si>
  <si>
    <t>E050 49.98</t>
  </si>
  <si>
    <t>PIR1</t>
  </si>
  <si>
    <t>Pirallakhei Heliport</t>
  </si>
  <si>
    <t>N 40 25.08</t>
  </si>
  <si>
    <t>E050 21.45</t>
  </si>
  <si>
    <t>PLB</t>
  </si>
  <si>
    <t>Pipe Laying Barge</t>
  </si>
  <si>
    <t>PTEM</t>
  </si>
  <si>
    <t>Petra Emerald BRG MOB NDB</t>
  </si>
  <si>
    <t>PUTA</t>
  </si>
  <si>
    <t>N 40 16.38</t>
  </si>
  <si>
    <t>E049 43.20</t>
  </si>
  <si>
    <t>RABO</t>
  </si>
  <si>
    <t>RAMZI</t>
  </si>
  <si>
    <t>N 40 34.33</t>
  </si>
  <si>
    <t>E050 18.24</t>
  </si>
  <si>
    <t>SANG1</t>
  </si>
  <si>
    <t>N 40 12.02</t>
  </si>
  <si>
    <t>E049 29.20</t>
  </si>
  <si>
    <t>SD1</t>
  </si>
  <si>
    <t>Shah Deniz Platform</t>
  </si>
  <si>
    <t>N 39 53.84</t>
  </si>
  <si>
    <t>E050 26.70</t>
  </si>
  <si>
    <t>SIMAL</t>
  </si>
  <si>
    <t>N 40 16.20</t>
  </si>
  <si>
    <t>E051 04.00</t>
  </si>
  <si>
    <t>SUITI</t>
  </si>
  <si>
    <t>UBBB</t>
  </si>
  <si>
    <t>Heydar Alieyev Intl</t>
  </si>
  <si>
    <t>N 40 28.10</t>
  </si>
  <si>
    <t>E050 02.80</t>
  </si>
  <si>
    <t>UBBG</t>
  </si>
  <si>
    <t>Ganja</t>
  </si>
  <si>
    <t>N 40 44.30</t>
  </si>
  <si>
    <t>E046 19.18</t>
  </si>
  <si>
    <t>UBBL</t>
  </si>
  <si>
    <t>Lenkoran</t>
  </si>
  <si>
    <t>N 38 45.50</t>
  </si>
  <si>
    <t>E048 48.40</t>
  </si>
  <si>
    <t>UBBY</t>
  </si>
  <si>
    <t>Zagatala</t>
  </si>
  <si>
    <t>N 41 33.70</t>
  </si>
  <si>
    <t>E046 40.00</t>
  </si>
  <si>
    <t>UBTT</t>
  </si>
  <si>
    <t>Zabrat</t>
  </si>
  <si>
    <t>N 40 29.90</t>
  </si>
  <si>
    <t>E049 58.70</t>
  </si>
  <si>
    <t>WAZ</t>
  </si>
  <si>
    <t>West Azeri Platform</t>
  </si>
  <si>
    <t>N 40 03.20</t>
  </si>
  <si>
    <t>E051 18.22</t>
  </si>
  <si>
    <t>WCH</t>
  </si>
  <si>
    <t>West Chirag Platform</t>
  </si>
  <si>
    <t>N 40 07.65</t>
  </si>
  <si>
    <t>E051 13.38</t>
  </si>
  <si>
    <t>WOOLF</t>
  </si>
  <si>
    <t>WSAL</t>
  </si>
  <si>
    <t>YKOSA</t>
  </si>
  <si>
    <t>N 40 17.10</t>
  </si>
  <si>
    <t>E050 32.40</t>
  </si>
  <si>
    <t>ZAB16</t>
  </si>
  <si>
    <t>Zabrat Threshold Rwy 16</t>
  </si>
  <si>
    <t>ZAB34</t>
  </si>
  <si>
    <t>Zabrat Threshold Rwy 34</t>
  </si>
  <si>
    <t>ZAFAR</t>
  </si>
  <si>
    <t>ZARIN</t>
  </si>
  <si>
    <t>E049 53.30</t>
  </si>
  <si>
    <t>ZOGAL</t>
  </si>
  <si>
    <t>CB ON/S</t>
  </si>
  <si>
    <t>CA&gt;800</t>
  </si>
  <si>
    <t>CA&lt;400</t>
  </si>
  <si>
    <t>PC2 NSFL</t>
  </si>
  <si>
    <t>PC2 SFL</t>
  </si>
  <si>
    <t>VT HEL</t>
  </si>
  <si>
    <t>CONF</t>
  </si>
  <si>
    <t>Class_PC2_NSFL</t>
  </si>
  <si>
    <t>Class_PC2_SFL</t>
  </si>
  <si>
    <t>Class_VT_HEL</t>
  </si>
  <si>
    <t>Class_CONF</t>
  </si>
  <si>
    <t>Class_CB_ONS</t>
  </si>
  <si>
    <t>SIC:</t>
  </si>
  <si>
    <t>C. M:</t>
  </si>
  <si>
    <t>Total Distance:</t>
  </si>
  <si>
    <t>Reserve:</t>
  </si>
  <si>
    <t>Conting:</t>
  </si>
  <si>
    <t>NM</t>
  </si>
  <si>
    <t>Pilot In Command:</t>
  </si>
  <si>
    <t>Second In Command:</t>
  </si>
  <si>
    <t>Flight Rules:</t>
  </si>
  <si>
    <t>Date:</t>
  </si>
  <si>
    <t xml:space="preserve">Last Revision: </t>
  </si>
  <si>
    <t>Aircraft Details:</t>
  </si>
  <si>
    <t>Fuel Flow:</t>
  </si>
  <si>
    <t>TAS:</t>
  </si>
  <si>
    <t>Call Sign</t>
  </si>
  <si>
    <t>Latitude</t>
  </si>
  <si>
    <t>Longitude</t>
  </si>
  <si>
    <t>Variation</t>
  </si>
  <si>
    <t>Type</t>
  </si>
  <si>
    <t>Empty Mass</t>
  </si>
  <si>
    <t>Moment</t>
  </si>
  <si>
    <t>Position</t>
  </si>
  <si>
    <t>Celsius</t>
  </si>
  <si>
    <t>Fuel Flow Cruise</t>
  </si>
  <si>
    <t>Fuel Flow Hold</t>
  </si>
  <si>
    <t>Approach Fuel</t>
  </si>
  <si>
    <t>Start &amp; Taxi Fuel</t>
  </si>
  <si>
    <t>Min</t>
  </si>
  <si>
    <t>Max</t>
  </si>
  <si>
    <t>MTOM</t>
  </si>
  <si>
    <t>Longitudinal C of G</t>
  </si>
  <si>
    <t>ARM</t>
  </si>
  <si>
    <t>First Row</t>
  </si>
  <si>
    <t>Second Row</t>
  </si>
  <si>
    <t>Third Row</t>
  </si>
  <si>
    <t>Fuel at Take-off</t>
  </si>
  <si>
    <t>Fuel at Landing</t>
  </si>
  <si>
    <t>START</t>
  </si>
  <si>
    <t>PNR (NM)</t>
  </si>
  <si>
    <t>CP (NM)</t>
  </si>
  <si>
    <t>Fuel Chk</t>
  </si>
  <si>
    <t>Act Wind</t>
  </si>
  <si>
    <t>Act G/S</t>
  </si>
  <si>
    <t>AIR TIME</t>
  </si>
  <si>
    <t>FLT TIME</t>
  </si>
  <si>
    <t>Discretionary</t>
  </si>
  <si>
    <t>LBS</t>
  </si>
  <si>
    <t>Selected Type:</t>
  </si>
  <si>
    <t>Crew Weight:</t>
  </si>
  <si>
    <t>Kilograms:</t>
  </si>
  <si>
    <t>Cruise Fuel Flow:</t>
  </si>
  <si>
    <t>Hold Fuel Flow:</t>
  </si>
  <si>
    <t>30 min Holding</t>
  </si>
  <si>
    <t>30 min Cruise</t>
  </si>
  <si>
    <t>20 min Cruise</t>
  </si>
  <si>
    <t>Class_CA_800</t>
  </si>
  <si>
    <t>Class_CA_400</t>
  </si>
  <si>
    <t>SHUTDN</t>
  </si>
  <si>
    <t>TAXI</t>
  </si>
  <si>
    <t>UP</t>
  </si>
  <si>
    <t>CHK TIME</t>
  </si>
  <si>
    <t>PNR &amp; CP</t>
  </si>
  <si>
    <t>ETA DEST</t>
  </si>
  <si>
    <t>Uplift</t>
  </si>
  <si>
    <t>Start</t>
  </si>
  <si>
    <t>Shutdn</t>
  </si>
  <si>
    <t>Leg No.</t>
  </si>
  <si>
    <t>Today</t>
  </si>
  <si>
    <t>Tomorrow</t>
  </si>
  <si>
    <t>Later</t>
  </si>
  <si>
    <t>Flight Rules</t>
  </si>
  <si>
    <t>Class Val</t>
  </si>
  <si>
    <t>Temp Val</t>
  </si>
  <si>
    <t>Wind Val</t>
  </si>
  <si>
    <t>Temperature</t>
  </si>
  <si>
    <t>Fuel Load</t>
  </si>
  <si>
    <t>Crew</t>
  </si>
  <si>
    <t>Aircraft Empty Weight</t>
  </si>
  <si>
    <t>Configuration Changes +/-</t>
  </si>
  <si>
    <t>PC2e_5KTS</t>
  </si>
  <si>
    <t>PC2e_10KTS</t>
  </si>
  <si>
    <t>PC2e_15KTS</t>
  </si>
  <si>
    <t>PC2e_20KTS</t>
  </si>
  <si>
    <t>PC2e_25KTS</t>
  </si>
  <si>
    <t>PC2e_30KTS</t>
  </si>
  <si>
    <t>PC2e_35KTS</t>
  </si>
  <si>
    <t>PC2e_40KTS</t>
  </si>
  <si>
    <t>Deck Height</t>
  </si>
  <si>
    <t>Deck height</t>
  </si>
  <si>
    <t>Headwind</t>
  </si>
  <si>
    <t>Headwind (For PC2e)</t>
  </si>
  <si>
    <t>Corrected</t>
  </si>
  <si>
    <t>$A$2:$X$44</t>
  </si>
  <si>
    <t>6 x 3 waypoints</t>
  </si>
  <si>
    <t>5 X 3 waypoints</t>
  </si>
  <si>
    <t>Enrique Arjona</t>
  </si>
  <si>
    <t>ABROL</t>
  </si>
  <si>
    <t>N 40 12.50</t>
  </si>
  <si>
    <t>E050 51.10</t>
  </si>
  <si>
    <t>ABSU1</t>
  </si>
  <si>
    <t>AMOKU</t>
  </si>
  <si>
    <t>N 40 31.20</t>
  </si>
  <si>
    <t>E050 55.30</t>
  </si>
  <si>
    <t>BB101</t>
  </si>
  <si>
    <t>BB102</t>
  </si>
  <si>
    <t>N 40 17.00</t>
  </si>
  <si>
    <t>E050 17.90</t>
  </si>
  <si>
    <t>BB103</t>
  </si>
  <si>
    <t>E050 27.00</t>
  </si>
  <si>
    <t>BB104</t>
  </si>
  <si>
    <t>N 40 37.20</t>
  </si>
  <si>
    <t>E049 59.40</t>
  </si>
  <si>
    <t>N 40 18.30</t>
  </si>
  <si>
    <t>E050 03.80</t>
  </si>
  <si>
    <t>E050 02.00</t>
  </si>
  <si>
    <t>BB201</t>
  </si>
  <si>
    <t>BB202</t>
  </si>
  <si>
    <t>BB203</t>
  </si>
  <si>
    <t>BB204</t>
  </si>
  <si>
    <t>N 40 15.10</t>
  </si>
  <si>
    <t>N 40 43.80</t>
  </si>
  <si>
    <t>N 40 38.20</t>
  </si>
  <si>
    <t>BETEK</t>
  </si>
  <si>
    <t>N 40 11.31</t>
  </si>
  <si>
    <t>E051 08.16</t>
  </si>
  <si>
    <t>EKRAM</t>
  </si>
  <si>
    <t>N 41 08.30</t>
  </si>
  <si>
    <t>E050 00.70</t>
  </si>
  <si>
    <t>KUPAT</t>
  </si>
  <si>
    <t>N 39 48.50</t>
  </si>
  <si>
    <t>E049 57.80</t>
  </si>
  <si>
    <t>MOSUM</t>
  </si>
  <si>
    <t>N 39 50.10</t>
  </si>
  <si>
    <t>E050 18.40</t>
  </si>
  <si>
    <t>NOBVA</t>
  </si>
  <si>
    <t>N 41 06.50</t>
  </si>
  <si>
    <t>E049 46.90</t>
  </si>
  <si>
    <t>ROPKA</t>
  </si>
  <si>
    <t>N 41 07.50</t>
  </si>
  <si>
    <t>E050 13.50</t>
  </si>
  <si>
    <t>AZ115 (A)</t>
  </si>
  <si>
    <t>Maksim Selunskiy</t>
  </si>
  <si>
    <t>Last Revision</t>
  </si>
  <si>
    <t>AZ115 (TS)</t>
  </si>
  <si>
    <t>ARK Configuration</t>
  </si>
  <si>
    <t>Medevac Configuration</t>
  </si>
  <si>
    <t>Passenger Configuration</t>
  </si>
  <si>
    <t>Third Seat Training Configuration</t>
  </si>
  <si>
    <t>Aux Tank Mass</t>
  </si>
  <si>
    <t>Airport</t>
  </si>
  <si>
    <t>VOR</t>
  </si>
  <si>
    <t>NDB</t>
  </si>
  <si>
    <t>Inter</t>
  </si>
  <si>
    <t>User</t>
  </si>
  <si>
    <t>Kamil Khankishiyev</t>
  </si>
  <si>
    <t>KGS</t>
  </si>
  <si>
    <t>Crew Member:</t>
  </si>
  <si>
    <t>GILOV</t>
  </si>
  <si>
    <t>Chilov Heliport</t>
  </si>
  <si>
    <t>WEIGHT  &amp;  BALANCE</t>
  </si>
  <si>
    <t>Empty Weight:</t>
  </si>
  <si>
    <t>Agusta Westland 139</t>
  </si>
  <si>
    <t>ARK1</t>
  </si>
  <si>
    <t>ARK Drop Point</t>
  </si>
  <si>
    <t>N 40 05.00</t>
  </si>
  <si>
    <t>E050 15.00</t>
  </si>
  <si>
    <t>05.Oct.2014</t>
  </si>
  <si>
    <t>Torque</t>
  </si>
  <si>
    <t>Nr</t>
  </si>
  <si>
    <t>ITT</t>
  </si>
  <si>
    <t>Ng</t>
  </si>
  <si>
    <t>PA</t>
  </si>
  <si>
    <t>Eng 1</t>
  </si>
  <si>
    <t>Eng 2</t>
  </si>
  <si>
    <t>POWER ASSURANCE CHECK</t>
  </si>
  <si>
    <t>fts</t>
  </si>
  <si>
    <t>°C</t>
  </si>
  <si>
    <t>Start Fuel</t>
  </si>
  <si>
    <t>11, 3, 11 waypoints</t>
  </si>
  <si>
    <t>8, 3, 3, 8 waypoints</t>
  </si>
  <si>
    <t xml:space="preserve">PA </t>
  </si>
  <si>
    <t>2 X 11 waypoints</t>
  </si>
  <si>
    <t>Target</t>
  </si>
  <si>
    <t>$A$2:$U$40</t>
  </si>
  <si>
    <t>Shtdn</t>
  </si>
  <si>
    <t xml:space="preserve"> ITT</t>
  </si>
  <si>
    <t xml:space="preserve"> PA</t>
  </si>
  <si>
    <t>$A$2:$W$45</t>
  </si>
  <si>
    <t>$A$2:$V$45</t>
  </si>
  <si>
    <t>N 39 48.45</t>
  </si>
  <si>
    <t>E050 31.41</t>
  </si>
  <si>
    <t>3_Legs_A</t>
  </si>
  <si>
    <t>2_Legs_A</t>
  </si>
  <si>
    <t>File:</t>
  </si>
  <si>
    <t/>
  </si>
  <si>
    <t>Crews:</t>
  </si>
  <si>
    <t>Waypoints:</t>
  </si>
  <si>
    <t>Keep Existing Data:</t>
  </si>
  <si>
    <t>Do not delete the above</t>
  </si>
  <si>
    <t>4_Legs_A</t>
  </si>
  <si>
    <t>IFR EAST OUT - VFR SOUTH IN, 2 LEGS</t>
  </si>
  <si>
    <t>IFR EAST OUT - VFR SOUTH IN, 3 LEGS</t>
  </si>
  <si>
    <t>IFR EAST OUT - VFR SOUTH IN, 4 LEGS</t>
  </si>
  <si>
    <t>IFR EAST OUT - VFR NORTH IN, 2 LEGS</t>
  </si>
  <si>
    <t>IFR EAST OUT - VFR NORTH IN, 3 LEGS</t>
  </si>
  <si>
    <t>IFR EAST OUT - VFR NORTH IN, 4 LEGS</t>
  </si>
  <si>
    <t>IFR E - VFR S 2L</t>
  </si>
  <si>
    <t>IFR E - VFR S 4L</t>
  </si>
  <si>
    <t>IFR E - VFR N 2L</t>
  </si>
  <si>
    <t>IFR E - VFR N 4L</t>
  </si>
  <si>
    <t>IFR E - VFR N 3L</t>
  </si>
  <si>
    <t>IFR E - VFR S 3L</t>
  </si>
  <si>
    <t>VFR N - VFR S 2L</t>
  </si>
  <si>
    <t>VFR NORTH OUT - VFR SOUTH IN, 2 LEGS</t>
  </si>
  <si>
    <t>VFR N - VFR S 3L</t>
  </si>
  <si>
    <t>VFR NORTH OUT - VFR SOUTH IN, 3 LEGS</t>
  </si>
  <si>
    <t>VFR N - VFR S 4L</t>
  </si>
  <si>
    <t>VFR NORTH OUT - VFR SOUTH IN, 4 LEGS</t>
  </si>
  <si>
    <t>VFR N - VFR N 2L</t>
  </si>
  <si>
    <t>VFR NORTH OUT - VFR NORTH IN, 2 LEGS</t>
  </si>
  <si>
    <t>VFR N - VFR N 3L</t>
  </si>
  <si>
    <t>VFR NORTH OUT - VFR NORTH IN, 3 LEGS</t>
  </si>
  <si>
    <t>VFR N - VFR N 4L</t>
  </si>
  <si>
    <t>VFR NORTH OUT - VFR NORTH IN, 4 LEGS</t>
  </si>
  <si>
    <t>BAZAR</t>
  </si>
  <si>
    <t>E050 14.06</t>
  </si>
  <si>
    <t>BIZON</t>
  </si>
  <si>
    <t>N 40 14.90</t>
  </si>
  <si>
    <t>E050 01.77</t>
  </si>
  <si>
    <t>NAZOL</t>
  </si>
  <si>
    <t>N 40 15.56</t>
  </si>
  <si>
    <t>E049 43.74</t>
  </si>
  <si>
    <t>N 40 17.25</t>
  </si>
  <si>
    <t>E049 58.97</t>
  </si>
  <si>
    <t>ZIMAR</t>
  </si>
  <si>
    <t>N 40 15.01</t>
  </si>
  <si>
    <t>E049 58.75</t>
  </si>
  <si>
    <t>VFR S - VFR S 2L</t>
  </si>
  <si>
    <t>VFR SOUTH OUT - VFR SOUTH IN, 2 LEGS</t>
  </si>
  <si>
    <t>VFR S - VFR S 3L</t>
  </si>
  <si>
    <t>VFR SOUTH OUT - VFR SOUTH IN, 3 LEGS</t>
  </si>
  <si>
    <t>VFR S - VFR S 4L</t>
  </si>
  <si>
    <t>VFR SOUTH OUT - VFR SOUTH IN, 4 LEGS</t>
  </si>
  <si>
    <t>BAK</t>
  </si>
  <si>
    <t>VOR 115.0</t>
  </si>
  <si>
    <t>E 6</t>
  </si>
  <si>
    <t>03.Jun.2015</t>
  </si>
  <si>
    <t>AZ128 (P)</t>
  </si>
  <si>
    <t>N 40 08.20</t>
  </si>
  <si>
    <t>AGDAM</t>
  </si>
  <si>
    <t>IFR Check Point</t>
  </si>
  <si>
    <t>N 40 15.90</t>
  </si>
  <si>
    <t>E049 13.30</t>
  </si>
  <si>
    <t>VFR Check Point</t>
  </si>
  <si>
    <t>BB100</t>
  </si>
  <si>
    <t>N 40 23.00</t>
  </si>
  <si>
    <t>E050 03.90</t>
  </si>
  <si>
    <t>E050 09.80</t>
  </si>
  <si>
    <t>N 40 16.60</t>
  </si>
  <si>
    <t>E049 42.50</t>
  </si>
  <si>
    <t>BB105</t>
  </si>
  <si>
    <t>BB106</t>
  </si>
  <si>
    <t>N 40 18.20</t>
  </si>
  <si>
    <t>E049 26.30</t>
  </si>
  <si>
    <t>BB107</t>
  </si>
  <si>
    <t>BB108</t>
  </si>
  <si>
    <t>N 40 37.10</t>
  </si>
  <si>
    <t>BB200</t>
  </si>
  <si>
    <t>Oil Field</t>
  </si>
  <si>
    <t>N 40 35.30</t>
  </si>
  <si>
    <t>N 40 38.70</t>
  </si>
  <si>
    <t>N 40 31.90</t>
  </si>
  <si>
    <t>E050 25.90</t>
  </si>
  <si>
    <t>N 40 14.40</t>
  </si>
  <si>
    <t>BB401</t>
  </si>
  <si>
    <t>BB501</t>
  </si>
  <si>
    <t>BB502</t>
  </si>
  <si>
    <t>N 40 36.90</t>
  </si>
  <si>
    <t>N 40 43.20</t>
  </si>
  <si>
    <t>N 40 48.20</t>
  </si>
  <si>
    <t>E049 57.70</t>
  </si>
  <si>
    <t>E049 46.10</t>
  </si>
  <si>
    <t>N 40 37.80</t>
  </si>
  <si>
    <t>BB503</t>
  </si>
  <si>
    <t>BB504</t>
  </si>
  <si>
    <t>BB505</t>
  </si>
  <si>
    <t>BB506</t>
  </si>
  <si>
    <t>BB507</t>
  </si>
  <si>
    <t>BB508</t>
  </si>
  <si>
    <t>BB509</t>
  </si>
  <si>
    <t>BB510</t>
  </si>
  <si>
    <t>BB511</t>
  </si>
  <si>
    <t>BB512</t>
  </si>
  <si>
    <t>BB513</t>
  </si>
  <si>
    <t>BB514</t>
  </si>
  <si>
    <t>BB515</t>
  </si>
  <si>
    <t>N 40 53.20</t>
  </si>
  <si>
    <t>N 40 58.20</t>
  </si>
  <si>
    <t>E050 57.70</t>
  </si>
  <si>
    <t>N 40 58.30</t>
  </si>
  <si>
    <t>E049 51.10</t>
  </si>
  <si>
    <t>E050 10.40</t>
  </si>
  <si>
    <t>N 40 53.30</t>
  </si>
  <si>
    <t>E050 10.30</t>
  </si>
  <si>
    <t>N 40 48.30</t>
  </si>
  <si>
    <t>N 40 43.30</t>
  </si>
  <si>
    <t>N 40 41.70</t>
  </si>
  <si>
    <t>N 40 43.50</t>
  </si>
  <si>
    <t>E049 37.10</t>
  </si>
  <si>
    <t>N 40 40.00</t>
  </si>
  <si>
    <t>BB516</t>
  </si>
  <si>
    <t>BB517</t>
  </si>
  <si>
    <t>BB601</t>
  </si>
  <si>
    <t>BB603</t>
  </si>
  <si>
    <t>BB604</t>
  </si>
  <si>
    <t>BB605</t>
  </si>
  <si>
    <t>BB606</t>
  </si>
  <si>
    <t>BB607</t>
  </si>
  <si>
    <t>BB608</t>
  </si>
  <si>
    <t>BB609</t>
  </si>
  <si>
    <t>BB610</t>
  </si>
  <si>
    <t>BB611</t>
  </si>
  <si>
    <t>BB612</t>
  </si>
  <si>
    <t>BB613</t>
  </si>
  <si>
    <t>BB614</t>
  </si>
  <si>
    <t>BB615</t>
  </si>
  <si>
    <t>BB616</t>
  </si>
  <si>
    <t>BB620</t>
  </si>
  <si>
    <t>BB622</t>
  </si>
  <si>
    <t>BB624</t>
  </si>
  <si>
    <t>BB626</t>
  </si>
  <si>
    <t>BB628</t>
  </si>
  <si>
    <t>BB630</t>
  </si>
  <si>
    <t>BB701</t>
  </si>
  <si>
    <t>BB702</t>
  </si>
  <si>
    <t>BB703</t>
  </si>
  <si>
    <t>N 40 08.00</t>
  </si>
  <si>
    <t>E049 36.20</t>
  </si>
  <si>
    <t>E050 33.30</t>
  </si>
  <si>
    <t>N 40 05.30</t>
  </si>
  <si>
    <t>E050 20.70</t>
  </si>
  <si>
    <t>N 40 01.90</t>
  </si>
  <si>
    <t>E050 14.00</t>
  </si>
  <si>
    <t>N 40 06.20</t>
  </si>
  <si>
    <t>E049 53.00</t>
  </si>
  <si>
    <t>N 40 00.40</t>
  </si>
  <si>
    <t>E050 06.10</t>
  </si>
  <si>
    <t>N 40 03.90</t>
  </si>
  <si>
    <t>E049 59.10</t>
  </si>
  <si>
    <t>N 40 01.00</t>
  </si>
  <si>
    <t>E049 58.00</t>
  </si>
  <si>
    <t>N 40 03.40</t>
  </si>
  <si>
    <t>E050 05.80</t>
  </si>
  <si>
    <t>N 40 03.80</t>
  </si>
  <si>
    <t>E049 50.70</t>
  </si>
  <si>
    <t>N 40 04.60</t>
  </si>
  <si>
    <t>E050 12.40</t>
  </si>
  <si>
    <t>E049 45.00</t>
  </si>
  <si>
    <t>N 40 07.50</t>
  </si>
  <si>
    <t>E050 18.00</t>
  </si>
  <si>
    <t>N 40 14.10</t>
  </si>
  <si>
    <t>E050 30.90</t>
  </si>
  <si>
    <t>N 40 38.40</t>
  </si>
  <si>
    <t>N 40 43.00</t>
  </si>
  <si>
    <t>E049 47.10</t>
  </si>
  <si>
    <t>N 40 05.90</t>
  </si>
  <si>
    <t>E049 42.40</t>
  </si>
  <si>
    <t>N 39 59.10</t>
  </si>
  <si>
    <t>E049 53.50</t>
  </si>
  <si>
    <t>N 39 57.60</t>
  </si>
  <si>
    <t>E050 00.30</t>
  </si>
  <si>
    <t>N 39 57.50</t>
  </si>
  <si>
    <t>E050 07.50</t>
  </si>
  <si>
    <t>N 39 58.80</t>
  </si>
  <si>
    <t>N 41 01.50</t>
  </si>
  <si>
    <t>E050 32.90</t>
  </si>
  <si>
    <t>N 40 38.30</t>
  </si>
  <si>
    <t>N 39 53.80</t>
  </si>
  <si>
    <t>E050 22.18</t>
  </si>
  <si>
    <t>ERLEV</t>
  </si>
  <si>
    <t>E049 14.50</t>
  </si>
  <si>
    <t>GILAB</t>
  </si>
  <si>
    <t>N 40 11.30</t>
  </si>
  <si>
    <t>E049 15.70</t>
  </si>
  <si>
    <t>INSAN</t>
  </si>
  <si>
    <t>N 40 06.90</t>
  </si>
  <si>
    <t>E049 19.10</t>
  </si>
  <si>
    <t>Istiglal (Semi-Submersible)</t>
  </si>
  <si>
    <t>KARAD</t>
  </si>
  <si>
    <t>Kalagya VFR Check Point</t>
  </si>
  <si>
    <t>NAMAS</t>
  </si>
  <si>
    <t>N 40 21.70</t>
  </si>
  <si>
    <t>E050 54.80</t>
  </si>
  <si>
    <t>RASAM</t>
  </si>
  <si>
    <t>N 40 36.80</t>
  </si>
  <si>
    <t>E049 11.70</t>
  </si>
  <si>
    <t>Sangachal Oil Terminal</t>
  </si>
  <si>
    <t>Heydar Aliyev (Semi-Submersible)</t>
  </si>
  <si>
    <t>Boat</t>
  </si>
  <si>
    <t>N 40 18.40</t>
  </si>
  <si>
    <t>E050 05.20</t>
  </si>
  <si>
    <t>N 40 04.57</t>
  </si>
  <si>
    <t>Hurdalan VFR Check Point</t>
  </si>
  <si>
    <t>Rabochiy VFR Check Point</t>
  </si>
  <si>
    <t>N 40 28.00</t>
  </si>
  <si>
    <t>E050 35.00</t>
  </si>
  <si>
    <t>ZAMAN</t>
  </si>
  <si>
    <t>AZ128 (A)</t>
  </si>
  <si>
    <t>AZ128 (M)</t>
  </si>
  <si>
    <t>N 40 31.30</t>
  </si>
  <si>
    <t>E051 10.60</t>
  </si>
  <si>
    <t>N 40 19.57</t>
  </si>
  <si>
    <t>E050 36.20</t>
  </si>
  <si>
    <t>N 40 32.89</t>
  </si>
  <si>
    <t>E049 54.98</t>
  </si>
  <si>
    <t>PAD11</t>
  </si>
  <si>
    <t>N 40 29.68</t>
  </si>
  <si>
    <t>E050 58.46</t>
  </si>
  <si>
    <t>N 40 13.63</t>
  </si>
  <si>
    <t>E050 31.65</t>
  </si>
  <si>
    <t>N 40 29.30</t>
  </si>
  <si>
    <t>E050 19.72</t>
  </si>
  <si>
    <t>N 40 18.46</t>
  </si>
  <si>
    <t>E050 21.00</t>
  </si>
  <si>
    <t>E050 22.00</t>
  </si>
  <si>
    <t>N 40 29.92</t>
  </si>
  <si>
    <t>E049 58.54</t>
  </si>
  <si>
    <t>N 40 29.49</t>
  </si>
  <si>
    <t>N 40 16.85</t>
  </si>
  <si>
    <t>E050 31.69</t>
  </si>
  <si>
    <t>N 40 16.73</t>
  </si>
  <si>
    <t>E050 32.47</t>
  </si>
  <si>
    <t>West Alliance BRG MOB NDB</t>
  </si>
  <si>
    <t>N 40 10.12</t>
  </si>
  <si>
    <t>E049 31.47</t>
  </si>
</sst>
</file>

<file path=xl/styles.xml><?xml version="1.0" encoding="utf-8"?>
<styleSheet xmlns="http://schemas.openxmlformats.org/spreadsheetml/2006/main">
  <numFmts count="13">
    <numFmt numFmtId="164" formatCode="General_)"/>
    <numFmt numFmtId="165" formatCode="#.00"/>
    <numFmt numFmtId="166" formatCode="#."/>
    <numFmt numFmtId="167" formatCode="m\o\n\th\ d\,\ yyyy"/>
    <numFmt numFmtId="168" formatCode="0.0"/>
    <numFmt numFmtId="169" formatCode=".0"/>
    <numFmt numFmtId="170" formatCode="0.000"/>
    <numFmt numFmtId="171" formatCode="0.0%"/>
    <numFmt numFmtId="172" formatCode="000"/>
    <numFmt numFmtId="173" formatCode="h:mm;@"/>
    <numFmt numFmtId="174" formatCode="h\+mm"/>
    <numFmt numFmtId="175" formatCode="[$-C09]dd\-mmm\-yy;@"/>
    <numFmt numFmtId="176" formatCode="[$-C09]dd\-mmm"/>
  </numFmts>
  <fonts count="75">
    <font>
      <sz val="10"/>
      <name val="Arial"/>
    </font>
    <font>
      <sz val="10"/>
      <name val="Arial"/>
      <family val="2"/>
      <charset val="204"/>
    </font>
    <font>
      <sz val="10"/>
      <name val="MS Sans Serif"/>
      <family val="2"/>
      <charset val="204"/>
    </font>
    <font>
      <sz val="1"/>
      <color indexed="8"/>
      <name val="Courier"/>
      <family val="1"/>
      <charset val="204"/>
    </font>
    <font>
      <b/>
      <sz val="1"/>
      <color indexed="8"/>
      <name val="Courier"/>
      <family val="1"/>
      <charset val="204"/>
    </font>
    <font>
      <sz val="12"/>
      <name val="Courier"/>
      <family val="1"/>
      <charset val="204"/>
    </font>
    <font>
      <b/>
      <sz val="10"/>
      <name val="Arial"/>
      <family val="2"/>
    </font>
    <font>
      <sz val="10"/>
      <name val="Courier"/>
      <family val="3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8"/>
      <name val="MS Sans Serif"/>
      <family val="2"/>
    </font>
    <font>
      <b/>
      <sz val="12"/>
      <name val="Arial"/>
      <family val="2"/>
    </font>
    <font>
      <sz val="16"/>
      <color indexed="10"/>
      <name val="Arial"/>
      <family val="2"/>
    </font>
    <font>
      <sz val="12"/>
      <color indexed="10"/>
      <name val="Arial"/>
      <family val="2"/>
    </font>
    <font>
      <sz val="10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20"/>
      <name val="Arial"/>
      <family val="2"/>
    </font>
    <font>
      <sz val="24"/>
      <name val="Arial"/>
      <family val="2"/>
    </font>
    <font>
      <sz val="10"/>
      <color indexed="18"/>
      <name val="Arial"/>
      <family val="2"/>
    </font>
    <font>
      <sz val="11"/>
      <name val="Arial"/>
      <family val="2"/>
    </font>
    <font>
      <sz val="12"/>
      <name val="Arial"/>
      <family val="2"/>
      <charset val="204"/>
    </font>
    <font>
      <sz val="12"/>
      <name val="Arial"/>
      <family val="2"/>
    </font>
    <font>
      <b/>
      <sz val="11"/>
      <color indexed="16"/>
      <name val="Arial"/>
      <family val="2"/>
    </font>
    <font>
      <sz val="12"/>
      <color indexed="18"/>
      <name val="Arial"/>
      <family val="2"/>
    </font>
    <font>
      <sz val="12"/>
      <color indexed="8"/>
      <name val="Arial"/>
      <family val="2"/>
    </font>
    <font>
      <sz val="12"/>
      <color indexed="12"/>
      <name val="Arial"/>
      <family val="2"/>
    </font>
    <font>
      <sz val="11"/>
      <color indexed="8"/>
      <name val="Arial"/>
      <family val="2"/>
    </font>
    <font>
      <sz val="8"/>
      <color indexed="12"/>
      <name val="Arial"/>
      <family val="2"/>
    </font>
    <font>
      <sz val="18"/>
      <name val="Arial"/>
      <family val="2"/>
    </font>
    <font>
      <sz val="12"/>
      <color indexed="44"/>
      <name val="Arial"/>
      <family val="2"/>
    </font>
    <font>
      <b/>
      <sz val="11"/>
      <color indexed="60"/>
      <name val="Arial"/>
      <family val="2"/>
    </font>
    <font>
      <sz val="14"/>
      <name val="Arial"/>
      <family val="2"/>
    </font>
    <font>
      <sz val="12"/>
      <color indexed="8"/>
      <name val="Arial"/>
      <family val="2"/>
      <charset val="204"/>
    </font>
    <font>
      <sz val="12"/>
      <color indexed="55"/>
      <name val="Arial"/>
      <family val="2"/>
    </font>
    <font>
      <b/>
      <sz val="12"/>
      <color indexed="10"/>
      <name val="Arial"/>
      <family val="2"/>
    </font>
    <font>
      <sz val="13"/>
      <name val="Arial"/>
      <family val="2"/>
    </font>
    <font>
      <sz val="14"/>
      <name val="Arial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2"/>
      <name val="Tahoma"/>
      <family val="2"/>
    </font>
    <font>
      <sz val="10"/>
      <name val="Tahoma"/>
      <family val="2"/>
    </font>
    <font>
      <b/>
      <sz val="10"/>
      <color indexed="18"/>
      <name val="Tahoma"/>
      <family val="2"/>
    </font>
    <font>
      <b/>
      <sz val="10"/>
      <name val="Tahoma"/>
      <family val="2"/>
    </font>
    <font>
      <b/>
      <sz val="10"/>
      <color indexed="8"/>
      <name val="Tahoma"/>
      <family val="2"/>
    </font>
    <font>
      <sz val="8"/>
      <color indexed="18"/>
      <name val="Tahoma"/>
      <family val="2"/>
    </font>
    <font>
      <b/>
      <sz val="10"/>
      <color indexed="12"/>
      <name val="Tahoma"/>
      <family val="2"/>
    </font>
    <font>
      <b/>
      <sz val="10"/>
      <color indexed="10"/>
      <name val="Tahoma"/>
      <family val="2"/>
    </font>
    <font>
      <sz val="10"/>
      <name val="Arial"/>
      <family val="2"/>
      <charset val="204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2"/>
      <color indexed="18"/>
      <name val="Arial"/>
      <family val="2"/>
      <charset val="204"/>
    </font>
    <font>
      <b/>
      <sz val="9"/>
      <color indexed="81"/>
      <name val="Tahoma"/>
      <family val="2"/>
    </font>
    <font>
      <b/>
      <sz val="12"/>
      <name val="Arial"/>
      <family val="2"/>
      <charset val="204"/>
    </font>
    <font>
      <sz val="10"/>
      <color indexed="18"/>
      <name val="Arial"/>
      <family val="2"/>
      <charset val="204"/>
    </font>
    <font>
      <sz val="10"/>
      <color indexed="63"/>
      <name val="Arial"/>
      <family val="2"/>
      <charset val="204"/>
    </font>
    <font>
      <b/>
      <sz val="11"/>
      <name val="Arial"/>
      <family val="2"/>
    </font>
    <font>
      <b/>
      <sz val="12"/>
      <name val="Tahoma"/>
      <family val="2"/>
    </font>
  </fonts>
  <fills count="4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49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30"/>
        <bgColor indexed="30"/>
      </patternFill>
    </fill>
    <fill>
      <patternFill patternType="solid">
        <fgColor indexed="45"/>
        <bgColor indexed="45"/>
      </patternFill>
    </fill>
    <fill>
      <patternFill patternType="solid">
        <fgColor indexed="29"/>
        <bgColor indexed="29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46"/>
        <bgColor indexed="46"/>
      </patternFill>
    </fill>
    <fill>
      <patternFill patternType="solid">
        <fgColor indexed="36"/>
        <bgColor indexed="36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2"/>
        <bgColor indexed="5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lightUp">
        <fgColor indexed="9"/>
        <bgColor indexed="49"/>
      </patternFill>
    </fill>
    <fill>
      <patternFill patternType="lightUp">
        <fgColor indexed="9"/>
        <bgColor indexed="10"/>
      </patternFill>
    </fill>
    <fill>
      <patternFill patternType="lightUp">
        <fgColor indexed="9"/>
        <bgColor indexed="57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00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 diagonalUp="1">
      <left/>
      <right style="thin">
        <color indexed="64"/>
      </right>
      <top/>
      <bottom/>
      <diagonal style="double">
        <color indexed="64"/>
      </diagonal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/>
      <right style="thin">
        <color indexed="64"/>
      </right>
      <top/>
      <bottom/>
      <diagonal style="double">
        <color indexed="64"/>
      </diagonal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75">
    <xf numFmtId="0" fontId="0" fillId="0" borderId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4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9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4" borderId="0" applyNumberFormat="0" applyBorder="0" applyAlignment="0" applyProtection="0"/>
    <xf numFmtId="0" fontId="43" fillId="6" borderId="0" applyNumberFormat="0" applyBorder="0" applyAlignment="0" applyProtection="0"/>
    <xf numFmtId="0" fontId="43" fillId="11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3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3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3" fillId="19" borderId="0" applyNumberFormat="0" applyBorder="0" applyAlignment="0" applyProtection="0"/>
    <xf numFmtId="0" fontId="42" fillId="20" borderId="0" applyNumberFormat="0" applyBorder="0" applyAlignment="0" applyProtection="0"/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14" borderId="0" applyNumberFormat="0" applyBorder="0" applyAlignment="0" applyProtection="0"/>
    <xf numFmtId="0" fontId="43" fillId="23" borderId="0" applyNumberFormat="0" applyBorder="0" applyAlignment="0" applyProtection="0"/>
    <xf numFmtId="0" fontId="42" fillId="24" borderId="0" applyNumberFormat="0" applyBorder="0" applyAlignment="0" applyProtection="0"/>
    <xf numFmtId="0" fontId="42" fillId="25" borderId="0" applyNumberFormat="0" applyBorder="0" applyAlignment="0" applyProtection="0"/>
    <xf numFmtId="0" fontId="43" fillId="26" borderId="0" applyNumberFormat="0" applyBorder="0" applyAlignment="0" applyProtection="0"/>
    <xf numFmtId="0" fontId="44" fillId="8" borderId="0" applyNumberFormat="0" applyBorder="0" applyAlignment="0" applyProtection="0"/>
    <xf numFmtId="0" fontId="45" fillId="27" borderId="1" applyNumberFormat="0" applyAlignment="0" applyProtection="0"/>
    <xf numFmtId="0" fontId="46" fillId="28" borderId="2" applyNumberFormat="0" applyAlignment="0" applyProtection="0"/>
    <xf numFmtId="167" fontId="3" fillId="0" borderId="0">
      <protection locked="0"/>
    </xf>
    <xf numFmtId="0" fontId="67" fillId="29" borderId="0" applyNumberFormat="0" applyBorder="0" applyAlignment="0" applyProtection="0"/>
    <xf numFmtId="0" fontId="67" fillId="30" borderId="0" applyNumberFormat="0" applyBorder="0" applyAlignment="0" applyProtection="0"/>
    <xf numFmtId="0" fontId="67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11" borderId="0" applyNumberFormat="0" applyBorder="0" applyAlignment="0" applyProtection="0"/>
    <xf numFmtId="0" fontId="43" fillId="10" borderId="0" applyNumberFormat="0" applyBorder="0" applyAlignment="0" applyProtection="0"/>
    <xf numFmtId="0" fontId="43" fillId="33" borderId="0" applyNumberFormat="0" applyBorder="0" applyAlignment="0" applyProtection="0"/>
    <xf numFmtId="0" fontId="43" fillId="12" borderId="0" applyNumberFormat="0" applyBorder="0" applyAlignment="0" applyProtection="0"/>
    <xf numFmtId="0" fontId="43" fillId="34" borderId="0" applyNumberFormat="0" applyBorder="0" applyAlignment="0" applyProtection="0"/>
    <xf numFmtId="0" fontId="47" fillId="0" borderId="0" applyNumberFormat="0" applyFill="0" applyBorder="0" applyAlignment="0" applyProtection="0"/>
    <xf numFmtId="165" fontId="3" fillId="0" borderId="0">
      <protection locked="0"/>
    </xf>
    <xf numFmtId="0" fontId="48" fillId="6" borderId="0" applyNumberFormat="0" applyBorder="0" applyAlignment="0" applyProtection="0"/>
    <xf numFmtId="0" fontId="49" fillId="0" borderId="3" applyNumberFormat="0" applyFill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1" fillId="0" borderId="0" applyNumberFormat="0" applyFill="0" applyBorder="0" applyAlignment="0" applyProtection="0"/>
    <xf numFmtId="166" fontId="4" fillId="0" borderId="0">
      <protection locked="0"/>
    </xf>
    <xf numFmtId="166" fontId="4" fillId="0" borderId="0">
      <protection locked="0"/>
    </xf>
    <xf numFmtId="0" fontId="52" fillId="9" borderId="1" applyNumberFormat="0" applyAlignment="0" applyProtection="0"/>
    <xf numFmtId="0" fontId="53" fillId="0" borderId="6" applyNumberFormat="0" applyFill="0" applyAlignment="0" applyProtection="0"/>
    <xf numFmtId="0" fontId="54" fillId="9" borderId="0" applyNumberFormat="0" applyBorder="0" applyAlignment="0" applyProtection="0"/>
    <xf numFmtId="164" fontId="5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2" fillId="0" borderId="0"/>
    <xf numFmtId="0" fontId="1" fillId="4" borderId="7" applyNumberFormat="0" applyFont="0" applyAlignment="0" applyProtection="0"/>
    <xf numFmtId="0" fontId="55" fillId="27" borderId="8" applyNumberFormat="0" applyAlignment="0" applyProtection="0"/>
    <xf numFmtId="0" fontId="5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166" fontId="3" fillId="0" borderId="9">
      <protection locked="0"/>
    </xf>
    <xf numFmtId="0" fontId="53" fillId="0" borderId="0" applyNumberFormat="0" applyFill="0" applyBorder="0" applyAlignment="0" applyProtection="0"/>
  </cellStyleXfs>
  <cellXfs count="1149">
    <xf numFmtId="0" fontId="0" fillId="0" borderId="0" xfId="0"/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Border="1"/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 applyProtection="1">
      <alignment horizontal="left"/>
    </xf>
    <xf numFmtId="0" fontId="0" fillId="0" borderId="0" xfId="0" applyProtection="1">
      <protection locked="0"/>
    </xf>
    <xf numFmtId="0" fontId="6" fillId="0" borderId="0" xfId="0" applyFont="1" applyAlignment="1">
      <alignment horizontal="center"/>
    </xf>
    <xf numFmtId="1" fontId="0" fillId="0" borderId="0" xfId="0" applyNumberFormat="1"/>
    <xf numFmtId="0" fontId="6" fillId="0" borderId="0" xfId="0" applyFont="1" applyFill="1" applyBorder="1" applyAlignment="1">
      <alignment horizontal="center"/>
    </xf>
    <xf numFmtId="0" fontId="0" fillId="0" borderId="0" xfId="0" applyProtection="1">
      <protection hidden="1"/>
    </xf>
    <xf numFmtId="0" fontId="0" fillId="0" borderId="0" xfId="0" applyProtection="1"/>
    <xf numFmtId="0" fontId="0" fillId="0" borderId="0" xfId="0" applyFill="1" applyBorder="1" applyAlignment="1" applyProtection="1">
      <alignment horizontal="right"/>
      <protection hidden="1"/>
    </xf>
    <xf numFmtId="0" fontId="0" fillId="35" borderId="0" xfId="0" applyFill="1"/>
    <xf numFmtId="0" fontId="0" fillId="35" borderId="0" xfId="0" applyFill="1" applyBorder="1" applyAlignment="1" applyProtection="1">
      <alignment horizontal="left"/>
    </xf>
    <xf numFmtId="1" fontId="0" fillId="35" borderId="0" xfId="0" applyNumberFormat="1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0" xfId="0" applyFill="1" applyBorder="1"/>
    <xf numFmtId="0" fontId="8" fillId="35" borderId="0" xfId="0" applyFont="1" applyFill="1"/>
    <xf numFmtId="3" fontId="0" fillId="35" borderId="0" xfId="0" applyNumberFormat="1" applyFill="1" applyBorder="1" applyAlignment="1">
      <alignment horizontal="center"/>
    </xf>
    <xf numFmtId="0" fontId="0" fillId="35" borderId="0" xfId="0" applyFill="1" applyBorder="1" applyAlignment="1">
      <alignment horizontal="left"/>
    </xf>
    <xf numFmtId="1" fontId="14" fillId="35" borderId="0" xfId="0" applyNumberFormat="1" applyFont="1" applyFill="1" applyBorder="1" applyAlignment="1" applyProtection="1">
      <alignment horizontal="center"/>
      <protection hidden="1"/>
    </xf>
    <xf numFmtId="1" fontId="0" fillId="35" borderId="0" xfId="0" applyNumberFormat="1" applyFill="1" applyBorder="1" applyAlignment="1" applyProtection="1">
      <alignment horizontal="center"/>
      <protection hidden="1"/>
    </xf>
    <xf numFmtId="0" fontId="16" fillId="35" borderId="0" xfId="0" applyFont="1" applyFill="1" applyBorder="1" applyAlignment="1">
      <alignment horizontal="center"/>
    </xf>
    <xf numFmtId="1" fontId="0" fillId="35" borderId="0" xfId="0" applyNumberFormat="1" applyFill="1"/>
    <xf numFmtId="164" fontId="9" fillId="35" borderId="0" xfId="62" applyFont="1" applyFill="1" applyBorder="1" applyAlignment="1">
      <alignment horizontal="right"/>
    </xf>
    <xf numFmtId="0" fontId="0" fillId="35" borderId="0" xfId="0" applyFill="1" applyBorder="1" applyAlignment="1">
      <alignment horizontal="right"/>
    </xf>
    <xf numFmtId="0" fontId="0" fillId="35" borderId="0" xfId="0" applyFill="1" applyBorder="1" applyAlignment="1" applyProtection="1">
      <alignment horizontal="center"/>
    </xf>
    <xf numFmtId="0" fontId="0" fillId="35" borderId="0" xfId="0" applyFill="1" applyBorder="1" applyAlignment="1">
      <alignment horizontal="center" vertical="center" textRotation="255"/>
    </xf>
    <xf numFmtId="0" fontId="21" fillId="35" borderId="0" xfId="0" applyFont="1" applyFill="1" applyBorder="1" applyAlignment="1" applyProtection="1">
      <alignment horizontal="center"/>
      <protection hidden="1"/>
    </xf>
    <xf numFmtId="0" fontId="22" fillId="35" borderId="0" xfId="0" applyFont="1" applyFill="1" applyBorder="1" applyAlignment="1" applyProtection="1">
      <alignment horizontal="center" vertical="center" textRotation="255"/>
      <protection hidden="1"/>
    </xf>
    <xf numFmtId="164" fontId="9" fillId="35" borderId="0" xfId="62" applyFont="1" applyFill="1" applyBorder="1"/>
    <xf numFmtId="0" fontId="0" fillId="35" borderId="0" xfId="0" applyFill="1" applyBorder="1" applyAlignment="1" applyProtection="1">
      <alignment horizontal="left"/>
      <protection hidden="1"/>
    </xf>
    <xf numFmtId="0" fontId="12" fillId="35" borderId="0" xfId="0" applyFont="1" applyFill="1" applyBorder="1"/>
    <xf numFmtId="0" fontId="0" fillId="35" borderId="0" xfId="0" applyFill="1" applyBorder="1" applyAlignment="1" applyProtection="1">
      <alignment horizontal="center"/>
      <protection hidden="1"/>
    </xf>
    <xf numFmtId="164" fontId="7" fillId="35" borderId="0" xfId="62" applyFont="1" applyFill="1" applyBorder="1" applyAlignment="1">
      <alignment horizontal="center"/>
    </xf>
    <xf numFmtId="0" fontId="0" fillId="35" borderId="0" xfId="0" applyFill="1" applyBorder="1" applyProtection="1"/>
    <xf numFmtId="0" fontId="0" fillId="35" borderId="0" xfId="0" applyFill="1" applyAlignment="1">
      <alignment horizontal="right"/>
    </xf>
    <xf numFmtId="0" fontId="0" fillId="35" borderId="0" xfId="0" applyFill="1" applyBorder="1" applyAlignment="1" applyProtection="1">
      <alignment horizontal="right"/>
      <protection hidden="1"/>
    </xf>
    <xf numFmtId="0" fontId="0" fillId="35" borderId="0" xfId="0" applyFill="1" applyAlignment="1">
      <alignment horizontal="center"/>
    </xf>
    <xf numFmtId="1" fontId="0" fillId="35" borderId="0" xfId="0" applyNumberFormat="1" applyFill="1" applyBorder="1" applyAlignment="1" applyProtection="1">
      <alignment horizontal="center"/>
    </xf>
    <xf numFmtId="1" fontId="18" fillId="35" borderId="0" xfId="65" applyNumberFormat="1" applyFont="1" applyFill="1" applyBorder="1" applyAlignment="1">
      <alignment horizontal="center"/>
    </xf>
    <xf numFmtId="0" fontId="9" fillId="35" borderId="0" xfId="0" applyFont="1" applyFill="1" applyBorder="1" applyAlignment="1">
      <alignment horizontal="center"/>
    </xf>
    <xf numFmtId="0" fontId="6" fillId="35" borderId="0" xfId="0" applyFont="1" applyFill="1" applyBorder="1" applyAlignment="1">
      <alignment horizontal="center"/>
    </xf>
    <xf numFmtId="0" fontId="0" fillId="35" borderId="20" xfId="0" applyFill="1" applyBorder="1" applyProtection="1">
      <protection locked="0"/>
    </xf>
    <xf numFmtId="0" fontId="13" fillId="35" borderId="0" xfId="63" applyFont="1" applyFill="1" applyBorder="1"/>
    <xf numFmtId="0" fontId="13" fillId="35" borderId="0" xfId="63" applyFont="1" applyFill="1" applyBorder="1" applyAlignment="1">
      <alignment vertical="center"/>
    </xf>
    <xf numFmtId="20" fontId="24" fillId="35" borderId="0" xfId="63" applyNumberFormat="1" applyFont="1" applyFill="1" applyBorder="1" applyAlignment="1" applyProtection="1">
      <alignment horizontal="center" vertical="center"/>
      <protection hidden="1"/>
    </xf>
    <xf numFmtId="0" fontId="9" fillId="35" borderId="0" xfId="63" applyFont="1" applyFill="1" applyBorder="1" applyAlignment="1">
      <alignment horizontal="center" vertical="center"/>
    </xf>
    <xf numFmtId="0" fontId="11" fillId="35" borderId="0" xfId="63" applyFont="1" applyFill="1" applyBorder="1" applyAlignment="1">
      <alignment horizontal="center" vertical="center" wrapText="1"/>
    </xf>
    <xf numFmtId="0" fontId="12" fillId="35" borderId="0" xfId="63" applyFont="1" applyFill="1" applyBorder="1" applyAlignment="1">
      <alignment horizontal="center" vertical="center" wrapText="1"/>
    </xf>
    <xf numFmtId="1" fontId="26" fillId="35" borderId="0" xfId="0" applyNumberFormat="1" applyFont="1" applyFill="1" applyBorder="1" applyAlignment="1" applyProtection="1">
      <alignment horizontal="center"/>
      <protection hidden="1"/>
    </xf>
    <xf numFmtId="0" fontId="26" fillId="35" borderId="0" xfId="0" applyFont="1" applyFill="1" applyBorder="1" applyAlignment="1" applyProtection="1">
      <alignment horizontal="center"/>
      <protection locked="0"/>
    </xf>
    <xf numFmtId="168" fontId="9" fillId="35" borderId="0" xfId="0" applyNumberFormat="1" applyFont="1" applyFill="1" applyBorder="1" applyAlignment="1" applyProtection="1">
      <alignment horizontal="left"/>
      <protection hidden="1"/>
    </xf>
    <xf numFmtId="0" fontId="9" fillId="35" borderId="0" xfId="0" applyFont="1" applyFill="1" applyBorder="1" applyAlignment="1" applyProtection="1">
      <alignment horizontal="right"/>
    </xf>
    <xf numFmtId="1" fontId="24" fillId="35" borderId="0" xfId="0" applyNumberFormat="1" applyFont="1" applyFill="1" applyBorder="1" applyAlignment="1" applyProtection="1">
      <alignment horizontal="center"/>
      <protection hidden="1"/>
    </xf>
    <xf numFmtId="1" fontId="24" fillId="35" borderId="0" xfId="0" applyNumberFormat="1" applyFont="1" applyFill="1" applyBorder="1" applyAlignment="1" applyProtection="1">
      <alignment horizontal="center"/>
      <protection locked="0"/>
    </xf>
    <xf numFmtId="20" fontId="24" fillId="35" borderId="0" xfId="0" applyNumberFormat="1" applyFont="1" applyFill="1" applyBorder="1" applyAlignment="1" applyProtection="1">
      <alignment horizontal="center"/>
      <protection hidden="1"/>
    </xf>
    <xf numFmtId="0" fontId="13" fillId="35" borderId="0" xfId="63" applyFont="1" applyFill="1" applyBorder="1" applyAlignment="1" applyProtection="1">
      <alignment vertical="top"/>
      <protection hidden="1"/>
    </xf>
    <xf numFmtId="0" fontId="13" fillId="35" borderId="0" xfId="63" applyFont="1" applyFill="1" applyBorder="1" applyAlignment="1">
      <alignment vertical="top"/>
    </xf>
    <xf numFmtId="0" fontId="13" fillId="35" borderId="0" xfId="63" applyFont="1" applyFill="1" applyBorder="1" applyAlignment="1">
      <alignment horizontal="left" vertical="top"/>
    </xf>
    <xf numFmtId="0" fontId="13" fillId="35" borderId="0" xfId="63" applyFont="1" applyFill="1" applyBorder="1" applyAlignment="1">
      <alignment horizontal="left"/>
    </xf>
    <xf numFmtId="0" fontId="17" fillId="35" borderId="0" xfId="0" applyFont="1" applyFill="1" applyBorder="1"/>
    <xf numFmtId="0" fontId="0" fillId="0" borderId="10" xfId="0" applyFill="1" applyBorder="1"/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Fill="1" applyBorder="1" applyAlignment="1" applyProtection="1">
      <alignment horizontal="left"/>
      <protection locked="0"/>
    </xf>
    <xf numFmtId="0" fontId="2" fillId="0" borderId="0" xfId="67" applyBorder="1" applyAlignment="1" applyProtection="1">
      <alignment horizontal="center"/>
      <protection locked="0" hidden="1"/>
    </xf>
    <xf numFmtId="49" fontId="0" fillId="0" borderId="0" xfId="0" applyNumberFormat="1"/>
    <xf numFmtId="0" fontId="0" fillId="0" borderId="0" xfId="0" applyNumberFormat="1"/>
    <xf numFmtId="0" fontId="9" fillId="35" borderId="0" xfId="63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9" fillId="0" borderId="0" xfId="0" applyFont="1" applyBorder="1" applyProtection="1"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164" fontId="7" fillId="35" borderId="0" xfId="62" applyFont="1" applyFill="1" applyBorder="1" applyAlignment="1" applyProtection="1">
      <alignment horizontal="left"/>
    </xf>
    <xf numFmtId="164" fontId="7" fillId="35" borderId="0" xfId="62" applyFont="1" applyFill="1" applyBorder="1" applyAlignment="1" applyProtection="1">
      <alignment horizontal="center"/>
    </xf>
    <xf numFmtId="164" fontId="7" fillId="35" borderId="20" xfId="62" applyFont="1" applyFill="1" applyBorder="1" applyAlignment="1" applyProtection="1">
      <alignment horizontal="left"/>
    </xf>
    <xf numFmtId="0" fontId="26" fillId="35" borderId="0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0" fontId="0" fillId="0" borderId="0" xfId="0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9" fillId="35" borderId="0" xfId="0" applyFont="1" applyFill="1" applyBorder="1" applyAlignment="1" applyProtection="1">
      <alignment horizontal="center"/>
    </xf>
    <xf numFmtId="0" fontId="10" fillId="35" borderId="0" xfId="0" applyFont="1" applyFill="1" applyBorder="1" applyAlignment="1" applyProtection="1">
      <alignment horizontal="center"/>
      <protection hidden="1"/>
    </xf>
    <xf numFmtId="49" fontId="0" fillId="0" borderId="0" xfId="0" quotePrefix="1" applyNumberFormat="1" applyBorder="1" applyAlignment="1" applyProtection="1">
      <alignment horizontal="center"/>
      <protection locked="0"/>
    </xf>
    <xf numFmtId="0" fontId="0" fillId="35" borderId="0" xfId="0" applyFill="1" applyBorder="1" applyProtection="1">
      <protection hidden="1"/>
    </xf>
    <xf numFmtId="0" fontId="0" fillId="35" borderId="0" xfId="0" applyFill="1" applyBorder="1" applyProtection="1">
      <protection locked="0"/>
    </xf>
    <xf numFmtId="1" fontId="0" fillId="35" borderId="0" xfId="0" quotePrefix="1" applyNumberFormat="1" applyFill="1" applyBorder="1" applyAlignment="1">
      <alignment horizontal="center"/>
    </xf>
    <xf numFmtId="0" fontId="9" fillId="0" borderId="0" xfId="66" applyFont="1" applyProtection="1">
      <protection locked="0"/>
    </xf>
    <xf numFmtId="0" fontId="17" fillId="35" borderId="0" xfId="0" applyFont="1" applyFill="1" applyBorder="1" applyAlignment="1" applyProtection="1">
      <protection hidden="1"/>
    </xf>
    <xf numFmtId="0" fontId="0" fillId="0" borderId="20" xfId="0" applyBorder="1"/>
    <xf numFmtId="0" fontId="0" fillId="35" borderId="0" xfId="0" applyFill="1" applyBorder="1" applyAlignment="1" applyProtection="1">
      <protection hidden="1"/>
    </xf>
    <xf numFmtId="1" fontId="31" fillId="35" borderId="0" xfId="0" applyNumberFormat="1" applyFont="1" applyFill="1" applyBorder="1" applyAlignment="1" applyProtection="1">
      <alignment horizontal="center"/>
      <protection hidden="1"/>
    </xf>
    <xf numFmtId="0" fontId="26" fillId="35" borderId="0" xfId="0" applyFont="1" applyFill="1" applyBorder="1" applyAlignment="1" applyProtection="1">
      <alignment horizontal="center"/>
      <protection hidden="1"/>
    </xf>
    <xf numFmtId="1" fontId="29" fillId="35" borderId="0" xfId="0" applyNumberFormat="1" applyFont="1" applyFill="1" applyBorder="1" applyAlignment="1" applyProtection="1">
      <alignment horizontal="center"/>
      <protection hidden="1"/>
    </xf>
    <xf numFmtId="0" fontId="24" fillId="35" borderId="0" xfId="0" applyFont="1" applyFill="1" applyBorder="1" applyAlignment="1" applyProtection="1">
      <alignment horizontal="center"/>
      <protection hidden="1"/>
    </xf>
    <xf numFmtId="1" fontId="34" fillId="35" borderId="0" xfId="0" applyNumberFormat="1" applyFont="1" applyFill="1" applyBorder="1" applyAlignment="1" applyProtection="1">
      <alignment horizontal="center"/>
      <protection hidden="1"/>
    </xf>
    <xf numFmtId="3" fontId="26" fillId="35" borderId="0" xfId="0" applyNumberFormat="1" applyFont="1" applyFill="1" applyBorder="1" applyAlignment="1" applyProtection="1">
      <alignment horizontal="center"/>
      <protection hidden="1"/>
    </xf>
    <xf numFmtId="0" fontId="6" fillId="0" borderId="20" xfId="0" applyFont="1" applyFill="1" applyBorder="1" applyAlignment="1">
      <alignment horizontal="center"/>
    </xf>
    <xf numFmtId="0" fontId="9" fillId="35" borderId="0" xfId="63" applyFont="1" applyFill="1" applyBorder="1" applyAlignment="1" applyProtection="1">
      <alignment horizontal="center" vertical="center"/>
      <protection hidden="1"/>
    </xf>
    <xf numFmtId="0" fontId="36" fillId="35" borderId="0" xfId="0" applyFont="1" applyFill="1" applyBorder="1" applyAlignment="1" applyProtection="1">
      <alignment vertical="center" textRotation="90"/>
      <protection hidden="1"/>
    </xf>
    <xf numFmtId="0" fontId="21" fillId="35" borderId="0" xfId="0" applyFont="1" applyFill="1" applyBorder="1" applyAlignment="1" applyProtection="1">
      <alignment horizontal="center" vertical="center" textRotation="255"/>
      <protection hidden="1"/>
    </xf>
    <xf numFmtId="0" fontId="26" fillId="35" borderId="0" xfId="63" applyFont="1" applyFill="1" applyBorder="1" applyAlignment="1">
      <alignment horizontal="right" vertical="center"/>
    </xf>
    <xf numFmtId="0" fontId="26" fillId="35" borderId="0" xfId="63" applyFont="1" applyFill="1" applyBorder="1" applyAlignment="1">
      <alignment horizontal="center" vertical="center"/>
    </xf>
    <xf numFmtId="0" fontId="26" fillId="35" borderId="0" xfId="0" applyFont="1" applyFill="1" applyBorder="1" applyAlignment="1" applyProtection="1">
      <alignment vertical="center"/>
    </xf>
    <xf numFmtId="0" fontId="39" fillId="35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wrapText="1"/>
    </xf>
    <xf numFmtId="0" fontId="26" fillId="0" borderId="0" xfId="0" applyFont="1" applyAlignment="1">
      <alignment horizontal="left"/>
    </xf>
    <xf numFmtId="0" fontId="26" fillId="0" borderId="0" xfId="0" applyFont="1" applyAlignment="1"/>
    <xf numFmtId="0" fontId="9" fillId="0" borderId="0" xfId="0" applyFont="1"/>
    <xf numFmtId="0" fontId="9" fillId="0" borderId="0" xfId="0" applyFont="1" applyAlignment="1"/>
    <xf numFmtId="0" fontId="9" fillId="0" borderId="0" xfId="0" applyFont="1" applyAlignment="1">
      <alignment horizontal="left"/>
    </xf>
    <xf numFmtId="0" fontId="9" fillId="0" borderId="0" xfId="0" applyFont="1" applyBorder="1"/>
    <xf numFmtId="1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wrapText="1"/>
    </xf>
    <xf numFmtId="0" fontId="0" fillId="0" borderId="0" xfId="0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9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left"/>
    </xf>
    <xf numFmtId="0" fontId="0" fillId="0" borderId="0" xfId="0" applyNumberFormat="1" applyBorder="1"/>
    <xf numFmtId="0" fontId="12" fillId="0" borderId="0" xfId="0" applyFont="1" applyFill="1" applyBorder="1" applyAlignment="1">
      <alignment horizontal="left"/>
    </xf>
    <xf numFmtId="0" fontId="0" fillId="0" borderId="0" xfId="0" applyFill="1" applyBorder="1" applyAlignment="1" applyProtection="1">
      <alignment horizontal="left"/>
      <protection hidden="1"/>
    </xf>
    <xf numFmtId="0" fontId="0" fillId="35" borderId="20" xfId="0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1" fontId="0" fillId="0" borderId="10" xfId="0" quotePrefix="1" applyNumberForma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171" fontId="0" fillId="0" borderId="0" xfId="0" applyNumberFormat="1" applyBorder="1"/>
    <xf numFmtId="9" fontId="0" fillId="0" borderId="0" xfId="0" applyNumberFormat="1" applyBorder="1"/>
    <xf numFmtId="2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9" fillId="35" borderId="0" xfId="63" applyFont="1" applyFill="1" applyBorder="1" applyAlignment="1" applyProtection="1">
      <alignment vertical="center"/>
      <protection hidden="1"/>
    </xf>
    <xf numFmtId="0" fontId="0" fillId="38" borderId="0" xfId="0" applyFill="1" applyProtection="1"/>
    <xf numFmtId="0" fontId="58" fillId="38" borderId="0" xfId="0" applyFont="1" applyFill="1" applyAlignment="1" applyProtection="1">
      <alignment horizontal="centerContinuous"/>
    </xf>
    <xf numFmtId="0" fontId="57" fillId="38" borderId="0" xfId="0" applyFont="1" applyFill="1" applyAlignment="1" applyProtection="1">
      <alignment horizontal="centerContinuous"/>
    </xf>
    <xf numFmtId="0" fontId="15" fillId="0" borderId="0" xfId="0" applyFont="1" applyAlignment="1" applyProtection="1">
      <alignment horizontal="center"/>
    </xf>
    <xf numFmtId="0" fontId="58" fillId="38" borderId="0" xfId="0" applyFont="1" applyFill="1" applyProtection="1"/>
    <xf numFmtId="0" fontId="60" fillId="38" borderId="17" xfId="0" applyFont="1" applyFill="1" applyBorder="1" applyAlignment="1" applyProtection="1">
      <alignment horizontal="center"/>
    </xf>
    <xf numFmtId="0" fontId="61" fillId="38" borderId="17" xfId="0" applyFont="1" applyFill="1" applyBorder="1" applyAlignment="1" applyProtection="1">
      <alignment horizontal="center"/>
    </xf>
    <xf numFmtId="0" fontId="58" fillId="38" borderId="33" xfId="0" applyFont="1" applyFill="1" applyBorder="1" applyProtection="1"/>
    <xf numFmtId="0" fontId="58" fillId="38" borderId="10" xfId="0" applyFont="1" applyFill="1" applyBorder="1" applyProtection="1"/>
    <xf numFmtId="0" fontId="58" fillId="38" borderId="17" xfId="0" applyFont="1" applyFill="1" applyBorder="1" applyAlignment="1" applyProtection="1">
      <alignment horizontal="center"/>
    </xf>
    <xf numFmtId="0" fontId="0" fillId="0" borderId="0" xfId="0" quotePrefix="1" applyProtection="1"/>
    <xf numFmtId="3" fontId="0" fillId="0" borderId="0" xfId="0" applyNumberFormat="1" applyProtection="1"/>
    <xf numFmtId="0" fontId="58" fillId="38" borderId="10" xfId="0" applyFont="1" applyFill="1" applyBorder="1" applyAlignment="1" applyProtection="1">
      <alignment horizontal="left"/>
    </xf>
    <xf numFmtId="170" fontId="58" fillId="38" borderId="10" xfId="0" applyNumberFormat="1" applyFont="1" applyFill="1" applyBorder="1" applyAlignment="1" applyProtection="1">
      <alignment horizontal="center"/>
    </xf>
    <xf numFmtId="1" fontId="0" fillId="38" borderId="0" xfId="0" applyNumberFormat="1" applyFill="1" applyProtection="1"/>
    <xf numFmtId="0" fontId="1" fillId="38" borderId="0" xfId="0" applyFont="1" applyFill="1" applyProtection="1"/>
    <xf numFmtId="0" fontId="20" fillId="38" borderId="0" xfId="0" applyFont="1" applyFill="1" applyProtection="1"/>
    <xf numFmtId="168" fontId="0" fillId="38" borderId="0" xfId="0" applyNumberFormat="1" applyFill="1" applyProtection="1"/>
    <xf numFmtId="170" fontId="0" fillId="38" borderId="0" xfId="0" applyNumberFormat="1" applyFill="1" applyProtection="1"/>
    <xf numFmtId="0" fontId="0" fillId="38" borderId="0" xfId="0" applyFill="1" applyAlignment="1" applyProtection="1">
      <alignment horizontal="right"/>
    </xf>
    <xf numFmtId="2" fontId="0" fillId="38" borderId="0" xfId="0" applyNumberFormat="1" applyFill="1" applyAlignment="1" applyProtection="1">
      <alignment horizontal="right"/>
    </xf>
    <xf numFmtId="169" fontId="0" fillId="38" borderId="0" xfId="0" applyNumberFormat="1" applyFill="1" applyAlignment="1" applyProtection="1">
      <alignment horizontal="right"/>
    </xf>
    <xf numFmtId="169" fontId="0" fillId="38" borderId="0" xfId="0" applyNumberFormat="1" applyFill="1" applyProtection="1"/>
    <xf numFmtId="2" fontId="0" fillId="38" borderId="0" xfId="0" applyNumberFormat="1" applyFill="1" applyProtection="1"/>
    <xf numFmtId="0" fontId="62" fillId="38" borderId="0" xfId="0" applyFont="1" applyFill="1" applyAlignment="1" applyProtection="1">
      <alignment horizontal="right"/>
    </xf>
    <xf numFmtId="0" fontId="62" fillId="38" borderId="0" xfId="0" applyFont="1" applyFill="1" applyAlignment="1" applyProtection="1"/>
    <xf numFmtId="0" fontId="63" fillId="38" borderId="0" xfId="0" applyFont="1" applyFill="1" applyAlignment="1" applyProtection="1">
      <alignment horizontal="center"/>
      <protection hidden="1"/>
    </xf>
    <xf numFmtId="0" fontId="58" fillId="38" borderId="29" xfId="0" applyFont="1" applyFill="1" applyBorder="1" applyProtection="1"/>
    <xf numFmtId="0" fontId="60" fillId="38" borderId="10" xfId="0" applyFont="1" applyFill="1" applyBorder="1" applyProtection="1"/>
    <xf numFmtId="0" fontId="60" fillId="38" borderId="19" xfId="0" applyFont="1" applyFill="1" applyBorder="1" applyProtection="1"/>
    <xf numFmtId="0" fontId="60" fillId="38" borderId="0" xfId="0" applyFont="1" applyFill="1" applyBorder="1" applyProtection="1"/>
    <xf numFmtId="168" fontId="60" fillId="0" borderId="0" xfId="0" applyNumberFormat="1" applyFont="1" applyFill="1" applyBorder="1" applyAlignment="1" applyProtection="1">
      <alignment horizontal="center"/>
      <protection locked="0"/>
    </xf>
    <xf numFmtId="2" fontId="60" fillId="0" borderId="0" xfId="0" applyNumberFormat="1" applyFont="1" applyFill="1" applyBorder="1" applyAlignment="1" applyProtection="1">
      <alignment horizontal="center"/>
    </xf>
    <xf numFmtId="0" fontId="58" fillId="0" borderId="0" xfId="0" applyFont="1" applyFill="1" applyBorder="1" applyAlignment="1" applyProtection="1">
      <alignment horizontal="center"/>
    </xf>
    <xf numFmtId="0" fontId="58" fillId="38" borderId="0" xfId="0" applyFont="1" applyFill="1" applyBorder="1" applyAlignment="1" applyProtection="1">
      <alignment horizontal="center"/>
    </xf>
    <xf numFmtId="1" fontId="58" fillId="38" borderId="10" xfId="0" applyNumberFormat="1" applyFont="1" applyFill="1" applyBorder="1" applyAlignment="1" applyProtection="1">
      <alignment horizontal="center"/>
    </xf>
    <xf numFmtId="170" fontId="58" fillId="0" borderId="10" xfId="0" applyNumberFormat="1" applyFont="1" applyFill="1" applyBorder="1" applyAlignment="1" applyProtection="1">
      <alignment horizontal="center"/>
      <protection locked="0"/>
    </xf>
    <xf numFmtId="170" fontId="58" fillId="38" borderId="19" xfId="0" applyNumberFormat="1" applyFont="1" applyFill="1" applyBorder="1" applyAlignment="1" applyProtection="1">
      <alignment horizontal="center"/>
    </xf>
    <xf numFmtId="170" fontId="60" fillId="38" borderId="10" xfId="0" applyNumberFormat="1" applyFont="1" applyFill="1" applyBorder="1" applyAlignment="1" applyProtection="1">
      <alignment horizontal="center"/>
      <protection hidden="1"/>
    </xf>
    <xf numFmtId="170" fontId="58" fillId="38" borderId="10" xfId="0" applyNumberFormat="1" applyFont="1" applyFill="1" applyBorder="1" applyAlignment="1" applyProtection="1">
      <alignment horizontal="center"/>
      <protection hidden="1"/>
    </xf>
    <xf numFmtId="168" fontId="58" fillId="0" borderId="10" xfId="0" applyNumberFormat="1" applyFont="1" applyFill="1" applyBorder="1" applyAlignment="1" applyProtection="1">
      <alignment horizontal="center"/>
      <protection locked="0"/>
    </xf>
    <xf numFmtId="168" fontId="58" fillId="0" borderId="19" xfId="0" applyNumberFormat="1" applyFont="1" applyFill="1" applyBorder="1" applyAlignment="1" applyProtection="1">
      <alignment horizontal="center"/>
      <protection hidden="1"/>
    </xf>
    <xf numFmtId="168" fontId="60" fillId="0" borderId="10" xfId="0" applyNumberFormat="1" applyFont="1" applyFill="1" applyBorder="1" applyAlignment="1" applyProtection="1">
      <alignment horizontal="center"/>
      <protection hidden="1"/>
    </xf>
    <xf numFmtId="168" fontId="60" fillId="0" borderId="10" xfId="0" applyNumberFormat="1" applyFont="1" applyFill="1" applyBorder="1" applyAlignment="1" applyProtection="1">
      <alignment horizontal="center"/>
      <protection locked="0"/>
    </xf>
    <xf numFmtId="0" fontId="58" fillId="38" borderId="10" xfId="0" applyFont="1" applyFill="1" applyBorder="1" applyProtection="1">
      <protection locked="0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>
      <alignment horizontal="right"/>
    </xf>
    <xf numFmtId="168" fontId="58" fillId="0" borderId="35" xfId="0" applyNumberFormat="1" applyFont="1" applyFill="1" applyBorder="1" applyAlignment="1" applyProtection="1">
      <alignment horizontal="center"/>
      <protection hidden="1"/>
    </xf>
    <xf numFmtId="0" fontId="64" fillId="38" borderId="0" xfId="0" applyFont="1" applyFill="1" applyAlignment="1" applyProtection="1">
      <alignment horizontal="centerContinuous"/>
      <protection hidden="1"/>
    </xf>
    <xf numFmtId="170" fontId="58" fillId="0" borderId="35" xfId="0" applyNumberFormat="1" applyFont="1" applyFill="1" applyBorder="1" applyAlignment="1" applyProtection="1">
      <alignment horizontal="center"/>
      <protection hidden="1"/>
    </xf>
    <xf numFmtId="1" fontId="0" fillId="0" borderId="0" xfId="0" quotePrefix="1" applyNumberFormat="1" applyFill="1" applyBorder="1" applyAlignment="1" applyProtection="1">
      <alignment horizontal="center"/>
      <protection hidden="1"/>
    </xf>
    <xf numFmtId="0" fontId="0" fillId="0" borderId="0" xfId="0" quotePrefix="1" applyFill="1" applyBorder="1" applyAlignment="1" applyProtection="1">
      <alignment horizontal="center"/>
      <protection locked="0"/>
    </xf>
    <xf numFmtId="1" fontId="0" fillId="0" borderId="0" xfId="0" quotePrefix="1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23" fillId="39" borderId="0" xfId="0" applyFont="1" applyFill="1" applyBorder="1" applyAlignment="1" applyProtection="1">
      <alignment horizontal="left"/>
      <protection hidden="1"/>
    </xf>
    <xf numFmtId="0" fontId="0" fillId="39" borderId="0" xfId="0" applyFill="1"/>
    <xf numFmtId="0" fontId="25" fillId="39" borderId="0" xfId="0" applyFont="1" applyFill="1" applyAlignment="1">
      <alignment horizontal="right"/>
    </xf>
    <xf numFmtId="0" fontId="23" fillId="39" borderId="0" xfId="0" applyFont="1" applyFill="1" applyBorder="1" applyAlignment="1" applyProtection="1">
      <alignment horizontal="left" vertical="center"/>
      <protection hidden="1"/>
    </xf>
    <xf numFmtId="0" fontId="0" fillId="39" borderId="0" xfId="0" applyFill="1" applyAlignment="1">
      <alignment vertical="center"/>
    </xf>
    <xf numFmtId="0" fontId="1" fillId="39" borderId="0" xfId="0" applyFont="1" applyFill="1" applyAlignment="1">
      <alignment vertical="center"/>
    </xf>
    <xf numFmtId="0" fontId="25" fillId="39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1" fillId="0" borderId="43" xfId="0" applyFont="1" applyBorder="1" applyAlignment="1" applyProtection="1">
      <alignment horizontal="center" vertical="center" textRotation="255"/>
      <protection hidden="1"/>
    </xf>
    <xf numFmtId="0" fontId="25" fillId="0" borderId="30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6" fillId="0" borderId="16" xfId="0" applyFont="1" applyBorder="1" applyAlignment="1" applyProtection="1">
      <alignment horizontal="center" vertical="center"/>
      <protection hidden="1"/>
    </xf>
    <xf numFmtId="0" fontId="26" fillId="0" borderId="10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Alignment="1" applyProtection="1">
      <alignment horizontal="center" vertical="center"/>
      <protection hidden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Fill="1" applyBorder="1" applyAlignment="1" applyProtection="1">
      <alignment horizontal="center" vertical="center"/>
      <protection hidden="1"/>
    </xf>
    <xf numFmtId="1" fontId="29" fillId="0" borderId="10" xfId="0" applyNumberFormat="1" applyFont="1" applyFill="1" applyBorder="1" applyAlignment="1" applyProtection="1">
      <alignment horizontal="center" vertical="center"/>
      <protection hidden="1"/>
    </xf>
    <xf numFmtId="1" fontId="29" fillId="0" borderId="46" xfId="0" applyNumberFormat="1" applyFont="1" applyFill="1" applyBorder="1" applyAlignment="1" applyProtection="1">
      <alignment horizontal="center" vertical="center"/>
      <protection hidden="1"/>
    </xf>
    <xf numFmtId="1" fontId="26" fillId="0" borderId="16" xfId="0" applyNumberFormat="1" applyFont="1" applyFill="1" applyBorder="1" applyAlignment="1" applyProtection="1">
      <alignment horizontal="center" vertical="center"/>
      <protection hidden="1"/>
    </xf>
    <xf numFmtId="1" fontId="26" fillId="0" borderId="10" xfId="0" applyNumberFormat="1" applyFont="1" applyFill="1" applyBorder="1" applyAlignment="1" applyProtection="1">
      <alignment horizontal="center" vertical="center"/>
      <protection hidden="1"/>
    </xf>
    <xf numFmtId="1" fontId="26" fillId="0" borderId="46" xfId="0" applyNumberFormat="1" applyFont="1" applyFill="1" applyBorder="1" applyAlignment="1" applyProtection="1">
      <alignment horizontal="center" vertical="center"/>
      <protection hidden="1"/>
    </xf>
    <xf numFmtId="0" fontId="26" fillId="0" borderId="16" xfId="0" applyFont="1" applyFill="1" applyBorder="1" applyAlignment="1" applyProtection="1">
      <alignment horizontal="center" vertical="center"/>
      <protection locked="0"/>
    </xf>
    <xf numFmtId="0" fontId="26" fillId="0" borderId="10" xfId="0" applyFont="1" applyFill="1" applyBorder="1" applyAlignment="1" applyProtection="1">
      <alignment horizontal="center" vertical="center"/>
      <protection locked="0"/>
    </xf>
    <xf numFmtId="0" fontId="26" fillId="0" borderId="16" xfId="0" applyFont="1" applyFill="1" applyBorder="1" applyAlignment="1" applyProtection="1">
      <alignment horizontal="center" vertical="center"/>
      <protection hidden="1"/>
    </xf>
    <xf numFmtId="0" fontId="26" fillId="0" borderId="10" xfId="0" applyFont="1" applyFill="1" applyBorder="1" applyAlignment="1" applyProtection="1">
      <alignment horizontal="center" vertical="center"/>
      <protection hidden="1"/>
    </xf>
    <xf numFmtId="1" fontId="25" fillId="0" borderId="16" xfId="0" applyNumberFormat="1" applyFont="1" applyFill="1" applyBorder="1" applyAlignment="1" applyProtection="1">
      <alignment horizontal="center" vertical="center"/>
      <protection locked="0"/>
    </xf>
    <xf numFmtId="1" fontId="26" fillId="0" borderId="30" xfId="0" applyNumberFormat="1" applyFont="1" applyBorder="1" applyAlignment="1" applyProtection="1">
      <alignment horizontal="center" vertical="center"/>
      <protection hidden="1"/>
    </xf>
    <xf numFmtId="1" fontId="26" fillId="0" borderId="19" xfId="0" applyNumberFormat="1" applyFont="1" applyBorder="1" applyAlignment="1" applyProtection="1">
      <alignment horizontal="center" vertical="center"/>
      <protection hidden="1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26" fillId="0" borderId="46" xfId="0" applyNumberFormat="1" applyFont="1" applyBorder="1" applyAlignment="1" applyProtection="1">
      <alignment horizontal="center" vertical="center"/>
      <protection hidden="1"/>
    </xf>
    <xf numFmtId="1" fontId="25" fillId="0" borderId="30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Fill="1" applyBorder="1" applyAlignment="1" applyProtection="1">
      <alignment horizontal="center" vertical="center"/>
      <protection locked="0"/>
    </xf>
    <xf numFmtId="1" fontId="26" fillId="0" borderId="10" xfId="0" applyNumberFormat="1" applyFont="1" applyFill="1" applyBorder="1" applyAlignment="1" applyProtection="1">
      <alignment horizontal="center" vertical="center"/>
      <protection locked="0"/>
    </xf>
    <xf numFmtId="1" fontId="25" fillId="0" borderId="32" xfId="0" applyNumberFormat="1" applyFont="1" applyBorder="1" applyAlignment="1" applyProtection="1">
      <alignment horizontal="center" vertical="center"/>
      <protection hidden="1"/>
    </xf>
    <xf numFmtId="1" fontId="25" fillId="0" borderId="23" xfId="0" applyNumberFormat="1" applyFont="1" applyBorder="1" applyAlignment="1" applyProtection="1">
      <alignment horizontal="center" vertical="center"/>
      <protection hidden="1"/>
    </xf>
    <xf numFmtId="1" fontId="26" fillId="0" borderId="50" xfId="0" applyNumberFormat="1" applyFont="1" applyBorder="1" applyAlignment="1" applyProtection="1">
      <alignment horizontal="center" vertical="center"/>
      <protection hidden="1"/>
    </xf>
    <xf numFmtId="0" fontId="26" fillId="0" borderId="46" xfId="0" applyFont="1" applyFill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locked="0" hidden="1"/>
    </xf>
    <xf numFmtId="1" fontId="26" fillId="0" borderId="10" xfId="0" applyNumberFormat="1" applyFont="1" applyBorder="1" applyAlignment="1" applyProtection="1">
      <alignment horizontal="center" vertical="center"/>
      <protection locked="0" hidden="1"/>
    </xf>
    <xf numFmtId="3" fontId="26" fillId="0" borderId="47" xfId="0" applyNumberFormat="1" applyFont="1" applyBorder="1" applyAlignment="1" applyProtection="1">
      <alignment horizontal="center" vertical="center"/>
      <protection hidden="1"/>
    </xf>
    <xf numFmtId="3" fontId="26" fillId="0" borderId="48" xfId="0" applyNumberFormat="1" applyFont="1" applyBorder="1" applyAlignment="1" applyProtection="1">
      <alignment horizontal="center" vertical="center"/>
      <protection hidden="1"/>
    </xf>
    <xf numFmtId="3" fontId="26" fillId="0" borderId="49" xfId="0" applyNumberFormat="1" applyFont="1" applyBorder="1" applyAlignment="1" applyProtection="1">
      <alignment horizontal="center" vertical="center"/>
      <protection hidden="1"/>
    </xf>
    <xf numFmtId="1" fontId="29" fillId="37" borderId="32" xfId="0" applyNumberFormat="1" applyFont="1" applyFill="1" applyBorder="1" applyAlignment="1" applyProtection="1">
      <alignment horizontal="center" vertical="center"/>
      <protection hidden="1"/>
    </xf>
    <xf numFmtId="1" fontId="29" fillId="37" borderId="23" xfId="0" applyNumberFormat="1" applyFont="1" applyFill="1" applyBorder="1" applyAlignment="1" applyProtection="1">
      <alignment horizontal="center" vertical="center"/>
      <protection hidden="1"/>
    </xf>
    <xf numFmtId="1" fontId="29" fillId="37" borderId="50" xfId="0" applyNumberFormat="1" applyFont="1" applyFill="1" applyBorder="1" applyAlignment="1" applyProtection="1">
      <alignment horizontal="center" vertical="center"/>
      <protection hidden="1"/>
    </xf>
    <xf numFmtId="173" fontId="29" fillId="37" borderId="16" xfId="0" applyNumberFormat="1" applyFont="1" applyFill="1" applyBorder="1" applyAlignment="1" applyProtection="1">
      <alignment horizontal="center" vertical="center"/>
      <protection hidden="1"/>
    </xf>
    <xf numFmtId="173" fontId="29" fillId="37" borderId="10" xfId="0" applyNumberFormat="1" applyFont="1" applyFill="1" applyBorder="1" applyAlignment="1" applyProtection="1">
      <alignment horizontal="center" vertical="center"/>
      <protection hidden="1"/>
    </xf>
    <xf numFmtId="1" fontId="26" fillId="0" borderId="34" xfId="0" applyNumberFormat="1" applyFont="1" applyBorder="1" applyAlignment="1" applyProtection="1">
      <alignment horizontal="center" vertical="center"/>
      <protection hidden="1"/>
    </xf>
    <xf numFmtId="1" fontId="26" fillId="0" borderId="25" xfId="0" applyNumberFormat="1" applyFont="1" applyBorder="1" applyAlignment="1" applyProtection="1">
      <alignment horizontal="center" vertical="center"/>
      <protection hidden="1"/>
    </xf>
    <xf numFmtId="1" fontId="29" fillId="0" borderId="46" xfId="0" applyNumberFormat="1" applyFont="1" applyBorder="1" applyAlignment="1" applyProtection="1">
      <alignment horizontal="center" vertical="center"/>
      <protection hidden="1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1" fontId="26" fillId="0" borderId="16" xfId="0" applyNumberFormat="1" applyFont="1" applyFill="1" applyBorder="1" applyAlignment="1" applyProtection="1">
      <alignment horizontal="center" vertical="center"/>
      <protection locked="0" hidden="1"/>
    </xf>
    <xf numFmtId="1" fontId="26" fillId="0" borderId="10" xfId="0" applyNumberFormat="1" applyFont="1" applyFill="1" applyBorder="1" applyAlignment="1" applyProtection="1">
      <alignment horizontal="center" vertical="center"/>
      <protection locked="0" hidden="1"/>
    </xf>
    <xf numFmtId="1" fontId="29" fillId="37" borderId="30" xfId="0" applyNumberFormat="1" applyFont="1" applyFill="1" applyBorder="1" applyAlignment="1" applyProtection="1">
      <alignment horizontal="center" vertical="center"/>
      <protection hidden="1"/>
    </xf>
    <xf numFmtId="1" fontId="29" fillId="37" borderId="19" xfId="0" applyNumberFormat="1" applyFont="1" applyFill="1" applyBorder="1" applyAlignment="1" applyProtection="1">
      <alignment horizontal="center" vertical="center"/>
      <protection hidden="1"/>
    </xf>
    <xf numFmtId="1" fontId="29" fillId="37" borderId="45" xfId="0" applyNumberFormat="1" applyFont="1" applyFill="1" applyBorder="1" applyAlignment="1" applyProtection="1">
      <alignment horizontal="center" vertical="center"/>
      <protection hidden="1"/>
    </xf>
    <xf numFmtId="173" fontId="29" fillId="37" borderId="46" xfId="0" applyNumberFormat="1" applyFont="1" applyFill="1" applyBorder="1" applyAlignment="1" applyProtection="1">
      <alignment horizontal="center" vertical="center"/>
      <protection hidden="1"/>
    </xf>
    <xf numFmtId="0" fontId="36" fillId="0" borderId="43" xfId="0" applyFont="1" applyBorder="1" applyAlignment="1" applyProtection="1">
      <alignment vertical="center" textRotation="90"/>
      <protection hidden="1"/>
    </xf>
    <xf numFmtId="1" fontId="26" fillId="0" borderId="46" xfId="0" applyNumberFormat="1" applyFont="1" applyFill="1" applyBorder="1" applyAlignment="1" applyProtection="1">
      <alignment horizontal="center" vertical="center"/>
      <protection locked="0"/>
    </xf>
    <xf numFmtId="3" fontId="26" fillId="0" borderId="18" xfId="0" applyNumberFormat="1" applyFont="1" applyBorder="1" applyAlignment="1" applyProtection="1">
      <alignment horizontal="center" vertical="center"/>
      <protection hidden="1"/>
    </xf>
    <xf numFmtId="3" fontId="26" fillId="0" borderId="17" xfId="0" applyNumberFormat="1" applyFont="1" applyBorder="1" applyAlignment="1" applyProtection="1">
      <alignment horizontal="center" vertical="center"/>
      <protection hidden="1"/>
    </xf>
    <xf numFmtId="3" fontId="26" fillId="0" borderId="28" xfId="0" applyNumberFormat="1" applyFont="1" applyBorder="1" applyAlignment="1" applyProtection="1">
      <alignment horizontal="center" vertical="center"/>
      <protection hidden="1"/>
    </xf>
    <xf numFmtId="1" fontId="26" fillId="0" borderId="54" xfId="0" applyNumberFormat="1" applyFont="1" applyBorder="1" applyAlignment="1" applyProtection="1">
      <alignment horizontal="center" vertical="center"/>
      <protection hidden="1"/>
    </xf>
    <xf numFmtId="0" fontId="23" fillId="39" borderId="55" xfId="0" applyFont="1" applyFill="1" applyBorder="1" applyAlignment="1" applyProtection="1">
      <alignment horizontal="left"/>
      <protection hidden="1"/>
    </xf>
    <xf numFmtId="0" fontId="0" fillId="39" borderId="55" xfId="0" applyFill="1" applyBorder="1"/>
    <xf numFmtId="0" fontId="25" fillId="39" borderId="55" xfId="0" applyFont="1" applyFill="1" applyBorder="1" applyAlignment="1">
      <alignment horizontal="right"/>
    </xf>
    <xf numFmtId="0" fontId="33" fillId="0" borderId="43" xfId="0" applyFont="1" applyBorder="1" applyAlignment="1" applyProtection="1">
      <alignment horizontal="center" vertical="center" textRotation="255"/>
      <protection hidden="1"/>
    </xf>
    <xf numFmtId="0" fontId="26" fillId="0" borderId="16" xfId="0" applyFont="1" applyFill="1" applyBorder="1" applyAlignment="1" applyProtection="1">
      <alignment horizontal="center" vertical="center"/>
      <protection locked="0" hidden="1"/>
    </xf>
    <xf numFmtId="0" fontId="26" fillId="0" borderId="10" xfId="0" applyFont="1" applyFill="1" applyBorder="1" applyAlignment="1" applyProtection="1">
      <alignment horizontal="center" vertical="center"/>
      <protection locked="0" hidden="1"/>
    </xf>
    <xf numFmtId="0" fontId="26" fillId="0" borderId="46" xfId="0" applyFont="1" applyFill="1" applyBorder="1" applyAlignment="1" applyProtection="1">
      <alignment horizontal="center" vertical="center"/>
      <protection locked="0" hidden="1"/>
    </xf>
    <xf numFmtId="1" fontId="29" fillId="0" borderId="30" xfId="0" applyNumberFormat="1" applyFont="1" applyBorder="1" applyAlignment="1" applyProtection="1">
      <alignment horizontal="center" vertical="center"/>
      <protection hidden="1"/>
    </xf>
    <xf numFmtId="1" fontId="29" fillId="0" borderId="19" xfId="0" applyNumberFormat="1" applyFont="1" applyBorder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Alignment="1" applyProtection="1">
      <alignment horizontal="right"/>
      <protection locked="0"/>
    </xf>
    <xf numFmtId="0" fontId="9" fillId="0" borderId="0" xfId="0" applyFont="1" applyBorder="1" applyAlignment="1" applyProtection="1">
      <alignment horizontal="right"/>
      <protection locked="0"/>
    </xf>
    <xf numFmtId="1" fontId="26" fillId="0" borderId="46" xfId="0" applyNumberFormat="1" applyFont="1" applyFill="1" applyBorder="1" applyAlignment="1" applyProtection="1">
      <alignment horizontal="center" vertical="center"/>
      <protection locked="0" hidden="1"/>
    </xf>
    <xf numFmtId="1" fontId="0" fillId="0" borderId="20" xfId="0" quotePrefix="1" applyNumberFormat="1" applyFill="1" applyBorder="1" applyAlignment="1" applyProtection="1">
      <alignment horizontal="center"/>
      <protection hidden="1"/>
    </xf>
    <xf numFmtId="0" fontId="9" fillId="35" borderId="0" xfId="0" applyFont="1" applyFill="1" applyBorder="1" applyAlignment="1" applyProtection="1">
      <alignment horizontal="left"/>
    </xf>
    <xf numFmtId="1" fontId="9" fillId="35" borderId="0" xfId="0" quotePrefix="1" applyNumberFormat="1" applyFont="1" applyFill="1" applyBorder="1" applyAlignment="1" applyProtection="1">
      <alignment horizontal="right"/>
      <protection hidden="1"/>
    </xf>
    <xf numFmtId="168" fontId="0" fillId="35" borderId="0" xfId="0" applyNumberFormat="1" applyFill="1" applyBorder="1" applyAlignment="1" applyProtection="1">
      <alignment horizontal="right"/>
      <protection hidden="1"/>
    </xf>
    <xf numFmtId="0" fontId="1" fillId="35" borderId="0" xfId="0" applyFont="1" applyFill="1" applyBorder="1" applyAlignment="1" applyProtection="1">
      <alignment horizontal="right"/>
      <protection hidden="1"/>
    </xf>
    <xf numFmtId="168" fontId="0" fillId="35" borderId="0" xfId="0" applyNumberFormat="1" applyFill="1" applyBorder="1" applyAlignment="1">
      <alignment horizontal="right"/>
    </xf>
    <xf numFmtId="168" fontId="1" fillId="35" borderId="0" xfId="0" applyNumberFormat="1" applyFont="1" applyFill="1" applyBorder="1" applyAlignment="1" applyProtection="1">
      <alignment horizontal="right"/>
      <protection hidden="1"/>
    </xf>
    <xf numFmtId="0" fontId="0" fillId="35" borderId="26" xfId="0" applyFill="1" applyBorder="1" applyAlignment="1">
      <alignment horizontal="center"/>
    </xf>
    <xf numFmtId="0" fontId="0" fillId="35" borderId="20" xfId="0" applyFill="1" applyBorder="1"/>
    <xf numFmtId="0" fontId="0" fillId="35" borderId="20" xfId="0" applyFill="1" applyBorder="1" applyAlignment="1">
      <alignment horizontal="center"/>
    </xf>
    <xf numFmtId="0" fontId="0" fillId="35" borderId="18" xfId="0" applyFill="1" applyBorder="1" applyProtection="1"/>
    <xf numFmtId="0" fontId="0" fillId="35" borderId="22" xfId="0" applyFill="1" applyBorder="1" applyAlignment="1">
      <alignment horizontal="center"/>
    </xf>
    <xf numFmtId="1" fontId="9" fillId="35" borderId="34" xfId="0" quotePrefix="1" applyNumberFormat="1" applyFont="1" applyFill="1" applyBorder="1" applyAlignment="1" applyProtection="1">
      <alignment horizontal="right"/>
      <protection hidden="1"/>
    </xf>
    <xf numFmtId="168" fontId="0" fillId="35" borderId="34" xfId="0" applyNumberFormat="1" applyFill="1" applyBorder="1" applyAlignment="1" applyProtection="1">
      <alignment horizontal="right"/>
      <protection hidden="1"/>
    </xf>
    <xf numFmtId="0" fontId="0" fillId="35" borderId="22" xfId="0" applyFill="1" applyBorder="1"/>
    <xf numFmtId="0" fontId="0" fillId="35" borderId="29" xfId="0" applyFill="1" applyBorder="1"/>
    <xf numFmtId="0" fontId="0" fillId="35" borderId="56" xfId="0" applyFill="1" applyBorder="1"/>
    <xf numFmtId="0" fontId="0" fillId="35" borderId="56" xfId="0" applyFill="1" applyBorder="1" applyAlignment="1" applyProtection="1">
      <alignment horizontal="left"/>
      <protection hidden="1"/>
    </xf>
    <xf numFmtId="0" fontId="0" fillId="35" borderId="56" xfId="0" applyFill="1" applyBorder="1" applyAlignment="1" applyProtection="1">
      <alignment horizontal="right"/>
      <protection hidden="1"/>
    </xf>
    <xf numFmtId="0" fontId="0" fillId="35" borderId="30" xfId="0" applyFill="1" applyBorder="1" applyAlignment="1" applyProtection="1">
      <alignment horizontal="right"/>
      <protection hidden="1"/>
    </xf>
    <xf numFmtId="0" fontId="25" fillId="35" borderId="0" xfId="0" applyFont="1" applyFill="1" applyBorder="1" applyAlignment="1" applyProtection="1">
      <alignment horizontal="right"/>
      <protection hidden="1"/>
    </xf>
    <xf numFmtId="0" fontId="9" fillId="35" borderId="22" xfId="0" applyFont="1" applyFill="1" applyBorder="1" applyAlignment="1">
      <alignment horizontal="center"/>
    </xf>
    <xf numFmtId="0" fontId="0" fillId="35" borderId="34" xfId="0" applyFill="1" applyBorder="1"/>
    <xf numFmtId="0" fontId="0" fillId="40" borderId="10" xfId="0" applyFill="1" applyBorder="1" applyAlignment="1" applyProtection="1">
      <alignment horizontal="center"/>
      <protection hidden="1"/>
    </xf>
    <xf numFmtId="0" fontId="9" fillId="41" borderId="10" xfId="0" applyFont="1" applyFill="1" applyBorder="1" applyAlignment="1" applyProtection="1">
      <alignment horizontal="left"/>
    </xf>
    <xf numFmtId="0" fontId="0" fillId="42" borderId="10" xfId="0" applyFill="1" applyBorder="1" applyProtection="1">
      <protection hidden="1"/>
    </xf>
    <xf numFmtId="20" fontId="9" fillId="0" borderId="0" xfId="0" applyNumberFormat="1" applyFont="1" applyFill="1" applyBorder="1" applyAlignment="1" applyProtection="1">
      <alignment horizontal="center"/>
      <protection hidden="1"/>
    </xf>
    <xf numFmtId="1" fontId="0" fillId="35" borderId="10" xfId="0" quotePrefix="1" applyNumberFormat="1" applyFill="1" applyBorder="1" applyAlignment="1" applyProtection="1">
      <alignment horizontal="center"/>
      <protection locked="0"/>
    </xf>
    <xf numFmtId="0" fontId="0" fillId="35" borderId="10" xfId="0" quotePrefix="1" applyFill="1" applyBorder="1" applyAlignment="1" applyProtection="1">
      <alignment horizontal="center"/>
      <protection locked="0"/>
    </xf>
    <xf numFmtId="1" fontId="0" fillId="35" borderId="0" xfId="0" applyNumberFormat="1" applyFill="1" applyBorder="1" applyAlignment="1" applyProtection="1">
      <alignment horizontal="right"/>
      <protection hidden="1"/>
    </xf>
    <xf numFmtId="1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/>
    <xf numFmtId="0" fontId="0" fillId="0" borderId="0" xfId="0" applyFill="1" applyAlignment="1"/>
    <xf numFmtId="0" fontId="0" fillId="0" borderId="0" xfId="0" applyFill="1" applyAlignment="1">
      <alignment horizontal="center"/>
    </xf>
    <xf numFmtId="0" fontId="0" fillId="35" borderId="34" xfId="0" applyFill="1" applyBorder="1" applyAlignment="1" applyProtection="1">
      <alignment horizontal="right"/>
      <protection hidden="1"/>
    </xf>
    <xf numFmtId="1" fontId="0" fillId="35" borderId="34" xfId="0" applyNumberFormat="1" applyFill="1" applyBorder="1" applyAlignment="1" applyProtection="1">
      <alignment horizontal="right"/>
      <protection hidden="1"/>
    </xf>
    <xf numFmtId="0" fontId="0" fillId="35" borderId="29" xfId="0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168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25" fillId="0" borderId="0" xfId="0" applyFont="1" applyAlignment="1">
      <alignment vertical="center"/>
    </xf>
    <xf numFmtId="0" fontId="25" fillId="0" borderId="45" xfId="0" applyFont="1" applyBorder="1" applyAlignment="1">
      <alignment horizontal="center" vertical="center"/>
    </xf>
    <xf numFmtId="0" fontId="25" fillId="0" borderId="16" xfId="0" applyFont="1" applyBorder="1" applyAlignment="1" applyProtection="1">
      <alignment horizontal="center" vertical="center"/>
      <protection hidden="1"/>
    </xf>
    <xf numFmtId="0" fontId="25" fillId="0" borderId="46" xfId="0" applyFont="1" applyBorder="1" applyAlignment="1" applyProtection="1">
      <alignment horizontal="center" vertical="center"/>
      <protection hidden="1"/>
    </xf>
    <xf numFmtId="1" fontId="37" fillId="0" borderId="10" xfId="0" applyNumberFormat="1" applyFont="1" applyBorder="1" applyAlignment="1" applyProtection="1">
      <alignment horizontal="center" vertical="center"/>
      <protection hidden="1"/>
    </xf>
    <xf numFmtId="1" fontId="37" fillId="0" borderId="46" xfId="0" applyNumberFormat="1" applyFont="1" applyBorder="1" applyAlignment="1" applyProtection="1">
      <alignment horizontal="center" vertical="center"/>
      <protection hidden="1"/>
    </xf>
    <xf numFmtId="1" fontId="37" fillId="0" borderId="16" xfId="0" applyNumberFormat="1" applyFont="1" applyFill="1" applyBorder="1" applyAlignment="1" applyProtection="1">
      <alignment horizontal="center" vertical="center"/>
      <protection hidden="1"/>
    </xf>
    <xf numFmtId="1" fontId="37" fillId="0" borderId="46" xfId="0" applyNumberFormat="1" applyFont="1" applyFill="1" applyBorder="1" applyAlignment="1" applyProtection="1">
      <alignment horizontal="center" vertical="center"/>
      <protection hidden="1"/>
    </xf>
    <xf numFmtId="1" fontId="25" fillId="0" borderId="16" xfId="0" applyNumberFormat="1" applyFont="1" applyFill="1" applyBorder="1" applyAlignment="1" applyProtection="1">
      <alignment horizontal="center" vertical="center"/>
      <protection hidden="1"/>
    </xf>
    <xf numFmtId="1" fontId="25" fillId="0" borderId="46" xfId="0" applyNumberFormat="1" applyFont="1" applyFill="1" applyBorder="1" applyAlignment="1" applyProtection="1">
      <alignment horizontal="center" vertical="center"/>
      <protection hidden="1"/>
    </xf>
    <xf numFmtId="0" fontId="25" fillId="0" borderId="16" xfId="0" applyFont="1" applyFill="1" applyBorder="1" applyAlignment="1" applyProtection="1">
      <alignment horizontal="center" vertical="center"/>
      <protection locked="0"/>
    </xf>
    <xf numFmtId="0" fontId="25" fillId="0" borderId="46" xfId="0" applyFont="1" applyFill="1" applyBorder="1" applyAlignment="1" applyProtection="1">
      <alignment horizontal="center" vertical="center"/>
      <protection locked="0"/>
    </xf>
    <xf numFmtId="0" fontId="25" fillId="0" borderId="16" xfId="0" applyFont="1" applyFill="1" applyBorder="1" applyAlignment="1" applyProtection="1">
      <alignment horizontal="center" vertical="center"/>
      <protection hidden="1"/>
    </xf>
    <xf numFmtId="0" fontId="25" fillId="0" borderId="46" xfId="0" applyFont="1" applyFill="1" applyBorder="1" applyAlignment="1" applyProtection="1">
      <alignment horizontal="center" vertical="center"/>
      <protection hidden="1"/>
    </xf>
    <xf numFmtId="1" fontId="25" fillId="0" borderId="46" xfId="0" applyNumberFormat="1" applyFont="1" applyFill="1" applyBorder="1" applyAlignment="1" applyProtection="1">
      <alignment horizontal="center" vertical="center"/>
      <protection locked="0"/>
    </xf>
    <xf numFmtId="1" fontId="25" fillId="0" borderId="46" xfId="0" applyNumberFormat="1" applyFont="1" applyBorder="1" applyAlignment="1" applyProtection="1">
      <alignment horizontal="center" vertical="center"/>
      <protection hidden="1"/>
    </xf>
    <xf numFmtId="1" fontId="25" fillId="0" borderId="45" xfId="0" applyNumberFormat="1" applyFont="1" applyBorder="1" applyAlignment="1" applyProtection="1">
      <alignment horizontal="center" vertical="center"/>
      <protection hidden="1"/>
    </xf>
    <xf numFmtId="1" fontId="25" fillId="0" borderId="16" xfId="0" applyNumberFormat="1" applyFont="1" applyBorder="1" applyAlignment="1" applyProtection="1">
      <alignment horizontal="center" vertical="center"/>
      <protection hidden="1"/>
    </xf>
    <xf numFmtId="0" fontId="25" fillId="0" borderId="0" xfId="0" applyFont="1" applyBorder="1" applyAlignment="1" applyProtection="1">
      <alignment vertical="center" textRotation="90"/>
    </xf>
    <xf numFmtId="3" fontId="25" fillId="0" borderId="47" xfId="0" applyNumberFormat="1" applyFont="1" applyBorder="1" applyAlignment="1" applyProtection="1">
      <alignment horizontal="center" vertical="center"/>
      <protection hidden="1"/>
    </xf>
    <xf numFmtId="3" fontId="25" fillId="0" borderId="4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9" fillId="0" borderId="0" xfId="0" applyNumberFormat="1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38" borderId="0" xfId="0" applyFont="1" applyFill="1" applyAlignment="1" applyProtection="1">
      <alignment horizontal="right"/>
    </xf>
    <xf numFmtId="0" fontId="9" fillId="0" borderId="0" xfId="0" applyFont="1" applyBorder="1" applyAlignment="1" applyProtection="1">
      <alignment horizontal="left"/>
    </xf>
    <xf numFmtId="0" fontId="9" fillId="0" borderId="0" xfId="66" applyFont="1" applyAlignment="1" applyProtection="1">
      <alignment horizontal="left"/>
      <protection locked="0"/>
    </xf>
    <xf numFmtId="0" fontId="1" fillId="0" borderId="0" xfId="0" applyNumberFormat="1" applyFont="1" applyFill="1" applyBorder="1" applyAlignment="1" applyProtection="1">
      <alignment horizontal="lef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42" borderId="10" xfId="0" applyFont="1" applyFill="1" applyBorder="1" applyProtection="1">
      <protection hidden="1"/>
    </xf>
    <xf numFmtId="0" fontId="9" fillId="42" borderId="10" xfId="0" applyFont="1" applyFill="1" applyBorder="1" applyAlignment="1" applyProtection="1">
      <alignment horizontal="left"/>
      <protection hidden="1"/>
    </xf>
    <xf numFmtId="0" fontId="6" fillId="0" borderId="26" xfId="0" applyFont="1" applyFill="1" applyBorder="1" applyAlignment="1">
      <alignment horizontal="center"/>
    </xf>
    <xf numFmtId="9" fontId="6" fillId="0" borderId="20" xfId="0" applyNumberFormat="1" applyFont="1" applyBorder="1" applyAlignment="1">
      <alignment horizontal="center"/>
    </xf>
    <xf numFmtId="171" fontId="6" fillId="0" borderId="20" xfId="0" applyNumberFormat="1" applyFont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9" fillId="40" borderId="10" xfId="0" applyFont="1" applyFill="1" applyBorder="1" applyAlignment="1" applyProtection="1">
      <alignment horizontal="left"/>
      <protection hidden="1"/>
    </xf>
    <xf numFmtId="0" fontId="9" fillId="0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171" fontId="6" fillId="0" borderId="0" xfId="0" applyNumberFormat="1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0" fontId="13" fillId="43" borderId="17" xfId="63" applyFont="1" applyFill="1" applyBorder="1" applyAlignment="1" applyProtection="1">
      <alignment horizontal="center" vertical="top"/>
      <protection hidden="1"/>
    </xf>
    <xf numFmtId="0" fontId="13" fillId="43" borderId="17" xfId="63" applyFont="1" applyFill="1" applyBorder="1" applyAlignment="1">
      <alignment horizontal="center" vertical="top"/>
    </xf>
    <xf numFmtId="0" fontId="13" fillId="43" borderId="0" xfId="63" applyFont="1" applyFill="1" applyBorder="1" applyAlignment="1">
      <alignment horizontal="center" vertical="top"/>
    </xf>
    <xf numFmtId="0" fontId="13" fillId="43" borderId="25" xfId="63" applyFont="1" applyFill="1" applyBorder="1" applyAlignment="1" applyProtection="1">
      <alignment horizontal="center" vertical="top"/>
      <protection hidden="1"/>
    </xf>
    <xf numFmtId="0" fontId="13" fillId="43" borderId="18" xfId="63" applyFont="1" applyFill="1" applyBorder="1" applyAlignment="1" applyProtection="1">
      <alignment horizontal="center" vertical="top"/>
      <protection hidden="1"/>
    </xf>
    <xf numFmtId="0" fontId="9" fillId="43" borderId="14" xfId="63" applyFont="1" applyFill="1" applyBorder="1" applyAlignment="1">
      <alignment horizontal="center" vertical="center"/>
    </xf>
    <xf numFmtId="0" fontId="13" fillId="43" borderId="22" xfId="63" applyFont="1" applyFill="1" applyBorder="1" applyAlignment="1">
      <alignment horizontal="center" vertical="top"/>
    </xf>
    <xf numFmtId="1" fontId="26" fillId="0" borderId="46" xfId="0" applyNumberFormat="1" applyFont="1" applyBorder="1" applyAlignment="1" applyProtection="1">
      <alignment horizontal="center" vertical="center"/>
      <protection locked="0" hidden="1"/>
    </xf>
    <xf numFmtId="1" fontId="25" fillId="0" borderId="50" xfId="0" applyNumberFormat="1" applyFont="1" applyBorder="1" applyAlignment="1" applyProtection="1">
      <alignment horizontal="center" vertical="center"/>
      <protection hidden="1"/>
    </xf>
    <xf numFmtId="1" fontId="31" fillId="37" borderId="32" xfId="0" applyNumberFormat="1" applyFont="1" applyFill="1" applyBorder="1" applyAlignment="1" applyProtection="1">
      <alignment horizontal="center" vertical="center"/>
      <protection hidden="1"/>
    </xf>
    <xf numFmtId="1" fontId="31" fillId="37" borderId="23" xfId="0" applyNumberFormat="1" applyFont="1" applyFill="1" applyBorder="1" applyAlignment="1" applyProtection="1">
      <alignment horizontal="center" vertical="center"/>
      <protection hidden="1"/>
    </xf>
    <xf numFmtId="1" fontId="31" fillId="37" borderId="50" xfId="0" applyNumberFormat="1" applyFont="1" applyFill="1" applyBorder="1" applyAlignment="1" applyProtection="1">
      <alignment horizontal="center" vertical="center"/>
      <protection hidden="1"/>
    </xf>
    <xf numFmtId="173" fontId="31" fillId="37" borderId="16" xfId="0" applyNumberFormat="1" applyFont="1" applyFill="1" applyBorder="1" applyAlignment="1" applyProtection="1">
      <alignment horizontal="center" vertical="center"/>
      <protection hidden="1"/>
    </xf>
    <xf numFmtId="173" fontId="31" fillId="37" borderId="10" xfId="0" applyNumberFormat="1" applyFont="1" applyFill="1" applyBorder="1" applyAlignment="1" applyProtection="1">
      <alignment horizontal="center" vertical="center"/>
      <protection hidden="1"/>
    </xf>
    <xf numFmtId="173" fontId="31" fillId="37" borderId="46" xfId="0" applyNumberFormat="1" applyFont="1" applyFill="1" applyBorder="1" applyAlignment="1" applyProtection="1">
      <alignment horizontal="center" vertical="center"/>
      <protection hidden="1"/>
    </xf>
    <xf numFmtId="1" fontId="24" fillId="0" borderId="15" xfId="0" applyNumberFormat="1" applyFont="1" applyBorder="1" applyAlignment="1" applyProtection="1">
      <alignment horizontal="center" vertical="center"/>
      <protection hidden="1"/>
    </xf>
    <xf numFmtId="1" fontId="24" fillId="0" borderId="14" xfId="0" applyNumberFormat="1" applyFont="1" applyBorder="1" applyAlignment="1" applyProtection="1">
      <alignment horizontal="center" vertical="center"/>
      <protection hidden="1"/>
    </xf>
    <xf numFmtId="1" fontId="24" fillId="0" borderId="52" xfId="0" applyNumberFormat="1" applyFont="1" applyBorder="1" applyAlignment="1" applyProtection="1">
      <alignment horizontal="center" vertical="center"/>
      <protection hidden="1"/>
    </xf>
    <xf numFmtId="1" fontId="26" fillId="0" borderId="32" xfId="0" applyNumberFormat="1" applyFont="1" applyBorder="1" applyAlignment="1" applyProtection="1">
      <alignment horizontal="center" vertical="center"/>
      <protection hidden="1"/>
    </xf>
    <xf numFmtId="0" fontId="26" fillId="0" borderId="30" xfId="0" applyFont="1" applyBorder="1" applyAlignment="1" applyProtection="1">
      <alignment horizontal="center" vertical="center"/>
      <protection hidden="1"/>
    </xf>
    <xf numFmtId="0" fontId="26" fillId="0" borderId="19" xfId="0" applyFont="1" applyBorder="1" applyAlignment="1" applyProtection="1">
      <alignment horizontal="center" vertical="center"/>
      <protection hidden="1"/>
    </xf>
    <xf numFmtId="0" fontId="26" fillId="0" borderId="45" xfId="0" applyFont="1" applyBorder="1" applyAlignment="1" applyProtection="1">
      <alignment horizontal="center" vertical="center"/>
      <protection hidden="1"/>
    </xf>
    <xf numFmtId="0" fontId="26" fillId="0" borderId="32" xfId="0" applyFont="1" applyBorder="1" applyAlignment="1" applyProtection="1">
      <alignment horizontal="center" vertical="center"/>
      <protection hidden="1"/>
    </xf>
    <xf numFmtId="0" fontId="26" fillId="0" borderId="23" xfId="0" applyFont="1" applyBorder="1" applyAlignment="1" applyProtection="1">
      <alignment horizontal="center" vertical="center"/>
      <protection hidden="1"/>
    </xf>
    <xf numFmtId="0" fontId="26" fillId="0" borderId="50" xfId="0" applyFont="1" applyBorder="1" applyAlignment="1" applyProtection="1">
      <alignment horizontal="center" vertical="center"/>
      <protection hidden="1"/>
    </xf>
    <xf numFmtId="16" fontId="40" fillId="0" borderId="0" xfId="0" applyNumberFormat="1" applyFont="1" applyBorder="1" applyAlignment="1" applyProtection="1">
      <alignment horizontal="center" vertical="center"/>
      <protection hidden="1"/>
    </xf>
    <xf numFmtId="0" fontId="6" fillId="36" borderId="0" xfId="0" applyFont="1" applyFill="1" applyAlignment="1">
      <alignment horizontal="center" vertical="center"/>
    </xf>
    <xf numFmtId="0" fontId="6" fillId="36" borderId="26" xfId="0" applyFont="1" applyFill="1" applyBorder="1" applyAlignment="1" applyProtection="1">
      <alignment horizontal="center" vertical="center"/>
      <protection locked="0"/>
    </xf>
    <xf numFmtId="0" fontId="6" fillId="36" borderId="0" xfId="67" applyFont="1" applyFill="1" applyBorder="1" applyAlignment="1" applyProtection="1">
      <alignment horizontal="center" vertical="center"/>
      <protection hidden="1"/>
    </xf>
    <xf numFmtId="0" fontId="6" fillId="36" borderId="0" xfId="0" applyFont="1" applyFill="1" applyBorder="1" applyAlignment="1">
      <alignment horizontal="center" vertical="center"/>
    </xf>
    <xf numFmtId="0" fontId="6" fillId="44" borderId="0" xfId="0" applyNumberFormat="1" applyFont="1" applyFill="1" applyBorder="1" applyAlignment="1">
      <alignment horizontal="center" vertical="center"/>
    </xf>
    <xf numFmtId="0" fontId="6" fillId="44" borderId="0" xfId="0" applyFont="1" applyFill="1" applyBorder="1" applyAlignment="1">
      <alignment horizontal="center" vertical="center"/>
    </xf>
    <xf numFmtId="0" fontId="26" fillId="0" borderId="10" xfId="0" applyFont="1" applyBorder="1" applyAlignment="1" applyProtection="1">
      <alignment horizontal="center" vertical="center"/>
      <protection locked="0" hidden="1"/>
    </xf>
    <xf numFmtId="0" fontId="26" fillId="0" borderId="27" xfId="0" applyFont="1" applyBorder="1" applyAlignment="1" applyProtection="1">
      <alignment horizontal="center" vertical="center"/>
      <protection locked="0" hidden="1"/>
    </xf>
    <xf numFmtId="0" fontId="26" fillId="0" borderId="46" xfId="0" applyFont="1" applyBorder="1" applyAlignment="1" applyProtection="1">
      <alignment horizontal="center" vertical="center"/>
      <protection locked="0" hidden="1"/>
    </xf>
    <xf numFmtId="0" fontId="26" fillId="0" borderId="64" xfId="0" applyFont="1" applyBorder="1" applyAlignment="1" applyProtection="1">
      <alignment horizontal="center" vertical="center"/>
      <protection locked="0" hidden="1"/>
    </xf>
    <xf numFmtId="0" fontId="13" fillId="0" borderId="23" xfId="0" applyFont="1" applyBorder="1" applyAlignment="1">
      <alignment horizontal="center" vertical="center"/>
    </xf>
    <xf numFmtId="0" fontId="13" fillId="0" borderId="19" xfId="63" applyFont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174" fontId="13" fillId="0" borderId="23" xfId="0" applyNumberFormat="1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10" xfId="63" applyFont="1" applyBorder="1" applyAlignment="1">
      <alignment horizontal="center" vertical="center" wrapText="1"/>
    </xf>
    <xf numFmtId="0" fontId="13" fillId="0" borderId="23" xfId="63" applyFont="1" applyBorder="1" applyAlignment="1">
      <alignment horizontal="center" vertical="center" wrapText="1"/>
    </xf>
    <xf numFmtId="0" fontId="13" fillId="0" borderId="29" xfId="63" applyFont="1" applyBorder="1" applyAlignment="1">
      <alignment horizontal="center" vertical="center" wrapText="1"/>
    </xf>
    <xf numFmtId="0" fontId="13" fillId="0" borderId="30" xfId="63" applyFont="1" applyBorder="1" applyAlignment="1">
      <alignment horizontal="center" vertical="center" wrapText="1"/>
    </xf>
    <xf numFmtId="0" fontId="13" fillId="0" borderId="21" xfId="63" applyFont="1" applyBorder="1" applyAlignment="1">
      <alignment horizontal="center" vertical="center" wrapText="1"/>
    </xf>
    <xf numFmtId="1" fontId="15" fillId="0" borderId="16" xfId="0" applyNumberFormat="1" applyFont="1" applyBorder="1" applyAlignment="1" applyProtection="1">
      <alignment horizontal="center" vertical="center"/>
      <protection hidden="1"/>
    </xf>
    <xf numFmtId="1" fontId="15" fillId="0" borderId="46" xfId="0" applyNumberFormat="1" applyFont="1" applyBorder="1" applyAlignment="1" applyProtection="1">
      <alignment horizontal="center" vertical="center"/>
      <protection hidden="1"/>
    </xf>
    <xf numFmtId="1" fontId="15" fillId="0" borderId="10" xfId="0" applyNumberFormat="1" applyFont="1" applyBorder="1" applyAlignment="1" applyProtection="1">
      <alignment horizontal="center" vertical="center"/>
      <protection hidden="1"/>
    </xf>
    <xf numFmtId="0" fontId="24" fillId="0" borderId="64" xfId="64" applyFont="1" applyBorder="1" applyAlignment="1">
      <alignment horizontal="center" vertical="center"/>
    </xf>
    <xf numFmtId="0" fontId="0" fillId="45" borderId="0" xfId="0" applyFill="1" applyProtection="1">
      <protection hidden="1"/>
    </xf>
    <xf numFmtId="0" fontId="0" fillId="45" borderId="0" xfId="0" applyFill="1"/>
    <xf numFmtId="0" fontId="15" fillId="45" borderId="0" xfId="0" applyFont="1" applyFill="1" applyProtection="1">
      <protection hidden="1"/>
    </xf>
    <xf numFmtId="0" fontId="9" fillId="45" borderId="0" xfId="0" applyFont="1" applyFill="1" applyProtection="1">
      <protection hidden="1"/>
    </xf>
    <xf numFmtId="0" fontId="6" fillId="45" borderId="10" xfId="0" applyFont="1" applyFill="1" applyBorder="1" applyAlignment="1" applyProtection="1">
      <alignment horizontal="left" vertical="center" indent="1"/>
      <protection locked="0"/>
    </xf>
    <xf numFmtId="0" fontId="6" fillId="45" borderId="10" xfId="0" applyFont="1" applyFill="1" applyBorder="1" applyAlignment="1" applyProtection="1">
      <alignment horizontal="left" vertical="center" indent="1"/>
      <protection hidden="1"/>
    </xf>
    <xf numFmtId="0" fontId="25" fillId="45" borderId="0" xfId="0" applyFont="1" applyFill="1" applyProtection="1">
      <protection hidden="1"/>
    </xf>
    <xf numFmtId="0" fontId="9" fillId="45" borderId="0" xfId="0" applyFont="1" applyFill="1" applyBorder="1" applyAlignment="1" applyProtection="1">
      <protection hidden="1"/>
    </xf>
    <xf numFmtId="0" fontId="6" fillId="45" borderId="21" xfId="0" applyFont="1" applyFill="1" applyBorder="1" applyAlignment="1" applyProtection="1">
      <alignment horizontal="left" vertical="center" indent="1"/>
      <protection hidden="1"/>
    </xf>
    <xf numFmtId="0" fontId="0" fillId="45" borderId="11" xfId="0" applyFill="1" applyBorder="1" applyProtection="1">
      <protection hidden="1"/>
    </xf>
    <xf numFmtId="0" fontId="0" fillId="45" borderId="16" xfId="0" applyFill="1" applyBorder="1" applyProtection="1">
      <protection hidden="1"/>
    </xf>
    <xf numFmtId="0" fontId="0" fillId="45" borderId="0" xfId="0" applyFill="1" applyBorder="1" applyAlignment="1" applyProtection="1">
      <protection hidden="1"/>
    </xf>
    <xf numFmtId="0" fontId="41" fillId="45" borderId="0" xfId="0" applyFont="1" applyFill="1" applyBorder="1" applyAlignment="1" applyProtection="1">
      <protection hidden="1"/>
    </xf>
    <xf numFmtId="49" fontId="41" fillId="45" borderId="0" xfId="0" applyNumberFormat="1" applyFont="1" applyFill="1" applyAlignment="1" applyProtection="1">
      <alignment horizontal="left"/>
      <protection hidden="1"/>
    </xf>
    <xf numFmtId="0" fontId="6" fillId="45" borderId="0" xfId="0" applyFont="1" applyFill="1" applyProtection="1">
      <protection hidden="1"/>
    </xf>
    <xf numFmtId="0" fontId="0" fillId="45" borderId="0" xfId="0" applyFill="1" applyBorder="1" applyProtection="1">
      <protection hidden="1"/>
    </xf>
    <xf numFmtId="0" fontId="6" fillId="45" borderId="0" xfId="0" applyFont="1" applyFill="1" applyAlignment="1" applyProtection="1">
      <alignment horizontal="center"/>
      <protection hidden="1"/>
    </xf>
    <xf numFmtId="0" fontId="0" fillId="45" borderId="0" xfId="0" applyFill="1" applyBorder="1" applyAlignment="1" applyProtection="1">
      <alignment vertical="justify"/>
      <protection hidden="1"/>
    </xf>
    <xf numFmtId="0" fontId="0" fillId="45" borderId="0" xfId="0" applyFill="1" applyBorder="1" applyAlignment="1" applyProtection="1">
      <alignment horizontal="center" vertical="justify"/>
      <protection hidden="1"/>
    </xf>
    <xf numFmtId="0" fontId="24" fillId="45" borderId="0" xfId="0" applyFont="1" applyFill="1" applyBorder="1" applyAlignment="1" applyProtection="1">
      <alignment horizontal="left"/>
      <protection hidden="1"/>
    </xf>
    <xf numFmtId="0" fontId="0" fillId="45" borderId="0" xfId="0" applyFill="1" applyBorder="1" applyAlignment="1" applyProtection="1">
      <alignment horizontal="center"/>
      <protection hidden="1"/>
    </xf>
    <xf numFmtId="0" fontId="0" fillId="45" borderId="0" xfId="0" applyFill="1" applyAlignment="1" applyProtection="1">
      <alignment horizontal="left" vertical="center"/>
      <protection hidden="1"/>
    </xf>
    <xf numFmtId="0" fontId="24" fillId="45" borderId="0" xfId="0" applyFont="1" applyFill="1" applyBorder="1" applyAlignment="1" applyProtection="1">
      <alignment horizontal="right"/>
      <protection hidden="1"/>
    </xf>
    <xf numFmtId="15" fontId="0" fillId="45" borderId="0" xfId="0" applyNumberFormat="1" applyFill="1" applyBorder="1" applyAlignment="1" applyProtection="1">
      <alignment horizontal="center"/>
      <protection hidden="1"/>
    </xf>
    <xf numFmtId="0" fontId="0" fillId="45" borderId="0" xfId="0" applyFill="1" applyAlignment="1" applyProtection="1">
      <alignment horizontal="center"/>
      <protection hidden="1"/>
    </xf>
    <xf numFmtId="0" fontId="6" fillId="45" borderId="0" xfId="0" applyFont="1" applyFill="1" applyAlignment="1" applyProtection="1">
      <alignment vertical="center"/>
      <protection hidden="1"/>
    </xf>
    <xf numFmtId="15" fontId="0" fillId="45" borderId="0" xfId="0" applyNumberFormat="1" applyFill="1" applyProtection="1">
      <protection hidden="1"/>
    </xf>
    <xf numFmtId="0" fontId="0" fillId="45" borderId="0" xfId="0" applyFill="1" applyAlignment="1" applyProtection="1">
      <alignment horizontal="right"/>
      <protection hidden="1"/>
    </xf>
    <xf numFmtId="15" fontId="0" fillId="45" borderId="0" xfId="0" applyNumberFormat="1" applyFill="1" applyAlignment="1" applyProtection="1">
      <alignment horizontal="left"/>
      <protection hidden="1"/>
    </xf>
    <xf numFmtId="0" fontId="1" fillId="0" borderId="24" xfId="0" applyFont="1" applyBorder="1" applyAlignment="1">
      <alignment horizontal="right" vertical="center"/>
    </xf>
    <xf numFmtId="0" fontId="6" fillId="0" borderId="39" xfId="0" applyFont="1" applyBorder="1" applyAlignment="1">
      <alignment horizontal="right" vertical="center"/>
    </xf>
    <xf numFmtId="0" fontId="6" fillId="0" borderId="24" xfId="0" applyFont="1" applyBorder="1" applyAlignment="1">
      <alignment horizontal="right" vertical="center"/>
    </xf>
    <xf numFmtId="1" fontId="15" fillId="0" borderId="47" xfId="0" applyNumberFormat="1" applyFont="1" applyBorder="1" applyAlignment="1" applyProtection="1">
      <alignment horizontal="center" vertical="center"/>
      <protection hidden="1"/>
    </xf>
    <xf numFmtId="1" fontId="15" fillId="0" borderId="49" xfId="0" applyNumberFormat="1" applyFont="1" applyBorder="1" applyAlignment="1" applyProtection="1">
      <alignment horizontal="center" vertical="center"/>
      <protection hidden="1"/>
    </xf>
    <xf numFmtId="0" fontId="1" fillId="0" borderId="44" xfId="0" applyFont="1" applyBorder="1" applyAlignment="1">
      <alignment horizontal="right" vertical="center"/>
    </xf>
    <xf numFmtId="0" fontId="20" fillId="0" borderId="24" xfId="0" applyFont="1" applyBorder="1" applyAlignment="1">
      <alignment horizontal="right" vertical="center"/>
    </xf>
    <xf numFmtId="0" fontId="1" fillId="0" borderId="32" xfId="0" applyFont="1" applyFill="1" applyBorder="1" applyAlignment="1" applyProtection="1">
      <alignment horizontal="center" vertical="center"/>
      <protection locked="0"/>
    </xf>
    <xf numFmtId="0" fontId="1" fillId="0" borderId="50" xfId="0" applyFont="1" applyFill="1" applyBorder="1" applyAlignment="1" applyProtection="1">
      <alignment horizontal="center" vertical="center"/>
      <protection locked="0"/>
    </xf>
    <xf numFmtId="0" fontId="1" fillId="0" borderId="41" xfId="0" applyFont="1" applyBorder="1" applyAlignment="1">
      <alignment horizontal="right" vertical="center"/>
    </xf>
    <xf numFmtId="1" fontId="15" fillId="0" borderId="48" xfId="0" applyNumberFormat="1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>
      <alignment horizontal="right" vertical="center"/>
    </xf>
    <xf numFmtId="0" fontId="9" fillId="0" borderId="44" xfId="0" applyFont="1" applyBorder="1" applyAlignment="1">
      <alignment horizontal="right" vertical="center"/>
    </xf>
    <xf numFmtId="0" fontId="9" fillId="0" borderId="41" xfId="0" applyFont="1" applyBorder="1" applyAlignment="1">
      <alignment horizontal="right" vertical="center"/>
    </xf>
    <xf numFmtId="0" fontId="9" fillId="0" borderId="39" xfId="0" applyFont="1" applyBorder="1" applyAlignment="1">
      <alignment horizontal="right" vertical="center"/>
    </xf>
    <xf numFmtId="0" fontId="9" fillId="0" borderId="53" xfId="0" applyFont="1" applyBorder="1" applyAlignment="1">
      <alignment horizontal="right" vertical="center"/>
    </xf>
    <xf numFmtId="1" fontId="15" fillId="0" borderId="18" xfId="0" applyNumberFormat="1" applyFont="1" applyBorder="1" applyAlignment="1" applyProtection="1">
      <alignment horizontal="center" vertical="center"/>
      <protection hidden="1"/>
    </xf>
    <xf numFmtId="1" fontId="15" fillId="0" borderId="17" xfId="0" applyNumberFormat="1" applyFont="1" applyBorder="1" applyAlignment="1" applyProtection="1">
      <alignment horizontal="center" vertical="center"/>
      <protection hidden="1"/>
    </xf>
    <xf numFmtId="1" fontId="15" fillId="0" borderId="28" xfId="0" applyNumberFormat="1" applyFont="1" applyBorder="1" applyAlignment="1" applyProtection="1">
      <alignment horizontal="center" vertical="center"/>
      <protection hidden="1"/>
    </xf>
    <xf numFmtId="0" fontId="6" fillId="0" borderId="44" xfId="0" applyFont="1" applyBorder="1" applyAlignment="1">
      <alignment horizontal="right" vertical="center"/>
    </xf>
    <xf numFmtId="0" fontId="9" fillId="0" borderId="32" xfId="0" applyFont="1" applyFill="1" applyBorder="1" applyAlignment="1" applyProtection="1">
      <alignment horizontal="center" vertical="center"/>
      <protection locked="0"/>
    </xf>
    <xf numFmtId="0" fontId="9" fillId="0" borderId="50" xfId="0" applyFont="1" applyFill="1" applyBorder="1" applyAlignment="1" applyProtection="1">
      <alignment horizontal="center" vertical="center"/>
      <protection locked="0"/>
    </xf>
    <xf numFmtId="0" fontId="20" fillId="0" borderId="41" xfId="0" applyFont="1" applyBorder="1" applyAlignment="1">
      <alignment horizontal="right" vertical="center"/>
    </xf>
    <xf numFmtId="0" fontId="6" fillId="0" borderId="41" xfId="0" applyFont="1" applyBorder="1" applyAlignment="1">
      <alignment horizontal="right" vertical="center"/>
    </xf>
    <xf numFmtId="0" fontId="6" fillId="0" borderId="53" xfId="0" applyFont="1" applyBorder="1" applyAlignment="1">
      <alignment horizontal="right" vertical="center"/>
    </xf>
    <xf numFmtId="0" fontId="6" fillId="0" borderId="0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justify"/>
    </xf>
    <xf numFmtId="49" fontId="13" fillId="0" borderId="0" xfId="0" applyNumberFormat="1" applyFont="1" applyBorder="1" applyAlignment="1" applyProtection="1">
      <alignment horizontal="center"/>
    </xf>
    <xf numFmtId="49" fontId="6" fillId="0" borderId="0" xfId="0" applyNumberFormat="1" applyFont="1" applyBorder="1" applyAlignment="1" applyProtection="1">
      <alignment horizontal="center"/>
      <protection locked="0"/>
    </xf>
    <xf numFmtId="49" fontId="6" fillId="0" borderId="0" xfId="0" quotePrefix="1" applyNumberFormat="1" applyFont="1" applyBorder="1" applyAlignment="1" applyProtection="1">
      <alignment horizontal="center"/>
      <protection locked="0"/>
    </xf>
    <xf numFmtId="0" fontId="6" fillId="0" borderId="0" xfId="0" applyFont="1" applyBorder="1"/>
    <xf numFmtId="0" fontId="9" fillId="0" borderId="0" xfId="0" applyFont="1" applyAlignment="1">
      <alignment horizontal="right"/>
    </xf>
    <xf numFmtId="0" fontId="9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center"/>
    </xf>
    <xf numFmtId="9" fontId="0" fillId="0" borderId="0" xfId="0" applyNumberFormat="1" applyFill="1" applyBorder="1" applyAlignment="1" applyProtection="1">
      <alignment horizontal="center"/>
      <protection locked="0"/>
    </xf>
    <xf numFmtId="1" fontId="0" fillId="40" borderId="10" xfId="0" applyNumberFormat="1" applyFill="1" applyBorder="1" applyAlignment="1" applyProtection="1">
      <alignment horizontal="center"/>
      <protection hidden="1"/>
    </xf>
    <xf numFmtId="1" fontId="9" fillId="41" borderId="10" xfId="0" quotePrefix="1" applyNumberFormat="1" applyFont="1" applyFill="1" applyBorder="1" applyAlignment="1" applyProtection="1">
      <alignment horizontal="center"/>
      <protection hidden="1"/>
    </xf>
    <xf numFmtId="1" fontId="0" fillId="42" borderId="10" xfId="0" applyNumberFormat="1" applyFill="1" applyBorder="1" applyAlignment="1" applyProtection="1">
      <alignment horizontal="center"/>
      <protection hidden="1"/>
    </xf>
    <xf numFmtId="0" fontId="13" fillId="44" borderId="17" xfId="63" applyFont="1" applyFill="1" applyBorder="1" applyAlignment="1" applyProtection="1">
      <alignment horizontal="center" vertical="top"/>
      <protection hidden="1"/>
    </xf>
    <xf numFmtId="0" fontId="13" fillId="44" borderId="17" xfId="63" applyFont="1" applyFill="1" applyBorder="1" applyAlignment="1">
      <alignment horizontal="center" vertical="top"/>
    </xf>
    <xf numFmtId="0" fontId="13" fillId="44" borderId="26" xfId="63" applyFont="1" applyFill="1" applyBorder="1" applyAlignment="1">
      <alignment horizontal="center" vertical="top"/>
    </xf>
    <xf numFmtId="0" fontId="13" fillId="44" borderId="26" xfId="63" applyFont="1" applyFill="1" applyBorder="1" applyAlignment="1" applyProtection="1">
      <alignment horizontal="center" vertical="top"/>
    </xf>
    <xf numFmtId="0" fontId="13" fillId="44" borderId="18" xfId="63" applyFont="1" applyFill="1" applyBorder="1" applyAlignment="1">
      <alignment horizontal="center" vertical="top"/>
    </xf>
    <xf numFmtId="0" fontId="13" fillId="44" borderId="20" xfId="63" applyFont="1" applyFill="1" applyBorder="1" applyAlignment="1">
      <alignment horizontal="center" vertical="top"/>
    </xf>
    <xf numFmtId="0" fontId="9" fillId="43" borderId="14" xfId="63" applyFont="1" applyFill="1" applyBorder="1" applyAlignment="1">
      <alignment horizontal="right" vertical="center"/>
    </xf>
    <xf numFmtId="0" fontId="9" fillId="43" borderId="14" xfId="63" applyFont="1" applyFill="1" applyBorder="1" applyAlignment="1" applyProtection="1">
      <alignment horizontal="right" vertical="center"/>
      <protection hidden="1"/>
    </xf>
    <xf numFmtId="0" fontId="1" fillId="43" borderId="25" xfId="63" applyFont="1" applyFill="1" applyBorder="1" applyAlignment="1" applyProtection="1">
      <alignment horizontal="right" vertical="center"/>
      <protection hidden="1"/>
    </xf>
    <xf numFmtId="0" fontId="6" fillId="0" borderId="37" xfId="0" applyFont="1" applyBorder="1" applyAlignment="1" applyProtection="1">
      <alignment horizontal="right" vertical="center"/>
      <protection hidden="1"/>
    </xf>
    <xf numFmtId="1" fontId="6" fillId="0" borderId="37" xfId="0" applyNumberFormat="1" applyFont="1" applyBorder="1" applyAlignment="1" applyProtection="1">
      <alignment horizontal="left" vertical="center"/>
      <protection hidden="1"/>
    </xf>
    <xf numFmtId="0" fontId="6" fillId="0" borderId="37" xfId="0" applyFont="1" applyFill="1" applyBorder="1" applyAlignment="1" applyProtection="1">
      <alignment horizontal="center" vertical="center"/>
      <protection hidden="1"/>
    </xf>
    <xf numFmtId="0" fontId="6" fillId="0" borderId="42" xfId="0" applyFont="1" applyFill="1" applyBorder="1" applyAlignment="1" applyProtection="1">
      <alignment horizontal="center" vertical="center"/>
      <protection hidden="1"/>
    </xf>
    <xf numFmtId="0" fontId="6" fillId="0" borderId="42" xfId="0" applyFont="1" applyBorder="1" applyAlignment="1" applyProtection="1">
      <alignment horizontal="center" vertical="center"/>
      <protection hidden="1"/>
    </xf>
    <xf numFmtId="1" fontId="6" fillId="0" borderId="42" xfId="0" applyNumberFormat="1" applyFont="1" applyBorder="1" applyAlignment="1" applyProtection="1">
      <alignment horizontal="center" vertical="center"/>
      <protection hidden="1"/>
    </xf>
    <xf numFmtId="0" fontId="1" fillId="0" borderId="53" xfId="0" applyFont="1" applyBorder="1" applyAlignment="1">
      <alignment horizontal="right" vertical="center"/>
    </xf>
    <xf numFmtId="0" fontId="9" fillId="0" borderId="56" xfId="0" applyFont="1" applyBorder="1" applyAlignment="1">
      <alignment vertical="center"/>
    </xf>
    <xf numFmtId="0" fontId="9" fillId="0" borderId="64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2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6" xfId="0" applyFont="1" applyBorder="1" applyAlignment="1">
      <alignment horizontal="right" vertical="center"/>
    </xf>
    <xf numFmtId="0" fontId="9" fillId="0" borderId="56" xfId="0" applyFont="1" applyBorder="1" applyAlignment="1">
      <alignment horizontal="left" vertical="center"/>
    </xf>
    <xf numFmtId="0" fontId="9" fillId="0" borderId="30" xfId="0" applyFont="1" applyBorder="1" applyAlignment="1">
      <alignment horizontal="right" vertical="center"/>
    </xf>
    <xf numFmtId="0" fontId="9" fillId="0" borderId="31" xfId="0" applyFont="1" applyBorder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168" fontId="9" fillId="0" borderId="9" xfId="0" applyNumberFormat="1" applyFont="1" applyBorder="1" applyAlignment="1">
      <alignment horizontal="center" vertical="center"/>
    </xf>
    <xf numFmtId="168" fontId="9" fillId="0" borderId="62" xfId="0" applyNumberFormat="1" applyFont="1" applyBorder="1" applyAlignment="1">
      <alignment horizontal="center" vertical="center"/>
    </xf>
    <xf numFmtId="0" fontId="9" fillId="0" borderId="65" xfId="0" applyFont="1" applyBorder="1" applyAlignment="1">
      <alignment horizontal="right" vertical="center"/>
    </xf>
    <xf numFmtId="0" fontId="9" fillId="0" borderId="60" xfId="0" applyFont="1" applyBorder="1" applyAlignment="1">
      <alignment horizontal="right" vertical="center"/>
    </xf>
    <xf numFmtId="0" fontId="24" fillId="0" borderId="31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9" fillId="0" borderId="59" xfId="0" applyFont="1" applyFill="1" applyBorder="1" applyAlignment="1" applyProtection="1">
      <alignment horizontal="center" vertical="center"/>
      <protection locked="0"/>
    </xf>
    <xf numFmtId="1" fontId="25" fillId="0" borderId="64" xfId="0" applyNumberFormat="1" applyFont="1" applyBorder="1" applyAlignment="1" applyProtection="1">
      <alignment horizontal="center" vertical="center"/>
      <protection hidden="1"/>
    </xf>
    <xf numFmtId="0" fontId="13" fillId="43" borderId="19" xfId="63" applyFont="1" applyFill="1" applyBorder="1" applyAlignment="1">
      <alignment horizontal="center" vertical="center" wrapText="1"/>
    </xf>
    <xf numFmtId="0" fontId="13" fillId="43" borderId="19" xfId="0" applyFont="1" applyFill="1" applyBorder="1" applyAlignment="1">
      <alignment horizontal="center" vertical="center"/>
    </xf>
    <xf numFmtId="0" fontId="13" fillId="43" borderId="23" xfId="0" applyFont="1" applyFill="1" applyBorder="1" applyAlignment="1">
      <alignment horizontal="center" vertical="center"/>
    </xf>
    <xf numFmtId="0" fontId="13" fillId="43" borderId="10" xfId="63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</xf>
    <xf numFmtId="16" fontId="9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6" fillId="0" borderId="0" xfId="0" applyFont="1" applyFill="1" applyProtection="1">
      <protection hidden="1"/>
    </xf>
    <xf numFmtId="0" fontId="15" fillId="0" borderId="0" xfId="0" applyFont="1" applyFill="1" applyProtection="1">
      <protection hidden="1"/>
    </xf>
    <xf numFmtId="0" fontId="41" fillId="0" borderId="0" xfId="0" applyFont="1" applyFill="1" applyProtection="1">
      <protection hidden="1"/>
    </xf>
    <xf numFmtId="0" fontId="26" fillId="0" borderId="0" xfId="0" applyFont="1" applyFill="1" applyProtection="1">
      <protection hidden="1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0" fontId="0" fillId="38" borderId="34" xfId="0" applyFill="1" applyBorder="1" applyAlignment="1" applyProtection="1">
      <alignment horizontal="center"/>
    </xf>
    <xf numFmtId="0" fontId="0" fillId="38" borderId="30" xfId="0" applyFill="1" applyBorder="1" applyAlignment="1" applyProtection="1">
      <alignment horizontal="center"/>
    </xf>
    <xf numFmtId="0" fontId="6" fillId="38" borderId="10" xfId="0" applyFont="1" applyFill="1" applyBorder="1" applyAlignment="1" applyProtection="1">
      <alignment horizontal="center"/>
    </xf>
    <xf numFmtId="0" fontId="0" fillId="38" borderId="17" xfId="0" applyFill="1" applyBorder="1" applyAlignment="1" applyProtection="1">
      <alignment horizontal="center"/>
    </xf>
    <xf numFmtId="0" fontId="0" fillId="38" borderId="25" xfId="0" applyFill="1" applyBorder="1" applyAlignment="1" applyProtection="1">
      <alignment horizontal="center"/>
    </xf>
    <xf numFmtId="0" fontId="0" fillId="38" borderId="19" xfId="0" applyFill="1" applyBorder="1" applyAlignment="1" applyProtection="1">
      <alignment horizontal="center"/>
    </xf>
    <xf numFmtId="0" fontId="61" fillId="38" borderId="68" xfId="0" applyFont="1" applyFill="1" applyBorder="1" applyAlignment="1" applyProtection="1">
      <alignment horizontal="center"/>
    </xf>
    <xf numFmtId="168" fontId="58" fillId="0" borderId="35" xfId="0" applyNumberFormat="1" applyFont="1" applyFill="1" applyBorder="1" applyAlignment="1" applyProtection="1">
      <alignment horizontal="center"/>
      <protection locked="0"/>
    </xf>
    <xf numFmtId="2" fontId="58" fillId="38" borderId="10" xfId="0" applyNumberFormat="1" applyFont="1" applyFill="1" applyBorder="1" applyAlignment="1" applyProtection="1">
      <alignment horizontal="center"/>
    </xf>
    <xf numFmtId="168" fontId="58" fillId="0" borderId="19" xfId="0" applyNumberFormat="1" applyFont="1" applyFill="1" applyBorder="1" applyAlignment="1" applyProtection="1">
      <alignment horizontal="center"/>
    </xf>
    <xf numFmtId="168" fontId="58" fillId="0" borderId="10" xfId="0" applyNumberFormat="1" applyFont="1" applyFill="1" applyBorder="1" applyAlignment="1" applyProtection="1">
      <alignment horizontal="center"/>
    </xf>
    <xf numFmtId="2" fontId="60" fillId="0" borderId="10" xfId="0" applyNumberFormat="1" applyFont="1" applyFill="1" applyBorder="1" applyAlignment="1" applyProtection="1">
      <alignment horizontal="center"/>
      <protection hidden="1"/>
    </xf>
    <xf numFmtId="2" fontId="60" fillId="38" borderId="10" xfId="0" applyNumberFormat="1" applyFont="1" applyFill="1" applyBorder="1" applyAlignment="1" applyProtection="1">
      <alignment horizontal="center"/>
      <protection hidden="1"/>
    </xf>
    <xf numFmtId="168" fontId="58" fillId="0" borderId="10" xfId="0" applyNumberFormat="1" applyFont="1" applyFill="1" applyBorder="1" applyAlignment="1" applyProtection="1">
      <alignment horizontal="center"/>
      <protection hidden="1"/>
    </xf>
    <xf numFmtId="2" fontId="58" fillId="38" borderId="10" xfId="0" applyNumberFormat="1" applyFont="1" applyFill="1" applyBorder="1" applyAlignment="1" applyProtection="1">
      <alignment horizontal="center"/>
      <protection hidden="1"/>
    </xf>
    <xf numFmtId="170" fontId="60" fillId="38" borderId="19" xfId="0" applyNumberFormat="1" applyFont="1" applyFill="1" applyBorder="1" applyAlignment="1" applyProtection="1">
      <alignment horizontal="center"/>
      <protection hidden="1"/>
    </xf>
    <xf numFmtId="2" fontId="60" fillId="38" borderId="19" xfId="0" applyNumberFormat="1" applyFont="1" applyFill="1" applyBorder="1" applyAlignment="1" applyProtection="1">
      <alignment horizontal="center"/>
      <protection hidden="1"/>
    </xf>
    <xf numFmtId="2" fontId="58" fillId="38" borderId="35" xfId="0" applyNumberFormat="1" applyFont="1" applyFill="1" applyBorder="1" applyAlignment="1" applyProtection="1">
      <alignment horizontal="center"/>
      <protection hidden="1"/>
    </xf>
    <xf numFmtId="2" fontId="58" fillId="0" borderId="35" xfId="0" applyNumberFormat="1" applyFont="1" applyFill="1" applyBorder="1" applyAlignment="1" applyProtection="1">
      <alignment horizontal="center"/>
    </xf>
    <xf numFmtId="2" fontId="58" fillId="0" borderId="10" xfId="0" applyNumberFormat="1" applyFont="1" applyFill="1" applyBorder="1" applyAlignment="1" applyProtection="1">
      <alignment horizontal="center"/>
    </xf>
    <xf numFmtId="2" fontId="58" fillId="38" borderId="19" xfId="0" applyNumberFormat="1" applyFont="1" applyFill="1" applyBorder="1" applyAlignment="1" applyProtection="1">
      <alignment horizontal="center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9" fillId="0" borderId="10" xfId="0" applyFont="1" applyBorder="1"/>
    <xf numFmtId="0" fontId="6" fillId="0" borderId="0" xfId="0" applyFont="1" applyAlignment="1">
      <alignment horizontal="center"/>
    </xf>
    <xf numFmtId="0" fontId="25" fillId="0" borderId="16" xfId="0" applyNumberFormat="1" applyFont="1" applyFill="1" applyBorder="1" applyAlignment="1" applyProtection="1">
      <alignment horizontal="center" vertical="center"/>
      <protection locked="0"/>
    </xf>
    <xf numFmtId="0" fontId="25" fillId="0" borderId="46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6" fillId="0" borderId="41" xfId="0" applyFont="1" applyFill="1" applyBorder="1" applyAlignment="1">
      <alignment horizontal="right" vertical="center"/>
    </xf>
    <xf numFmtId="1" fontId="9" fillId="0" borderId="0" xfId="0" applyNumberFormat="1" applyFont="1" applyBorder="1" applyAlignment="1">
      <alignment horizontal="center"/>
    </xf>
    <xf numFmtId="0" fontId="9" fillId="0" borderId="61" xfId="0" applyFont="1" applyBorder="1" applyAlignment="1">
      <alignment horizontal="right" vertical="center"/>
    </xf>
    <xf numFmtId="0" fontId="9" fillId="0" borderId="67" xfId="0" applyFont="1" applyBorder="1" applyAlignment="1">
      <alignment vertical="center"/>
    </xf>
    <xf numFmtId="0" fontId="9" fillId="0" borderId="47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0" borderId="62" xfId="0" applyFont="1" applyBorder="1" applyAlignment="1">
      <alignment vertical="center"/>
    </xf>
    <xf numFmtId="0" fontId="24" fillId="0" borderId="67" xfId="0" applyFont="1" applyBorder="1" applyAlignment="1">
      <alignment vertical="center"/>
    </xf>
    <xf numFmtId="0" fontId="24" fillId="0" borderId="47" xfId="0" applyFont="1" applyBorder="1" applyAlignment="1">
      <alignment vertical="center"/>
    </xf>
    <xf numFmtId="0" fontId="24" fillId="0" borderId="62" xfId="64" applyFont="1" applyBorder="1" applyAlignment="1">
      <alignment horizontal="center" vertical="center"/>
    </xf>
    <xf numFmtId="1" fontId="70" fillId="0" borderId="47" xfId="0" applyNumberFormat="1" applyFont="1" applyBorder="1" applyAlignment="1" applyProtection="1">
      <alignment horizontal="center" vertical="center"/>
      <protection hidden="1"/>
    </xf>
    <xf numFmtId="1" fontId="70" fillId="0" borderId="49" xfId="0" applyNumberFormat="1" applyFont="1" applyBorder="1" applyAlignment="1" applyProtection="1">
      <alignment horizontal="center" vertical="center"/>
      <protection hidden="1"/>
    </xf>
    <xf numFmtId="0" fontId="9" fillId="45" borderId="0" xfId="0" applyFont="1" applyFill="1" applyAlignment="1" applyProtection="1">
      <alignment vertical="center"/>
      <protection hidden="1"/>
    </xf>
    <xf numFmtId="0" fontId="9" fillId="45" borderId="0" xfId="0" applyFont="1" applyFill="1" applyBorder="1" applyAlignment="1" applyProtection="1">
      <alignment vertical="center"/>
      <protection hidden="1"/>
    </xf>
    <xf numFmtId="0" fontId="9" fillId="45" borderId="0" xfId="0" applyFont="1" applyFill="1" applyBorder="1" applyAlignment="1" applyProtection="1">
      <alignment horizontal="left" vertical="center"/>
      <protection hidden="1"/>
    </xf>
    <xf numFmtId="0" fontId="6" fillId="0" borderId="42" xfId="0" applyFont="1" applyBorder="1" applyAlignment="1" applyProtection="1">
      <alignment vertical="center"/>
      <protection hidden="1"/>
    </xf>
    <xf numFmtId="168" fontId="9" fillId="0" borderId="0" xfId="0" applyNumberFormat="1" applyFon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45" borderId="0" xfId="0" applyFill="1" applyBorder="1" applyAlignment="1" applyProtection="1">
      <alignment vertical="center"/>
      <protection hidden="1"/>
    </xf>
    <xf numFmtId="0" fontId="0" fillId="39" borderId="71" xfId="0" applyFill="1" applyBorder="1"/>
    <xf numFmtId="0" fontId="13" fillId="43" borderId="26" xfId="63" applyFont="1" applyFill="1" applyBorder="1" applyAlignment="1">
      <alignment horizontal="center" vertical="top"/>
    </xf>
    <xf numFmtId="0" fontId="13" fillId="43" borderId="18" xfId="63" applyFont="1" applyFill="1" applyBorder="1" applyAlignment="1">
      <alignment horizontal="center" vertical="top"/>
    </xf>
    <xf numFmtId="0" fontId="13" fillId="43" borderId="20" xfId="63" applyFont="1" applyFill="1" applyBorder="1" applyAlignment="1">
      <alignment horizontal="center" vertical="top"/>
    </xf>
    <xf numFmtId="0" fontId="9" fillId="43" borderId="13" xfId="63" applyFont="1" applyFill="1" applyBorder="1" applyAlignment="1" applyProtection="1">
      <alignment horizontal="center" vertical="center"/>
      <protection hidden="1"/>
    </xf>
    <xf numFmtId="0" fontId="9" fillId="43" borderId="15" xfId="63" applyFont="1" applyFill="1" applyBorder="1" applyAlignment="1" applyProtection="1">
      <alignment horizontal="center" vertical="center"/>
      <protection hidden="1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right" vertical="center"/>
    </xf>
    <xf numFmtId="1" fontId="35" fillId="0" borderId="11" xfId="0" applyNumberFormat="1" applyFont="1" applyFill="1" applyBorder="1" applyAlignment="1" applyProtection="1">
      <alignment horizontal="left" vertical="center"/>
    </xf>
    <xf numFmtId="1" fontId="35" fillId="0" borderId="11" xfId="0" applyNumberFormat="1" applyFont="1" applyFill="1" applyBorder="1" applyAlignment="1" applyProtection="1">
      <alignment horizontal="center" vertical="center"/>
    </xf>
    <xf numFmtId="0" fontId="27" fillId="0" borderId="36" xfId="0" applyFont="1" applyBorder="1" applyAlignment="1">
      <alignment horizontal="right" vertical="center"/>
    </xf>
    <xf numFmtId="168" fontId="27" fillId="0" borderId="37" xfId="0" applyNumberFormat="1" applyFont="1" applyFill="1" applyBorder="1" applyAlignment="1" applyProtection="1">
      <alignment horizontal="right" vertical="center"/>
      <protection hidden="1"/>
    </xf>
    <xf numFmtId="9" fontId="27" fillId="0" borderId="42" xfId="0" applyNumberFormat="1" applyFont="1" applyFill="1" applyBorder="1" applyAlignment="1" applyProtection="1">
      <alignment horizontal="center" vertical="center"/>
      <protection locked="0"/>
    </xf>
    <xf numFmtId="168" fontId="27" fillId="0" borderId="0" xfId="0" applyNumberFormat="1" applyFont="1" applyFill="1" applyBorder="1" applyAlignment="1" applyProtection="1">
      <alignment horizontal="right" vertical="center"/>
      <protection hidden="1"/>
    </xf>
    <xf numFmtId="9" fontId="27" fillId="0" borderId="11" xfId="0" applyNumberFormat="1" applyFont="1" applyFill="1" applyBorder="1" applyAlignment="1" applyProtection="1">
      <alignment horizontal="center" vertical="center"/>
      <protection hidden="1"/>
    </xf>
    <xf numFmtId="9" fontId="27" fillId="0" borderId="37" xfId="0" applyNumberFormat="1" applyFont="1" applyFill="1" applyBorder="1" applyAlignment="1" applyProtection="1">
      <alignment horizontal="center" vertical="center"/>
      <protection locked="0"/>
    </xf>
    <xf numFmtId="1" fontId="35" fillId="0" borderId="11" xfId="0" applyNumberFormat="1" applyFont="1" applyFill="1" applyBorder="1" applyAlignment="1" applyProtection="1">
      <alignment horizontal="center" vertical="center"/>
      <protection hidden="1"/>
    </xf>
    <xf numFmtId="171" fontId="27" fillId="0" borderId="27" xfId="0" applyNumberFormat="1" applyFont="1" applyFill="1" applyBorder="1" applyAlignment="1" applyProtection="1">
      <alignment horizontal="center" vertical="center"/>
    </xf>
    <xf numFmtId="1" fontId="35" fillId="0" borderId="11" xfId="0" applyNumberFormat="1" applyFont="1" applyFill="1" applyBorder="1" applyAlignment="1" applyProtection="1">
      <alignment horizontal="left" vertical="center"/>
      <protection locked="0"/>
    </xf>
    <xf numFmtId="171" fontId="27" fillId="0" borderId="27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Border="1" applyAlignment="1" applyProtection="1">
      <alignment horizontal="right" vertical="center"/>
    </xf>
    <xf numFmtId="171" fontId="27" fillId="0" borderId="11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Font="1" applyAlignment="1">
      <alignment horizontal="right" vertical="center"/>
    </xf>
    <xf numFmtId="1" fontId="35" fillId="0" borderId="11" xfId="0" applyNumberFormat="1" applyFont="1" applyFill="1" applyBorder="1" applyAlignment="1" applyProtection="1">
      <alignment horizontal="left" vertical="center"/>
      <protection hidden="1"/>
    </xf>
    <xf numFmtId="171" fontId="27" fillId="0" borderId="11" xfId="0" applyNumberFormat="1" applyFont="1" applyFill="1" applyBorder="1" applyAlignment="1" applyProtection="1">
      <alignment horizontal="center" vertical="center"/>
    </xf>
    <xf numFmtId="0" fontId="16" fillId="35" borderId="0" xfId="0" applyFont="1" applyFill="1" applyBorder="1" applyAlignment="1" applyProtection="1">
      <alignment horizontal="center" vertical="center"/>
    </xf>
    <xf numFmtId="0" fontId="0" fillId="35" borderId="0" xfId="0" applyFill="1" applyAlignment="1">
      <alignment vertical="center"/>
    </xf>
    <xf numFmtId="0" fontId="0" fillId="35" borderId="0" xfId="0" applyFill="1" applyBorder="1" applyAlignment="1">
      <alignment vertical="center"/>
    </xf>
    <xf numFmtId="0" fontId="0" fillId="35" borderId="0" xfId="0" applyFill="1" applyBorder="1" applyAlignment="1" applyProtection="1">
      <alignment horizontal="left" vertical="center"/>
    </xf>
    <xf numFmtId="0" fontId="0" fillId="35" borderId="0" xfId="0" applyFill="1" applyBorder="1" applyAlignment="1">
      <alignment horizontal="center" vertical="center"/>
    </xf>
    <xf numFmtId="164" fontId="7" fillId="35" borderId="0" xfId="62" applyFont="1" applyFill="1" applyBorder="1" applyAlignment="1" applyProtection="1">
      <alignment horizontal="center" vertical="center"/>
    </xf>
    <xf numFmtId="164" fontId="7" fillId="35" borderId="0" xfId="62" applyFont="1" applyFill="1" applyBorder="1" applyAlignment="1" applyProtection="1">
      <alignment horizontal="left" vertical="center"/>
    </xf>
    <xf numFmtId="164" fontId="7" fillId="35" borderId="0" xfId="62" applyFont="1" applyFill="1" applyBorder="1" applyAlignment="1">
      <alignment horizontal="center" vertical="center"/>
    </xf>
    <xf numFmtId="0" fontId="25" fillId="0" borderId="38" xfId="0" applyFont="1" applyBorder="1" applyAlignment="1">
      <alignment vertical="center"/>
    </xf>
    <xf numFmtId="0" fontId="25" fillId="35" borderId="0" xfId="0" applyFont="1" applyFill="1" applyBorder="1" applyAlignment="1" applyProtection="1">
      <alignment horizontal="center" vertical="center"/>
    </xf>
    <xf numFmtId="1" fontId="37" fillId="35" borderId="0" xfId="0" applyNumberFormat="1" applyFont="1" applyFill="1" applyBorder="1" applyAlignment="1" applyProtection="1">
      <alignment horizontal="center" vertical="center"/>
    </xf>
    <xf numFmtId="0" fontId="0" fillId="35" borderId="0" xfId="0" applyFill="1" applyBorder="1" applyAlignment="1" applyProtection="1">
      <alignment vertical="center"/>
    </xf>
    <xf numFmtId="1" fontId="18" fillId="35" borderId="0" xfId="65" applyNumberFormat="1" applyFont="1" applyFill="1" applyBorder="1" applyAlignment="1">
      <alignment horizontal="center" vertical="center"/>
    </xf>
    <xf numFmtId="0" fontId="68" fillId="0" borderId="16" xfId="0" applyFont="1" applyFill="1" applyBorder="1" applyAlignment="1" applyProtection="1">
      <alignment horizontal="center" vertical="center"/>
      <protection locked="0"/>
    </xf>
    <xf numFmtId="0" fontId="25" fillId="0" borderId="10" xfId="0" applyFont="1" applyFill="1" applyBorder="1" applyAlignment="1" applyProtection="1">
      <alignment horizontal="center" vertical="center"/>
      <protection locked="0"/>
    </xf>
    <xf numFmtId="1" fontId="25" fillId="0" borderId="10" xfId="0" applyNumberFormat="1" applyFont="1" applyFill="1" applyBorder="1" applyAlignment="1" applyProtection="1">
      <alignment horizontal="center" vertical="center"/>
      <protection hidden="1"/>
    </xf>
    <xf numFmtId="172" fontId="25" fillId="0" borderId="10" xfId="0" applyNumberFormat="1" applyFont="1" applyBorder="1" applyAlignment="1" applyProtection="1">
      <alignment horizontal="center" vertical="center"/>
      <protection hidden="1"/>
    </xf>
    <xf numFmtId="0" fontId="26" fillId="0" borderId="10" xfId="0" applyFont="1" applyBorder="1" applyAlignment="1" applyProtection="1">
      <alignment horizontal="center" vertical="center"/>
      <protection locked="0"/>
    </xf>
    <xf numFmtId="1" fontId="25" fillId="0" borderId="10" xfId="0" applyNumberFormat="1" applyFont="1" applyBorder="1" applyAlignment="1" applyProtection="1">
      <alignment horizontal="center" vertical="center"/>
      <protection hidden="1"/>
    </xf>
    <xf numFmtId="174" fontId="25" fillId="0" borderId="10" xfId="0" applyNumberFormat="1" applyFont="1" applyBorder="1" applyAlignment="1" applyProtection="1">
      <alignment horizontal="center" vertical="center"/>
      <protection hidden="1"/>
    </xf>
    <xf numFmtId="0" fontId="25" fillId="43" borderId="10" xfId="0" applyFont="1" applyFill="1" applyBorder="1" applyAlignment="1" applyProtection="1">
      <alignment horizontal="center" vertical="center"/>
    </xf>
    <xf numFmtId="0" fontId="25" fillId="0" borderId="10" xfId="0" applyFont="1" applyFill="1" applyBorder="1" applyAlignment="1" applyProtection="1">
      <alignment horizontal="center" vertical="center"/>
    </xf>
    <xf numFmtId="0" fontId="25" fillId="0" borderId="21" xfId="0" applyFont="1" applyFill="1" applyBorder="1" applyAlignment="1" applyProtection="1">
      <alignment horizontal="center" vertical="center"/>
    </xf>
    <xf numFmtId="0" fontId="26" fillId="35" borderId="0" xfId="0" applyFont="1" applyFill="1" applyBorder="1" applyAlignment="1" applyProtection="1">
      <alignment horizontal="center" vertical="center"/>
    </xf>
    <xf numFmtId="0" fontId="0" fillId="35" borderId="0" xfId="0" applyFill="1" applyBorder="1" applyAlignment="1" applyProtection="1">
      <alignment horizontal="center" vertical="center"/>
    </xf>
    <xf numFmtId="0" fontId="12" fillId="35" borderId="0" xfId="0" applyFont="1" applyFill="1" applyBorder="1" applyAlignment="1">
      <alignment vertical="center"/>
    </xf>
    <xf numFmtId="0" fontId="26" fillId="46" borderId="10" xfId="0" applyFont="1" applyFill="1" applyBorder="1" applyAlignment="1" applyProtection="1">
      <alignment horizontal="center" vertical="center"/>
      <protection hidden="1"/>
    </xf>
    <xf numFmtId="168" fontId="25" fillId="0" borderId="10" xfId="0" applyNumberFormat="1" applyFont="1" applyFill="1" applyBorder="1" applyAlignment="1" applyProtection="1">
      <alignment horizontal="center" vertical="center"/>
      <protection hidden="1"/>
    </xf>
    <xf numFmtId="1" fontId="29" fillId="35" borderId="0" xfId="0" applyNumberFormat="1" applyFont="1" applyFill="1" applyBorder="1" applyAlignment="1" applyProtection="1">
      <alignment horizontal="center" vertical="center"/>
    </xf>
    <xf numFmtId="0" fontId="26" fillId="37" borderId="10" xfId="0" applyFont="1" applyFill="1" applyBorder="1" applyAlignment="1" applyProtection="1">
      <alignment horizontal="center" vertical="center"/>
      <protection hidden="1"/>
    </xf>
    <xf numFmtId="1" fontId="0" fillId="35" borderId="0" xfId="0" applyNumberFormat="1" applyFill="1" applyBorder="1" applyAlignment="1" applyProtection="1">
      <alignment horizontal="center" vertical="center"/>
    </xf>
    <xf numFmtId="1" fontId="0" fillId="35" borderId="0" xfId="0" applyNumberFormat="1" applyFill="1" applyBorder="1" applyAlignment="1">
      <alignment horizontal="center" vertical="center"/>
    </xf>
    <xf numFmtId="0" fontId="0" fillId="35" borderId="0" xfId="0" applyFill="1" applyBorder="1" applyAlignment="1">
      <alignment horizontal="right" vertical="center"/>
    </xf>
    <xf numFmtId="1" fontId="26" fillId="35" borderId="0" xfId="0" applyNumberFormat="1" applyFont="1" applyFill="1" applyBorder="1" applyAlignment="1" applyProtection="1">
      <alignment horizontal="center" vertical="center"/>
    </xf>
    <xf numFmtId="0" fontId="0" fillId="35" borderId="0" xfId="0" applyFill="1" applyBorder="1" applyAlignment="1" applyProtection="1">
      <alignment horizontal="left" vertical="center"/>
      <protection hidden="1"/>
    </xf>
    <xf numFmtId="0" fontId="0" fillId="35" borderId="0" xfId="0" applyFill="1" applyBorder="1" applyAlignment="1">
      <alignment horizontal="left" vertical="center"/>
    </xf>
    <xf numFmtId="0" fontId="25" fillId="0" borderId="10" xfId="0" applyFont="1" applyFill="1" applyBorder="1" applyAlignment="1" applyProtection="1">
      <alignment horizontal="center" vertical="center"/>
      <protection hidden="1"/>
    </xf>
    <xf numFmtId="0" fontId="25" fillId="43" borderId="17" xfId="0" applyFont="1" applyFill="1" applyBorder="1" applyAlignment="1" applyProtection="1">
      <alignment horizontal="center" vertical="center"/>
    </xf>
    <xf numFmtId="0" fontId="25" fillId="0" borderId="17" xfId="0" applyFont="1" applyFill="1" applyBorder="1" applyAlignment="1" applyProtection="1">
      <alignment horizontal="center" vertical="center"/>
    </xf>
    <xf numFmtId="1" fontId="25" fillId="0" borderId="17" xfId="0" applyNumberFormat="1" applyFont="1" applyFill="1" applyBorder="1" applyAlignment="1" applyProtection="1">
      <alignment horizontal="center" vertical="center"/>
      <protection hidden="1"/>
    </xf>
    <xf numFmtId="168" fontId="25" fillId="0" borderId="17" xfId="0" applyNumberFormat="1" applyFont="1" applyFill="1" applyBorder="1" applyAlignment="1" applyProtection="1">
      <alignment horizontal="center" vertical="center"/>
      <protection hidden="1"/>
    </xf>
    <xf numFmtId="0" fontId="25" fillId="0" borderId="26" xfId="0" applyFont="1" applyFill="1" applyBorder="1" applyAlignment="1" applyProtection="1">
      <alignment horizontal="center" vertical="center"/>
    </xf>
    <xf numFmtId="0" fontId="0" fillId="35" borderId="0" xfId="0" applyFill="1" applyBorder="1" applyAlignment="1" applyProtection="1">
      <alignment horizontal="center" vertical="center"/>
      <protection hidden="1"/>
    </xf>
    <xf numFmtId="0" fontId="0" fillId="35" borderId="0" xfId="0" applyFill="1" applyAlignment="1" applyProtection="1">
      <alignment vertical="center"/>
    </xf>
    <xf numFmtId="0" fontId="13" fillId="0" borderId="10" xfId="63" applyFont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vertical="center"/>
    </xf>
    <xf numFmtId="1" fontId="25" fillId="0" borderId="19" xfId="0" applyNumberFormat="1" applyFont="1" applyFill="1" applyBorder="1" applyAlignment="1" applyProtection="1">
      <alignment horizontal="center" vertical="center"/>
      <protection hidden="1"/>
    </xf>
    <xf numFmtId="168" fontId="25" fillId="0" borderId="19" xfId="0" applyNumberFormat="1" applyFont="1" applyFill="1" applyBorder="1" applyAlignment="1" applyProtection="1">
      <alignment horizontal="left" vertical="center"/>
      <protection hidden="1"/>
    </xf>
    <xf numFmtId="0" fontId="25" fillId="0" borderId="19" xfId="0" applyFont="1" applyFill="1" applyBorder="1" applyAlignment="1" applyProtection="1">
      <alignment vertical="center"/>
      <protection hidden="1"/>
    </xf>
    <xf numFmtId="0" fontId="25" fillId="0" borderId="29" xfId="0" applyFont="1" applyFill="1" applyBorder="1" applyAlignment="1" applyProtection="1">
      <alignment vertical="center"/>
      <protection hidden="1"/>
    </xf>
    <xf numFmtId="0" fontId="1" fillId="43" borderId="14" xfId="63" applyFont="1" applyFill="1" applyBorder="1" applyAlignment="1">
      <alignment horizontal="center" vertical="center"/>
    </xf>
    <xf numFmtId="0" fontId="1" fillId="44" borderId="13" xfId="63" applyFont="1" applyFill="1" applyBorder="1" applyAlignment="1" applyProtection="1">
      <alignment horizontal="center" vertical="center"/>
      <protection hidden="1"/>
    </xf>
    <xf numFmtId="0" fontId="1" fillId="44" borderId="14" xfId="63" applyFont="1" applyFill="1" applyBorder="1" applyAlignment="1">
      <alignment horizontal="center" vertical="center"/>
    </xf>
    <xf numFmtId="0" fontId="24" fillId="35" borderId="0" xfId="0" applyFont="1" applyFill="1" applyBorder="1" applyAlignment="1" applyProtection="1">
      <alignment horizontal="center" vertical="center"/>
    </xf>
    <xf numFmtId="168" fontId="25" fillId="0" borderId="10" xfId="0" applyNumberFormat="1" applyFont="1" applyFill="1" applyBorder="1" applyAlignment="1" applyProtection="1">
      <alignment horizontal="left" vertical="center"/>
      <protection hidden="1"/>
    </xf>
    <xf numFmtId="0" fontId="25" fillId="0" borderId="21" xfId="0" applyFont="1" applyFill="1" applyBorder="1" applyAlignment="1" applyProtection="1">
      <alignment horizontal="center" vertical="center"/>
      <protection hidden="1"/>
    </xf>
    <xf numFmtId="1" fontId="0" fillId="35" borderId="0" xfId="0" applyNumberFormat="1" applyFill="1" applyAlignment="1" applyProtection="1">
      <alignment vertical="center"/>
    </xf>
    <xf numFmtId="0" fontId="0" fillId="35" borderId="0" xfId="0" applyFill="1" applyAlignment="1">
      <alignment horizontal="right" vertical="center"/>
    </xf>
    <xf numFmtId="0" fontId="8" fillId="35" borderId="0" xfId="0" applyFont="1" applyFill="1" applyAlignment="1">
      <alignment vertical="center"/>
    </xf>
    <xf numFmtId="0" fontId="0" fillId="35" borderId="0" xfId="0" applyFill="1" applyBorder="1" applyAlignment="1" applyProtection="1">
      <alignment horizontal="right" vertical="center"/>
      <protection hidden="1"/>
    </xf>
    <xf numFmtId="3" fontId="0" fillId="35" borderId="0" xfId="0" applyNumberFormat="1" applyFill="1" applyBorder="1" applyAlignment="1" applyProtection="1">
      <alignment horizontal="center" vertical="center"/>
    </xf>
    <xf numFmtId="3" fontId="0" fillId="35" borderId="0" xfId="0" applyNumberFormat="1" applyFill="1" applyBorder="1" applyAlignment="1">
      <alignment horizontal="center" vertical="center"/>
    </xf>
    <xf numFmtId="0" fontId="25" fillId="0" borderId="10" xfId="0" applyNumberFormat="1" applyFont="1" applyFill="1" applyBorder="1" applyAlignment="1" applyProtection="1">
      <alignment horizontal="center" vertical="center"/>
      <protection locked="0"/>
    </xf>
    <xf numFmtId="0" fontId="25" fillId="0" borderId="10" xfId="0" applyFont="1" applyFill="1" applyBorder="1" applyAlignment="1" applyProtection="1">
      <alignment vertical="center"/>
    </xf>
    <xf numFmtId="0" fontId="25" fillId="0" borderId="10" xfId="0" applyFont="1" applyFill="1" applyBorder="1" applyAlignment="1" applyProtection="1">
      <alignment vertical="center"/>
      <protection hidden="1"/>
    </xf>
    <xf numFmtId="0" fontId="25" fillId="0" borderId="21" xfId="0" applyFont="1" applyFill="1" applyBorder="1" applyAlignment="1" applyProtection="1">
      <alignment vertical="center"/>
      <protection hidden="1"/>
    </xf>
    <xf numFmtId="0" fontId="1" fillId="43" borderId="22" xfId="63" applyFont="1" applyFill="1" applyBorder="1" applyAlignment="1">
      <alignment horizontal="center" vertical="center"/>
    </xf>
    <xf numFmtId="0" fontId="1" fillId="43" borderId="25" xfId="63" applyFont="1" applyFill="1" applyBorder="1" applyAlignment="1">
      <alignment horizontal="center" vertical="center"/>
    </xf>
    <xf numFmtId="0" fontId="1" fillId="43" borderId="34" xfId="63" applyFont="1" applyFill="1" applyBorder="1" applyAlignment="1">
      <alignment horizontal="center" vertical="center"/>
    </xf>
    <xf numFmtId="0" fontId="1" fillId="44" borderId="14" xfId="63" applyFont="1" applyFill="1" applyBorder="1" applyAlignment="1" applyProtection="1">
      <alignment horizontal="center" vertical="center"/>
      <protection hidden="1"/>
    </xf>
    <xf numFmtId="0" fontId="0" fillId="35" borderId="0" xfId="0" applyFill="1" applyAlignment="1">
      <alignment horizontal="center" vertical="center"/>
    </xf>
    <xf numFmtId="1" fontId="37" fillId="37" borderId="23" xfId="0" applyNumberFormat="1" applyFont="1" applyFill="1" applyBorder="1" applyAlignment="1" applyProtection="1">
      <alignment horizontal="center" vertical="center"/>
      <protection hidden="1"/>
    </xf>
    <xf numFmtId="1" fontId="37" fillId="37" borderId="50" xfId="0" applyNumberFormat="1" applyFont="1" applyFill="1" applyBorder="1" applyAlignment="1" applyProtection="1">
      <alignment horizontal="center" vertical="center"/>
      <protection hidden="1"/>
    </xf>
    <xf numFmtId="1" fontId="0" fillId="35" borderId="0" xfId="0" applyNumberFormat="1" applyFill="1" applyBorder="1" applyAlignment="1" applyProtection="1">
      <alignment horizontal="center" vertical="center"/>
      <protection hidden="1"/>
    </xf>
    <xf numFmtId="173" fontId="37" fillId="37" borderId="10" xfId="0" applyNumberFormat="1" applyFont="1" applyFill="1" applyBorder="1" applyAlignment="1" applyProtection="1">
      <alignment horizontal="center" vertical="center"/>
      <protection hidden="1"/>
    </xf>
    <xf numFmtId="173" fontId="37" fillId="37" borderId="46" xfId="0" applyNumberFormat="1" applyFont="1" applyFill="1" applyBorder="1" applyAlignment="1" applyProtection="1">
      <alignment horizontal="center" vertical="center"/>
      <protection hidden="1"/>
    </xf>
    <xf numFmtId="1" fontId="14" fillId="35" borderId="0" xfId="0" applyNumberFormat="1" applyFont="1" applyFill="1" applyBorder="1" applyAlignment="1" applyProtection="1">
      <alignment horizontal="center" vertical="center"/>
    </xf>
    <xf numFmtId="1" fontId="14" fillId="35" borderId="0" xfId="0" applyNumberFormat="1" applyFont="1" applyFill="1" applyBorder="1" applyAlignment="1" applyProtection="1">
      <alignment horizontal="center" vertical="center"/>
      <protection hidden="1"/>
    </xf>
    <xf numFmtId="1" fontId="25" fillId="0" borderId="48" xfId="0" applyNumberFormat="1" applyFont="1" applyBorder="1" applyAlignment="1" applyProtection="1">
      <alignment horizontal="center" vertical="center"/>
      <protection hidden="1"/>
    </xf>
    <xf numFmtId="1" fontId="25" fillId="0" borderId="49" xfId="0" applyNumberFormat="1" applyFont="1" applyBorder="1" applyAlignment="1" applyProtection="1">
      <alignment horizontal="center" vertical="center"/>
      <protection hidden="1"/>
    </xf>
    <xf numFmtId="1" fontId="30" fillId="35" borderId="0" xfId="0" applyNumberFormat="1" applyFont="1" applyFill="1" applyBorder="1" applyAlignment="1" applyProtection="1">
      <alignment horizontal="center" vertical="center"/>
    </xf>
    <xf numFmtId="3" fontId="26" fillId="35" borderId="0" xfId="0" applyNumberFormat="1" applyFont="1" applyFill="1" applyBorder="1" applyAlignment="1" applyProtection="1">
      <alignment horizontal="center" vertical="center"/>
    </xf>
    <xf numFmtId="0" fontId="26" fillId="35" borderId="0" xfId="0" applyFont="1" applyFill="1" applyBorder="1" applyAlignment="1" applyProtection="1">
      <alignment horizontal="center" vertical="center"/>
      <protection locked="0"/>
    </xf>
    <xf numFmtId="1" fontId="26" fillId="35" borderId="0" xfId="0" applyNumberFormat="1" applyFont="1" applyFill="1" applyBorder="1" applyAlignment="1" applyProtection="1">
      <alignment horizontal="center" vertical="center"/>
      <protection hidden="1"/>
    </xf>
    <xf numFmtId="0" fontId="26" fillId="35" borderId="0" xfId="0" applyFont="1" applyFill="1" applyBorder="1" applyAlignment="1" applyProtection="1">
      <alignment horizontal="center" vertical="center"/>
      <protection hidden="1"/>
    </xf>
    <xf numFmtId="20" fontId="29" fillId="35" borderId="0" xfId="0" applyNumberFormat="1" applyFont="1" applyFill="1" applyBorder="1" applyAlignment="1" applyProtection="1">
      <alignment horizontal="center" vertical="center"/>
    </xf>
    <xf numFmtId="1" fontId="26" fillId="35" borderId="0" xfId="0" applyNumberFormat="1" applyFont="1" applyFill="1" applyBorder="1" applyAlignment="1">
      <alignment horizontal="center" vertical="center"/>
    </xf>
    <xf numFmtId="0" fontId="32" fillId="35" borderId="0" xfId="0" applyFont="1" applyFill="1" applyBorder="1" applyAlignment="1" applyProtection="1">
      <alignment horizontal="left" vertical="center"/>
    </xf>
    <xf numFmtId="0" fontId="12" fillId="35" borderId="0" xfId="63" applyFont="1" applyFill="1" applyBorder="1" applyAlignment="1">
      <alignment vertical="center"/>
    </xf>
    <xf numFmtId="0" fontId="13" fillId="35" borderId="0" xfId="63" applyFont="1" applyFill="1" applyBorder="1" applyAlignment="1" applyProtection="1">
      <alignment vertical="center"/>
      <protection hidden="1"/>
    </xf>
    <xf numFmtId="0" fontId="13" fillId="35" borderId="0" xfId="63" applyFont="1" applyFill="1" applyBorder="1" applyAlignment="1">
      <alignment horizontal="left" vertical="center"/>
    </xf>
    <xf numFmtId="0" fontId="12" fillId="35" borderId="0" xfId="63" applyFont="1" applyFill="1" applyBorder="1" applyAlignment="1">
      <alignment horizontal="left" vertical="center"/>
    </xf>
    <xf numFmtId="0" fontId="12" fillId="35" borderId="0" xfId="63" applyFont="1" applyFill="1" applyBorder="1" applyAlignment="1" applyProtection="1">
      <alignment horizontal="left" vertical="center"/>
      <protection hidden="1"/>
    </xf>
    <xf numFmtId="0" fontId="24" fillId="35" borderId="0" xfId="0" applyFont="1" applyFill="1" applyBorder="1" applyAlignment="1">
      <alignment horizontal="center" vertical="center"/>
    </xf>
    <xf numFmtId="0" fontId="26" fillId="35" borderId="0" xfId="63" applyFont="1" applyFill="1" applyBorder="1" applyAlignment="1">
      <alignment vertical="center"/>
    </xf>
    <xf numFmtId="0" fontId="12" fillId="35" borderId="0" xfId="63" applyFont="1" applyFill="1" applyBorder="1" applyAlignment="1" applyProtection="1">
      <alignment vertical="center"/>
      <protection hidden="1"/>
    </xf>
    <xf numFmtId="164" fontId="9" fillId="35" borderId="0" xfId="62" applyFont="1" applyFill="1" applyBorder="1" applyAlignment="1">
      <alignment horizontal="right" vertical="center"/>
    </xf>
    <xf numFmtId="0" fontId="17" fillId="35" borderId="0" xfId="0" applyFont="1" applyFill="1" applyBorder="1" applyAlignment="1">
      <alignment vertical="center"/>
    </xf>
    <xf numFmtId="0" fontId="9" fillId="35" borderId="0" xfId="0" applyFont="1" applyFill="1" applyBorder="1" applyAlignment="1" applyProtection="1">
      <alignment horizontal="right" vertical="center"/>
    </xf>
    <xf numFmtId="1" fontId="24" fillId="35" borderId="0" xfId="0" applyNumberFormat="1" applyFont="1" applyFill="1" applyBorder="1" applyAlignment="1" applyProtection="1">
      <alignment horizontal="center" vertical="center"/>
      <protection hidden="1"/>
    </xf>
    <xf numFmtId="1" fontId="24" fillId="35" borderId="0" xfId="0" applyNumberFormat="1" applyFont="1" applyFill="1" applyBorder="1" applyAlignment="1" applyProtection="1">
      <alignment horizontal="center" vertical="center"/>
      <protection locked="0"/>
    </xf>
    <xf numFmtId="0" fontId="0" fillId="35" borderId="26" xfId="0" applyFill="1" applyBorder="1" applyAlignment="1">
      <alignment horizontal="center"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center" vertical="center"/>
    </xf>
    <xf numFmtId="0" fontId="0" fillId="35" borderId="20" xfId="0" applyFill="1" applyBorder="1" applyAlignment="1" applyProtection="1">
      <alignment horizontal="center" vertical="center"/>
    </xf>
    <xf numFmtId="0" fontId="0" fillId="35" borderId="20" xfId="0" applyFill="1" applyBorder="1" applyAlignment="1" applyProtection="1">
      <alignment vertical="center"/>
      <protection locked="0"/>
    </xf>
    <xf numFmtId="0" fontId="0" fillId="35" borderId="18" xfId="0" applyFill="1" applyBorder="1" applyAlignment="1" applyProtection="1">
      <alignment vertical="center"/>
    </xf>
    <xf numFmtId="0" fontId="0" fillId="35" borderId="0" xfId="0" applyFill="1" applyBorder="1" applyAlignment="1" applyProtection="1">
      <alignment vertical="center"/>
      <protection locked="0"/>
    </xf>
    <xf numFmtId="0" fontId="0" fillId="35" borderId="22" xfId="0" applyFill="1" applyBorder="1" applyAlignment="1">
      <alignment horizontal="center" vertical="center"/>
    </xf>
    <xf numFmtId="0" fontId="9" fillId="35" borderId="0" xfId="0" applyFont="1" applyFill="1" applyBorder="1" applyAlignment="1">
      <alignment horizontal="center" vertical="center"/>
    </xf>
    <xf numFmtId="0" fontId="9" fillId="35" borderId="0" xfId="0" applyFont="1" applyFill="1" applyBorder="1" applyAlignment="1" applyProtection="1">
      <alignment horizontal="center" vertical="center"/>
    </xf>
    <xf numFmtId="0" fontId="9" fillId="35" borderId="0" xfId="0" applyFont="1" applyFill="1" applyBorder="1" applyAlignment="1" applyProtection="1">
      <alignment horizontal="left" vertical="center"/>
    </xf>
    <xf numFmtId="1" fontId="9" fillId="35" borderId="0" xfId="0" quotePrefix="1" applyNumberFormat="1" applyFont="1" applyFill="1" applyBorder="1" applyAlignment="1" applyProtection="1">
      <alignment horizontal="right" vertical="center"/>
      <protection hidden="1"/>
    </xf>
    <xf numFmtId="1" fontId="9" fillId="35" borderId="34" xfId="0" quotePrefix="1" applyNumberFormat="1" applyFont="1" applyFill="1" applyBorder="1" applyAlignment="1" applyProtection="1">
      <alignment horizontal="right" vertical="center"/>
      <protection hidden="1"/>
    </xf>
    <xf numFmtId="0" fontId="10" fillId="35" borderId="0" xfId="0" applyFont="1" applyFill="1" applyBorder="1" applyAlignment="1" applyProtection="1">
      <alignment horizontal="center" vertical="center"/>
      <protection hidden="1"/>
    </xf>
    <xf numFmtId="168" fontId="0" fillId="35" borderId="0" xfId="0" applyNumberFormat="1" applyFill="1" applyBorder="1" applyAlignment="1" applyProtection="1">
      <alignment horizontal="right" vertical="center"/>
      <protection hidden="1"/>
    </xf>
    <xf numFmtId="168" fontId="0" fillId="35" borderId="34" xfId="0" applyNumberFormat="1" applyFill="1" applyBorder="1" applyAlignment="1" applyProtection="1">
      <alignment horizontal="right" vertical="center"/>
      <protection hidden="1"/>
    </xf>
    <xf numFmtId="1" fontId="26" fillId="35" borderId="0" xfId="0" quotePrefix="1" applyNumberFormat="1" applyFont="1" applyFill="1" applyBorder="1" applyAlignment="1" applyProtection="1">
      <alignment horizontal="center" vertical="center"/>
      <protection hidden="1"/>
    </xf>
    <xf numFmtId="1" fontId="0" fillId="35" borderId="0" xfId="0" quotePrefix="1" applyNumberFormat="1" applyFill="1" applyBorder="1" applyAlignment="1">
      <alignment horizontal="center" vertical="center"/>
    </xf>
    <xf numFmtId="0" fontId="0" fillId="35" borderId="0" xfId="0" applyFill="1" applyBorder="1" applyAlignment="1" applyProtection="1">
      <alignment vertical="center"/>
      <protection hidden="1"/>
    </xf>
    <xf numFmtId="0" fontId="6" fillId="35" borderId="22" xfId="0" applyFont="1" applyFill="1" applyBorder="1" applyAlignment="1">
      <alignment horizontal="center" vertical="center"/>
    </xf>
    <xf numFmtId="0" fontId="0" fillId="35" borderId="34" xfId="0" applyFill="1" applyBorder="1" applyAlignment="1" applyProtection="1">
      <alignment horizontal="right" vertical="center"/>
      <protection hidden="1"/>
    </xf>
    <xf numFmtId="0" fontId="0" fillId="35" borderId="34" xfId="0" applyFill="1" applyBorder="1" applyAlignment="1">
      <alignment vertical="center"/>
    </xf>
    <xf numFmtId="0" fontId="0" fillId="35" borderId="22" xfId="0" applyFill="1" applyBorder="1" applyAlignment="1">
      <alignment vertical="center"/>
    </xf>
    <xf numFmtId="1" fontId="0" fillId="35" borderId="0" xfId="0" applyNumberFormat="1" applyFill="1" applyBorder="1" applyAlignment="1" applyProtection="1">
      <alignment horizontal="right" vertical="center"/>
      <protection hidden="1"/>
    </xf>
    <xf numFmtId="1" fontId="0" fillId="35" borderId="34" xfId="0" applyNumberFormat="1" applyFill="1" applyBorder="1" applyAlignment="1" applyProtection="1">
      <alignment horizontal="right" vertical="center"/>
      <protection hidden="1"/>
    </xf>
    <xf numFmtId="0" fontId="0" fillId="35" borderId="29" xfId="0" applyFill="1" applyBorder="1" applyAlignment="1">
      <alignment vertical="center"/>
    </xf>
    <xf numFmtId="0" fontId="0" fillId="35" borderId="56" xfId="0" applyFill="1" applyBorder="1" applyAlignment="1">
      <alignment vertical="center"/>
    </xf>
    <xf numFmtId="0" fontId="0" fillId="35" borderId="56" xfId="0" applyFill="1" applyBorder="1" applyAlignment="1" applyProtection="1">
      <alignment horizontal="left" vertical="center"/>
      <protection hidden="1"/>
    </xf>
    <xf numFmtId="0" fontId="0" fillId="35" borderId="56" xfId="0" applyFill="1" applyBorder="1" applyAlignment="1" applyProtection="1">
      <alignment horizontal="right" vertical="center"/>
      <protection hidden="1"/>
    </xf>
    <xf numFmtId="0" fontId="0" fillId="35" borderId="30" xfId="0" applyFill="1" applyBorder="1" applyAlignment="1" applyProtection="1">
      <alignment horizontal="right" vertical="center"/>
      <protection hidden="1"/>
    </xf>
    <xf numFmtId="0" fontId="25" fillId="35" borderId="0" xfId="0" applyFont="1" applyFill="1" applyBorder="1" applyAlignment="1" applyProtection="1">
      <alignment horizontal="center" vertical="center"/>
      <protection hidden="1"/>
    </xf>
    <xf numFmtId="0" fontId="1" fillId="35" borderId="0" xfId="0" applyFont="1" applyFill="1" applyBorder="1" applyAlignment="1" applyProtection="1">
      <alignment horizontal="right" vertical="center"/>
      <protection hidden="1"/>
    </xf>
    <xf numFmtId="164" fontId="9" fillId="35" borderId="0" xfId="62" applyFont="1" applyFill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37" xfId="0" applyFont="1" applyBorder="1" applyAlignment="1" applyProtection="1">
      <alignment horizontal="left" vertical="center"/>
      <protection hidden="1"/>
    </xf>
    <xf numFmtId="1" fontId="6" fillId="0" borderId="37" xfId="0" applyNumberFormat="1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center" vertical="center"/>
      <protection hidden="1"/>
    </xf>
    <xf numFmtId="0" fontId="0" fillId="0" borderId="38" xfId="0" applyBorder="1" applyAlignment="1">
      <alignment vertical="center"/>
    </xf>
    <xf numFmtId="0" fontId="28" fillId="0" borderId="16" xfId="0" applyFont="1" applyFill="1" applyBorder="1" applyAlignment="1" applyProtection="1">
      <alignment horizontal="center" vertical="center"/>
      <protection locked="0"/>
    </xf>
    <xf numFmtId="172" fontId="26" fillId="0" borderId="10" xfId="0" applyNumberFormat="1" applyFont="1" applyBorder="1" applyAlignment="1" applyProtection="1">
      <alignment horizontal="center" vertical="center"/>
      <protection hidden="1"/>
    </xf>
    <xf numFmtId="174" fontId="26" fillId="0" borderId="10" xfId="0" applyNumberFormat="1" applyFont="1" applyBorder="1" applyAlignment="1" applyProtection="1">
      <alignment horizontal="center" vertical="center"/>
      <protection hidden="1"/>
    </xf>
    <xf numFmtId="0" fontId="26" fillId="43" borderId="10" xfId="0" applyFont="1" applyFill="1" applyBorder="1" applyAlignment="1" applyProtection="1">
      <alignment horizontal="center" vertical="center"/>
    </xf>
    <xf numFmtId="0" fontId="26" fillId="0" borderId="10" xfId="0" applyFont="1" applyFill="1" applyBorder="1" applyAlignment="1" applyProtection="1">
      <alignment horizontal="center" vertical="center"/>
    </xf>
    <xf numFmtId="168" fontId="26" fillId="0" borderId="10" xfId="0" applyNumberFormat="1" applyFont="1" applyFill="1" applyBorder="1" applyAlignment="1" applyProtection="1">
      <alignment horizontal="left" vertical="center"/>
      <protection hidden="1"/>
    </xf>
    <xf numFmtId="1" fontId="26" fillId="0" borderId="0" xfId="0" applyNumberFormat="1" applyFont="1" applyFill="1" applyBorder="1" applyAlignment="1" applyProtection="1">
      <alignment horizontal="right" vertical="center"/>
    </xf>
    <xf numFmtId="0" fontId="26" fillId="0" borderId="21" xfId="0" applyFont="1" applyFill="1" applyBorder="1" applyAlignment="1" applyProtection="1">
      <alignment horizontal="center" vertical="center"/>
    </xf>
    <xf numFmtId="0" fontId="26" fillId="0" borderId="17" xfId="0" applyFont="1" applyFill="1" applyBorder="1" applyAlignment="1" applyProtection="1">
      <alignment horizontal="center" vertical="center"/>
    </xf>
    <xf numFmtId="1" fontId="26" fillId="0" borderId="17" xfId="0" applyNumberFormat="1" applyFont="1" applyFill="1" applyBorder="1" applyAlignment="1" applyProtection="1">
      <alignment horizontal="center" vertical="center"/>
      <protection hidden="1"/>
    </xf>
    <xf numFmtId="168" fontId="26" fillId="0" borderId="17" xfId="0" applyNumberFormat="1" applyFont="1" applyFill="1" applyBorder="1" applyAlignment="1" applyProtection="1">
      <alignment horizontal="left" vertical="center"/>
      <protection hidden="1"/>
    </xf>
    <xf numFmtId="0" fontId="26" fillId="0" borderId="26" xfId="0" applyFont="1" applyFill="1" applyBorder="1" applyAlignment="1" applyProtection="1">
      <alignment horizontal="center" vertical="center"/>
    </xf>
    <xf numFmtId="0" fontId="26" fillId="0" borderId="10" xfId="0" applyFont="1" applyFill="1" applyBorder="1" applyAlignment="1" applyProtection="1">
      <alignment vertical="center"/>
    </xf>
    <xf numFmtId="0" fontId="26" fillId="0" borderId="19" xfId="0" applyFont="1" applyFill="1" applyBorder="1" applyAlignment="1" applyProtection="1">
      <alignment vertical="center"/>
    </xf>
    <xf numFmtId="1" fontId="26" fillId="0" borderId="19" xfId="0" applyNumberFormat="1" applyFont="1" applyFill="1" applyBorder="1" applyAlignment="1" applyProtection="1">
      <alignment horizontal="center" vertical="center"/>
      <protection hidden="1"/>
    </xf>
    <xf numFmtId="168" fontId="26" fillId="0" borderId="19" xfId="0" applyNumberFormat="1" applyFont="1" applyFill="1" applyBorder="1" applyAlignment="1" applyProtection="1">
      <alignment horizontal="left" vertical="center"/>
      <protection hidden="1"/>
    </xf>
    <xf numFmtId="0" fontId="26" fillId="0" borderId="19" xfId="0" applyFont="1" applyFill="1" applyBorder="1" applyAlignment="1" applyProtection="1">
      <alignment vertical="center"/>
      <protection hidden="1"/>
    </xf>
    <xf numFmtId="0" fontId="26" fillId="0" borderId="29" xfId="0" applyFont="1" applyFill="1" applyBorder="1" applyAlignment="1" applyProtection="1">
      <alignment vertical="center"/>
      <protection hidden="1"/>
    </xf>
    <xf numFmtId="0" fontId="6" fillId="43" borderId="14" xfId="63" applyFont="1" applyFill="1" applyBorder="1" applyAlignment="1">
      <alignment horizontal="center" vertical="center"/>
    </xf>
    <xf numFmtId="0" fontId="6" fillId="43" borderId="15" xfId="63" applyFont="1" applyFill="1" applyBorder="1" applyAlignment="1">
      <alignment horizontal="center" vertical="center"/>
    </xf>
    <xf numFmtId="0" fontId="9" fillId="43" borderId="14" xfId="63" applyFont="1" applyFill="1" applyBorder="1" applyAlignment="1" applyProtection="1">
      <alignment horizontal="center" vertical="center"/>
      <protection hidden="1"/>
    </xf>
    <xf numFmtId="0" fontId="9" fillId="44" borderId="14" xfId="63" applyFont="1" applyFill="1" applyBorder="1" applyAlignment="1">
      <alignment horizontal="center" vertical="center"/>
    </xf>
    <xf numFmtId="0" fontId="9" fillId="44" borderId="12" xfId="63" applyFont="1" applyFill="1" applyBorder="1" applyAlignment="1">
      <alignment horizontal="center" vertical="center"/>
    </xf>
    <xf numFmtId="0" fontId="26" fillId="0" borderId="23" xfId="0" applyFont="1" applyFill="1" applyBorder="1" applyAlignment="1" applyProtection="1">
      <alignment horizontal="center" vertical="center"/>
      <protection hidden="1"/>
    </xf>
    <xf numFmtId="0" fontId="26" fillId="0" borderId="69" xfId="0" applyFont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</xf>
    <xf numFmtId="0" fontId="26" fillId="0" borderId="31" xfId="0" applyFont="1" applyFill="1" applyBorder="1" applyAlignment="1" applyProtection="1">
      <alignment horizontal="center" vertical="center"/>
      <protection hidden="1"/>
    </xf>
    <xf numFmtId="0" fontId="26" fillId="0" borderId="21" xfId="0" applyFont="1" applyFill="1" applyBorder="1" applyAlignment="1" applyProtection="1">
      <alignment horizontal="center" vertical="center"/>
      <protection hidden="1"/>
    </xf>
    <xf numFmtId="0" fontId="26" fillId="0" borderId="10" xfId="0" applyFont="1" applyFill="1" applyBorder="1" applyAlignment="1" applyProtection="1">
      <alignment vertical="center"/>
      <protection hidden="1"/>
    </xf>
    <xf numFmtId="0" fontId="26" fillId="0" borderId="21" xfId="0" applyFont="1" applyFill="1" applyBorder="1" applyAlignment="1" applyProtection="1">
      <alignment vertical="center"/>
      <protection hidden="1"/>
    </xf>
    <xf numFmtId="0" fontId="26" fillId="43" borderId="19" xfId="0" applyFont="1" applyFill="1" applyBorder="1" applyAlignment="1" applyProtection="1">
      <alignment horizontal="center" vertical="center"/>
    </xf>
    <xf numFmtId="0" fontId="26" fillId="0" borderId="19" xfId="0" applyFont="1" applyFill="1" applyBorder="1" applyAlignment="1" applyProtection="1">
      <alignment horizontal="center" vertical="center"/>
      <protection hidden="1"/>
    </xf>
    <xf numFmtId="0" fontId="26" fillId="0" borderId="29" xfId="0" applyFont="1" applyFill="1" applyBorder="1" applyAlignment="1" applyProtection="1">
      <alignment horizontal="center" vertical="center"/>
      <protection hidden="1"/>
    </xf>
    <xf numFmtId="0" fontId="26" fillId="0" borderId="21" xfId="0" applyFont="1" applyFill="1" applyBorder="1" applyAlignment="1" applyProtection="1">
      <alignment vertical="center"/>
    </xf>
    <xf numFmtId="0" fontId="9" fillId="44" borderId="12" xfId="63" applyFont="1" applyFill="1" applyBorder="1" applyAlignment="1" applyProtection="1">
      <alignment horizontal="center" vertical="center"/>
    </xf>
    <xf numFmtId="0" fontId="26" fillId="0" borderId="31" xfId="0" applyFont="1" applyFill="1" applyBorder="1" applyAlignment="1" applyProtection="1">
      <alignment horizontal="center" vertical="center"/>
    </xf>
    <xf numFmtId="0" fontId="33" fillId="0" borderId="43" xfId="0" applyFont="1" applyBorder="1" applyAlignment="1" applyProtection="1">
      <alignment horizontal="center" vertical="center"/>
      <protection hidden="1"/>
    </xf>
    <xf numFmtId="0" fontId="16" fillId="35" borderId="0" xfId="0" applyFont="1" applyFill="1" applyBorder="1" applyAlignment="1">
      <alignment horizontal="center" vertical="center"/>
    </xf>
    <xf numFmtId="168" fontId="9" fillId="0" borderId="10" xfId="0" applyNumberFormat="1" applyFont="1" applyFill="1" applyBorder="1" applyAlignment="1" applyProtection="1">
      <alignment horizontal="center" vertical="center"/>
      <protection hidden="1"/>
    </xf>
    <xf numFmtId="0" fontId="26" fillId="0" borderId="46" xfId="0" applyFont="1" applyFill="1" applyBorder="1" applyAlignment="1" applyProtection="1">
      <alignment horizontal="center" vertical="center"/>
    </xf>
    <xf numFmtId="1" fontId="29" fillId="35" borderId="0" xfId="0" applyNumberFormat="1" applyFont="1" applyFill="1" applyBorder="1" applyAlignment="1" applyProtection="1">
      <alignment horizontal="center" vertical="center"/>
      <protection hidden="1"/>
    </xf>
    <xf numFmtId="0" fontId="26" fillId="0" borderId="28" xfId="0" applyFont="1" applyFill="1" applyBorder="1" applyAlignment="1" applyProtection="1">
      <alignment horizontal="center" vertical="center"/>
    </xf>
    <xf numFmtId="0" fontId="26" fillId="0" borderId="19" xfId="0" applyFont="1" applyFill="1" applyBorder="1" applyAlignment="1" applyProtection="1">
      <alignment horizontal="left" vertical="center"/>
    </xf>
    <xf numFmtId="168" fontId="26" fillId="0" borderId="19" xfId="0" applyNumberFormat="1" applyFont="1" applyFill="1" applyBorder="1" applyAlignment="1" applyProtection="1">
      <alignment horizontal="left" vertical="center"/>
    </xf>
    <xf numFmtId="0" fontId="26" fillId="0" borderId="45" xfId="0" applyFont="1" applyFill="1" applyBorder="1" applyAlignment="1" applyProtection="1">
      <alignment vertical="center"/>
      <protection hidden="1"/>
    </xf>
    <xf numFmtId="0" fontId="9" fillId="44" borderId="52" xfId="63" applyFont="1" applyFill="1" applyBorder="1" applyAlignment="1">
      <alignment horizontal="center" vertical="center"/>
    </xf>
    <xf numFmtId="0" fontId="26" fillId="0" borderId="50" xfId="0" applyFont="1" applyFill="1" applyBorder="1" applyAlignment="1" applyProtection="1">
      <alignment horizontal="center" vertical="center"/>
      <protection hidden="1"/>
    </xf>
    <xf numFmtId="168" fontId="26" fillId="0" borderId="10" xfId="0" applyNumberFormat="1" applyFont="1" applyFill="1" applyBorder="1" applyAlignment="1" applyProtection="1">
      <alignment horizontal="left" vertical="center"/>
    </xf>
    <xf numFmtId="0" fontId="26" fillId="0" borderId="46" xfId="0" applyFont="1" applyFill="1" applyBorder="1" applyAlignment="1" applyProtection="1">
      <alignment vertical="center"/>
      <protection hidden="1"/>
    </xf>
    <xf numFmtId="168" fontId="41" fillId="35" borderId="0" xfId="0" applyNumberFormat="1" applyFont="1" applyFill="1" applyBorder="1" applyAlignment="1" applyProtection="1">
      <alignment horizontal="center" vertical="center"/>
      <protection locked="0" hidden="1"/>
    </xf>
    <xf numFmtId="0" fontId="12" fillId="35" borderId="0" xfId="0" applyFont="1" applyFill="1" applyAlignment="1">
      <alignment vertical="center"/>
    </xf>
    <xf numFmtId="16" fontId="26" fillId="0" borderId="16" xfId="0" applyNumberFormat="1" applyFont="1" applyFill="1" applyBorder="1" applyAlignment="1" applyProtection="1">
      <alignment horizontal="center" vertical="center"/>
      <protection locked="0"/>
    </xf>
    <xf numFmtId="0" fontId="26" fillId="0" borderId="45" xfId="0" applyFont="1" applyFill="1" applyBorder="1" applyAlignment="1" applyProtection="1">
      <alignment horizontal="center" vertical="center"/>
      <protection hidden="1"/>
    </xf>
    <xf numFmtId="0" fontId="12" fillId="35" borderId="0" xfId="0" applyFont="1" applyFill="1" applyBorder="1" applyAlignment="1">
      <alignment horizontal="center" vertical="center"/>
    </xf>
    <xf numFmtId="1" fontId="38" fillId="35" borderId="0" xfId="0" applyNumberFormat="1" applyFont="1" applyFill="1" applyBorder="1" applyAlignment="1" applyProtection="1">
      <alignment horizontal="center" vertical="center"/>
    </xf>
    <xf numFmtId="1" fontId="38" fillId="35" borderId="0" xfId="0" applyNumberFormat="1" applyFont="1" applyFill="1" applyBorder="1" applyAlignment="1" applyProtection="1">
      <alignment horizontal="center" vertical="center"/>
      <protection hidden="1"/>
    </xf>
    <xf numFmtId="172" fontId="26" fillId="0" borderId="10" xfId="0" applyNumberFormat="1" applyFont="1" applyBorder="1" applyAlignment="1" applyProtection="1">
      <alignment horizontal="right" vertical="center"/>
      <protection hidden="1"/>
    </xf>
    <xf numFmtId="0" fontId="26" fillId="0" borderId="70" xfId="0" applyFont="1" applyBorder="1" applyAlignment="1" applyProtection="1">
      <alignment horizontal="center" vertical="center"/>
      <protection locked="0"/>
    </xf>
    <xf numFmtId="0" fontId="38" fillId="35" borderId="0" xfId="0" applyFont="1" applyFill="1" applyBorder="1" applyAlignment="1" applyProtection="1">
      <alignment horizontal="center" vertical="center"/>
    </xf>
    <xf numFmtId="3" fontId="26" fillId="35" borderId="0" xfId="0" applyNumberFormat="1" applyFont="1" applyFill="1" applyBorder="1" applyAlignment="1" applyProtection="1">
      <alignment horizontal="center" vertical="center"/>
      <protection hidden="1"/>
    </xf>
    <xf numFmtId="0" fontId="9" fillId="44" borderId="13" xfId="63" applyFont="1" applyFill="1" applyBorder="1" applyAlignment="1">
      <alignment horizontal="center" vertical="center"/>
    </xf>
    <xf numFmtId="0" fontId="6" fillId="35" borderId="0" xfId="0" applyFont="1" applyFill="1" applyBorder="1" applyAlignment="1">
      <alignment horizontal="center" vertical="center"/>
    </xf>
    <xf numFmtId="0" fontId="24" fillId="43" borderId="10" xfId="0" applyFont="1" applyFill="1" applyBorder="1" applyAlignment="1" applyProtection="1">
      <alignment horizontal="center" vertical="center"/>
    </xf>
    <xf numFmtId="0" fontId="24" fillId="0" borderId="10" xfId="0" applyFont="1" applyFill="1" applyBorder="1" applyAlignment="1" applyProtection="1">
      <alignment horizontal="center" vertical="center"/>
    </xf>
    <xf numFmtId="0" fontId="9" fillId="0" borderId="10" xfId="0" applyFont="1" applyFill="1" applyBorder="1" applyAlignment="1" applyProtection="1">
      <alignment horizontal="center" vertical="center"/>
    </xf>
    <xf numFmtId="0" fontId="0" fillId="0" borderId="21" xfId="0" applyBorder="1" applyAlignment="1">
      <alignment vertical="center"/>
    </xf>
    <xf numFmtId="168" fontId="9" fillId="0" borderId="10" xfId="0" applyNumberFormat="1" applyFont="1" applyFill="1" applyBorder="1" applyAlignment="1" applyProtection="1">
      <alignment horizontal="left" vertical="center"/>
      <protection hidden="1"/>
    </xf>
    <xf numFmtId="0" fontId="9" fillId="0" borderId="21" xfId="0" applyFont="1" applyFill="1" applyBorder="1" applyAlignment="1" applyProtection="1">
      <alignment horizontal="center" vertical="center"/>
    </xf>
    <xf numFmtId="0" fontId="24" fillId="0" borderId="17" xfId="0" applyFont="1" applyFill="1" applyBorder="1" applyAlignment="1" applyProtection="1">
      <alignment horizontal="center" vertical="center"/>
    </xf>
    <xf numFmtId="168" fontId="9" fillId="0" borderId="17" xfId="0" applyNumberFormat="1" applyFont="1" applyFill="1" applyBorder="1" applyAlignment="1" applyProtection="1">
      <alignment horizontal="left" vertical="center"/>
      <protection hidden="1"/>
    </xf>
    <xf numFmtId="0" fontId="9" fillId="0" borderId="17" xfId="0" applyFont="1" applyFill="1" applyBorder="1" applyAlignment="1" applyProtection="1">
      <alignment horizontal="center" vertical="center"/>
    </xf>
    <xf numFmtId="0" fontId="9" fillId="0" borderId="26" xfId="0" applyFon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</xf>
    <xf numFmtId="168" fontId="9" fillId="0" borderId="19" xfId="0" applyNumberFormat="1" applyFont="1" applyFill="1" applyBorder="1" applyAlignment="1" applyProtection="1">
      <alignment horizontal="left" vertical="center"/>
      <protection hidden="1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26" fillId="0" borderId="19" xfId="0" applyFont="1" applyBorder="1" applyAlignment="1" applyProtection="1">
      <alignment horizontal="center" vertical="center"/>
      <protection locked="0"/>
    </xf>
    <xf numFmtId="172" fontId="26" fillId="0" borderId="19" xfId="0" applyNumberFormat="1" applyFont="1" applyBorder="1" applyAlignment="1" applyProtection="1">
      <alignment horizontal="center" vertical="center"/>
      <protection hidden="1"/>
    </xf>
    <xf numFmtId="174" fontId="26" fillId="0" borderId="19" xfId="0" applyNumberFormat="1" applyFont="1" applyBorder="1" applyAlignment="1" applyProtection="1">
      <alignment horizontal="center" vertical="center"/>
      <protection hidden="1"/>
    </xf>
    <xf numFmtId="0" fontId="0" fillId="43" borderId="10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  <protection hidden="1"/>
    </xf>
    <xf numFmtId="0" fontId="0" fillId="0" borderId="21" xfId="0" applyFill="1" applyBorder="1" applyAlignment="1" applyProtection="1">
      <alignment horizontal="center" vertical="center"/>
      <protection hidden="1"/>
    </xf>
    <xf numFmtId="0" fontId="13" fillId="0" borderId="16" xfId="63" applyFont="1" applyBorder="1" applyAlignment="1" applyProtection="1">
      <alignment horizontal="center" vertical="center"/>
    </xf>
    <xf numFmtId="20" fontId="26" fillId="0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43" borderId="19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9" fillId="0" borderId="23" xfId="0" applyFont="1" applyBorder="1" applyAlignment="1">
      <alignment horizontal="right" vertical="center"/>
    </xf>
    <xf numFmtId="0" fontId="0" fillId="0" borderId="59" xfId="0" applyBorder="1" applyAlignment="1">
      <alignment vertical="center"/>
    </xf>
    <xf numFmtId="0" fontId="9" fillId="0" borderId="66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0" fillId="0" borderId="51" xfId="0" applyBorder="1" applyAlignment="1">
      <alignment vertical="center"/>
    </xf>
    <xf numFmtId="168" fontId="26" fillId="0" borderId="10" xfId="0" applyNumberFormat="1" applyFont="1" applyFill="1" applyBorder="1" applyAlignment="1" applyProtection="1">
      <alignment horizontal="center" vertical="center"/>
      <protection hidden="1"/>
    </xf>
    <xf numFmtId="168" fontId="26" fillId="0" borderId="21" xfId="0" applyNumberFormat="1" applyFont="1" applyFill="1" applyBorder="1" applyAlignment="1" applyProtection="1">
      <alignment horizontal="center" vertical="center"/>
      <protection hidden="1"/>
    </xf>
    <xf numFmtId="168" fontId="26" fillId="0" borderId="17" xfId="0" applyNumberFormat="1" applyFont="1" applyFill="1" applyBorder="1" applyAlignment="1" applyProtection="1">
      <alignment horizontal="center" vertical="center"/>
      <protection hidden="1"/>
    </xf>
    <xf numFmtId="168" fontId="26" fillId="0" borderId="26" xfId="0" applyNumberFormat="1" applyFont="1" applyFill="1" applyBorder="1" applyAlignment="1" applyProtection="1">
      <alignment horizontal="center" vertical="center"/>
      <protection hidden="1"/>
    </xf>
    <xf numFmtId="0" fontId="26" fillId="0" borderId="19" xfId="0" applyNumberFormat="1" applyFont="1" applyFill="1" applyBorder="1" applyAlignment="1" applyProtection="1">
      <alignment horizontal="center" vertical="center"/>
      <protection locked="0"/>
    </xf>
    <xf numFmtId="168" fontId="26" fillId="0" borderId="29" xfId="0" applyNumberFormat="1" applyFont="1" applyFill="1" applyBorder="1" applyAlignment="1" applyProtection="1">
      <alignment horizontal="left" vertical="center"/>
      <protection hidden="1"/>
    </xf>
    <xf numFmtId="0" fontId="9" fillId="44" borderId="15" xfId="63" applyFont="1" applyFill="1" applyBorder="1" applyAlignment="1">
      <alignment horizontal="center" vertical="center"/>
    </xf>
    <xf numFmtId="0" fontId="9" fillId="44" borderId="13" xfId="63" applyFont="1" applyFill="1" applyBorder="1" applyAlignment="1" applyProtection="1">
      <alignment horizontal="center" vertical="center"/>
      <protection hidden="1"/>
    </xf>
    <xf numFmtId="16" fontId="28" fillId="0" borderId="16" xfId="0" applyNumberFormat="1" applyFont="1" applyFill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10" xfId="0" applyNumberFormat="1" applyFont="1" applyFill="1" applyBorder="1" applyAlignment="1" applyProtection="1">
      <alignment horizontal="center" vertical="center"/>
      <protection hidden="1"/>
    </xf>
    <xf numFmtId="0" fontId="26" fillId="0" borderId="10" xfId="0" applyNumberFormat="1" applyFont="1" applyFill="1" applyBorder="1" applyAlignment="1" applyProtection="1">
      <alignment horizontal="center" vertical="center"/>
      <protection locked="0"/>
    </xf>
    <xf numFmtId="168" fontId="26" fillId="0" borderId="21" xfId="0" applyNumberFormat="1" applyFont="1" applyFill="1" applyBorder="1" applyAlignment="1" applyProtection="1">
      <alignment horizontal="left" vertical="center"/>
      <protection hidden="1"/>
    </xf>
    <xf numFmtId="0" fontId="9" fillId="44" borderId="14" xfId="63" applyFont="1" applyFill="1" applyBorder="1" applyAlignment="1" applyProtection="1">
      <alignment horizontal="center" vertical="center"/>
      <protection hidden="1"/>
    </xf>
    <xf numFmtId="0" fontId="0" fillId="0" borderId="23" xfId="0" applyBorder="1" applyAlignment="1">
      <alignment vertical="center"/>
    </xf>
    <xf numFmtId="0" fontId="9" fillId="0" borderId="32" xfId="0" applyFont="1" applyBorder="1" applyAlignment="1">
      <alignment horizontal="right" vertical="center"/>
    </xf>
    <xf numFmtId="0" fontId="0" fillId="0" borderId="48" xfId="0" applyBorder="1" applyAlignment="1">
      <alignment vertical="center"/>
    </xf>
    <xf numFmtId="0" fontId="0" fillId="0" borderId="62" xfId="0" applyBorder="1" applyAlignment="1">
      <alignment vertical="center"/>
    </xf>
    <xf numFmtId="0" fontId="6" fillId="0" borderId="36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vertical="center"/>
      <protection hidden="1"/>
    </xf>
    <xf numFmtId="0" fontId="1" fillId="0" borderId="57" xfId="63" applyFont="1" applyBorder="1" applyAlignment="1" applyProtection="1">
      <alignment horizontal="center" vertical="center" wrapText="1"/>
    </xf>
    <xf numFmtId="0" fontId="71" fillId="0" borderId="60" xfId="0" applyFont="1" applyFill="1" applyBorder="1" applyAlignment="1" applyProtection="1">
      <alignment horizontal="center" vertical="center"/>
    </xf>
    <xf numFmtId="0" fontId="71" fillId="0" borderId="11" xfId="0" applyFont="1" applyFill="1" applyBorder="1" applyAlignment="1" applyProtection="1">
      <alignment horizontal="center" vertical="center"/>
    </xf>
    <xf numFmtId="0" fontId="1" fillId="0" borderId="11" xfId="0" applyFont="1" applyFill="1" applyBorder="1" applyAlignment="1" applyProtection="1">
      <alignment horizontal="center" vertical="center"/>
    </xf>
    <xf numFmtId="1" fontId="1" fillId="0" borderId="11" xfId="0" applyNumberFormat="1" applyFont="1" applyFill="1" applyBorder="1" applyAlignment="1" applyProtection="1">
      <alignment horizontal="center" vertical="center"/>
    </xf>
    <xf numFmtId="172" fontId="1" fillId="0" borderId="11" xfId="0" applyNumberFormat="1" applyFont="1" applyBorder="1" applyAlignment="1" applyProtection="1">
      <alignment horizontal="center" vertical="center"/>
    </xf>
    <xf numFmtId="0" fontId="72" fillId="0" borderId="60" xfId="0" applyFont="1" applyFill="1" applyBorder="1" applyAlignment="1" applyProtection="1">
      <alignment horizontal="center" vertical="center"/>
    </xf>
    <xf numFmtId="0" fontId="72" fillId="0" borderId="72" xfId="0" applyFont="1" applyFill="1" applyBorder="1" applyAlignment="1" applyProtection="1">
      <alignment horizontal="center" vertical="center"/>
    </xf>
    <xf numFmtId="0" fontId="71" fillId="0" borderId="20" xfId="0" applyFont="1" applyFill="1" applyBorder="1" applyAlignment="1" applyProtection="1">
      <alignment horizontal="center" vertical="center"/>
    </xf>
    <xf numFmtId="0" fontId="1" fillId="0" borderId="20" xfId="0" applyFont="1" applyFill="1" applyBorder="1" applyAlignment="1" applyProtection="1">
      <alignment horizontal="center" vertical="center"/>
    </xf>
    <xf numFmtId="1" fontId="1" fillId="0" borderId="20" xfId="0" applyNumberFormat="1" applyFont="1" applyFill="1" applyBorder="1" applyAlignment="1" applyProtection="1">
      <alignment horizontal="center" vertical="center"/>
    </xf>
    <xf numFmtId="172" fontId="1" fillId="0" borderId="20" xfId="0" applyNumberFormat="1" applyFont="1" applyBorder="1" applyAlignment="1" applyProtection="1">
      <alignment horizontal="center" vertical="center"/>
    </xf>
    <xf numFmtId="1" fontId="1" fillId="0" borderId="20" xfId="0" applyNumberFormat="1" applyFont="1" applyBorder="1" applyAlignment="1" applyProtection="1">
      <alignment horizontal="center" vertical="center"/>
    </xf>
    <xf numFmtId="0" fontId="72" fillId="0" borderId="61" xfId="0" applyFont="1" applyFill="1" applyBorder="1" applyAlignment="1" applyProtection="1">
      <alignment horizontal="center" vertical="center"/>
    </xf>
    <xf numFmtId="0" fontId="71" fillId="0" borderId="9" xfId="0" applyFont="1" applyFill="1" applyBorder="1" applyAlignment="1" applyProtection="1">
      <alignment horizontal="center" vertical="center"/>
    </xf>
    <xf numFmtId="0" fontId="1" fillId="0" borderId="9" xfId="0" applyFont="1" applyFill="1" applyBorder="1" applyAlignment="1" applyProtection="1">
      <alignment horizontal="center" vertical="center"/>
    </xf>
    <xf numFmtId="1" fontId="1" fillId="0" borderId="9" xfId="0" applyNumberFormat="1" applyFont="1" applyFill="1" applyBorder="1" applyAlignment="1" applyProtection="1">
      <alignment horizontal="center" vertical="center"/>
    </xf>
    <xf numFmtId="172" fontId="1" fillId="0" borderId="9" xfId="0" applyNumberFormat="1" applyFont="1" applyBorder="1" applyAlignment="1" applyProtection="1">
      <alignment horizontal="center" vertical="center"/>
    </xf>
    <xf numFmtId="0" fontId="0" fillId="0" borderId="58" xfId="0" applyBorder="1"/>
    <xf numFmtId="0" fontId="0" fillId="0" borderId="11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27" xfId="0" applyBorder="1"/>
    <xf numFmtId="0" fontId="0" fillId="0" borderId="57" xfId="0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27" xfId="0" applyBorder="1" applyAlignment="1">
      <alignment vertical="center"/>
    </xf>
    <xf numFmtId="0" fontId="24" fillId="0" borderId="61" xfId="0" applyFont="1" applyBorder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1" fontId="1" fillId="0" borderId="10" xfId="0" applyNumberFormat="1" applyFont="1" applyBorder="1" applyAlignment="1" applyProtection="1">
      <alignment horizontal="center" vertical="center"/>
    </xf>
    <xf numFmtId="1" fontId="1" fillId="0" borderId="46" xfId="0" applyNumberFormat="1" applyFont="1" applyBorder="1" applyAlignment="1" applyProtection="1">
      <alignment horizontal="center" vertical="center"/>
    </xf>
    <xf numFmtId="1" fontId="1" fillId="0" borderId="48" xfId="0" applyNumberFormat="1" applyFont="1" applyBorder="1" applyAlignment="1" applyProtection="1">
      <alignment horizontal="center" vertical="center"/>
    </xf>
    <xf numFmtId="1" fontId="1" fillId="0" borderId="49" xfId="0" applyNumberFormat="1" applyFont="1" applyBorder="1" applyAlignment="1" applyProtection="1">
      <alignment horizontal="center" vertical="center"/>
    </xf>
    <xf numFmtId="1" fontId="6" fillId="0" borderId="24" xfId="0" applyNumberFormat="1" applyFont="1" applyBorder="1" applyAlignment="1" applyProtection="1">
      <alignment horizontal="right" vertical="center"/>
    </xf>
    <xf numFmtId="1" fontId="6" fillId="0" borderId="41" xfId="0" applyNumberFormat="1" applyFont="1" applyBorder="1" applyAlignment="1" applyProtection="1">
      <alignment horizontal="right" vertical="center"/>
    </xf>
    <xf numFmtId="0" fontId="1" fillId="0" borderId="56" xfId="63" applyFont="1" applyBorder="1" applyAlignment="1" applyProtection="1">
      <alignment horizontal="center" vertical="center" wrapText="1"/>
    </xf>
    <xf numFmtId="0" fontId="1" fillId="43" borderId="14" xfId="63" applyFont="1" applyFill="1" applyBorder="1" applyAlignment="1">
      <alignment horizontal="right" vertical="center"/>
    </xf>
    <xf numFmtId="0" fontId="13" fillId="43" borderId="18" xfId="63" applyFont="1" applyFill="1" applyBorder="1" applyAlignment="1">
      <alignment horizontal="center" vertical="top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0" fontId="13" fillId="43" borderId="18" xfId="63" applyFont="1" applyFill="1" applyBorder="1" applyAlignment="1">
      <alignment horizontal="center" vertical="top"/>
    </xf>
    <xf numFmtId="0" fontId="13" fillId="43" borderId="20" xfId="63" applyFont="1" applyFill="1" applyBorder="1" applyAlignment="1">
      <alignment horizontal="center" vertical="top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0" fontId="36" fillId="0" borderId="38" xfId="0" applyFont="1" applyBorder="1" applyAlignment="1" applyProtection="1">
      <alignment vertical="center" textRotation="90"/>
      <protection hidden="1"/>
    </xf>
    <xf numFmtId="0" fontId="73" fillId="0" borderId="0" xfId="0" applyFont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73" fillId="0" borderId="0" xfId="0" applyFont="1" applyFill="1" applyBorder="1" applyAlignment="1" applyProtection="1">
      <alignment horizontal="right" vertical="center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73" fillId="0" borderId="11" xfId="63" applyFont="1" applyFill="1" applyBorder="1" applyAlignment="1" applyProtection="1">
      <alignment vertical="center"/>
    </xf>
    <xf numFmtId="0" fontId="73" fillId="0" borderId="11" xfId="63" applyFont="1" applyFill="1" applyBorder="1" applyAlignment="1" applyProtection="1">
      <alignment horizontal="center" vertical="center"/>
    </xf>
    <xf numFmtId="0" fontId="73" fillId="0" borderId="0" xfId="0" applyFont="1" applyBorder="1" applyAlignment="1">
      <alignment horizontal="center" vertical="center"/>
    </xf>
    <xf numFmtId="1" fontId="73" fillId="0" borderId="0" xfId="0" applyNumberFormat="1" applyFont="1" applyBorder="1" applyAlignment="1">
      <alignment horizontal="right" vertical="center"/>
    </xf>
    <xf numFmtId="174" fontId="73" fillId="0" borderId="0" xfId="62" applyNumberFormat="1" applyFont="1" applyAlignment="1" applyProtection="1">
      <alignment horizontal="center" vertical="center"/>
      <protection hidden="1"/>
    </xf>
    <xf numFmtId="0" fontId="73" fillId="0" borderId="0" xfId="0" applyFont="1" applyAlignment="1">
      <alignment vertical="center"/>
    </xf>
    <xf numFmtId="0" fontId="73" fillId="0" borderId="0" xfId="63" applyFont="1" applyBorder="1" applyAlignment="1">
      <alignment horizontal="center" vertical="center" wrapText="1"/>
    </xf>
    <xf numFmtId="0" fontId="73" fillId="0" borderId="0" xfId="63" applyFont="1" applyFill="1" applyBorder="1" applyAlignment="1" applyProtection="1">
      <alignment horizontal="left" vertical="center"/>
    </xf>
    <xf numFmtId="0" fontId="73" fillId="0" borderId="0" xfId="0" applyFont="1" applyAlignment="1" applyProtection="1">
      <alignment vertical="center"/>
    </xf>
    <xf numFmtId="0" fontId="73" fillId="0" borderId="0" xfId="63" applyFont="1" applyBorder="1" applyAlignment="1" applyProtection="1">
      <alignment horizontal="center" vertical="center" wrapText="1"/>
      <protection hidden="1"/>
    </xf>
    <xf numFmtId="0" fontId="73" fillId="0" borderId="11" xfId="63" applyFont="1" applyFill="1" applyBorder="1" applyAlignment="1" applyProtection="1">
      <alignment horizontal="center" vertical="center"/>
      <protection hidden="1"/>
    </xf>
    <xf numFmtId="0" fontId="73" fillId="0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vertical="center"/>
    </xf>
    <xf numFmtId="0" fontId="73" fillId="0" borderId="0" xfId="0" applyFont="1" applyFill="1" applyBorder="1" applyAlignment="1" applyProtection="1">
      <alignment horizontal="right" vertical="center"/>
      <protection hidden="1"/>
    </xf>
    <xf numFmtId="0" fontId="73" fillId="0" borderId="0" xfId="63" applyFont="1" applyBorder="1" applyAlignment="1" applyProtection="1">
      <alignment horizontal="center" vertical="center" wrapText="1"/>
    </xf>
    <xf numFmtId="0" fontId="73" fillId="0" borderId="21" xfId="0" applyFont="1" applyBorder="1" applyAlignment="1" applyProtection="1">
      <alignment horizontal="left" vertical="center"/>
    </xf>
    <xf numFmtId="0" fontId="73" fillId="0" borderId="21" xfId="0" applyFont="1" applyBorder="1" applyAlignment="1">
      <alignment vertical="center"/>
    </xf>
    <xf numFmtId="0" fontId="27" fillId="0" borderId="0" xfId="0" applyFont="1" applyAlignment="1" applyProtection="1">
      <alignment horizontal="right" vertical="center"/>
      <protection hidden="1"/>
    </xf>
    <xf numFmtId="0" fontId="73" fillId="0" borderId="0" xfId="0" applyFont="1" applyFill="1" applyBorder="1" applyAlignment="1" applyProtection="1">
      <alignment horizontal="left" vertical="center"/>
    </xf>
    <xf numFmtId="0" fontId="73" fillId="0" borderId="11" xfId="0" applyFont="1" applyFill="1" applyBorder="1" applyAlignment="1" applyProtection="1">
      <alignment horizontal="left" vertical="center"/>
      <protection hidden="1"/>
    </xf>
    <xf numFmtId="0" fontId="73" fillId="0" borderId="0" xfId="0" applyFont="1" applyBorder="1" applyAlignment="1">
      <alignment horizontal="left" vertical="center"/>
    </xf>
    <xf numFmtId="0" fontId="73" fillId="0" borderId="10" xfId="0" applyFont="1" applyFill="1" applyBorder="1" applyAlignment="1" applyProtection="1">
      <alignment horizontal="left" vertical="center"/>
    </xf>
    <xf numFmtId="168" fontId="73" fillId="0" borderId="0" xfId="0" applyNumberFormat="1" applyFont="1" applyFill="1" applyBorder="1" applyAlignment="1" applyProtection="1">
      <alignment horizontal="center" vertical="center"/>
      <protection hidden="1"/>
    </xf>
    <xf numFmtId="0" fontId="73" fillId="0" borderId="22" xfId="0" applyFont="1" applyBorder="1" applyAlignment="1" applyProtection="1">
      <alignment horizontal="left" vertical="center"/>
    </xf>
    <xf numFmtId="1" fontId="73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>
      <alignment vertical="center"/>
    </xf>
    <xf numFmtId="0" fontId="21" fillId="0" borderId="38" xfId="0" applyFont="1" applyBorder="1" applyAlignment="1" applyProtection="1">
      <alignment horizontal="center" vertical="center"/>
      <protection hidden="1"/>
    </xf>
    <xf numFmtId="0" fontId="13" fillId="43" borderId="18" xfId="63" applyFont="1" applyFill="1" applyBorder="1" applyAlignment="1">
      <alignment horizontal="center" vertical="top"/>
    </xf>
    <xf numFmtId="0" fontId="9" fillId="43" borderId="12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0" fillId="0" borderId="16" xfId="0" applyBorder="1" applyAlignment="1">
      <alignment vertical="center"/>
    </xf>
    <xf numFmtId="0" fontId="0" fillId="0" borderId="47" xfId="0" applyBorder="1" applyAlignment="1">
      <alignment vertical="center"/>
    </xf>
    <xf numFmtId="0" fontId="9" fillId="35" borderId="0" xfId="0" applyFont="1" applyFill="1" applyBorder="1" applyAlignment="1" applyProtection="1">
      <alignment horizontal="center"/>
      <protection hidden="1"/>
    </xf>
    <xf numFmtId="0" fontId="9" fillId="0" borderId="30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6" fillId="45" borderId="10" xfId="0" applyNumberFormat="1" applyFont="1" applyFill="1" applyBorder="1" applyAlignment="1" applyProtection="1">
      <alignment horizontal="left" vertical="center" indent="1"/>
      <protection hidden="1"/>
    </xf>
    <xf numFmtId="0" fontId="13" fillId="43" borderId="20" xfId="63" applyFont="1" applyFill="1" applyBorder="1" applyAlignment="1">
      <alignment horizontal="center" vertical="top"/>
    </xf>
    <xf numFmtId="0" fontId="13" fillId="43" borderId="18" xfId="63" applyFont="1" applyFill="1" applyBorder="1" applyAlignment="1">
      <alignment horizontal="center" vertical="top"/>
    </xf>
    <xf numFmtId="0" fontId="1" fillId="43" borderId="15" xfId="63" applyFont="1" applyFill="1" applyBorder="1" applyAlignment="1">
      <alignment horizontal="center" vertical="center"/>
    </xf>
    <xf numFmtId="0" fontId="1" fillId="0" borderId="58" xfId="63" applyFont="1" applyBorder="1" applyAlignment="1" applyProtection="1">
      <alignment horizontal="center" vertical="center" wrapText="1"/>
    </xf>
    <xf numFmtId="1" fontId="1" fillId="0" borderId="9" xfId="0" applyNumberFormat="1" applyFont="1" applyBorder="1" applyAlignment="1" applyProtection="1">
      <alignment horizontal="center" vertical="center"/>
    </xf>
    <xf numFmtId="1" fontId="1" fillId="0" borderId="11" xfId="0" applyNumberFormat="1" applyFont="1" applyBorder="1" applyAlignment="1" applyProtection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25" fillId="0" borderId="43" xfId="0" applyFont="1" applyBorder="1" applyAlignment="1" applyProtection="1">
      <alignment vertical="center" textRotation="90"/>
    </xf>
    <xf numFmtId="0" fontId="25" fillId="0" borderId="43" xfId="0" applyFont="1" applyBorder="1" applyAlignment="1" applyProtection="1">
      <alignment vertical="center" textRotation="90"/>
      <protection hidden="1"/>
    </xf>
    <xf numFmtId="0" fontId="25" fillId="0" borderId="38" xfId="0" applyFont="1" applyBorder="1" applyAlignment="1" applyProtection="1">
      <alignment vertical="center" textRotation="90"/>
      <protection hidden="1"/>
    </xf>
    <xf numFmtId="1" fontId="25" fillId="0" borderId="17" xfId="0" applyNumberFormat="1" applyFont="1" applyBorder="1" applyAlignment="1" applyProtection="1">
      <alignment horizontal="center" vertical="center"/>
      <protection hidden="1"/>
    </xf>
    <xf numFmtId="1" fontId="25" fillId="0" borderId="28" xfId="0" applyNumberFormat="1" applyFont="1" applyBorder="1" applyAlignment="1" applyProtection="1">
      <alignment horizontal="center" vertical="center"/>
      <protection hidden="1"/>
    </xf>
    <xf numFmtId="0" fontId="0" fillId="0" borderId="19" xfId="0" applyBorder="1" applyAlignment="1">
      <alignment vertical="center"/>
    </xf>
    <xf numFmtId="0" fontId="0" fillId="0" borderId="64" xfId="0" applyBorder="1" applyAlignment="1">
      <alignment vertical="center"/>
    </xf>
    <xf numFmtId="0" fontId="0" fillId="0" borderId="27" xfId="0" applyBorder="1" applyAlignment="1">
      <alignment horizontal="right" vertical="center"/>
    </xf>
    <xf numFmtId="0" fontId="21" fillId="0" borderId="0" xfId="0" applyFont="1" applyBorder="1" applyAlignment="1" applyProtection="1">
      <alignment horizontal="center" vertical="center" textRotation="255"/>
      <protection hidden="1"/>
    </xf>
    <xf numFmtId="0" fontId="9" fillId="43" borderId="22" xfId="63" applyFont="1" applyFill="1" applyBorder="1" applyAlignment="1">
      <alignment horizontal="center" vertical="center"/>
    </xf>
    <xf numFmtId="0" fontId="9" fillId="43" borderId="25" xfId="63" applyFont="1" applyFill="1" applyBorder="1" applyAlignment="1">
      <alignment horizontal="center" vertical="center"/>
    </xf>
    <xf numFmtId="0" fontId="9" fillId="43" borderId="34" xfId="63" applyFont="1" applyFill="1" applyBorder="1" applyAlignment="1">
      <alignment horizontal="center" vertical="center"/>
    </xf>
    <xf numFmtId="0" fontId="9" fillId="43" borderId="25" xfId="63" applyFont="1" applyFill="1" applyBorder="1" applyAlignment="1" applyProtection="1">
      <alignment horizontal="right" vertical="center"/>
      <protection hidden="1"/>
    </xf>
    <xf numFmtId="0" fontId="9" fillId="44" borderId="34" xfId="63" applyFont="1" applyFill="1" applyBorder="1" applyAlignment="1">
      <alignment horizontal="center" vertical="center"/>
    </xf>
    <xf numFmtId="0" fontId="9" fillId="44" borderId="0" xfId="63" applyFont="1" applyFill="1" applyBorder="1" applyAlignment="1" applyProtection="1">
      <alignment horizontal="center" vertical="center"/>
      <protection hidden="1"/>
    </xf>
    <xf numFmtId="0" fontId="9" fillId="44" borderId="22" xfId="63" applyFont="1" applyFill="1" applyBorder="1" applyAlignment="1">
      <alignment horizontal="center" vertical="center"/>
    </xf>
    <xf numFmtId="0" fontId="0" fillId="0" borderId="46" xfId="0" applyBorder="1" applyAlignment="1">
      <alignment vertical="center"/>
    </xf>
    <xf numFmtId="1" fontId="25" fillId="0" borderId="0" xfId="0" applyNumberFormat="1" applyFont="1" applyBorder="1" applyAlignment="1" applyProtection="1">
      <alignment horizontal="center" vertical="center"/>
      <protection hidden="1"/>
    </xf>
    <xf numFmtId="0" fontId="1" fillId="0" borderId="57" xfId="0" applyFont="1" applyBorder="1" applyAlignment="1">
      <alignment horizontal="right" vertical="center"/>
    </xf>
    <xf numFmtId="1" fontId="25" fillId="0" borderId="58" xfId="0" applyNumberFormat="1" applyFont="1" applyBorder="1" applyAlignment="1" applyProtection="1">
      <alignment horizontal="center" vertical="center"/>
      <protection hidden="1"/>
    </xf>
    <xf numFmtId="1" fontId="25" fillId="0" borderId="59" xfId="0" applyNumberFormat="1" applyFont="1" applyBorder="1" applyAlignment="1" applyProtection="1">
      <alignment horizontal="center" vertical="center"/>
      <protection hidden="1"/>
    </xf>
    <xf numFmtId="1" fontId="25" fillId="0" borderId="61" xfId="0" applyNumberFormat="1" applyFont="1" applyBorder="1" applyAlignment="1" applyProtection="1">
      <alignment horizontal="center" vertical="center"/>
      <protection hidden="1"/>
    </xf>
    <xf numFmtId="1" fontId="25" fillId="0" borderId="9" xfId="0" applyNumberFormat="1" applyFont="1" applyBorder="1" applyAlignment="1" applyProtection="1">
      <alignment horizontal="center" vertical="center"/>
      <protection hidden="1"/>
    </xf>
    <xf numFmtId="1" fontId="25" fillId="0" borderId="62" xfId="0" applyNumberFormat="1" applyFont="1" applyBorder="1" applyAlignment="1" applyProtection="1">
      <alignment horizontal="center" vertical="center"/>
      <protection hidden="1"/>
    </xf>
    <xf numFmtId="1" fontId="1" fillId="0" borderId="57" xfId="0" applyNumberFormat="1" applyFont="1" applyBorder="1" applyAlignment="1" applyProtection="1">
      <alignment horizontal="right" vertical="center"/>
    </xf>
    <xf numFmtId="1" fontId="1" fillId="0" borderId="58" xfId="0" applyNumberFormat="1" applyFont="1" applyBorder="1" applyAlignment="1" applyProtection="1">
      <alignment vertical="center"/>
    </xf>
    <xf numFmtId="1" fontId="1" fillId="0" borderId="32" xfId="0" applyNumberFormat="1" applyFont="1" applyBorder="1" applyAlignment="1" applyProtection="1">
      <alignment horizontal="center" vertical="center"/>
    </xf>
    <xf numFmtId="1" fontId="1" fillId="0" borderId="59" xfId="0" applyNumberFormat="1" applyFont="1" applyBorder="1" applyAlignment="1" applyProtection="1">
      <alignment horizontal="right" vertical="center"/>
    </xf>
    <xf numFmtId="1" fontId="6" fillId="0" borderId="40" xfId="0" applyNumberFormat="1" applyFont="1" applyBorder="1" applyAlignment="1" applyProtection="1">
      <alignment horizontal="right" vertical="center"/>
    </xf>
    <xf numFmtId="1" fontId="1" fillId="0" borderId="25" xfId="0" applyNumberFormat="1" applyFont="1" applyBorder="1" applyAlignment="1" applyProtection="1">
      <alignment horizontal="center" vertical="center"/>
    </xf>
    <xf numFmtId="1" fontId="1" fillId="0" borderId="54" xfId="0" applyNumberFormat="1" applyFont="1" applyBorder="1" applyAlignment="1" applyProtection="1">
      <alignment horizontal="center" vertical="center"/>
    </xf>
    <xf numFmtId="1" fontId="6" fillId="0" borderId="66" xfId="0" applyNumberFormat="1" applyFont="1" applyBorder="1" applyAlignment="1" applyProtection="1">
      <alignment horizontal="right" vertical="center"/>
    </xf>
    <xf numFmtId="1" fontId="1" fillId="0" borderId="15" xfId="0" applyNumberFormat="1" applyFont="1" applyBorder="1" applyAlignment="1" applyProtection="1">
      <alignment horizontal="center" vertical="center"/>
    </xf>
    <xf numFmtId="1" fontId="1" fillId="0" borderId="51" xfId="0" applyNumberFormat="1" applyFont="1" applyBorder="1" applyAlignment="1" applyProtection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57" xfId="0" applyFont="1" applyBorder="1" applyAlignment="1">
      <alignment horizontal="right" vertical="center"/>
    </xf>
    <xf numFmtId="0" fontId="9" fillId="0" borderId="32" xfId="0" applyFont="1" applyBorder="1" applyAlignment="1">
      <alignment horizontal="center" vertical="center"/>
    </xf>
    <xf numFmtId="0" fontId="9" fillId="0" borderId="59" xfId="0" applyFont="1" applyBorder="1" applyAlignment="1">
      <alignment horizontal="right" vertical="center"/>
    </xf>
    <xf numFmtId="0" fontId="9" fillId="0" borderId="47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0" fillId="0" borderId="74" xfId="0" applyBorder="1" applyAlignment="1">
      <alignment vertical="center"/>
    </xf>
    <xf numFmtId="0" fontId="0" fillId="0" borderId="13" xfId="0" applyBorder="1" applyAlignment="1">
      <alignment vertical="center"/>
    </xf>
    <xf numFmtId="0" fontId="6" fillId="0" borderId="66" xfId="0" applyFont="1" applyBorder="1" applyAlignment="1">
      <alignment horizontal="right" vertical="center"/>
    </xf>
    <xf numFmtId="0" fontId="0" fillId="0" borderId="14" xfId="0" applyBorder="1" applyAlignment="1">
      <alignment vertical="center"/>
    </xf>
    <xf numFmtId="0" fontId="0" fillId="0" borderId="52" xfId="0" applyBorder="1" applyAlignment="1">
      <alignment vertical="center"/>
    </xf>
    <xf numFmtId="0" fontId="9" fillId="0" borderId="15" xfId="0" applyFont="1" applyBorder="1" applyAlignment="1">
      <alignment horizontal="right" vertical="center"/>
    </xf>
    <xf numFmtId="0" fontId="9" fillId="0" borderId="45" xfId="0" applyFont="1" applyBorder="1" applyAlignment="1">
      <alignment horizontal="center" vertical="center"/>
    </xf>
    <xf numFmtId="0" fontId="6" fillId="0" borderId="75" xfId="0" applyFont="1" applyBorder="1" applyAlignment="1">
      <alignment horizontal="right" vertical="center"/>
    </xf>
    <xf numFmtId="0" fontId="0" fillId="0" borderId="15" xfId="0" applyBorder="1" applyAlignment="1">
      <alignment vertical="center"/>
    </xf>
    <xf numFmtId="0" fontId="0" fillId="0" borderId="62" xfId="0" applyBorder="1" applyAlignment="1">
      <alignment horizontal="right" vertical="center"/>
    </xf>
    <xf numFmtId="0" fontId="9" fillId="0" borderId="60" xfId="0" applyFont="1" applyBorder="1" applyAlignment="1">
      <alignment horizontal="left" vertical="center"/>
    </xf>
    <xf numFmtId="0" fontId="6" fillId="0" borderId="67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" fontId="6" fillId="0" borderId="67" xfId="0" applyNumberFormat="1" applyFont="1" applyBorder="1" applyAlignment="1" applyProtection="1">
      <alignment horizontal="left" vertical="center"/>
    </xf>
    <xf numFmtId="0" fontId="21" fillId="0" borderId="57" xfId="0" applyFont="1" applyBorder="1" applyAlignment="1" applyProtection="1">
      <alignment horizontal="center" vertical="center" textRotation="255"/>
      <protection hidden="1"/>
    </xf>
    <xf numFmtId="0" fontId="21" fillId="0" borderId="58" xfId="0" applyFont="1" applyBorder="1" applyAlignment="1" applyProtection="1">
      <alignment horizontal="center" vertical="center" textRotation="255"/>
      <protection hidden="1"/>
    </xf>
    <xf numFmtId="0" fontId="21" fillId="0" borderId="59" xfId="0" applyFont="1" applyBorder="1" applyAlignment="1" applyProtection="1">
      <alignment horizontal="center" vertical="center" textRotation="255"/>
      <protection hidden="1"/>
    </xf>
    <xf numFmtId="0" fontId="21" fillId="0" borderId="60" xfId="0" applyFont="1" applyBorder="1" applyAlignment="1" applyProtection="1">
      <alignment horizontal="center" vertical="center" textRotation="255"/>
      <protection hidden="1"/>
    </xf>
    <xf numFmtId="0" fontId="21" fillId="0" borderId="11" xfId="0" applyFont="1" applyBorder="1" applyAlignment="1" applyProtection="1">
      <alignment horizontal="center" vertical="center" textRotation="255"/>
      <protection hidden="1"/>
    </xf>
    <xf numFmtId="0" fontId="21" fillId="0" borderId="27" xfId="0" applyFont="1" applyBorder="1" applyAlignment="1" applyProtection="1">
      <alignment horizontal="center" vertical="center" textRotation="255"/>
      <protection hidden="1"/>
    </xf>
    <xf numFmtId="0" fontId="21" fillId="0" borderId="61" xfId="0" applyFont="1" applyBorder="1" applyAlignment="1" applyProtection="1">
      <alignment horizontal="center" vertical="center" textRotation="255"/>
      <protection hidden="1"/>
    </xf>
    <xf numFmtId="0" fontId="21" fillId="0" borderId="9" xfId="0" applyFont="1" applyBorder="1" applyAlignment="1" applyProtection="1">
      <alignment horizontal="center" vertical="center" textRotation="255"/>
      <protection hidden="1"/>
    </xf>
    <xf numFmtId="0" fontId="21" fillId="0" borderId="62" xfId="0" applyFont="1" applyBorder="1" applyAlignment="1" applyProtection="1">
      <alignment horizontal="center" vertical="center" textRotation="255"/>
      <protection hidden="1"/>
    </xf>
    <xf numFmtId="0" fontId="9" fillId="0" borderId="19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0" fillId="47" borderId="0" xfId="0" applyFill="1"/>
    <xf numFmtId="0" fontId="0" fillId="47" borderId="0" xfId="0" applyFill="1" applyProtection="1">
      <protection locked="0"/>
    </xf>
    <xf numFmtId="175" fontId="6" fillId="45" borderId="10" xfId="0" applyNumberFormat="1" applyFont="1" applyFill="1" applyBorder="1" applyAlignment="1" applyProtection="1">
      <alignment horizontal="left" vertical="center" indent="1"/>
      <protection hidden="1"/>
    </xf>
    <xf numFmtId="0" fontId="9" fillId="0" borderId="0" xfId="0" quotePrefix="1" applyFont="1" applyFill="1" applyBorder="1" applyAlignment="1" applyProtection="1">
      <alignment horizontal="center" vertical="center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174" fontId="73" fillId="0" borderId="0" xfId="62" applyNumberFormat="1" applyFont="1" applyBorder="1" applyAlignment="1" applyProtection="1">
      <alignment horizontal="center" vertical="center"/>
      <protection hidden="1"/>
    </xf>
    <xf numFmtId="0" fontId="73" fillId="0" borderId="0" xfId="0" applyFont="1" applyBorder="1" applyAlignment="1" applyProtection="1">
      <alignment vertical="center"/>
    </xf>
    <xf numFmtId="0" fontId="27" fillId="0" borderId="0" xfId="0" applyFont="1" applyBorder="1" applyAlignment="1">
      <alignment horizontal="right" vertical="center"/>
    </xf>
    <xf numFmtId="176" fontId="6" fillId="0" borderId="36" xfId="0" applyNumberFormat="1" applyFont="1" applyBorder="1" applyAlignment="1" applyProtection="1">
      <alignment horizontal="center" vertical="center"/>
      <protection hidden="1"/>
    </xf>
    <xf numFmtId="1" fontId="0" fillId="0" borderId="0" xfId="0" applyNumberForma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13" fillId="35" borderId="0" xfId="63" applyFont="1" applyFill="1" applyBorder="1" applyAlignment="1">
      <alignment horizontal="center" vertical="center"/>
    </xf>
    <xf numFmtId="174" fontId="26" fillId="35" borderId="0" xfId="63" applyNumberFormat="1" applyFont="1" applyFill="1" applyBorder="1" applyAlignment="1" applyProtection="1">
      <alignment horizontal="center" vertical="center"/>
      <protection hidden="1"/>
    </xf>
    <xf numFmtId="0" fontId="15" fillId="0" borderId="36" xfId="63" applyFont="1" applyBorder="1" applyAlignment="1" applyProtection="1">
      <alignment horizontal="center" vertical="center" wrapText="1"/>
      <protection hidden="1"/>
    </xf>
    <xf numFmtId="0" fontId="15" fillId="0" borderId="37" xfId="63" applyFont="1" applyBorder="1" applyAlignment="1" applyProtection="1">
      <alignment horizontal="center" vertical="center" wrapText="1"/>
      <protection hidden="1"/>
    </xf>
    <xf numFmtId="0" fontId="15" fillId="0" borderId="42" xfId="63" applyFont="1" applyBorder="1" applyAlignment="1" applyProtection="1">
      <alignment horizontal="center" vertical="center" wrapText="1"/>
      <protection hidden="1"/>
    </xf>
    <xf numFmtId="174" fontId="9" fillId="43" borderId="12" xfId="63" applyNumberFormat="1" applyFont="1" applyFill="1" applyBorder="1" applyAlignment="1">
      <alignment horizontal="center" vertical="center"/>
    </xf>
    <xf numFmtId="174" fontId="9" fillId="43" borderId="15" xfId="63" applyNumberFormat="1" applyFont="1" applyFill="1" applyBorder="1" applyAlignment="1">
      <alignment horizontal="center" vertical="center"/>
    </xf>
    <xf numFmtId="0" fontId="13" fillId="0" borderId="31" xfId="63" applyFont="1" applyBorder="1" applyAlignment="1">
      <alignment horizontal="center" vertical="center" wrapText="1"/>
    </xf>
    <xf numFmtId="0" fontId="13" fillId="0" borderId="32" xfId="63" applyFont="1" applyBorder="1" applyAlignment="1">
      <alignment horizontal="center" vertical="center" wrapText="1"/>
    </xf>
    <xf numFmtId="1" fontId="25" fillId="0" borderId="21" xfId="0" applyNumberFormat="1" applyFont="1" applyBorder="1" applyAlignment="1" applyProtection="1">
      <alignment horizontal="center" vertical="center"/>
      <protection hidden="1"/>
    </xf>
    <xf numFmtId="1" fontId="25" fillId="0" borderId="16" xfId="0" applyNumberFormat="1" applyFont="1" applyBorder="1" applyAlignment="1" applyProtection="1">
      <alignment horizontal="center" vertical="center"/>
      <protection hidden="1"/>
    </xf>
    <xf numFmtId="0" fontId="13" fillId="43" borderId="26" xfId="63" applyFont="1" applyFill="1" applyBorder="1" applyAlignment="1">
      <alignment horizontal="center" vertical="top"/>
    </xf>
    <xf numFmtId="0" fontId="13" fillId="43" borderId="18" xfId="63" applyFont="1" applyFill="1" applyBorder="1" applyAlignment="1">
      <alignment horizontal="center" vertical="top"/>
    </xf>
    <xf numFmtId="174" fontId="1" fillId="43" borderId="12" xfId="63" applyNumberFormat="1" applyFont="1" applyFill="1" applyBorder="1" applyAlignment="1" applyProtection="1">
      <alignment horizontal="center" vertical="center"/>
      <protection hidden="1"/>
    </xf>
    <xf numFmtId="174" fontId="1" fillId="43" borderId="15" xfId="63" applyNumberFormat="1" applyFont="1" applyFill="1" applyBorder="1" applyAlignment="1" applyProtection="1">
      <alignment horizontal="center" vertical="center"/>
      <protection hidden="1"/>
    </xf>
    <xf numFmtId="0" fontId="0" fillId="39" borderId="0" xfId="0" applyFill="1" applyAlignment="1">
      <alignment horizontal="justify" vertical="center"/>
    </xf>
    <xf numFmtId="0" fontId="6" fillId="0" borderId="37" xfId="0" applyFont="1" applyBorder="1" applyAlignment="1" applyProtection="1">
      <alignment horizontal="center" vertical="center"/>
      <protection hidden="1"/>
    </xf>
    <xf numFmtId="0" fontId="25" fillId="0" borderId="40" xfId="0" applyFont="1" applyBorder="1" applyAlignment="1" applyProtection="1">
      <alignment horizontal="center" vertical="center" textRotation="90"/>
      <protection hidden="1"/>
    </xf>
    <xf numFmtId="0" fontId="15" fillId="0" borderId="36" xfId="0" applyFont="1" applyBorder="1" applyAlignment="1" applyProtection="1">
      <alignment horizontal="center" vertical="center"/>
      <protection hidden="1"/>
    </xf>
    <xf numFmtId="0" fontId="15" fillId="0" borderId="37" xfId="0" applyFont="1" applyBorder="1" applyAlignment="1" applyProtection="1">
      <alignment horizontal="center" vertical="center"/>
      <protection hidden="1"/>
    </xf>
    <xf numFmtId="0" fontId="15" fillId="0" borderId="42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left" vertical="center"/>
      <protection hidden="1"/>
    </xf>
    <xf numFmtId="1" fontId="6" fillId="0" borderId="37" xfId="0" applyNumberFormat="1" applyFont="1" applyBorder="1" applyAlignment="1" applyProtection="1">
      <alignment horizontal="center" vertical="center"/>
      <protection hidden="1"/>
    </xf>
    <xf numFmtId="1" fontId="73" fillId="0" borderId="11" xfId="0" applyNumberFormat="1" applyFont="1" applyFill="1" applyBorder="1" applyAlignment="1" applyProtection="1">
      <alignment horizontal="center" vertical="center"/>
    </xf>
    <xf numFmtId="0" fontId="13" fillId="43" borderId="20" xfId="63" applyFont="1" applyFill="1" applyBorder="1" applyAlignment="1">
      <alignment horizontal="center" vertical="top"/>
    </xf>
    <xf numFmtId="0" fontId="1" fillId="43" borderId="12" xfId="63" applyFont="1" applyFill="1" applyBorder="1" applyAlignment="1" applyProtection="1">
      <alignment horizontal="center" vertical="center"/>
      <protection hidden="1"/>
    </xf>
    <xf numFmtId="0" fontId="1" fillId="43" borderId="13" xfId="63" applyFont="1" applyFill="1" applyBorder="1" applyAlignment="1" applyProtection="1">
      <alignment horizontal="center" vertical="center"/>
      <protection hidden="1"/>
    </xf>
    <xf numFmtId="0" fontId="1" fillId="43" borderId="15" xfId="63" applyFont="1" applyFill="1" applyBorder="1" applyAlignment="1" applyProtection="1">
      <alignment horizontal="center" vertical="center"/>
      <protection hidden="1"/>
    </xf>
    <xf numFmtId="1" fontId="27" fillId="0" borderId="37" xfId="0" applyNumberFormat="1" applyFont="1" applyFill="1" applyBorder="1" applyAlignment="1" applyProtection="1">
      <alignment horizontal="center" vertical="center"/>
      <protection locked="0"/>
    </xf>
    <xf numFmtId="0" fontId="15" fillId="0" borderId="36" xfId="63" applyFont="1" applyBorder="1" applyAlignment="1" applyProtection="1">
      <alignment horizontal="center" vertical="center" wrapText="1"/>
    </xf>
    <xf numFmtId="0" fontId="15" fillId="0" borderId="37" xfId="63" applyFont="1" applyBorder="1" applyAlignment="1" applyProtection="1">
      <alignment horizontal="center" vertical="center" wrapText="1"/>
    </xf>
    <xf numFmtId="0" fontId="15" fillId="0" borderId="42" xfId="63" applyFont="1" applyBorder="1" applyAlignment="1" applyProtection="1">
      <alignment horizontal="center" vertical="center" wrapText="1"/>
    </xf>
    <xf numFmtId="0" fontId="25" fillId="0" borderId="73" xfId="0" applyFont="1" applyBorder="1" applyAlignment="1" applyProtection="1">
      <alignment horizontal="center" vertical="center" textRotation="90"/>
      <protection hidden="1"/>
    </xf>
    <xf numFmtId="0" fontId="73" fillId="0" borderId="11" xfId="63" applyFont="1" applyBorder="1" applyAlignment="1" applyProtection="1">
      <alignment horizontal="center" vertical="center" wrapText="1"/>
      <protection hidden="1"/>
    </xf>
    <xf numFmtId="0" fontId="1" fillId="43" borderId="12" xfId="63" applyFont="1" applyFill="1" applyBorder="1" applyAlignment="1">
      <alignment horizontal="center" vertical="center"/>
    </xf>
    <xf numFmtId="0" fontId="1" fillId="43" borderId="13" xfId="63" applyFont="1" applyFill="1" applyBorder="1" applyAlignment="1">
      <alignment horizontal="center" vertical="center"/>
    </xf>
    <xf numFmtId="0" fontId="1" fillId="43" borderId="15" xfId="63" applyFont="1" applyFill="1" applyBorder="1" applyAlignment="1">
      <alignment horizontal="center" vertical="center"/>
    </xf>
    <xf numFmtId="1" fontId="26" fillId="0" borderId="21" xfId="0" applyNumberFormat="1" applyFont="1" applyBorder="1" applyAlignment="1" applyProtection="1">
      <alignment horizontal="center" vertical="center"/>
      <protection hidden="1"/>
    </xf>
    <xf numFmtId="1" fontId="26" fillId="0" borderId="16" xfId="0" applyNumberFormat="1" applyFont="1" applyBorder="1" applyAlignment="1" applyProtection="1">
      <alignment horizontal="center" vertical="center"/>
      <protection hidden="1"/>
    </xf>
    <xf numFmtId="0" fontId="9" fillId="43" borderId="12" xfId="63" applyFont="1" applyFill="1" applyBorder="1" applyAlignment="1" applyProtection="1">
      <alignment horizontal="center" vertical="center"/>
      <protection hidden="1"/>
    </xf>
    <xf numFmtId="0" fontId="9" fillId="43" borderId="13" xfId="63" applyFont="1" applyFill="1" applyBorder="1" applyAlignment="1" applyProtection="1">
      <alignment horizontal="center" vertical="center"/>
      <protection hidden="1"/>
    </xf>
    <xf numFmtId="0" fontId="9" fillId="43" borderId="15" xfId="63" applyFont="1" applyFill="1" applyBorder="1" applyAlignment="1" applyProtection="1">
      <alignment horizontal="center" vertical="center"/>
      <protection hidden="1"/>
    </xf>
    <xf numFmtId="0" fontId="9" fillId="43" borderId="12" xfId="63" applyFont="1" applyFill="1" applyBorder="1" applyAlignment="1">
      <alignment horizontal="center" vertical="center"/>
    </xf>
    <xf numFmtId="0" fontId="9" fillId="43" borderId="13" xfId="63" applyFont="1" applyFill="1" applyBorder="1" applyAlignment="1">
      <alignment horizontal="center" vertical="center"/>
    </xf>
    <xf numFmtId="0" fontId="9" fillId="43" borderId="15" xfId="63" applyFont="1" applyFill="1" applyBorder="1" applyAlignment="1">
      <alignment horizontal="center" vertical="center"/>
    </xf>
    <xf numFmtId="174" fontId="9" fillId="43" borderId="12" xfId="63" applyNumberFormat="1" applyFont="1" applyFill="1" applyBorder="1" applyAlignment="1" applyProtection="1">
      <alignment horizontal="center" vertical="center"/>
      <protection hidden="1"/>
    </xf>
    <xf numFmtId="174" fontId="9" fillId="43" borderId="15" xfId="63" applyNumberFormat="1" applyFont="1" applyFill="1" applyBorder="1" applyAlignment="1" applyProtection="1">
      <alignment horizontal="center" vertical="center"/>
      <protection hidden="1"/>
    </xf>
    <xf numFmtId="1" fontId="26" fillId="0" borderId="31" xfId="0" applyNumberFormat="1" applyFont="1" applyBorder="1" applyAlignment="1" applyProtection="1">
      <alignment horizontal="center" vertical="center"/>
      <protection hidden="1"/>
    </xf>
    <xf numFmtId="1" fontId="26" fillId="0" borderId="32" xfId="0" applyNumberFormat="1" applyFont="1" applyBorder="1" applyAlignment="1" applyProtection="1">
      <alignment horizontal="center" vertical="center"/>
      <protection hidden="1"/>
    </xf>
    <xf numFmtId="0" fontId="9" fillId="43" borderId="22" xfId="63" applyFont="1" applyFill="1" applyBorder="1" applyAlignment="1">
      <alignment horizontal="center" vertical="center"/>
    </xf>
    <xf numFmtId="0" fontId="9" fillId="43" borderId="0" xfId="63" applyFont="1" applyFill="1" applyBorder="1" applyAlignment="1">
      <alignment horizontal="center" vertical="center"/>
    </xf>
    <xf numFmtId="0" fontId="9" fillId="43" borderId="34" xfId="63" applyFont="1" applyFill="1" applyBorder="1" applyAlignment="1">
      <alignment horizontal="center" vertical="center"/>
    </xf>
    <xf numFmtId="174" fontId="9" fillId="43" borderId="22" xfId="63" applyNumberFormat="1" applyFont="1" applyFill="1" applyBorder="1" applyAlignment="1" applyProtection="1">
      <alignment horizontal="center" vertical="center"/>
      <protection hidden="1"/>
    </xf>
    <xf numFmtId="174" fontId="9" fillId="43" borderId="34" xfId="63" applyNumberFormat="1" applyFont="1" applyFill="1" applyBorder="1" applyAlignment="1" applyProtection="1">
      <alignment horizontal="center" vertical="center"/>
      <protection hidden="1"/>
    </xf>
    <xf numFmtId="0" fontId="0" fillId="39" borderId="0" xfId="0" applyFill="1" applyAlignment="1">
      <alignment horizontal="justify"/>
    </xf>
    <xf numFmtId="0" fontId="73" fillId="0" borderId="11" xfId="0" applyFont="1" applyFill="1" applyBorder="1" applyAlignment="1" applyProtection="1">
      <alignment horizontal="center" vertical="center"/>
      <protection hidden="1"/>
    </xf>
    <xf numFmtId="1" fontId="73" fillId="0" borderId="11" xfId="0" applyNumberFormat="1" applyFont="1" applyFill="1" applyBorder="1" applyAlignment="1" applyProtection="1">
      <alignment horizontal="left" vertical="center"/>
    </xf>
    <xf numFmtId="0" fontId="36" fillId="0" borderId="40" xfId="0" applyFont="1" applyBorder="1" applyAlignment="1" applyProtection="1">
      <alignment horizontal="center" vertical="center" textRotation="90"/>
      <protection hidden="1"/>
    </xf>
    <xf numFmtId="0" fontId="0" fillId="0" borderId="67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" fontId="26" fillId="0" borderId="29" xfId="0" applyNumberFormat="1" applyFont="1" applyBorder="1" applyAlignment="1" applyProtection="1">
      <alignment horizontal="center" vertical="center"/>
      <protection hidden="1"/>
    </xf>
    <xf numFmtId="1" fontId="26" fillId="0" borderId="30" xfId="0" applyNumberFormat="1" applyFont="1" applyBorder="1" applyAlignment="1" applyProtection="1">
      <alignment horizontal="center" vertical="center"/>
      <protection hidden="1"/>
    </xf>
    <xf numFmtId="20" fontId="9" fillId="43" borderId="12" xfId="63" applyNumberFormat="1" applyFont="1" applyFill="1" applyBorder="1" applyAlignment="1" applyProtection="1">
      <alignment horizontal="center" vertical="center"/>
      <protection hidden="1"/>
    </xf>
    <xf numFmtId="20" fontId="9" fillId="43" borderId="15" xfId="63" applyNumberFormat="1" applyFont="1" applyFill="1" applyBorder="1" applyAlignment="1" applyProtection="1">
      <alignment horizontal="center" vertical="center"/>
      <protection hidden="1"/>
    </xf>
    <xf numFmtId="0" fontId="21" fillId="35" borderId="0" xfId="0" applyFont="1" applyFill="1" applyBorder="1" applyAlignment="1" applyProtection="1">
      <alignment horizontal="center"/>
      <protection hidden="1"/>
    </xf>
    <xf numFmtId="0" fontId="21" fillId="35" borderId="0" xfId="0" applyFont="1" applyFill="1" applyBorder="1" applyAlignment="1" applyProtection="1">
      <alignment horizontal="center" textRotation="255"/>
      <protection hidden="1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36" fillId="0" borderId="40" xfId="0" applyFont="1" applyBorder="1" applyAlignment="1">
      <alignment horizontal="center" vertical="center" textRotation="90"/>
    </xf>
    <xf numFmtId="1" fontId="73" fillId="0" borderId="11" xfId="0" applyNumberFormat="1" applyFont="1" applyBorder="1" applyAlignment="1" applyProtection="1">
      <alignment horizontal="center" vertical="center"/>
      <protection hidden="1"/>
    </xf>
    <xf numFmtId="1" fontId="26" fillId="0" borderId="10" xfId="0" applyNumberFormat="1" applyFont="1" applyBorder="1" applyAlignment="1" applyProtection="1">
      <alignment horizontal="center" vertical="center"/>
      <protection hidden="1"/>
    </xf>
    <xf numFmtId="1" fontId="73" fillId="0" borderId="0" xfId="0" applyNumberFormat="1" applyFont="1" applyBorder="1" applyAlignment="1" applyProtection="1">
      <alignment horizontal="center" vertical="center"/>
      <protection hidden="1"/>
    </xf>
    <xf numFmtId="0" fontId="73" fillId="0" borderId="11" xfId="0" applyFont="1" applyBorder="1" applyAlignment="1">
      <alignment horizontal="center" vertical="center"/>
    </xf>
    <xf numFmtId="0" fontId="0" fillId="39" borderId="63" xfId="0" applyFill="1" applyBorder="1" applyAlignment="1">
      <alignment horizontal="justify"/>
    </xf>
    <xf numFmtId="0" fontId="0" fillId="39" borderId="55" xfId="0" applyFill="1" applyBorder="1" applyAlignment="1">
      <alignment horizontal="justify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49" fontId="13" fillId="0" borderId="0" xfId="0" applyNumberFormat="1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6" fillId="0" borderId="10" xfId="0" applyFont="1" applyBorder="1" applyAlignment="1" applyProtection="1">
      <alignment horizontal="center"/>
    </xf>
    <xf numFmtId="0" fontId="74" fillId="38" borderId="0" xfId="0" applyFont="1" applyFill="1" applyAlignment="1" applyProtection="1">
      <alignment horizontal="center"/>
    </xf>
    <xf numFmtId="0" fontId="60" fillId="38" borderId="0" xfId="0" applyFont="1" applyFill="1" applyAlignment="1" applyProtection="1">
      <alignment horizontal="center"/>
    </xf>
    <xf numFmtId="0" fontId="59" fillId="38" borderId="0" xfId="0" applyFont="1" applyFill="1" applyAlignment="1" applyProtection="1">
      <alignment horizontal="center"/>
    </xf>
    <xf numFmtId="0" fontId="58" fillId="38" borderId="0" xfId="0" applyFont="1" applyFill="1" applyAlignment="1" applyProtection="1">
      <alignment horizontal="center"/>
    </xf>
  </cellXfs>
  <cellStyles count="75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 - 20 %" xfId="19"/>
    <cellStyle name="Accent1 - 40 %" xfId="20"/>
    <cellStyle name="Accent1 - 60 %" xfId="21"/>
    <cellStyle name="Accent2 - 20 %" xfId="22"/>
    <cellStyle name="Accent2 - 40 %" xfId="23"/>
    <cellStyle name="Accent2 - 60 %" xfId="24"/>
    <cellStyle name="Accent3 - 20 %" xfId="25"/>
    <cellStyle name="Accent3 - 40 %" xfId="26"/>
    <cellStyle name="Accent3 - 60 %" xfId="27"/>
    <cellStyle name="Accent4 - 20 %" xfId="28"/>
    <cellStyle name="Accent4 - 40 %" xfId="29"/>
    <cellStyle name="Accent4 - 60 %" xfId="30"/>
    <cellStyle name="Accent5 - 20 %" xfId="31"/>
    <cellStyle name="Accent5 - 40 %" xfId="32"/>
    <cellStyle name="Accent5 - 60 %" xfId="33"/>
    <cellStyle name="Accent6 - 20 %" xfId="34"/>
    <cellStyle name="Accent6 - 40 %" xfId="35"/>
    <cellStyle name="Accent6 - 60 %" xfId="36"/>
    <cellStyle name="Bad" xfId="37"/>
    <cellStyle name="Calculation" xfId="38"/>
    <cellStyle name="Check Cell" xfId="39"/>
    <cellStyle name="Date" xfId="40"/>
    <cellStyle name="Emphase 1" xfId="41"/>
    <cellStyle name="Emphase 2" xfId="42"/>
    <cellStyle name="Emphase 3" xfId="43"/>
    <cellStyle name="Énfasis1" xfId="44" builtinId="29" customBuiltin="1"/>
    <cellStyle name="Énfasis2" xfId="45" builtinId="33" customBuiltin="1"/>
    <cellStyle name="Énfasis3" xfId="46" builtinId="37" customBuiltin="1"/>
    <cellStyle name="Énfasis4" xfId="47" builtinId="41" customBuiltin="1"/>
    <cellStyle name="Énfasis5" xfId="48" builtinId="45" customBuiltin="1"/>
    <cellStyle name="Énfasis6" xfId="49" builtinId="49" customBuiltin="1"/>
    <cellStyle name="Explanatory Text" xfId="50"/>
    <cellStyle name="Fixed" xfId="51"/>
    <cellStyle name="Good" xfId="52"/>
    <cellStyle name="Heading 1" xfId="53"/>
    <cellStyle name="Heading 2" xfId="54"/>
    <cellStyle name="Heading 3" xfId="55"/>
    <cellStyle name="Heading 4" xfId="56"/>
    <cellStyle name="Heading1" xfId="57"/>
    <cellStyle name="Heading2" xfId="58"/>
    <cellStyle name="Input" xfId="59"/>
    <cellStyle name="Linked Cell" xfId="60"/>
    <cellStyle name="Neutral" xfId="61"/>
    <cellStyle name="Normal" xfId="0" builtinId="0"/>
    <cellStyle name="Normal_PLANNING" xfId="62"/>
    <cellStyle name="Normal_S76" xfId="63"/>
    <cellStyle name="Normal_S76Ret" xfId="64"/>
    <cellStyle name="Normal_Sikorsky charts" xfId="65"/>
    <cellStyle name="Normal_SKL V2 2907 OFF97 COURT" xfId="66"/>
    <cellStyle name="Normal_WEIGHT &amp; BALANCE" xfId="67"/>
    <cellStyle name="Note" xfId="68"/>
    <cellStyle name="Output" xfId="69"/>
    <cellStyle name="Title" xfId="70"/>
    <cellStyle name="Titre 1" xfId="71"/>
    <cellStyle name="Titre de la feuille" xfId="72"/>
    <cellStyle name="Total" xfId="73" builtinId="25" customBuiltin="1"/>
    <cellStyle name="Warning Text" xfId="74"/>
  </cellStyles>
  <dxfs count="11364">
    <dxf>
      <fill>
        <patternFill patternType="gray0625"/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ill>
        <patternFill patternType="gray0625"/>
      </fill>
    </dxf>
    <dxf>
      <font>
        <color rgb="FFFF000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indexed="10"/>
      </font>
    </dxf>
    <dxf>
      <fill>
        <patternFill patternType="gray0625"/>
      </fill>
    </dxf>
    <dxf>
      <font>
        <b/>
        <i val="0"/>
        <color rgb="FFFF0000"/>
      </font>
    </dxf>
    <dxf>
      <font>
        <color rgb="FFFF000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CCFFFF"/>
      <color rgb="FF99CC00"/>
      <color rgb="FFFFFFCC"/>
      <color rgb="FF66FFFF"/>
      <color rgb="FFFFFFFF"/>
      <color rgb="FFFFFF99"/>
      <color rgb="FFFFFF71"/>
      <color rgb="FFFFCC00"/>
      <color rgb="FFFF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title>
      <c:tx>
        <c:rich>
          <a:bodyPr/>
          <a:lstStyle/>
          <a:p>
            <a:pPr>
              <a:defRPr lang="en-CA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r>
              <a:rPr lang="en-US" b="1"/>
              <a:t>AW139
LONGITUDINAL C ENTER</a:t>
            </a:r>
            <a:r>
              <a:rPr lang="en-US" b="1" baseline="0"/>
              <a:t> OF GRAVITY</a:t>
            </a:r>
            <a:endParaRPr lang="en-US" b="1"/>
          </a:p>
        </c:rich>
      </c:tx>
      <c:layout>
        <c:manualLayout>
          <c:xMode val="edge"/>
          <c:yMode val="edge"/>
          <c:x val="0.33692948116837557"/>
          <c:y val="1.930495077800088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11923396078544"/>
          <c:y val="0.14326667608720794"/>
          <c:w val="0.78449977893484435"/>
          <c:h val="0.67621871113156895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'W&amp;BAW139'!$C$28:$C$29</c:f>
              <c:numCache>
                <c:formatCode>0.000</c:formatCode>
                <c:ptCount val="2"/>
                <c:pt idx="0">
                  <c:v>5.4953417327425012</c:v>
                </c:pt>
                <c:pt idx="1">
                  <c:v>5.3269942037847962</c:v>
                </c:pt>
              </c:numCache>
            </c:numRef>
          </c:xVal>
          <c:yVal>
            <c:numRef>
              <c:f>'W&amp;BAW139'!$B$28:$B$29</c:f>
              <c:numCache>
                <c:formatCode>0.0</c:formatCode>
                <c:ptCount val="2"/>
                <c:pt idx="0">
                  <c:v>6363.9</c:v>
                </c:pt>
                <c:pt idx="1">
                  <c:v>5183.8999999999996</c:v>
                </c:pt>
              </c:numCache>
            </c:numRef>
          </c:yVal>
        </c:ser>
        <c:ser>
          <c:idx val="0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'W&amp;BAW139'!$D$28:$D$38</c:f>
              <c:numCache>
                <c:formatCode>General</c:formatCode>
                <c:ptCount val="11"/>
                <c:pt idx="0">
                  <c:v>5.5359999999999996</c:v>
                </c:pt>
                <c:pt idx="1">
                  <c:v>5.0709999999999997</c:v>
                </c:pt>
                <c:pt idx="2">
                  <c:v>5</c:v>
                </c:pt>
                <c:pt idx="3">
                  <c:v>5</c:v>
                </c:pt>
                <c:pt idx="4">
                  <c:v>5.2380000000000004</c:v>
                </c:pt>
                <c:pt idx="5">
                  <c:v>5.48</c:v>
                </c:pt>
                <c:pt idx="6">
                  <c:v>5.5039999999999996</c:v>
                </c:pt>
                <c:pt idx="7">
                  <c:v>5.18</c:v>
                </c:pt>
                <c:pt idx="8" formatCode="0.00">
                  <c:v>5.5039999999999996</c:v>
                </c:pt>
                <c:pt idx="9" formatCode="0.00">
                  <c:v>5.5949999999999998</c:v>
                </c:pt>
                <c:pt idx="10">
                  <c:v>5.5359999999999996</c:v>
                </c:pt>
              </c:numCache>
            </c:numRef>
          </c:xVal>
          <c:yVal>
            <c:numRef>
              <c:f>'W&amp;BAW139'!$E$28:$E$38</c:f>
              <c:numCache>
                <c:formatCode>General</c:formatCode>
                <c:ptCount val="11"/>
                <c:pt idx="0">
                  <c:v>4400</c:v>
                </c:pt>
                <c:pt idx="1">
                  <c:v>4400</c:v>
                </c:pt>
                <c:pt idx="2">
                  <c:v>4660</c:v>
                </c:pt>
                <c:pt idx="3">
                  <c:v>5170</c:v>
                </c:pt>
                <c:pt idx="4">
                  <c:v>6800</c:v>
                </c:pt>
                <c:pt idx="5">
                  <c:v>6800</c:v>
                </c:pt>
                <c:pt idx="6">
                  <c:v>6400</c:v>
                </c:pt>
                <c:pt idx="7">
                  <c:v>6400</c:v>
                </c:pt>
                <c:pt idx="8" formatCode=".0">
                  <c:v>6400</c:v>
                </c:pt>
                <c:pt idx="9" formatCode=".0">
                  <c:v>4850</c:v>
                </c:pt>
                <c:pt idx="10">
                  <c:v>4400</c:v>
                </c:pt>
              </c:numCache>
            </c:numRef>
          </c:yVal>
        </c:ser>
        <c:axId val="230713984"/>
        <c:axId val="231211776"/>
      </c:scatterChart>
      <c:valAx>
        <c:axId val="230713984"/>
        <c:scaling>
          <c:orientation val="minMax"/>
          <c:max val="5.7"/>
          <c:min val="4.9000000000000004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n-US" b="1"/>
                  <a:t>STA (MTS)</a:t>
                </a:r>
              </a:p>
            </c:rich>
          </c:tx>
          <c:layout>
            <c:manualLayout>
              <c:xMode val="edge"/>
              <c:yMode val="edge"/>
              <c:x val="0.48815404690670755"/>
              <c:y val="0.88774857297565601"/>
            </c:manualLayout>
          </c:layout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MX"/>
          </a:p>
        </c:txPr>
        <c:crossAx val="231211776"/>
        <c:crossesAt val="4200"/>
        <c:crossBetween val="midCat"/>
        <c:majorUnit val="0.1"/>
        <c:minorUnit val="0.05"/>
      </c:valAx>
      <c:valAx>
        <c:axId val="231211776"/>
        <c:scaling>
          <c:orientation val="minMax"/>
          <c:max val="7000"/>
          <c:min val="42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800" b="1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n-US"/>
                  <a:t>Weight - (KGS)</a:t>
                </a:r>
              </a:p>
            </c:rich>
          </c:tx>
          <c:layout>
            <c:manualLayout>
              <c:xMode val="edge"/>
              <c:yMode val="edge"/>
              <c:x val="2.8355460421816206E-2"/>
              <c:y val="0.35148102189232538"/>
            </c:manualLayout>
          </c:layout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MX"/>
          </a:p>
        </c:txPr>
        <c:crossAx val="230713984"/>
        <c:crossesAt val="4.9000000000000004"/>
        <c:crossBetween val="midCat"/>
        <c:majorUnit val="200"/>
        <c:minorUnit val="100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60" verticalDpi="36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16</xdr:row>
      <xdr:rowOff>28575</xdr:rowOff>
    </xdr:from>
    <xdr:to>
      <xdr:col>12</xdr:col>
      <xdr:colOff>28575</xdr:colOff>
      <xdr:row>18</xdr:row>
      <xdr:rowOff>47625</xdr:rowOff>
    </xdr:to>
    <xdr:sp macro="" textlink="">
      <xdr:nvSpPr>
        <xdr:cNvPr id="2" name="Text Box 61"/>
        <xdr:cNvSpPr txBox="1">
          <a:spLocks noChangeArrowheads="1"/>
        </xdr:cNvSpPr>
      </xdr:nvSpPr>
      <xdr:spPr bwMode="auto">
        <a:xfrm>
          <a:off x="1619250" y="3219450"/>
          <a:ext cx="7848600" cy="495300"/>
        </a:xfrm>
        <a:prstGeom prst="rect">
          <a:avLst/>
        </a:prstGeom>
        <a:noFill/>
        <a:ln w="38100" algn="ctr">
          <a:solidFill>
            <a:schemeClr val="accent4">
              <a:lumMod val="75000"/>
            </a:schemeClr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r>
            <a:rPr lang="fr-FR" sz="1000" b="1" i="0" strike="noStrike">
              <a:solidFill>
                <a:srgbClr val="FF0000"/>
              </a:solidFill>
              <a:latin typeface="Arial"/>
              <a:cs typeface="Arial"/>
            </a:rPr>
            <a:t>  WARNING: </a:t>
          </a:r>
          <a:r>
            <a:rPr lang="fr-FR" sz="1000" b="1" i="0" strike="noStrike">
              <a:solidFill>
                <a:srgbClr val="000000"/>
              </a:solidFill>
              <a:latin typeface="Arial"/>
              <a:cs typeface="Arial"/>
            </a:rPr>
            <a:t>  PILOT   IN   COMMAND  IS   RESPONSIBLE   TO   ENSURE   ACCURACY   OF   WAYPOINT   POSITION,   AIRCRAFT</a:t>
          </a:r>
        </a:p>
        <a:p>
          <a:pPr algn="l" rtl="0">
            <a:defRPr sz="1000"/>
          </a:pPr>
          <a:r>
            <a:rPr lang="fr-FR" sz="1000" b="1" i="0" strike="noStrike">
              <a:solidFill>
                <a:srgbClr val="000000"/>
              </a:solidFill>
              <a:latin typeface="Arial"/>
              <a:cs typeface="Arial"/>
            </a:rPr>
            <a:t> EMPTY  MASS,   FUEL  FLOW  AND  TOTAL  FUEL   REQUIRED  BEFORE  USING   THIS  PROGRAM  FOR   FLIGHT  PURPOSES.</a:t>
          </a:r>
        </a:p>
      </xdr:txBody>
    </xdr:sp>
    <xdr:clientData/>
  </xdr:twoCellAnchor>
  <xdr:twoCellAnchor>
    <xdr:from>
      <xdr:col>1</xdr:col>
      <xdr:colOff>40822</xdr:colOff>
      <xdr:row>0</xdr:row>
      <xdr:rowOff>47624</xdr:rowOff>
    </xdr:from>
    <xdr:to>
      <xdr:col>13</xdr:col>
      <xdr:colOff>415084</xdr:colOff>
      <xdr:row>3</xdr:row>
      <xdr:rowOff>38100</xdr:rowOff>
    </xdr:to>
    <xdr:sp macro="" textlink="">
      <xdr:nvSpPr>
        <xdr:cNvPr id="3" name="6 Rectángulo"/>
        <xdr:cNvSpPr/>
      </xdr:nvSpPr>
      <xdr:spPr>
        <a:xfrm>
          <a:off x="1345747" y="47624"/>
          <a:ext cx="16033362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sz="4000">
              <a:solidFill>
                <a:schemeClr val="tx1"/>
              </a:solidFill>
              <a:latin typeface="Monotype Corsiva" pitchFamily="66" charset="0"/>
            </a:rPr>
            <a:t>Flight Planner </a:t>
          </a:r>
          <a:r>
            <a:rPr lang="es-MX" sz="4000" baseline="0">
              <a:solidFill>
                <a:schemeClr val="tx1"/>
              </a:solidFill>
              <a:latin typeface="Monotype Corsiva" pitchFamily="66" charset="0"/>
            </a:rPr>
            <a:t> </a:t>
          </a:r>
          <a:r>
            <a:rPr lang="es-MX" sz="4000">
              <a:solidFill>
                <a:schemeClr val="tx1"/>
              </a:solidFill>
              <a:latin typeface="Monotype Corsiva" pitchFamily="66" charset="0"/>
            </a:rPr>
            <a:t>AW139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90772</xdr:rowOff>
    </xdr:from>
    <xdr:to>
      <xdr:col>3</xdr:col>
      <xdr:colOff>828675</xdr:colOff>
      <xdr:row>3</xdr:row>
      <xdr:rowOff>9525</xdr:rowOff>
    </xdr:to>
    <xdr:pic>
      <xdr:nvPicPr>
        <xdr:cNvPr id="4" name="3 Imagen" descr="SWHS Transparen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0" y="90772"/>
          <a:ext cx="2028825" cy="63312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90772</xdr:rowOff>
    </xdr:from>
    <xdr:to>
      <xdr:col>13</xdr:col>
      <xdr:colOff>361950</xdr:colOff>
      <xdr:row>3</xdr:row>
      <xdr:rowOff>9525</xdr:rowOff>
    </xdr:to>
    <xdr:pic>
      <xdr:nvPicPr>
        <xdr:cNvPr id="5" name="4 Imagen" descr="SWHS Transparen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858250" y="90772"/>
          <a:ext cx="2028825" cy="633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428625</xdr:colOff>
      <xdr:row>3</xdr:row>
      <xdr:rowOff>238125</xdr:rowOff>
    </xdr:from>
    <xdr:to>
      <xdr:col>25</xdr:col>
      <xdr:colOff>333375</xdr:colOff>
      <xdr:row>3</xdr:row>
      <xdr:rowOff>409575</xdr:rowOff>
    </xdr:to>
    <xdr:sp macro="" textlink="">
      <xdr:nvSpPr>
        <xdr:cNvPr id="19465" name="Text Box 9"/>
        <xdr:cNvSpPr txBox="1">
          <a:spLocks noChangeArrowheads="1"/>
        </xdr:cNvSpPr>
      </xdr:nvSpPr>
      <xdr:spPr bwMode="auto">
        <a:xfrm>
          <a:off x="14230350" y="1028700"/>
          <a:ext cx="1171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808000"/>
              </a:solidFill>
              <a:latin typeface="Arial"/>
              <a:cs typeface="Arial"/>
            </a:rPr>
            <a:t>at destination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142875</xdr:rowOff>
    </xdr:from>
    <xdr:to>
      <xdr:col>6</xdr:col>
      <xdr:colOff>0</xdr:colOff>
      <xdr:row>43</xdr:row>
      <xdr:rowOff>66675</xdr:rowOff>
    </xdr:to>
    <xdr:graphicFrame macro="">
      <xdr:nvGraphicFramePr>
        <xdr:cNvPr id="6144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7.v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control" Target="../activeX/activeX19.xml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9.vml"/><Relationship Id="rId7" Type="http://schemas.openxmlformats.org/officeDocument/2006/relationships/control" Target="../activeX/activeX2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comments" Target="../comments4.xml"/><Relationship Id="rId5" Type="http://schemas.openxmlformats.org/officeDocument/2006/relationships/control" Target="../activeX/activeX25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comments" Target="../comments5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33.xml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2.xml"/><Relationship Id="rId11" Type="http://schemas.openxmlformats.org/officeDocument/2006/relationships/control" Target="../activeX/activeX37.xml"/><Relationship Id="rId5" Type="http://schemas.openxmlformats.org/officeDocument/2006/relationships/control" Target="../activeX/activeX31.xml"/><Relationship Id="rId10" Type="http://schemas.openxmlformats.org/officeDocument/2006/relationships/control" Target="../activeX/activeX36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5" Type="http://schemas.openxmlformats.org/officeDocument/2006/relationships/control" Target="../activeX/activeX39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control" Target="../activeX/activeX40.x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ntrol" Target="../activeX/activeX41.xml"/><Relationship Id="rId4" Type="http://schemas.openxmlformats.org/officeDocument/2006/relationships/vmlDrawing" Target="../drawings/vmlDrawing1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4" Type="http://schemas.openxmlformats.org/officeDocument/2006/relationships/control" Target="../activeX/activeX4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68"/>
  <sheetViews>
    <sheetView showGridLines="0" showRowColHeaders="0" tabSelected="1" zoomScaleNormal="100" workbookViewId="0">
      <selection activeCell="D5" sqref="D5"/>
    </sheetView>
  </sheetViews>
  <sheetFormatPr baseColWidth="10" defaultColWidth="0" defaultRowHeight="24" customHeight="1" zeroHeight="1"/>
  <cols>
    <col min="1" max="1" width="23.7109375" style="1" customWidth="1"/>
    <col min="2" max="2" width="17.7109375" style="1" customWidth="1"/>
    <col min="3" max="3" width="1.7109375" style="1" customWidth="1"/>
    <col min="4" max="4" width="22.7109375" style="1" customWidth="1"/>
    <col min="5" max="5" width="1.7109375" style="1" customWidth="1"/>
    <col min="6" max="6" width="16.7109375" style="1" customWidth="1"/>
    <col min="7" max="7" width="2.7109375" style="1" customWidth="1"/>
    <col min="8" max="8" width="14.7109375" style="1" customWidth="1"/>
    <col min="9" max="9" width="13.7109375" style="1" customWidth="1"/>
    <col min="10" max="12" width="8.7109375" style="1" customWidth="1"/>
    <col min="13" max="14" width="12.7109375" style="1" customWidth="1"/>
    <col min="15" max="15" width="17.7109375" style="1" customWidth="1"/>
    <col min="16" max="24" width="0" style="1" hidden="1" customWidth="1"/>
    <col min="25" max="16384" width="19.5703125" style="1" hidden="1"/>
  </cols>
  <sheetData>
    <row r="1" spans="1:24" ht="18.75" customHeight="1">
      <c r="A1" s="424"/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5"/>
    </row>
    <row r="2" spans="1:24" ht="18.75" customHeight="1">
      <c r="A2" s="426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5"/>
    </row>
    <row r="3" spans="1:24" ht="18.75" customHeight="1">
      <c r="A3" s="424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5"/>
    </row>
    <row r="4" spans="1:24" ht="18.75" customHeight="1">
      <c r="A4" s="424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5"/>
    </row>
    <row r="5" spans="1:24" ht="18.75" customHeight="1">
      <c r="A5" s="424"/>
      <c r="B5" s="587" t="s">
        <v>73</v>
      </c>
      <c r="C5" s="427"/>
      <c r="D5" s="428" t="s">
        <v>521</v>
      </c>
      <c r="E5" s="427"/>
      <c r="F5" s="429" t="str">
        <f>IF(D5=0,"",VLOOKUP(D5,Ac_Table,2,FALSE))</f>
        <v>AW139</v>
      </c>
      <c r="G5" s="430"/>
      <c r="H5" s="588" t="s">
        <v>285</v>
      </c>
      <c r="I5" s="432" t="str">
        <f>IF(F5=0,"",CONCATENATE(VLOOKUP($F$5,Type_Data,10,FALSE), ", MTOM: ",VLOOKUP($F$5,Type_Data,2), " ",VLOOKUP($F$5,Type_Data,6)))</f>
        <v>Agusta Westland 139, MTOM: 6800 KGS</v>
      </c>
      <c r="J5" s="433"/>
      <c r="K5" s="433"/>
      <c r="L5" s="434"/>
      <c r="M5" s="424"/>
      <c r="N5" s="424"/>
      <c r="O5" s="425"/>
      <c r="T5" s="535"/>
      <c r="U5" s="535"/>
      <c r="V5" s="535"/>
      <c r="W5" s="535"/>
      <c r="X5" s="535"/>
    </row>
    <row r="6" spans="1:24" ht="9.75" customHeight="1">
      <c r="A6" s="424"/>
      <c r="B6" s="427"/>
      <c r="C6" s="427"/>
      <c r="D6" s="427"/>
      <c r="E6" s="427"/>
      <c r="F6" s="427"/>
      <c r="G6" s="424"/>
      <c r="H6" s="435"/>
      <c r="I6" s="424"/>
      <c r="J6" s="424"/>
      <c r="K6" s="424"/>
      <c r="L6" s="424"/>
      <c r="M6" s="424"/>
      <c r="N6" s="424"/>
      <c r="O6" s="425"/>
      <c r="T6" s="535"/>
      <c r="U6" s="535"/>
      <c r="V6" s="535"/>
      <c r="W6" s="535"/>
      <c r="X6" s="535"/>
    </row>
    <row r="7" spans="1:24" ht="18.75" customHeight="1">
      <c r="A7" s="424"/>
      <c r="B7" s="587" t="s">
        <v>280</v>
      </c>
      <c r="C7" s="427"/>
      <c r="D7" s="428" t="s">
        <v>369</v>
      </c>
      <c r="E7" s="427"/>
      <c r="F7" s="429" t="str">
        <f>IF(D7=0,"",VLOOKUP(D7,Crew_Table,2,FALSE))</f>
        <v>Commander</v>
      </c>
      <c r="G7" s="430"/>
      <c r="H7" s="589" t="s">
        <v>434</v>
      </c>
      <c r="I7" s="432" t="str">
        <f>IF(D5=0,"",CONCATENATE(VLOOKUP($D$5,Ac_Table,3,FALSE), " ",VLOOKUP($F$5,Type_Data,6)))</f>
        <v>4768.9 KGS</v>
      </c>
      <c r="J7" s="433"/>
      <c r="K7" s="433"/>
      <c r="L7" s="434"/>
      <c r="M7" s="424"/>
      <c r="N7" s="424"/>
      <c r="O7" s="425"/>
      <c r="T7" s="535"/>
      <c r="U7" s="535"/>
      <c r="V7" s="535"/>
      <c r="W7" s="535"/>
      <c r="X7" s="535"/>
    </row>
    <row r="8" spans="1:24" ht="9.75" customHeight="1">
      <c r="A8" s="424"/>
      <c r="B8" s="427"/>
      <c r="C8" s="427"/>
      <c r="D8" s="427"/>
      <c r="E8" s="427"/>
      <c r="F8" s="427"/>
      <c r="G8" s="424"/>
      <c r="H8" s="436"/>
      <c r="I8" s="424"/>
      <c r="J8" s="424"/>
      <c r="K8" s="424"/>
      <c r="L8" s="424"/>
      <c r="M8" s="424"/>
      <c r="N8" s="424"/>
      <c r="O8" s="425"/>
      <c r="T8" s="535"/>
      <c r="U8" s="535"/>
      <c r="V8" s="535"/>
      <c r="W8" s="535"/>
      <c r="X8" s="535"/>
    </row>
    <row r="9" spans="1:24" ht="18.75" customHeight="1">
      <c r="A9" s="424"/>
      <c r="B9" s="587" t="s">
        <v>281</v>
      </c>
      <c r="C9" s="427"/>
      <c r="D9" s="428" t="s">
        <v>89</v>
      </c>
      <c r="E9" s="427"/>
      <c r="F9" s="429" t="str">
        <f>IF(D9=0,"",VLOOKUP(D9,Crew_Table,2,FALSE))</f>
        <v>Commander</v>
      </c>
      <c r="G9" s="430"/>
      <c r="H9" s="588" t="s">
        <v>286</v>
      </c>
      <c r="I9" s="432" t="str">
        <f>IF(F5=0,"",CONCATENATE("Cruise: ", VLOOKUP($F$5,Type_Data,3,FALSE)," ",VLOOKUP($F$5,Type_Data,6),"/HR, Hold: ",VLOOKUP($F$5,Type_Data,4,FALSE)," ",VLOOKUP($F$5,Type_Data,6),"/HR"))</f>
        <v>Cruise: 420 KGS/HR, Hold: 360 KGS/HR</v>
      </c>
      <c r="J9" s="433"/>
      <c r="K9" s="433"/>
      <c r="L9" s="434"/>
      <c r="M9" s="424"/>
      <c r="N9" s="424"/>
      <c r="O9" s="425"/>
      <c r="T9" s="535"/>
      <c r="U9" s="535"/>
      <c r="V9" s="535"/>
      <c r="W9" s="535"/>
      <c r="X9" s="535"/>
    </row>
    <row r="10" spans="1:24" ht="9.75" customHeight="1">
      <c r="A10" s="424"/>
      <c r="B10" s="427"/>
      <c r="C10" s="427"/>
      <c r="D10" s="427"/>
      <c r="E10" s="427"/>
      <c r="F10" s="427"/>
      <c r="G10" s="424"/>
      <c r="H10" s="436"/>
      <c r="I10" s="424"/>
      <c r="J10" s="424"/>
      <c r="K10" s="424"/>
      <c r="L10" s="424"/>
      <c r="M10" s="424"/>
      <c r="N10" s="424"/>
      <c r="O10" s="425"/>
      <c r="T10" s="535"/>
      <c r="U10" s="535"/>
      <c r="V10" s="536"/>
      <c r="W10" s="535"/>
      <c r="X10" s="535"/>
    </row>
    <row r="11" spans="1:24" ht="18.75" customHeight="1">
      <c r="A11" s="438"/>
      <c r="B11" s="587" t="s">
        <v>430</v>
      </c>
      <c r="C11" s="427"/>
      <c r="D11" s="428"/>
      <c r="E11" s="427"/>
      <c r="F11" s="973" t="str">
        <f>IF(D11=0,"",VLOOKUP(D11,Crew_Table,2,FALSE))</f>
        <v/>
      </c>
      <c r="G11" s="430"/>
      <c r="H11" s="588" t="s">
        <v>287</v>
      </c>
      <c r="I11" s="429" t="str">
        <f>IF(F5=0,"",CONCATENATE(VLOOKUP($F$5,Type_Data,5,FALSE)," KTS"))</f>
        <v>140 KTS</v>
      </c>
      <c r="J11" s="424"/>
      <c r="K11" s="424"/>
      <c r="L11" s="424"/>
      <c r="M11" s="424"/>
      <c r="N11" s="424"/>
      <c r="O11" s="425"/>
      <c r="T11" s="535"/>
      <c r="U11" s="535"/>
      <c r="V11" s="535"/>
      <c r="W11" s="535"/>
      <c r="X11" s="535"/>
    </row>
    <row r="12" spans="1:24" ht="9.75" customHeight="1">
      <c r="A12" s="438"/>
      <c r="B12" s="427"/>
      <c r="C12" s="427"/>
      <c r="D12" s="427"/>
      <c r="E12" s="427"/>
      <c r="F12" s="427"/>
      <c r="G12" s="430"/>
      <c r="H12" s="437"/>
      <c r="I12" s="424"/>
      <c r="J12" s="424"/>
      <c r="K12" s="424"/>
      <c r="L12" s="424"/>
      <c r="M12" s="424"/>
      <c r="N12" s="424"/>
      <c r="O12" s="425"/>
      <c r="S12" s="11"/>
      <c r="T12" s="535"/>
      <c r="V12" s="1" t="b">
        <v>0</v>
      </c>
      <c r="W12" s="535"/>
      <c r="X12" s="535"/>
    </row>
    <row r="13" spans="1:24" ht="18.75" customHeight="1">
      <c r="A13" s="438"/>
      <c r="B13" s="587" t="s">
        <v>282</v>
      </c>
      <c r="C13" s="427"/>
      <c r="D13" s="428" t="s">
        <v>13</v>
      </c>
      <c r="E13" s="427"/>
      <c r="F13" s="427"/>
      <c r="G13" s="430"/>
      <c r="H13" s="445" t="s">
        <v>284</v>
      </c>
      <c r="I13" s="1050">
        <v>42248</v>
      </c>
      <c r="J13" s="588"/>
      <c r="K13" s="593"/>
      <c r="L13" s="593"/>
      <c r="M13" s="424"/>
      <c r="N13" s="424"/>
      <c r="O13" s="425"/>
      <c r="S13" s="539"/>
      <c r="T13" s="535"/>
      <c r="W13" s="535"/>
      <c r="X13" s="535"/>
    </row>
    <row r="14" spans="1:24" ht="9.75" customHeight="1">
      <c r="A14" s="426"/>
      <c r="B14" s="427"/>
      <c r="C14" s="427"/>
      <c r="D14" s="427"/>
      <c r="E14" s="427"/>
      <c r="F14" s="427"/>
      <c r="G14" s="430"/>
      <c r="H14" s="445"/>
      <c r="I14" s="424"/>
      <c r="J14" s="449"/>
      <c r="K14" s="439"/>
      <c r="L14" s="439"/>
      <c r="M14" s="424"/>
      <c r="N14" s="424"/>
      <c r="O14" s="425"/>
      <c r="S14" s="539"/>
      <c r="T14" s="535"/>
      <c r="U14" s="537" t="s">
        <v>341</v>
      </c>
      <c r="V14" s="538">
        <f ca="1">TODAY()</f>
        <v>42235</v>
      </c>
      <c r="W14" s="535"/>
      <c r="X14" s="535"/>
    </row>
    <row r="15" spans="1:24" ht="18.75" customHeight="1">
      <c r="A15" s="438"/>
      <c r="B15" s="587" t="s">
        <v>283</v>
      </c>
      <c r="C15" s="440"/>
      <c r="D15" s="428" t="s">
        <v>341</v>
      </c>
      <c r="E15" s="427"/>
      <c r="F15" s="1050">
        <f ca="1">VLOOKUP(D15,U14:V16,2,FALSE)</f>
        <v>42235</v>
      </c>
      <c r="G15" s="430"/>
      <c r="H15" s="588"/>
      <c r="I15" s="588"/>
      <c r="J15" s="588"/>
      <c r="K15" s="588"/>
      <c r="L15" s="588"/>
      <c r="M15" s="424"/>
      <c r="N15" s="424"/>
      <c r="O15" s="425"/>
      <c r="T15" s="535"/>
      <c r="U15" s="537" t="s">
        <v>342</v>
      </c>
      <c r="V15" s="538">
        <f ca="1">TODAY()+1</f>
        <v>42236</v>
      </c>
      <c r="W15" s="535"/>
      <c r="X15" s="535"/>
    </row>
    <row r="16" spans="1:24" ht="15" customHeight="1">
      <c r="A16" s="438"/>
      <c r="B16" s="427"/>
      <c r="C16" s="427"/>
      <c r="D16" s="427"/>
      <c r="E16" s="427"/>
      <c r="F16" s="427"/>
      <c r="G16" s="424"/>
      <c r="H16" s="424"/>
      <c r="I16" s="424"/>
      <c r="J16" s="424"/>
      <c r="K16" s="424"/>
      <c r="L16" s="424"/>
      <c r="M16" s="424"/>
      <c r="N16" s="424"/>
      <c r="O16" s="425"/>
      <c r="T16" s="535"/>
      <c r="U16" s="537" t="s">
        <v>343</v>
      </c>
      <c r="V16" s="1051" t="s">
        <v>468</v>
      </c>
      <c r="W16" s="535"/>
      <c r="X16" s="535"/>
    </row>
    <row r="17" spans="1:24" ht="18.75" customHeight="1">
      <c r="A17" s="438"/>
      <c r="B17" s="424"/>
      <c r="C17" s="424"/>
      <c r="D17" s="424"/>
      <c r="E17" s="424"/>
      <c r="F17" s="424"/>
      <c r="G17" s="424"/>
      <c r="H17" s="442"/>
      <c r="I17" s="441"/>
      <c r="J17" s="441"/>
      <c r="K17" s="441"/>
      <c r="L17" s="441"/>
      <c r="M17" s="424"/>
      <c r="N17" s="424"/>
      <c r="O17" s="425"/>
      <c r="T17" s="535"/>
      <c r="U17" s="535"/>
      <c r="V17" s="535"/>
      <c r="W17" s="535"/>
      <c r="X17" s="535"/>
    </row>
    <row r="18" spans="1:24" ht="18.75" customHeight="1">
      <c r="A18" s="438"/>
      <c r="B18" s="424"/>
      <c r="C18" s="426"/>
      <c r="D18" s="424"/>
      <c r="E18" s="424"/>
      <c r="F18" s="426"/>
      <c r="G18" s="424"/>
      <c r="H18" s="443"/>
      <c r="I18" s="425"/>
      <c r="J18" s="425"/>
      <c r="K18" s="444"/>
      <c r="L18" s="444"/>
      <c r="M18" s="424"/>
      <c r="N18" s="424"/>
      <c r="O18" s="425"/>
      <c r="T18" s="535"/>
      <c r="U18" s="535"/>
      <c r="V18" s="535"/>
      <c r="W18" s="535"/>
      <c r="X18" s="535"/>
    </row>
    <row r="19" spans="1:24" ht="18.75" customHeight="1">
      <c r="A19" s="438"/>
      <c r="B19" s="424"/>
      <c r="C19" s="424"/>
      <c r="D19" s="424"/>
      <c r="E19" s="424"/>
      <c r="F19" s="424"/>
      <c r="G19" s="424"/>
      <c r="H19" s="443"/>
      <c r="I19" s="431"/>
      <c r="J19" s="431"/>
      <c r="K19" s="431"/>
      <c r="L19" s="431"/>
      <c r="M19" s="424"/>
      <c r="N19" s="424"/>
      <c r="O19" s="425"/>
    </row>
    <row r="20" spans="1:24" ht="18.75" customHeight="1">
      <c r="A20" s="438"/>
      <c r="B20" s="424"/>
      <c r="C20" s="424"/>
      <c r="D20" s="424"/>
      <c r="E20" s="424"/>
      <c r="F20" s="424"/>
      <c r="G20" s="424"/>
      <c r="H20" s="446"/>
      <c r="I20" s="447"/>
      <c r="J20" s="444"/>
      <c r="K20" s="448"/>
      <c r="L20" s="448"/>
      <c r="M20" s="424"/>
      <c r="N20" s="424"/>
      <c r="O20" s="425"/>
    </row>
    <row r="21" spans="1:24" ht="18.75" customHeight="1">
      <c r="A21" s="438"/>
      <c r="B21" s="445"/>
      <c r="C21" s="424"/>
      <c r="D21" s="449"/>
      <c r="E21" s="424"/>
      <c r="F21" s="424"/>
      <c r="G21" s="424"/>
      <c r="H21" s="446"/>
      <c r="I21" s="447"/>
      <c r="J21" s="444"/>
      <c r="K21" s="448"/>
      <c r="L21" s="448"/>
      <c r="M21" s="424"/>
      <c r="N21" s="424"/>
      <c r="O21" s="425"/>
    </row>
    <row r="22" spans="1:24" ht="18.75" customHeight="1">
      <c r="A22" s="438"/>
      <c r="B22" s="424"/>
      <c r="C22" s="424"/>
      <c r="D22" s="424"/>
      <c r="E22" s="424"/>
      <c r="F22" s="424"/>
      <c r="G22" s="424"/>
      <c r="H22" s="446"/>
      <c r="I22" s="447"/>
      <c r="J22" s="444"/>
      <c r="K22" s="448"/>
      <c r="L22" s="448"/>
      <c r="M22" s="424"/>
      <c r="N22" s="424"/>
      <c r="O22" s="425"/>
    </row>
    <row r="23" spans="1:24" ht="18.75" customHeight="1">
      <c r="A23" s="438"/>
      <c r="B23" s="450"/>
      <c r="C23" s="451"/>
      <c r="D23" s="452"/>
      <c r="E23" s="424"/>
      <c r="F23" s="424"/>
      <c r="G23" s="424"/>
      <c r="H23" s="426"/>
      <c r="I23" s="448"/>
      <c r="J23" s="448"/>
      <c r="K23" s="448"/>
      <c r="L23" s="448"/>
      <c r="M23" s="424"/>
      <c r="N23" s="424"/>
      <c r="O23" s="425"/>
    </row>
    <row r="24" spans="1:24" ht="18.75" customHeight="1">
      <c r="A24" s="438"/>
      <c r="B24" s="424"/>
      <c r="C24" s="424"/>
      <c r="D24" s="424"/>
      <c r="E24" s="424"/>
      <c r="F24" s="424"/>
      <c r="G24" s="424"/>
      <c r="H24" s="446"/>
      <c r="I24" s="447"/>
      <c r="J24" s="444"/>
      <c r="K24" s="448"/>
      <c r="L24" s="448"/>
      <c r="M24" s="424"/>
      <c r="N24" s="424"/>
      <c r="O24" s="425"/>
    </row>
    <row r="25" spans="1:24" ht="24" hidden="1" customHeight="1">
      <c r="A25" s="540"/>
      <c r="B25" s="1048" t="s">
        <v>467</v>
      </c>
      <c r="C25" s="1048"/>
      <c r="D25" s="1049" t="s">
        <v>468</v>
      </c>
      <c r="E25" s="141"/>
      <c r="F25" s="141"/>
      <c r="G25" s="141"/>
      <c r="H25" s="541"/>
      <c r="I25" s="321"/>
      <c r="J25" s="321"/>
      <c r="K25" s="321"/>
      <c r="L25" s="321"/>
      <c r="M25" s="141"/>
      <c r="N25" s="141"/>
    </row>
    <row r="26" spans="1:24" ht="24" hidden="1" customHeight="1">
      <c r="A26" s="540"/>
      <c r="B26" s="1048" t="s">
        <v>73</v>
      </c>
      <c r="C26" s="1048"/>
      <c r="D26" s="1049" t="b">
        <v>0</v>
      </c>
      <c r="E26" s="141"/>
      <c r="F26" s="141"/>
      <c r="G26" s="141"/>
      <c r="H26" s="541"/>
      <c r="I26" s="321"/>
      <c r="J26" s="321"/>
      <c r="K26" s="321"/>
      <c r="L26" s="321"/>
      <c r="M26" s="141"/>
      <c r="N26" s="141"/>
    </row>
    <row r="27" spans="1:24" ht="24" hidden="1" customHeight="1">
      <c r="A27" s="540"/>
      <c r="B27" s="1048" t="s">
        <v>469</v>
      </c>
      <c r="C27" s="1048"/>
      <c r="D27" s="1049" t="b">
        <v>1</v>
      </c>
      <c r="E27" s="141"/>
      <c r="F27" s="141"/>
      <c r="G27" s="141"/>
      <c r="H27" s="541"/>
      <c r="I27" s="321"/>
      <c r="J27" s="321"/>
      <c r="K27" s="321"/>
      <c r="L27" s="321"/>
      <c r="M27" s="141"/>
      <c r="N27" s="141"/>
    </row>
    <row r="28" spans="1:24" ht="24" hidden="1" customHeight="1">
      <c r="A28" s="540"/>
      <c r="B28" s="1048" t="s">
        <v>470</v>
      </c>
      <c r="C28" s="1048"/>
      <c r="D28" s="1049" t="b">
        <v>0</v>
      </c>
      <c r="E28" s="141"/>
      <c r="F28" s="141"/>
      <c r="G28" s="141"/>
      <c r="H28" s="541"/>
      <c r="I28" s="321"/>
      <c r="J28" s="321"/>
      <c r="K28" s="321"/>
      <c r="L28" s="321"/>
      <c r="M28" s="141"/>
      <c r="N28" s="141"/>
    </row>
    <row r="29" spans="1:24" ht="24" hidden="1" customHeight="1">
      <c r="A29" s="540"/>
      <c r="B29" s="1048" t="s">
        <v>471</v>
      </c>
      <c r="C29" s="1048"/>
      <c r="D29" s="1049" t="b">
        <v>0</v>
      </c>
      <c r="E29" s="141"/>
      <c r="F29" s="141"/>
      <c r="G29" s="141"/>
      <c r="H29" s="541"/>
      <c r="I29" s="321"/>
      <c r="J29" s="321"/>
      <c r="K29" s="321"/>
      <c r="L29" s="321"/>
      <c r="M29" s="141"/>
      <c r="N29" s="141"/>
    </row>
    <row r="30" spans="1:24" ht="24" hidden="1" customHeight="1">
      <c r="A30" s="541"/>
      <c r="B30" s="1048"/>
      <c r="C30" s="1048"/>
      <c r="D30" s="1048" t="s">
        <v>472</v>
      </c>
      <c r="E30" s="141"/>
      <c r="F30" s="141"/>
      <c r="G30" s="141"/>
      <c r="H30" s="541"/>
      <c r="I30" s="321"/>
      <c r="J30" s="321"/>
      <c r="K30" s="321"/>
      <c r="L30" s="321"/>
      <c r="M30" s="141"/>
      <c r="N30" s="141"/>
    </row>
    <row r="31" spans="1:24" ht="24" hidden="1" customHeight="1">
      <c r="A31" s="541"/>
      <c r="B31" s="141"/>
      <c r="C31" s="141"/>
      <c r="D31" s="141"/>
      <c r="E31" s="141"/>
      <c r="F31" s="141"/>
      <c r="G31" s="141"/>
      <c r="H31" s="541"/>
      <c r="I31" s="321"/>
      <c r="J31" s="321"/>
      <c r="K31" s="321"/>
      <c r="L31" s="321"/>
      <c r="M31" s="141"/>
      <c r="N31" s="141"/>
    </row>
    <row r="32" spans="1:24" ht="24" hidden="1" customHeight="1">
      <c r="A32" s="542"/>
      <c r="B32" s="141"/>
      <c r="C32" s="141"/>
      <c r="D32" s="141"/>
      <c r="E32" s="141"/>
      <c r="F32" s="141"/>
      <c r="G32" s="141"/>
      <c r="H32" s="541"/>
      <c r="I32" s="321"/>
      <c r="J32" s="321"/>
      <c r="K32" s="321"/>
      <c r="L32" s="321"/>
      <c r="M32" s="141"/>
      <c r="N32" s="141"/>
    </row>
    <row r="33" spans="1:14" ht="24" hidden="1" customHeight="1">
      <c r="A33" s="141"/>
      <c r="B33" s="141"/>
      <c r="C33" s="141"/>
      <c r="D33" s="141"/>
      <c r="E33" s="141"/>
      <c r="F33" s="141"/>
      <c r="G33" s="141"/>
      <c r="H33" s="541"/>
      <c r="I33" s="321"/>
      <c r="J33" s="321"/>
      <c r="K33" s="321"/>
      <c r="L33" s="321"/>
      <c r="M33" s="141"/>
      <c r="N33" s="141"/>
    </row>
    <row r="34" spans="1:14" ht="24" hidden="1" customHeight="1">
      <c r="A34" s="141"/>
      <c r="B34" s="141"/>
      <c r="C34" s="141"/>
      <c r="D34" s="141"/>
      <c r="E34" s="141"/>
      <c r="F34" s="141"/>
      <c r="G34" s="141"/>
      <c r="H34" s="541"/>
      <c r="I34" s="321"/>
      <c r="J34" s="321"/>
      <c r="K34" s="321"/>
      <c r="L34" s="321"/>
      <c r="M34" s="141"/>
      <c r="N34" s="141"/>
    </row>
    <row r="35" spans="1:14" ht="24" hidden="1" customHeight="1">
      <c r="A35" s="141"/>
      <c r="B35" s="141"/>
      <c r="C35" s="141"/>
      <c r="D35" s="141"/>
      <c r="E35" s="141"/>
      <c r="F35" s="141"/>
      <c r="G35" s="141"/>
      <c r="H35" s="541"/>
      <c r="I35" s="321"/>
      <c r="J35" s="321"/>
      <c r="K35" s="321"/>
      <c r="L35" s="321"/>
      <c r="M35" s="141"/>
      <c r="N35" s="141"/>
    </row>
    <row r="36" spans="1:14" ht="24" hidden="1" customHeight="1">
      <c r="A36" s="141"/>
      <c r="B36" s="141"/>
      <c r="C36" s="141"/>
      <c r="D36" s="141"/>
      <c r="E36" s="141"/>
      <c r="F36" s="141"/>
      <c r="G36" s="141"/>
      <c r="H36" s="541"/>
      <c r="I36" s="321"/>
      <c r="J36" s="321"/>
      <c r="K36" s="321"/>
      <c r="L36" s="321"/>
      <c r="M36" s="141"/>
      <c r="N36" s="141"/>
    </row>
    <row r="37" spans="1:14" ht="24" hidden="1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</row>
    <row r="38" spans="1:14" ht="24" hidden="1" customHeight="1">
      <c r="A38" s="141"/>
      <c r="B38" s="141"/>
      <c r="C38" s="141"/>
      <c r="D38" s="141"/>
      <c r="E38" s="141"/>
      <c r="F38" s="141"/>
      <c r="G38" s="141"/>
      <c r="H38" s="541"/>
      <c r="I38" s="141"/>
      <c r="J38" s="141"/>
      <c r="K38" s="141"/>
      <c r="L38" s="141"/>
      <c r="M38" s="141"/>
      <c r="N38" s="141"/>
    </row>
    <row r="39" spans="1:14" ht="24" hidden="1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</row>
    <row r="40" spans="1:14" ht="24" hidden="1" customHeight="1">
      <c r="A40" s="141"/>
      <c r="B40" s="141"/>
      <c r="C40" s="141"/>
      <c r="D40" s="141"/>
      <c r="E40" s="141"/>
      <c r="F40" s="141"/>
      <c r="G40" s="141"/>
      <c r="H40" s="543"/>
      <c r="I40" s="141"/>
      <c r="J40" s="141"/>
      <c r="K40" s="141"/>
      <c r="L40" s="141"/>
      <c r="M40" s="141"/>
      <c r="N40" s="141"/>
    </row>
    <row r="41" spans="1:14" ht="24" hidden="1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</row>
    <row r="42" spans="1:14" ht="24" hidden="1" customHeight="1">
      <c r="A42" s="141"/>
      <c r="B42" s="141"/>
      <c r="C42" s="141"/>
      <c r="D42" s="141"/>
      <c r="E42" s="141"/>
      <c r="F42" s="141"/>
      <c r="G42" s="141"/>
      <c r="H42" s="543"/>
      <c r="I42" s="141"/>
      <c r="J42" s="141"/>
      <c r="K42" s="141"/>
      <c r="L42" s="141"/>
      <c r="M42" s="141"/>
      <c r="N42" s="141"/>
    </row>
    <row r="43" spans="1:14" ht="24" hidden="1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</row>
    <row r="44" spans="1:14" ht="24" hidden="1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</row>
    <row r="45" spans="1:14" ht="24" hidden="1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</row>
    <row r="46" spans="1:14" ht="24" hidden="1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</row>
    <row r="47" spans="1:14" ht="24" hidden="1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</row>
    <row r="48" spans="1:14" ht="24" hidden="1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</row>
    <row r="49" spans="1:14" ht="24" hidden="1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</row>
    <row r="50" spans="1:14" ht="24" hidden="1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</row>
    <row r="51" spans="1:14" ht="24" hidden="1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</row>
    <row r="52" spans="1:14" ht="24" hidden="1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</row>
    <row r="53" spans="1:14" ht="24" hidden="1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</row>
    <row r="54" spans="1:14" ht="24" hidden="1" customHeight="1"/>
    <row r="55" spans="1:14" ht="24" hidden="1" customHeight="1"/>
    <row r="56" spans="1:14" ht="24" hidden="1" customHeight="1"/>
    <row r="57" spans="1:14" ht="24" hidden="1" customHeight="1"/>
    <row r="58" spans="1:14" ht="24" hidden="1" customHeight="1"/>
    <row r="59" spans="1:14" ht="24" hidden="1" customHeight="1"/>
    <row r="60" spans="1:14" ht="24" hidden="1" customHeight="1"/>
    <row r="61" spans="1:14" ht="24" hidden="1" customHeight="1"/>
    <row r="62" spans="1:14" ht="24" hidden="1" customHeight="1"/>
    <row r="63" spans="1:14" ht="24" hidden="1" customHeight="1"/>
    <row r="64" spans="1:14" ht="24" hidden="1" customHeight="1"/>
    <row r="65" spans="4:4" ht="24" hidden="1" customHeight="1">
      <c r="D65" s="544"/>
    </row>
    <row r="66" spans="4:4" ht="24" hidden="1" customHeight="1">
      <c r="D66" s="544"/>
    </row>
    <row r="67" spans="4:4" ht="24" hidden="1" customHeight="1">
      <c r="D67" s="544"/>
    </row>
    <row r="68" spans="4:4" ht="24" hidden="1" customHeight="1">
      <c r="D68" s="544"/>
    </row>
  </sheetData>
  <sheetProtection password="8FA4" sheet="1" objects="1" scenarios="1"/>
  <dataValidations count="6">
    <dataValidation type="list" showInputMessage="1" showErrorMessage="1" sqref="D7 D11 D9">
      <formula1>Crew_List</formula1>
    </dataValidation>
    <dataValidation type="list" allowBlank="1" showInputMessage="1" showErrorMessage="1" sqref="D15">
      <formula1>$U$14:$U$16</formula1>
    </dataValidation>
    <dataValidation type="list" showInputMessage="1" showErrorMessage="1" sqref="D5">
      <formula1>Ac_List</formula1>
    </dataValidation>
    <dataValidation type="list" allowBlank="1" showInputMessage="1" showErrorMessage="1" sqref="D16">
      <formula1>Crew_List</formula1>
    </dataValidation>
    <dataValidation type="list" allowBlank="1" showInputMessage="1" showErrorMessage="1" sqref="D13">
      <formula1>Flight_Rules</formula1>
    </dataValidation>
    <dataValidation type="date" allowBlank="1" showInputMessage="1" showErrorMessage="1" sqref="V15">
      <formula1>38353</formula1>
      <formula2>46022</formula2>
    </dataValidation>
  </dataValidations>
  <pageMargins left="0.78740157480314965" right="0.78740157480314965" top="0.98425196850393704" bottom="0.98425196850393704" header="0.51181102362204722" footer="0.51181102362204722"/>
  <pageSetup scale="66" orientation="landscape" r:id="rId1"/>
  <drawing r:id="rId2"/>
  <legacyDrawing r:id="rId3"/>
  <controls>
    <control shapeId="199681" r:id="rId4" name="Eraser"/>
    <control shapeId="199691" r:id="rId5" name="SelectTriplog"/>
    <control shapeId="199692" r:id="rId6" name="SelectWB"/>
    <control shapeId="199693" r:id="rId7" name="Waypoints"/>
    <control shapeId="199694" r:id="rId8" name="Crews"/>
    <control shapeId="199695" r:id="rId9" name="Aircrafts"/>
    <control shapeId="199696" r:id="rId10" name="LoadFlightPlan"/>
    <control shapeId="199697" r:id="rId11" name="Instruction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AW65537"/>
  <sheetViews>
    <sheetView showGridLines="0" showRowColHeaders="0" showZeros="0" zoomScale="80" zoomScaleNormal="80" workbookViewId="0">
      <pane ySplit="1" topLeftCell="A2" activePane="bottomLeft" state="frozen"/>
      <selection activeCell="B2" sqref="B2"/>
      <selection pane="bottomLeft" activeCell="B4" sqref="B4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8" width="9.5703125" customWidth="1"/>
    <col min="19" max="19" width="15" customWidth="1"/>
    <col min="20" max="21" width="9.5703125" customWidth="1"/>
    <col min="22" max="22" width="4.42578125" customWidth="1"/>
    <col min="23" max="25" width="9.5703125" customWidth="1"/>
    <col min="26" max="27" width="7.7109375" customWidth="1"/>
    <col min="28" max="28" width="11.85546875" hidden="1" customWidth="1"/>
    <col min="29" max="29" width="9.1406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s="211" customFormat="1" ht="39.75" customHeight="1" thickBot="1">
      <c r="A1" s="1074"/>
      <c r="B1" s="1074"/>
      <c r="C1" s="207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9"/>
      <c r="S1" s="210"/>
      <c r="T1" s="208"/>
      <c r="U1" s="208"/>
      <c r="V1" s="117"/>
      <c r="W1" s="117"/>
      <c r="X1" s="117"/>
      <c r="Y1" s="621"/>
      <c r="Z1" s="622"/>
      <c r="AA1" s="622"/>
      <c r="AB1" s="622"/>
      <c r="AC1" s="622"/>
      <c r="AD1" s="623"/>
      <c r="AE1" s="622"/>
      <c r="AF1" s="622"/>
      <c r="AG1" s="622"/>
      <c r="AH1" s="622"/>
      <c r="AI1" s="622"/>
      <c r="AJ1" s="622"/>
      <c r="AK1" s="622"/>
      <c r="AL1" s="622"/>
      <c r="AM1" s="622"/>
      <c r="AN1" s="622"/>
      <c r="AO1" s="622"/>
      <c r="AP1" s="622"/>
      <c r="AQ1" s="622"/>
      <c r="AR1" s="622"/>
      <c r="AS1" s="622"/>
      <c r="AT1" s="622"/>
      <c r="AU1" s="622"/>
      <c r="AV1" s="622"/>
      <c r="AW1" s="622"/>
    </row>
    <row r="2" spans="1:49" s="211" customFormat="1" ht="22.5" customHeight="1" thickTop="1" thickBot="1">
      <c r="A2" s="325"/>
      <c r="B2" s="1056">
        <f ca="1">FrontPage!F15</f>
        <v>42235</v>
      </c>
      <c r="C2" s="502" t="s">
        <v>73</v>
      </c>
      <c r="D2" s="758" t="str">
        <f>FrontPage!D5</f>
        <v>AZ128 (P)</v>
      </c>
      <c r="E2" s="1075" t="str">
        <f>FrontPage!F5</f>
        <v>AW139</v>
      </c>
      <c r="F2" s="1075"/>
      <c r="G2" s="1081">
        <f>RTOM!L2</f>
        <v>4768.8999999999996</v>
      </c>
      <c r="H2" s="1081"/>
      <c r="I2" s="502" t="s">
        <v>44</v>
      </c>
      <c r="J2" s="1080" t="str">
        <f>FrontPage!D7</f>
        <v>Enrique Arjona</v>
      </c>
      <c r="K2" s="1080"/>
      <c r="L2" s="502" t="s">
        <v>274</v>
      </c>
      <c r="M2" s="1080" t="str">
        <f>FrontPage!D9</f>
        <v>Sahavat Musayev</v>
      </c>
      <c r="N2" s="1080"/>
      <c r="O2" s="502" t="s">
        <v>275</v>
      </c>
      <c r="P2" s="1080">
        <f>FrontPage!D11</f>
        <v>0</v>
      </c>
      <c r="Q2" s="1080"/>
      <c r="R2" s="760" t="s">
        <v>1</v>
      </c>
      <c r="S2" s="760">
        <f>RTOM!L3</f>
        <v>195</v>
      </c>
      <c r="T2" s="760" t="str">
        <f>IF(RTOM!L4=FALSE,"LBS",IF(RTOM!L4=TRUE,"KGS",0))</f>
        <v>KGS</v>
      </c>
      <c r="U2" s="507" t="str">
        <f>FrontPage!D13</f>
        <v>VFR</v>
      </c>
      <c r="V2" s="116"/>
      <c r="W2" s="117"/>
      <c r="X2" s="117"/>
      <c r="Y2" s="621"/>
      <c r="Z2" s="624"/>
      <c r="AA2" s="625"/>
      <c r="AB2" s="623"/>
      <c r="AC2" s="622"/>
      <c r="AD2" s="626"/>
      <c r="AE2" s="627"/>
      <c r="AF2" s="628"/>
      <c r="AG2" s="623"/>
      <c r="AH2" s="622"/>
      <c r="AI2" s="622"/>
      <c r="AJ2" s="623"/>
      <c r="AK2" s="622"/>
      <c r="AL2" s="622"/>
      <c r="AM2" s="623"/>
      <c r="AN2" s="623"/>
      <c r="AO2" s="622"/>
      <c r="AP2" s="622"/>
      <c r="AQ2" s="622"/>
      <c r="AR2" s="622"/>
      <c r="AS2" s="622"/>
      <c r="AT2" s="622"/>
      <c r="AU2" s="622"/>
      <c r="AV2" s="622"/>
    </row>
    <row r="3" spans="1:49" s="211" customFormat="1" ht="22.5" customHeight="1" thickTop="1">
      <c r="A3" s="629"/>
      <c r="B3" s="410" t="s">
        <v>23</v>
      </c>
      <c r="C3" s="410" t="s">
        <v>24</v>
      </c>
      <c r="D3" s="410" t="s">
        <v>25</v>
      </c>
      <c r="E3" s="410" t="s">
        <v>26</v>
      </c>
      <c r="F3" s="410" t="s">
        <v>27</v>
      </c>
      <c r="G3" s="1066" t="s">
        <v>31</v>
      </c>
      <c r="H3" s="1067"/>
      <c r="I3" s="410" t="s">
        <v>45</v>
      </c>
      <c r="J3" s="410" t="s">
        <v>14</v>
      </c>
      <c r="K3" s="410" t="s">
        <v>35</v>
      </c>
      <c r="L3" s="410" t="s">
        <v>29</v>
      </c>
      <c r="M3" s="531" t="s">
        <v>30</v>
      </c>
      <c r="N3" s="410" t="s">
        <v>12</v>
      </c>
      <c r="O3" s="410" t="s">
        <v>314</v>
      </c>
      <c r="P3" s="410" t="s">
        <v>71</v>
      </c>
      <c r="Q3" s="410" t="s">
        <v>315</v>
      </c>
      <c r="R3" s="417" t="s">
        <v>316</v>
      </c>
      <c r="S3" s="454" t="s">
        <v>23</v>
      </c>
      <c r="T3" s="213" t="str">
        <f>IF($B4=0,0,$B4)</f>
        <v>UBTT</v>
      </c>
      <c r="U3" s="326" t="str">
        <f>IF($B20=0,0,$B20)</f>
        <v>DADA</v>
      </c>
      <c r="V3" s="630"/>
      <c r="W3" s="631"/>
      <c r="X3" s="631"/>
      <c r="Y3" s="632"/>
      <c r="Z3" s="622"/>
      <c r="AA3" s="623"/>
      <c r="AB3" s="625"/>
      <c r="AC3" s="622"/>
      <c r="AD3" s="623"/>
      <c r="AE3" s="623"/>
      <c r="AF3" s="633"/>
      <c r="AG3" s="633"/>
      <c r="AH3" s="633"/>
      <c r="AI3" s="633"/>
      <c r="AJ3" s="633"/>
      <c r="AK3" s="622"/>
      <c r="AL3" s="622"/>
      <c r="AM3" s="623"/>
      <c r="AN3" s="623"/>
      <c r="AO3" s="622"/>
      <c r="AP3" s="622"/>
      <c r="AQ3" s="622"/>
      <c r="AR3" s="622"/>
      <c r="AS3" s="622"/>
      <c r="AT3" s="622"/>
      <c r="AU3" s="622"/>
      <c r="AV3" s="622"/>
    </row>
    <row r="4" spans="1:49" s="211" customFormat="1" ht="22.5" customHeight="1">
      <c r="A4" s="1076" t="str">
        <f>IF(B4&gt;0,CONCATENATE("LEG ",P53),0)</f>
        <v>LEG 1</v>
      </c>
      <c r="B4" s="335" t="s">
        <v>237</v>
      </c>
      <c r="C4" s="634" t="s">
        <v>178</v>
      </c>
      <c r="D4" s="635">
        <v>500</v>
      </c>
      <c r="E4" s="636">
        <f t="shared" ref="E4:E10" si="0">IF(C4=0,0,distance(VLOOKUP(B4,Wpt_Table,3,FALSE),VLOOKUP(B4,Wpt_Table,4,FALSE),VLOOKUP(C4,Wpt_Table,3,FALSE),VLOOKUP(C4,Wpt_Table,4,FALSE)))</f>
        <v>4</v>
      </c>
      <c r="F4" s="637">
        <f t="shared" ref="F4:F10" si="1">IF(C4=0,0,TRACK(VLOOKUP(B4,Wpt_Table,3,FALSE),VLOOKUP(B4,Wpt_Table,4,FALSE),VLOOKUP(C4,Wpt_Table,3,FALSE),VLOOKUP(C4,Wpt_Table,4,FALSE)))</f>
        <v>316</v>
      </c>
      <c r="G4" s="1068">
        <f>IF(OR(C4=0,H4&lt;&gt;""),0,VLOOKUP($E$2,Type_Data,5,FALSE))</f>
        <v>140</v>
      </c>
      <c r="H4" s="1069"/>
      <c r="I4" s="638"/>
      <c r="J4" s="639">
        <f xml:space="preserve"> IF(C4=0,0,GS(IF(H4&lt;&gt;"",H4,G4),F4,I4))</f>
        <v>140</v>
      </c>
      <c r="K4" s="637">
        <f>IF(C4=0,0,HEADING(F4,IF(G4=0,H4,G4),I4,VLOOKUP(B4,Wpt_Table,5,FALSE)))</f>
        <v>310</v>
      </c>
      <c r="L4" s="640">
        <f>IF(C4=0,0,(E4/J4)*"1:00"+MAXA((D4-T16)/1000*"0:00:30","0:02:00"))</f>
        <v>2.5793650793650793E-3</v>
      </c>
      <c r="M4" s="641"/>
      <c r="N4" s="642"/>
      <c r="O4" s="636">
        <f>IF(C4=0,0,Bingo_fuel(SUM(E5:$E$14),J4,$T$8,$R$15,VLOOKUP($E$2,Type_Data,3,FALSE),$T$5,$U$13-$U$12,$T$7))</f>
        <v>676.90000000000009</v>
      </c>
      <c r="P4" s="636"/>
      <c r="Q4" s="642"/>
      <c r="R4" s="643"/>
      <c r="S4" s="455" t="s">
        <v>24</v>
      </c>
      <c r="T4" s="327" t="str">
        <f>IF($C$14&gt;0,$C$14,IF($C$13&gt;0,$C$13,IF($C$12&gt;0,$C$12,IF($C$11&gt;0,$C$11,IF($C$10&gt;0,$C$10,IF($C$9&gt;0,$C$9,IF($C$8&gt;0,$C$8,IF($C$7&gt;0,$C$7,IF($C$6&gt;0,$C$6,IF($C$5&gt;0,$C$5,IF($C$4&gt;0,$C$4,0)))))))))))</f>
        <v>DADA</v>
      </c>
      <c r="U4" s="328" t="str">
        <f>IF($C$30&gt;0,$C$30,IF($C$29&gt;0,$C$29,IF($C$28&gt;0,$C$28,IF($C$27&gt;0,$C$27,IF($C$26&gt;0,$C$26,IF($C$25&gt;0,$C$25,IF($C$24&gt;0,$C$24,IF($C$23&gt;0,$C$23,IF($C$22&gt;0,$C$22,IF($C$21&gt;0,$C$21,IF($C$20&gt;0,$C$20,0)))))))))))</f>
        <v>UBTT</v>
      </c>
      <c r="V4" s="644"/>
      <c r="W4" s="644"/>
      <c r="X4" s="644"/>
      <c r="Y4" s="645"/>
      <c r="Z4" s="622"/>
      <c r="AA4" s="625"/>
      <c r="AB4" s="625"/>
      <c r="AC4" s="628"/>
      <c r="AD4" s="628"/>
      <c r="AE4" s="646"/>
      <c r="AF4" s="625"/>
      <c r="AG4" s="625"/>
      <c r="AH4" s="625"/>
      <c r="AI4" s="625"/>
      <c r="AJ4" s="625"/>
      <c r="AK4" s="632"/>
      <c r="AL4" s="632"/>
      <c r="AM4" s="623"/>
      <c r="AN4" s="623"/>
      <c r="AO4" s="622"/>
      <c r="AP4" s="622"/>
      <c r="AQ4" s="622"/>
      <c r="AR4" s="622"/>
      <c r="AS4" s="622"/>
      <c r="AT4" s="622"/>
      <c r="AU4" s="625"/>
      <c r="AV4" s="622"/>
    </row>
    <row r="5" spans="1:49" s="211" customFormat="1" ht="22.5" customHeight="1">
      <c r="A5" s="1076"/>
      <c r="B5" s="337" t="str">
        <f t="shared" ref="B5:B10" si="2">IF(C5=0,0,C4)</f>
        <v>KUR1</v>
      </c>
      <c r="C5" s="634" t="s">
        <v>167</v>
      </c>
      <c r="D5" s="635">
        <v>500</v>
      </c>
      <c r="E5" s="636">
        <f t="shared" si="0"/>
        <v>4</v>
      </c>
      <c r="F5" s="637">
        <f t="shared" si="1"/>
        <v>50</v>
      </c>
      <c r="G5" s="1068">
        <f t="shared" ref="G5:G10" si="3">IF(OR(C5=0,H5&gt;0),0,VLOOKUP($E$2,Type_Data,5,FALSE))</f>
        <v>140</v>
      </c>
      <c r="H5" s="1069"/>
      <c r="I5" s="647">
        <f>IF(C5=0,0,$I$4)</f>
        <v>0</v>
      </c>
      <c r="J5" s="639">
        <f t="shared" ref="J5:J10" si="4" xml:space="preserve"> IF(C5=0,0,GS(IF(H5&gt;0,H5,G5),F5,I5))</f>
        <v>140</v>
      </c>
      <c r="K5" s="637">
        <f>IF(C5=0,0,HEADING(F5,IF(G5=0,H5,G5),I5,VLOOKUP(B5,Wpt_Table,5,FALSE)))</f>
        <v>44</v>
      </c>
      <c r="L5" s="640">
        <f t="shared" ref="L5:L10" si="5">IF(B5=0,0,(E5/J5)*"1:00"+IF(D5&gt;D4,"0:00:30"/1000*(D5-D4),0))</f>
        <v>1.1904761904761904E-3</v>
      </c>
      <c r="M5" s="641"/>
      <c r="N5" s="642"/>
      <c r="O5" s="636">
        <f>IF(C5=0,0,Bingo_fuel(SUM(E6:$E$14),J5,$T$8,$R$15,VLOOKUP($E$2,Type_Data,3,FALSE),$T$5,$U$13-$U$12,$T$7))</f>
        <v>663.7</v>
      </c>
      <c r="P5" s="648"/>
      <c r="Q5" s="642"/>
      <c r="R5" s="643"/>
      <c r="S5" s="453" t="s">
        <v>48</v>
      </c>
      <c r="T5" s="329">
        <f>IF(T52=TRUE,"F",0)</f>
        <v>0</v>
      </c>
      <c r="U5" s="330" t="str">
        <f>IF(U52=TRUE,"F",0)</f>
        <v>F</v>
      </c>
      <c r="V5" s="649"/>
      <c r="W5" s="644"/>
      <c r="X5" s="644"/>
      <c r="Y5" s="645"/>
      <c r="Z5" s="622"/>
      <c r="AA5" s="625"/>
      <c r="AB5" s="625"/>
      <c r="AC5" s="628"/>
      <c r="AD5" s="628"/>
      <c r="AE5" s="625"/>
      <c r="AF5" s="625"/>
      <c r="AG5" s="625"/>
      <c r="AH5" s="625"/>
      <c r="AI5" s="625"/>
      <c r="AJ5" s="625"/>
      <c r="AK5" s="622"/>
      <c r="AL5" s="622"/>
      <c r="AM5" s="623"/>
      <c r="AN5" s="623"/>
      <c r="AO5" s="622"/>
      <c r="AP5" s="622"/>
      <c r="AQ5" s="622"/>
      <c r="AR5" s="622"/>
      <c r="AS5" s="622"/>
      <c r="AT5" s="622"/>
      <c r="AU5" s="623"/>
      <c r="AV5" s="622"/>
    </row>
    <row r="6" spans="1:49" s="211" customFormat="1" ht="22.5" customHeight="1">
      <c r="A6" s="1076"/>
      <c r="B6" s="337" t="str">
        <f t="shared" si="2"/>
        <v>KAL1</v>
      </c>
      <c r="C6" s="634" t="s">
        <v>170</v>
      </c>
      <c r="D6" s="635">
        <v>500</v>
      </c>
      <c r="E6" s="636">
        <f t="shared" si="0"/>
        <v>3</v>
      </c>
      <c r="F6" s="637">
        <f t="shared" si="1"/>
        <v>89</v>
      </c>
      <c r="G6" s="1068">
        <f t="shared" si="3"/>
        <v>140</v>
      </c>
      <c r="H6" s="1069"/>
      <c r="I6" s="650">
        <f t="shared" ref="I6:I10" si="6">IF(C6=0,0,$I$4)</f>
        <v>0</v>
      </c>
      <c r="J6" s="639">
        <f t="shared" si="4"/>
        <v>140</v>
      </c>
      <c r="K6" s="637">
        <f t="shared" ref="K6:K10" si="7">IF(C6=0,0,HEADING(F6,IF(G6=0,H6,G6),I6,VLOOKUP(B6,Wpt_Table,5,FALSE)))</f>
        <v>83</v>
      </c>
      <c r="L6" s="640">
        <f t="shared" si="5"/>
        <v>8.9285714285714283E-4</v>
      </c>
      <c r="M6" s="641"/>
      <c r="N6" s="642"/>
      <c r="O6" s="636">
        <f>IF(C6=0,0,Bingo_fuel(SUM(E7:$E$14),J6,$T$8,$R$15,VLOOKUP($E$2,Type_Data,3,FALSE),$T$5,$U$13-$U$12,$T$7))</f>
        <v>653.79999999999995</v>
      </c>
      <c r="P6" s="648"/>
      <c r="Q6" s="642"/>
      <c r="R6" s="643"/>
      <c r="S6" s="453" t="s">
        <v>49</v>
      </c>
      <c r="T6" s="331">
        <f>IF(T4=0,0,((HOUR(L15)+MINUTE(L15)/60)*VLOOKUP(FrontPage!$F$5,Type_Data,3,FALSE)))</f>
        <v>203</v>
      </c>
      <c r="U6" s="332">
        <f>IF(U4=0,0,((HOUR(L31)+MINUTE(L31)/60)*VLOOKUP(FrontPage!$F$5,Type_Data,3,FALSE)))</f>
        <v>196</v>
      </c>
      <c r="V6" s="649"/>
      <c r="W6" s="649"/>
      <c r="X6" s="649"/>
      <c r="Y6" s="651"/>
      <c r="Z6" s="652"/>
      <c r="AA6" s="652"/>
      <c r="AB6" s="625"/>
      <c r="AC6" s="628"/>
      <c r="AD6" s="628"/>
      <c r="AE6" s="625"/>
      <c r="AF6" s="625"/>
      <c r="AG6" s="625"/>
      <c r="AH6" s="625"/>
      <c r="AI6" s="625"/>
      <c r="AJ6" s="625"/>
      <c r="AK6" s="622"/>
      <c r="AL6" s="622"/>
      <c r="AM6" s="623"/>
      <c r="AN6" s="653"/>
      <c r="AO6" s="623"/>
      <c r="AP6" s="625"/>
      <c r="AQ6" s="625"/>
      <c r="AR6" s="625"/>
      <c r="AS6" s="625"/>
      <c r="AT6" s="625"/>
      <c r="AU6" s="625"/>
      <c r="AV6" s="622"/>
    </row>
    <row r="7" spans="1:49" s="211" customFormat="1" ht="22.5" customHeight="1">
      <c r="A7" s="1076"/>
      <c r="B7" s="337" t="str">
        <f t="shared" si="2"/>
        <v>KBIL1</v>
      </c>
      <c r="C7" s="634" t="s">
        <v>189</v>
      </c>
      <c r="D7" s="635">
        <v>500</v>
      </c>
      <c r="E7" s="636">
        <f t="shared" si="0"/>
        <v>13</v>
      </c>
      <c r="F7" s="637">
        <f t="shared" si="1"/>
        <v>117</v>
      </c>
      <c r="G7" s="1068">
        <f t="shared" si="3"/>
        <v>140</v>
      </c>
      <c r="H7" s="1069"/>
      <c r="I7" s="650">
        <f t="shared" si="6"/>
        <v>0</v>
      </c>
      <c r="J7" s="639">
        <f t="shared" si="4"/>
        <v>140</v>
      </c>
      <c r="K7" s="637">
        <f t="shared" si="7"/>
        <v>111</v>
      </c>
      <c r="L7" s="640">
        <f t="shared" si="5"/>
        <v>3.8690476190476192E-3</v>
      </c>
      <c r="M7" s="641"/>
      <c r="N7" s="642"/>
      <c r="O7" s="636">
        <f>IF(C7=0,0,Bingo_fuel(SUM(E8:$E$14),J7,$T$8,$R$15,VLOOKUP($E$2,Type_Data,3,FALSE),$T$5,$U$13-$U$12,$T$7))</f>
        <v>610.90000000000009</v>
      </c>
      <c r="P7" s="648"/>
      <c r="Q7" s="642"/>
      <c r="R7" s="643"/>
      <c r="S7" s="453" t="s">
        <v>50</v>
      </c>
      <c r="T7" s="331">
        <f>IF(C16=0,0,((HOUR($L$16)+MINUTE(L16)/60)*VLOOKUP(FrontPage!$F$5,Type_Data,3,FALSE)))</f>
        <v>0</v>
      </c>
      <c r="U7" s="332">
        <f>IF(C32=0,0,((HOUR($L$32)+MINUTE(L32)/60)*VLOOKUP(FrontPage!$F$5,Type_Data,3,FALSE)))</f>
        <v>0</v>
      </c>
      <c r="V7" s="649"/>
      <c r="W7" s="649"/>
      <c r="X7" s="649"/>
      <c r="Y7" s="651"/>
      <c r="Z7" s="652"/>
      <c r="AA7" s="652"/>
      <c r="AB7" s="625"/>
      <c r="AC7" s="628"/>
      <c r="AD7" s="628"/>
      <c r="AE7" s="625"/>
      <c r="AF7" s="625"/>
      <c r="AG7" s="625"/>
      <c r="AH7" s="625"/>
      <c r="AI7" s="625"/>
      <c r="AJ7" s="625"/>
      <c r="AK7" s="622"/>
      <c r="AL7" s="622"/>
      <c r="AM7" s="623"/>
      <c r="AN7" s="653"/>
      <c r="AO7" s="623"/>
      <c r="AP7" s="625"/>
      <c r="AQ7" s="625"/>
      <c r="AR7" s="625"/>
      <c r="AS7" s="625"/>
      <c r="AT7" s="625"/>
      <c r="AU7" s="625"/>
      <c r="AV7" s="622"/>
    </row>
    <row r="8" spans="1:49" s="211" customFormat="1" ht="22.5" customHeight="1">
      <c r="A8" s="1076"/>
      <c r="B8" s="337" t="str">
        <f t="shared" si="2"/>
        <v>NPIR</v>
      </c>
      <c r="C8" s="634" t="s">
        <v>155</v>
      </c>
      <c r="D8" s="635">
        <v>500</v>
      </c>
      <c r="E8" s="636">
        <f t="shared" si="0"/>
        <v>13</v>
      </c>
      <c r="F8" s="637">
        <f t="shared" si="1"/>
        <v>118</v>
      </c>
      <c r="G8" s="1068">
        <f t="shared" si="3"/>
        <v>140</v>
      </c>
      <c r="H8" s="1069"/>
      <c r="I8" s="650">
        <f t="shared" si="6"/>
        <v>0</v>
      </c>
      <c r="J8" s="639">
        <f t="shared" si="4"/>
        <v>140</v>
      </c>
      <c r="K8" s="637">
        <f t="shared" si="7"/>
        <v>112</v>
      </c>
      <c r="L8" s="640">
        <f t="shared" si="5"/>
        <v>3.8690476190476192E-3</v>
      </c>
      <c r="M8" s="641"/>
      <c r="N8" s="642"/>
      <c r="O8" s="636">
        <f>IF(C8=0,0,Bingo_fuel(SUM(E9:$E$14),J8,$T$8,$R$15,VLOOKUP($E$2,Type_Data,3,FALSE),$T$5,$U$13-$U$12,$T$7))</f>
        <v>568</v>
      </c>
      <c r="P8" s="648"/>
      <c r="Q8" s="642"/>
      <c r="R8" s="643"/>
      <c r="S8" s="453" t="s">
        <v>51</v>
      </c>
      <c r="T8" s="333">
        <f>IF(T4=0,0,IF(T5="F",LEFT($O$15,2)*VLOOKUP(FrontPage!$F$5,Type_Data,(IF(RIGHT($O$15,7)="holding",4,3)),FALSE)/60,0))</f>
        <v>0</v>
      </c>
      <c r="U8" s="334">
        <f>IF(U4=0,0,IF(U5="F",LEFT($O$15,2)*VLOOKUP(FrontPage!$F$5,Type_Data,(IF(RIGHT($O$15,7)="holding",4,3)),FALSE)/60,0))</f>
        <v>210</v>
      </c>
      <c r="V8" s="654"/>
      <c r="W8" s="654"/>
      <c r="X8" s="654"/>
      <c r="Y8" s="651"/>
      <c r="Z8" s="652"/>
      <c r="AA8" s="652"/>
      <c r="AB8" s="625"/>
      <c r="AC8" s="628"/>
      <c r="AD8" s="628"/>
      <c r="AE8" s="625"/>
      <c r="AF8" s="625"/>
      <c r="AG8" s="625"/>
      <c r="AH8" s="625"/>
      <c r="AI8" s="625"/>
      <c r="AJ8" s="625"/>
      <c r="AK8" s="622"/>
      <c r="AL8" s="622"/>
      <c r="AM8" s="623"/>
      <c r="AN8" s="653"/>
      <c r="AO8" s="655"/>
      <c r="AP8" s="623"/>
      <c r="AQ8" s="623"/>
      <c r="AR8" s="623"/>
      <c r="AS8" s="623"/>
      <c r="AT8" s="623"/>
      <c r="AU8" s="625"/>
      <c r="AV8" s="622"/>
    </row>
    <row r="9" spans="1:49" s="211" customFormat="1" ht="22.5" customHeight="1">
      <c r="A9" s="1076"/>
      <c r="B9" s="337" t="str">
        <f t="shared" si="2"/>
        <v>GUZEY</v>
      </c>
      <c r="C9" s="634" t="s">
        <v>217</v>
      </c>
      <c r="D9" s="635">
        <v>500</v>
      </c>
      <c r="E9" s="636">
        <f t="shared" si="0"/>
        <v>23</v>
      </c>
      <c r="F9" s="637">
        <f t="shared" si="1"/>
        <v>106</v>
      </c>
      <c r="G9" s="1068">
        <f t="shared" si="3"/>
        <v>140</v>
      </c>
      <c r="H9" s="1069"/>
      <c r="I9" s="650">
        <f t="shared" si="6"/>
        <v>0</v>
      </c>
      <c r="J9" s="639">
        <f t="shared" si="4"/>
        <v>140</v>
      </c>
      <c r="K9" s="637">
        <f t="shared" si="7"/>
        <v>100</v>
      </c>
      <c r="L9" s="640">
        <f t="shared" si="5"/>
        <v>6.8452380952380952E-3</v>
      </c>
      <c r="M9" s="641"/>
      <c r="N9" s="642"/>
      <c r="O9" s="636">
        <f>IF(C9=0,0,Bingo_fuel(SUM(E10:$E$14),J9,$T$8,$R$15,VLOOKUP($E$2,Type_Data,3,FALSE),$T$5,$U$13-$U$12,$T$7))</f>
        <v>492.1</v>
      </c>
      <c r="P9" s="648"/>
      <c r="Q9" s="642"/>
      <c r="R9" s="643"/>
      <c r="S9" s="453" t="s">
        <v>72</v>
      </c>
      <c r="T9" s="333">
        <f>IF(R15=0,0,R15*(T6+T7+T11))</f>
        <v>20.3</v>
      </c>
      <c r="U9" s="334">
        <f>IF(R15=0,0,R15*(U6+U7+U11))</f>
        <v>19.600000000000001</v>
      </c>
      <c r="V9" s="654"/>
      <c r="W9" s="632"/>
      <c r="X9" s="632"/>
      <c r="Y9" s="645"/>
      <c r="Z9" s="625"/>
      <c r="AA9" s="625"/>
      <c r="AB9" s="625"/>
      <c r="AC9" s="628"/>
      <c r="AD9" s="628"/>
      <c r="AE9" s="625"/>
      <c r="AF9" s="625"/>
      <c r="AG9" s="625"/>
      <c r="AH9" s="625"/>
      <c r="AI9" s="625"/>
      <c r="AJ9" s="625"/>
      <c r="AK9" s="622"/>
      <c r="AL9" s="622"/>
      <c r="AM9" s="623"/>
      <c r="AN9" s="653"/>
      <c r="AO9" s="656"/>
      <c r="AP9" s="625"/>
      <c r="AQ9" s="625"/>
      <c r="AR9" s="625"/>
      <c r="AS9" s="625"/>
      <c r="AT9" s="625"/>
      <c r="AU9" s="625"/>
      <c r="AV9" s="622"/>
    </row>
    <row r="10" spans="1:49" s="211" customFormat="1" ht="22.5" customHeight="1">
      <c r="A10" s="1076"/>
      <c r="B10" s="337" t="str">
        <f t="shared" si="2"/>
        <v>SIMAL</v>
      </c>
      <c r="C10" s="634" t="s">
        <v>126</v>
      </c>
      <c r="D10" s="635">
        <v>500</v>
      </c>
      <c r="E10" s="636">
        <f t="shared" si="0"/>
        <v>5</v>
      </c>
      <c r="F10" s="637">
        <f t="shared" si="1"/>
        <v>146</v>
      </c>
      <c r="G10" s="1068">
        <f t="shared" si="3"/>
        <v>140</v>
      </c>
      <c r="H10" s="1069"/>
      <c r="I10" s="650">
        <f t="shared" si="6"/>
        <v>0</v>
      </c>
      <c r="J10" s="639">
        <f t="shared" si="4"/>
        <v>140</v>
      </c>
      <c r="K10" s="637">
        <f t="shared" si="7"/>
        <v>140</v>
      </c>
      <c r="L10" s="640">
        <f t="shared" si="5"/>
        <v>1.488095238095238E-3</v>
      </c>
      <c r="M10" s="641"/>
      <c r="N10" s="642"/>
      <c r="O10" s="636">
        <f>IF(C10=0,0,Bingo_fuel(SUM(E11:$E$14),J10,$T$8,$R$15,VLOOKUP($E$2,Type_Data,3,FALSE),$T$5,$U$13-$U$12,$T$7))</f>
        <v>475.6</v>
      </c>
      <c r="P10" s="648"/>
      <c r="Q10" s="642"/>
      <c r="R10" s="643"/>
      <c r="S10" s="453" t="s">
        <v>70</v>
      </c>
      <c r="T10" s="335">
        <v>50</v>
      </c>
      <c r="U10" s="336">
        <v>50</v>
      </c>
      <c r="V10" s="644"/>
      <c r="W10" s="644"/>
      <c r="X10" s="644"/>
      <c r="Y10" s="645"/>
      <c r="Z10" s="625"/>
      <c r="AA10" s="622"/>
      <c r="AB10" s="625"/>
      <c r="AC10" s="628"/>
      <c r="AD10" s="628"/>
      <c r="AE10" s="625"/>
      <c r="AF10" s="625"/>
      <c r="AG10" s="625"/>
      <c r="AH10" s="625"/>
      <c r="AI10" s="625"/>
      <c r="AJ10" s="625"/>
      <c r="AK10" s="622"/>
      <c r="AL10" s="622"/>
      <c r="AM10" s="623"/>
      <c r="AN10" s="653"/>
      <c r="AO10" s="655"/>
      <c r="AP10" s="625"/>
      <c r="AQ10" s="625"/>
      <c r="AR10" s="625"/>
      <c r="AS10" s="625"/>
      <c r="AT10" s="625"/>
      <c r="AU10" s="623"/>
      <c r="AV10" s="622"/>
    </row>
    <row r="11" spans="1:49" s="211" customFormat="1" ht="22.5" customHeight="1">
      <c r="A11" s="1076"/>
      <c r="B11" s="337">
        <f t="shared" ref="B11:B13" si="8">IF(C11=0,0,C10)</f>
        <v>0</v>
      </c>
      <c r="C11" s="634"/>
      <c r="D11" s="635"/>
      <c r="E11" s="636">
        <f t="shared" ref="E11:E13" si="9">IF(C11=0,0,distance(VLOOKUP(B11,Wpt_Table,3,FALSE),VLOOKUP(B11,Wpt_Table,4,FALSE),VLOOKUP(C11,Wpt_Table,3,FALSE),VLOOKUP(C11,Wpt_Table,4,FALSE)))</f>
        <v>0</v>
      </c>
      <c r="F11" s="637">
        <f t="shared" ref="F11:F13" si="10">IF(C11=0,0,TRACK(VLOOKUP(B11,Wpt_Table,3,FALSE),VLOOKUP(B11,Wpt_Table,4,FALSE),VLOOKUP(C11,Wpt_Table,3,FALSE),VLOOKUP(C11,Wpt_Table,4,FALSE)))</f>
        <v>0</v>
      </c>
      <c r="G11" s="1068">
        <f t="shared" ref="G11:G13" si="11">IF(OR(C11=0,H11&gt;0),0,VLOOKUP($E$2,Type_Data,5,FALSE))</f>
        <v>0</v>
      </c>
      <c r="H11" s="1069"/>
      <c r="I11" s="650">
        <f t="shared" ref="I11:I13" si="12">IF(C11=0,0,$I$4)</f>
        <v>0</v>
      </c>
      <c r="J11" s="639">
        <f t="shared" ref="J11:J13" si="13" xml:space="preserve"> IF(C11=0,0,GS(IF(H11&gt;0,H11,G11),F11,I11))</f>
        <v>0</v>
      </c>
      <c r="K11" s="637">
        <f t="shared" ref="K11:K13" si="14">IF(C11=0,0,HEADING(F11,IF(G11=0,H11,G11),I11,VLOOKUP(B11,Wpt_Table,5,FALSE)))</f>
        <v>0</v>
      </c>
      <c r="L11" s="640">
        <f t="shared" ref="L11:L13" si="15">IF(B11=0,0,(E11/J11)*"1:00"+IF(D11&gt;D10,"0:00:30"/1000*(D11-D10),0))</f>
        <v>0</v>
      </c>
      <c r="M11" s="641"/>
      <c r="N11" s="642"/>
      <c r="O11" s="636">
        <f>IF(C11=0,0,Bingo_fuel(SUM(E12:$E$14),J11,$T$8,$R$15,VLOOKUP($E$2,Type_Data,3,FALSE),$T$5,$U$13-$U$12,$T$7))</f>
        <v>0</v>
      </c>
      <c r="P11" s="648"/>
      <c r="Q11" s="642"/>
      <c r="R11" s="643"/>
      <c r="S11" s="453" t="s">
        <v>2</v>
      </c>
      <c r="T11" s="225"/>
      <c r="U11" s="255"/>
      <c r="V11" s="644"/>
      <c r="W11" s="644"/>
      <c r="X11" s="644"/>
      <c r="Y11" s="645"/>
      <c r="Z11" s="625"/>
      <c r="AA11" s="622"/>
      <c r="AB11" s="625"/>
      <c r="AC11" s="628"/>
      <c r="AD11" s="628"/>
      <c r="AE11" s="625"/>
      <c r="AF11" s="625"/>
      <c r="AG11" s="625"/>
      <c r="AH11" s="625"/>
      <c r="AI11" s="625"/>
      <c r="AJ11" s="625"/>
      <c r="AK11" s="622"/>
      <c r="AL11" s="622"/>
      <c r="AM11" s="623"/>
      <c r="AN11" s="653"/>
      <c r="AO11" s="663"/>
      <c r="AP11" s="625"/>
      <c r="AQ11" s="625"/>
      <c r="AR11" s="625"/>
      <c r="AS11" s="625"/>
      <c r="AT11" s="625"/>
      <c r="AU11" s="623"/>
      <c r="AV11" s="622"/>
    </row>
    <row r="12" spans="1:49" s="211" customFormat="1" ht="22.5" customHeight="1">
      <c r="A12" s="1076"/>
      <c r="B12" s="337">
        <f t="shared" si="8"/>
        <v>0</v>
      </c>
      <c r="C12" s="634"/>
      <c r="D12" s="635"/>
      <c r="E12" s="636">
        <f t="shared" si="9"/>
        <v>0</v>
      </c>
      <c r="F12" s="637">
        <f t="shared" si="10"/>
        <v>0</v>
      </c>
      <c r="G12" s="1068">
        <f t="shared" si="11"/>
        <v>0</v>
      </c>
      <c r="H12" s="1069"/>
      <c r="I12" s="650">
        <f t="shared" si="12"/>
        <v>0</v>
      </c>
      <c r="J12" s="639">
        <f t="shared" si="13"/>
        <v>0</v>
      </c>
      <c r="K12" s="637">
        <f t="shared" si="14"/>
        <v>0</v>
      </c>
      <c r="L12" s="640">
        <f t="shared" si="15"/>
        <v>0</v>
      </c>
      <c r="M12" s="641"/>
      <c r="N12" s="642"/>
      <c r="O12" s="636">
        <f>IF(C12=0,0,Bingo_fuel(SUM(E13:$E$14),J12,$T$8,$R$15,VLOOKUP($E$2,Type_Data,3,FALSE),$T$5,$U$13-$U$12,$T$7))</f>
        <v>0</v>
      </c>
      <c r="P12" s="648"/>
      <c r="Q12" s="642"/>
      <c r="R12" s="643"/>
      <c r="S12" s="453" t="s">
        <v>319</v>
      </c>
      <c r="T12" s="335"/>
      <c r="U12" s="336"/>
      <c r="V12" s="644"/>
      <c r="W12" s="644"/>
      <c r="X12" s="644"/>
      <c r="Y12" s="664"/>
      <c r="Z12" s="622"/>
      <c r="AA12" s="622"/>
      <c r="AB12" s="625"/>
      <c r="AC12" s="628"/>
      <c r="AD12" s="628"/>
      <c r="AE12" s="625"/>
      <c r="AF12" s="625"/>
      <c r="AG12" s="625"/>
      <c r="AH12" s="625"/>
      <c r="AI12" s="625"/>
      <c r="AJ12" s="625"/>
      <c r="AK12" s="622"/>
      <c r="AL12" s="622"/>
      <c r="AM12" s="623"/>
      <c r="AN12" s="623"/>
      <c r="AO12" s="663"/>
      <c r="AP12" s="625"/>
      <c r="AQ12" s="625"/>
      <c r="AR12" s="625"/>
      <c r="AS12" s="625"/>
      <c r="AT12" s="625"/>
      <c r="AU12" s="625"/>
      <c r="AV12" s="622"/>
    </row>
    <row r="13" spans="1:49" s="211" customFormat="1" ht="22.5" customHeight="1" thickBot="1">
      <c r="A13" s="1076"/>
      <c r="B13" s="337">
        <f t="shared" si="8"/>
        <v>0</v>
      </c>
      <c r="C13" s="634"/>
      <c r="D13" s="635"/>
      <c r="E13" s="636">
        <f t="shared" si="9"/>
        <v>0</v>
      </c>
      <c r="F13" s="637">
        <f t="shared" si="10"/>
        <v>0</v>
      </c>
      <c r="G13" s="1068">
        <f t="shared" si="11"/>
        <v>0</v>
      </c>
      <c r="H13" s="1069"/>
      <c r="I13" s="650">
        <f t="shared" si="12"/>
        <v>0</v>
      </c>
      <c r="J13" s="639">
        <f t="shared" si="13"/>
        <v>0</v>
      </c>
      <c r="K13" s="637">
        <f t="shared" si="14"/>
        <v>0</v>
      </c>
      <c r="L13" s="640">
        <f t="shared" si="15"/>
        <v>0</v>
      </c>
      <c r="M13" s="641"/>
      <c r="N13" s="642"/>
      <c r="O13" s="636">
        <f>IF(C13=0,0,Bingo_fuel(SUM(E14:$E$14),J13,$T$8,$R$15,VLOOKUP($E$2,Type_Data,3,FALSE),$T$5,$U$13-$U$12,$T$7))</f>
        <v>0</v>
      </c>
      <c r="P13" s="648"/>
      <c r="Q13" s="642"/>
      <c r="R13" s="643"/>
      <c r="S13" s="475" t="s">
        <v>37</v>
      </c>
      <c r="T13" s="456">
        <f>IF(T4=0,0,MAX(IF(T52=FALSE,SUM(U13,T6,SUM(T10:T12),T57),SUM(T6:T12)),T58))</f>
        <v>748.9</v>
      </c>
      <c r="U13" s="457">
        <f>IF(U4=0,0,SUM(U6:U12))</f>
        <v>475.6</v>
      </c>
      <c r="V13" s="654"/>
      <c r="W13" s="654"/>
      <c r="X13" s="654"/>
      <c r="Y13" s="645"/>
      <c r="Z13" s="652"/>
      <c r="AA13" s="622"/>
      <c r="AB13" s="625"/>
      <c r="AC13" s="628"/>
      <c r="AD13" s="622"/>
      <c r="AE13" s="625"/>
      <c r="AF13" s="625"/>
      <c r="AG13" s="625"/>
      <c r="AH13" s="625"/>
      <c r="AI13" s="625"/>
      <c r="AJ13" s="625"/>
      <c r="AK13" s="622"/>
      <c r="AL13" s="622"/>
      <c r="AM13" s="623"/>
      <c r="AN13" s="623"/>
      <c r="AO13" s="663"/>
      <c r="AP13" s="625"/>
      <c r="AQ13" s="625"/>
      <c r="AR13" s="625"/>
      <c r="AS13" s="625"/>
      <c r="AT13" s="625"/>
      <c r="AU13" s="623"/>
      <c r="AV13" s="622"/>
    </row>
    <row r="14" spans="1:49" s="211" customFormat="1" ht="22.5" customHeight="1" thickTop="1" thickBot="1">
      <c r="A14" s="1076"/>
      <c r="B14" s="657">
        <f>IF(C14=0,0,C10)</f>
        <v>0</v>
      </c>
      <c r="C14" s="634"/>
      <c r="D14" s="635"/>
      <c r="E14" s="636">
        <f>IF(C14=0,0,distance(VLOOKUP(B14,Wpt_Table,3,FALSE),VLOOKUP(B14,Wpt_Table,4,FALSE),VLOOKUP(C14,Wpt_Table,3,FALSE),VLOOKUP(C14,Wpt_Table,4,FALSE)))</f>
        <v>0</v>
      </c>
      <c r="F14" s="637">
        <f>IF(C14=0,0,TRACK(VLOOKUP(B14,Wpt_Table,3,FALSE),VLOOKUP(B14,Wpt_Table,4,FALSE),VLOOKUP(C14,Wpt_Table,3,FALSE),VLOOKUP(C14,Wpt_Table,4,FALSE)))</f>
        <v>0</v>
      </c>
      <c r="G14" s="1068">
        <f>IF(OR(C14=0,H14&gt;0),0,VLOOKUP($E$2,Type_Data,5,FALSE))</f>
        <v>0</v>
      </c>
      <c r="H14" s="1069"/>
      <c r="I14" s="650">
        <f>IF(C14=0,0,$I$4)</f>
        <v>0</v>
      </c>
      <c r="J14" s="639">
        <f xml:space="preserve"> IF(C14=0,0,GS(IF(H14&gt;0,H14,G14),F14,I14))</f>
        <v>0</v>
      </c>
      <c r="K14" s="637">
        <f>IF(C14=0,0,HEADING(F14,IF(G14=0,H14,G14),I14,VLOOKUP(B14,Wpt_Table,5,FALSE)))</f>
        <v>0</v>
      </c>
      <c r="L14" s="640">
        <f>IF(B14=0,0,(E14/J14)*"1:00"+IF(D14&gt;D10,"0:00:30"/1000*(D14-D10),0))</f>
        <v>0</v>
      </c>
      <c r="M14" s="658"/>
      <c r="N14" s="659"/>
      <c r="O14" s="660">
        <f>IF(C14=0,0,Bingo_fuel(0,J14,$T$8,$R$15,VLOOKUP($E$2,Type_Data,3,FALSE),$T$5,$U$13-$U$12,$T$7))</f>
        <v>0</v>
      </c>
      <c r="P14" s="661"/>
      <c r="Q14" s="659"/>
      <c r="R14" s="662"/>
      <c r="S14" s="1077" t="str">
        <f>IF(RTOM!L4=FALSE,"PAYLOAD (LBS)",IF(RTOM!L4=TRUE,"PAYLOAD (KGS)","PAYLOAD"))</f>
        <v>PAYLOAD (KGS)</v>
      </c>
      <c r="T14" s="1078"/>
      <c r="U14" s="1079"/>
      <c r="V14" s="632"/>
      <c r="W14" s="645"/>
      <c r="X14" s="632"/>
      <c r="Y14" s="645"/>
      <c r="Z14" s="625"/>
      <c r="AA14" s="625"/>
      <c r="AB14" s="625"/>
      <c r="AC14" s="628"/>
      <c r="AD14" s="622"/>
      <c r="AE14" s="625"/>
      <c r="AF14" s="625"/>
      <c r="AG14" s="625"/>
      <c r="AH14" s="625"/>
      <c r="AI14" s="625"/>
      <c r="AJ14" s="625"/>
      <c r="AK14" s="622"/>
      <c r="AL14" s="622"/>
      <c r="AM14" s="623"/>
      <c r="AN14" s="653"/>
      <c r="AO14" s="623"/>
      <c r="AP14" s="623"/>
      <c r="AQ14" s="623"/>
      <c r="AR14" s="623"/>
      <c r="AS14" s="623"/>
      <c r="AT14" s="623"/>
      <c r="AU14" s="625"/>
      <c r="AV14" s="622"/>
    </row>
    <row r="15" spans="1:49" s="211" customFormat="1" ht="22.5" customHeight="1" thickTop="1" thickBot="1">
      <c r="A15" s="1076"/>
      <c r="B15" s="950"/>
      <c r="C15" s="932"/>
      <c r="D15" s="933" t="s">
        <v>276</v>
      </c>
      <c r="E15" s="934" t="str">
        <f>IF(SUM(E4:E14)=0,0,TEXT(SUM(E4:E14),0))</f>
        <v>65</v>
      </c>
      <c r="F15" s="940" t="s">
        <v>279</v>
      </c>
      <c r="G15" s="1082"/>
      <c r="H15" s="1082"/>
      <c r="I15" s="936"/>
      <c r="J15" s="937"/>
      <c r="K15" s="938" t="s">
        <v>64</v>
      </c>
      <c r="L15" s="939">
        <f>IF(SUM(L4:L14)=0,0,MAX("0:03",SUM(L4:L14)))</f>
        <v>2.0734126984126987E-2</v>
      </c>
      <c r="M15" s="951"/>
      <c r="N15" s="606" t="s">
        <v>277</v>
      </c>
      <c r="O15" s="1087" t="s">
        <v>327</v>
      </c>
      <c r="P15" s="1087"/>
      <c r="Q15" s="607" t="s">
        <v>278</v>
      </c>
      <c r="R15" s="608">
        <v>0.1</v>
      </c>
      <c r="S15" s="458" t="s">
        <v>41</v>
      </c>
      <c r="T15" s="460" t="s">
        <v>263</v>
      </c>
      <c r="U15" s="461" t="s">
        <v>74</v>
      </c>
      <c r="V15" s="674"/>
      <c r="W15" s="674"/>
      <c r="X15" s="674"/>
      <c r="Y15" s="645"/>
      <c r="Z15" s="625"/>
      <c r="AA15" s="622"/>
      <c r="AB15" s="625"/>
      <c r="AC15" s="628"/>
      <c r="AD15" s="622"/>
      <c r="AE15" s="625"/>
      <c r="AF15" s="625"/>
      <c r="AG15" s="625"/>
      <c r="AH15" s="625"/>
      <c r="AI15" s="625"/>
      <c r="AJ15" s="625"/>
      <c r="AK15" s="622"/>
      <c r="AL15" s="622"/>
      <c r="AM15" s="623"/>
      <c r="AN15" s="653"/>
      <c r="AO15" s="623"/>
      <c r="AP15" s="625"/>
      <c r="AQ15" s="625"/>
      <c r="AR15" s="625"/>
      <c r="AS15" s="625"/>
      <c r="AT15" s="625"/>
      <c r="AU15" s="625"/>
      <c r="AV15" s="622"/>
    </row>
    <row r="16" spans="1:49" s="211" customFormat="1" ht="22.5" customHeight="1" thickTop="1">
      <c r="A16" s="1076"/>
      <c r="B16" s="665" t="s">
        <v>50</v>
      </c>
      <c r="C16" s="634"/>
      <c r="D16" s="635"/>
      <c r="E16" s="636">
        <f>IF(C16=0,0,distance(VLOOKUP(T4,Wpt_Table,3,FALSE),VLOOKUP(T4,Wpt_Table,4,FALSE),VLOOKUP(C16,Wpt_Table,3,FALSE),VLOOKUP(C16,Wpt_Table,4,FALSE)))</f>
        <v>0</v>
      </c>
      <c r="F16" s="637">
        <f>IF(C16=0,0,TRACK(VLOOKUP(T4,Wpt_Table,3,FALSE),VLOOKUP(T4,Wpt_Table,4,FALSE),VLOOKUP(C16,Wpt_Table,3,FALSE),VLOOKUP(C16,Wpt_Table,4,FALSE)))</f>
        <v>0</v>
      </c>
      <c r="G16" s="1068">
        <f>IF(OR(C16=0,H16&lt;&gt;""),0,VLOOKUP($E$2,Type_Data,5,FALSE))</f>
        <v>0</v>
      </c>
      <c r="H16" s="1069"/>
      <c r="I16" s="635"/>
      <c r="J16" s="639">
        <f xml:space="preserve"> IF(C16=0,0,GS(IF(H16&lt;&gt;"",H16,G16),F16,I16))</f>
        <v>0</v>
      </c>
      <c r="K16" s="637">
        <f>IF(C16=0,0,HEADING(F16,IF(G16=0,H16,G16),I16,VLOOKUP(C16,Wpt_Table,5,FALSE)))</f>
        <v>0</v>
      </c>
      <c r="L16" s="640">
        <f>IF(C16=0,0,(E16/J16)*"1:00"+MAXA(D16/1000*"0:00:30","0:02:00"))</f>
        <v>0</v>
      </c>
      <c r="M16" s="666"/>
      <c r="N16" s="666"/>
      <c r="O16" s="667"/>
      <c r="P16" s="668"/>
      <c r="Q16" s="669"/>
      <c r="R16" s="670"/>
      <c r="S16" s="453" t="s">
        <v>46</v>
      </c>
      <c r="T16" s="337">
        <f>IF(T3=0,0,VLOOKUP(T3,Wpt_Table,6,FALSE))</f>
        <v>0</v>
      </c>
      <c r="U16" s="338">
        <f>IF(U3=0,0,VLOOKUP(U3,Wpt_Table,6,FALSE))</f>
        <v>54</v>
      </c>
      <c r="V16" s="644"/>
      <c r="W16" s="644"/>
      <c r="X16" s="644"/>
      <c r="Y16" s="645"/>
      <c r="Z16" s="625"/>
      <c r="AA16" s="622"/>
      <c r="AB16" s="625"/>
      <c r="AC16" s="628"/>
      <c r="AD16" s="623"/>
      <c r="AE16" s="625"/>
      <c r="AF16" s="625"/>
      <c r="AG16" s="625"/>
      <c r="AH16" s="625"/>
      <c r="AI16" s="625"/>
      <c r="AJ16" s="625"/>
      <c r="AK16" s="622"/>
      <c r="AL16" s="622"/>
      <c r="AM16" s="623"/>
      <c r="AN16" s="653"/>
      <c r="AO16" s="623"/>
      <c r="AP16" s="625"/>
      <c r="AQ16" s="625"/>
      <c r="AR16" s="625"/>
      <c r="AS16" s="625"/>
      <c r="AT16" s="625"/>
      <c r="AU16" s="625"/>
      <c r="AV16" s="622"/>
    </row>
    <row r="17" spans="1:48" s="211" customFormat="1" ht="22.5" customHeight="1">
      <c r="A17" s="1076"/>
      <c r="B17" s="975" t="s">
        <v>311</v>
      </c>
      <c r="C17" s="975" t="s">
        <v>332</v>
      </c>
      <c r="D17" s="975" t="s">
        <v>333</v>
      </c>
      <c r="E17" s="975" t="s">
        <v>336</v>
      </c>
      <c r="F17" s="975" t="s">
        <v>32</v>
      </c>
      <c r="G17" s="1070" t="s">
        <v>28</v>
      </c>
      <c r="H17" s="1071"/>
      <c r="I17" s="1070" t="s">
        <v>40</v>
      </c>
      <c r="J17" s="1083"/>
      <c r="K17" s="1083"/>
      <c r="L17" s="1071"/>
      <c r="M17" s="374" t="s">
        <v>33</v>
      </c>
      <c r="N17" s="374" t="s">
        <v>34</v>
      </c>
      <c r="O17" s="974" t="s">
        <v>331</v>
      </c>
      <c r="P17" s="493" t="s">
        <v>334</v>
      </c>
      <c r="Q17" s="494" t="s">
        <v>317</v>
      </c>
      <c r="R17" s="495" t="s">
        <v>318</v>
      </c>
      <c r="S17" s="453" t="s">
        <v>36</v>
      </c>
      <c r="T17" s="335"/>
      <c r="U17" s="336"/>
      <c r="V17" s="644"/>
      <c r="W17" s="644"/>
      <c r="X17" s="644"/>
      <c r="Y17" s="651"/>
      <c r="Z17" s="622"/>
      <c r="AA17" s="622"/>
      <c r="AB17" s="625"/>
      <c r="AC17" s="628"/>
      <c r="AD17" s="623"/>
      <c r="AE17" s="625"/>
      <c r="AF17" s="625"/>
      <c r="AG17" s="625"/>
      <c r="AH17" s="625"/>
      <c r="AI17" s="625"/>
      <c r="AJ17" s="625"/>
      <c r="AK17" s="622"/>
      <c r="AL17" s="622"/>
      <c r="AM17" s="623"/>
      <c r="AN17" s="653"/>
      <c r="AO17" s="623"/>
      <c r="AP17" s="625"/>
      <c r="AQ17" s="625"/>
      <c r="AR17" s="625"/>
      <c r="AS17" s="625"/>
      <c r="AT17" s="625"/>
      <c r="AU17" s="625"/>
      <c r="AV17" s="622"/>
    </row>
    <row r="18" spans="1:48" s="211" customFormat="1" ht="22.5" customHeight="1" thickBot="1">
      <c r="A18" s="983"/>
      <c r="B18" s="671"/>
      <c r="C18" s="671"/>
      <c r="D18" s="671"/>
      <c r="E18" s="671"/>
      <c r="F18" s="919" t="str">
        <f>IF($P$2&gt;""," + 3","+ 2")</f>
        <v>+ 2</v>
      </c>
      <c r="G18" s="1064">
        <f>IF(T22=0,0,IF(T28&gt;0,T28,T22)/VLOOKUP(E2,Type_Data,3,FALSE)*"1:00")</f>
        <v>6.9335317460317458E-2</v>
      </c>
      <c r="H18" s="1065"/>
      <c r="I18" s="1084" t="str">
        <f>IF(T3&lt;&gt;0,(T3&amp;" - "&amp;T4),"")</f>
        <v>UBTT - DADA</v>
      </c>
      <c r="J18" s="1085"/>
      <c r="K18" s="1085"/>
      <c r="L18" s="1086"/>
      <c r="M18" s="671"/>
      <c r="N18" s="671"/>
      <c r="O18" s="976"/>
      <c r="P18" s="672"/>
      <c r="Q18" s="673"/>
      <c r="R18" s="673"/>
      <c r="S18" s="453" t="s">
        <v>363</v>
      </c>
      <c r="T18" s="571"/>
      <c r="U18" s="572"/>
      <c r="V18" s="644"/>
      <c r="W18" s="644"/>
      <c r="X18" s="644"/>
      <c r="Y18" s="651"/>
      <c r="Z18" s="622"/>
      <c r="AA18" s="622"/>
      <c r="AB18" s="625"/>
      <c r="AC18" s="628"/>
      <c r="AD18" s="623"/>
      <c r="AE18" s="625"/>
      <c r="AF18" s="625"/>
      <c r="AG18" s="625"/>
      <c r="AH18" s="625"/>
      <c r="AI18" s="625"/>
      <c r="AJ18" s="625"/>
      <c r="AK18" s="622"/>
      <c r="AL18" s="622"/>
      <c r="AM18" s="623"/>
      <c r="AN18" s="653"/>
      <c r="AO18" s="655"/>
      <c r="AP18" s="623"/>
      <c r="AQ18" s="623"/>
      <c r="AR18" s="623"/>
      <c r="AS18" s="623"/>
      <c r="AT18" s="623"/>
      <c r="AU18" s="623"/>
      <c r="AV18" s="622"/>
    </row>
    <row r="19" spans="1:48" s="211" customFormat="1" ht="22.5" customHeight="1" thickTop="1">
      <c r="A19" s="984"/>
      <c r="B19" s="418" t="s">
        <v>23</v>
      </c>
      <c r="C19" s="410" t="s">
        <v>24</v>
      </c>
      <c r="D19" s="410" t="s">
        <v>25</v>
      </c>
      <c r="E19" s="410" t="s">
        <v>26</v>
      </c>
      <c r="F19" s="410" t="s">
        <v>27</v>
      </c>
      <c r="G19" s="1066" t="s">
        <v>31</v>
      </c>
      <c r="H19" s="1067"/>
      <c r="I19" s="410" t="s">
        <v>45</v>
      </c>
      <c r="J19" s="415" t="s">
        <v>14</v>
      </c>
      <c r="K19" s="415" t="s">
        <v>35</v>
      </c>
      <c r="L19" s="415" t="s">
        <v>29</v>
      </c>
      <c r="M19" s="534" t="s">
        <v>30</v>
      </c>
      <c r="N19" s="415" t="s">
        <v>12</v>
      </c>
      <c r="O19" s="415" t="s">
        <v>314</v>
      </c>
      <c r="P19" s="415" t="s">
        <v>71</v>
      </c>
      <c r="Q19" s="415" t="s">
        <v>315</v>
      </c>
      <c r="R19" s="419" t="s">
        <v>316</v>
      </c>
      <c r="S19" s="453" t="s">
        <v>5</v>
      </c>
      <c r="T19" s="234">
        <f>RTOM!C8</f>
        <v>6800</v>
      </c>
      <c r="U19" s="340">
        <f>RTOM!D8</f>
        <v>6725</v>
      </c>
      <c r="V19" s="644"/>
      <c r="W19" s="632"/>
      <c r="X19" s="632"/>
      <c r="Y19" s="651"/>
      <c r="Z19" s="622"/>
      <c r="AA19" s="622"/>
      <c r="AB19" s="622"/>
      <c r="AC19" s="628"/>
      <c r="AD19" s="625"/>
      <c r="AE19" s="625"/>
      <c r="AF19" s="625"/>
      <c r="AG19" s="625"/>
      <c r="AH19" s="625"/>
      <c r="AI19" s="625"/>
      <c r="AJ19" s="625"/>
      <c r="AK19" s="622"/>
      <c r="AL19" s="622"/>
      <c r="AM19" s="623"/>
      <c r="AN19" s="653"/>
      <c r="AO19" s="656"/>
      <c r="AP19" s="625"/>
      <c r="AQ19" s="625"/>
      <c r="AR19" s="625"/>
      <c r="AS19" s="625"/>
      <c r="AT19" s="625"/>
      <c r="AU19" s="625"/>
      <c r="AV19" s="622"/>
    </row>
    <row r="20" spans="1:48" s="211" customFormat="1" ht="22.5" customHeight="1">
      <c r="A20" s="1091" t="str">
        <f>IF(B20&gt;0,CONCATENATE("LEG ",SUM($P$53:P54)),0)</f>
        <v>LEG 2</v>
      </c>
      <c r="B20" s="657" t="str">
        <f>IF(C20=0,0,T4)</f>
        <v>DADA</v>
      </c>
      <c r="C20" s="634" t="s">
        <v>206</v>
      </c>
      <c r="D20" s="635">
        <v>500</v>
      </c>
      <c r="E20" s="636">
        <f t="shared" ref="E20:E30" si="16">IF(C20=0,0,distance(VLOOKUP(B20,Wpt_Table,3,FALSE),VLOOKUP(B20,Wpt_Table,4,FALSE),VLOOKUP(C20,Wpt_Table,3,FALSE),VLOOKUP(C20,Wpt_Table,4,FALSE)))</f>
        <v>36</v>
      </c>
      <c r="F20" s="637">
        <f t="shared" ref="F20:F30" si="17">IF(C20=0,0,TRACK(VLOOKUP(B20,Wpt_Table,3,FALSE),VLOOKUP(B20,Wpt_Table,4,FALSE),VLOOKUP(C20,Wpt_Table,3,FALSE),VLOOKUP(C20,Wpt_Table,4,FALSE)))</f>
        <v>281</v>
      </c>
      <c r="G20" s="1068">
        <f>IF(OR(C20=0,H20&lt;&gt;""),0,VLOOKUP($E$2,Type_Data,5,FALSE))</f>
        <v>140</v>
      </c>
      <c r="H20" s="1069"/>
      <c r="I20" s="638"/>
      <c r="J20" s="639">
        <f xml:space="preserve"> IF(C20=0,0,GS(IF(H20&lt;&gt;"",H20,G20),F20,I20))</f>
        <v>140</v>
      </c>
      <c r="K20" s="637">
        <f t="shared" ref="K20:K24" si="18">IF(C20=0,0,HEADING(F20,IF(G20=0,H20,G20),I20,VLOOKUP(B20,Wpt_Table,5,FALSE)))</f>
        <v>274</v>
      </c>
      <c r="L20" s="640">
        <f>IF(C20=0,0,(E20/J20)*"1:00"+MAXA((D20-U16)/1000*"0:00:30","0:02:00"))</f>
        <v>1.2103174603174602E-2</v>
      </c>
      <c r="M20" s="641"/>
      <c r="N20" s="642"/>
      <c r="O20" s="636">
        <f>IF(C20=0,0,Bingo_fuel(SUM(E21:$E$30),J20,$U$8,$R$15,VLOOKUP($E$2,Type_Data,3,FALSE),$U$5,,$U$7))</f>
        <v>292.5</v>
      </c>
      <c r="P20" s="675"/>
      <c r="Q20" s="657"/>
      <c r="R20" s="676"/>
      <c r="S20" s="453" t="s">
        <v>4</v>
      </c>
      <c r="T20" s="234">
        <f>IF($D$2=0,0,$G$2+$S$2)</f>
        <v>4963.8999999999996</v>
      </c>
      <c r="U20" s="341">
        <f>IF($D$2=0,0,$G$2+$S$2)</f>
        <v>4963.8999999999996</v>
      </c>
      <c r="V20" s="654"/>
      <c r="W20" s="654"/>
      <c r="X20" s="654"/>
      <c r="Y20" s="677"/>
      <c r="Z20" s="623"/>
      <c r="AA20" s="622"/>
      <c r="AB20" s="678"/>
      <c r="AC20" s="628"/>
      <c r="AD20" s="622"/>
      <c r="AE20" s="625"/>
      <c r="AF20" s="625"/>
      <c r="AG20" s="625"/>
      <c r="AH20" s="625"/>
      <c r="AI20" s="625"/>
      <c r="AJ20" s="625"/>
      <c r="AK20" s="622"/>
      <c r="AL20" s="622"/>
      <c r="AM20" s="623"/>
      <c r="AN20" s="623"/>
      <c r="AO20" s="655"/>
      <c r="AP20" s="625"/>
      <c r="AQ20" s="625"/>
      <c r="AR20" s="625"/>
      <c r="AS20" s="625"/>
      <c r="AT20" s="625"/>
      <c r="AU20" s="633"/>
      <c r="AV20" s="622"/>
    </row>
    <row r="21" spans="1:48" s="211" customFormat="1" ht="22.5" customHeight="1">
      <c r="A21" s="1091"/>
      <c r="B21" s="657" t="str">
        <f t="shared" ref="B21:B30" si="19">IF(C21=0,0,C20)</f>
        <v>RABO</v>
      </c>
      <c r="C21" s="634" t="s">
        <v>153</v>
      </c>
      <c r="D21" s="635">
        <v>500</v>
      </c>
      <c r="E21" s="636">
        <f t="shared" si="16"/>
        <v>15</v>
      </c>
      <c r="F21" s="637">
        <f t="shared" si="17"/>
        <v>275</v>
      </c>
      <c r="G21" s="1068">
        <f t="shared" ref="G21:G24" si="20">IF(OR(C21=0,H21&gt;0),0,VLOOKUP($E$2,Type_Data,5,FALSE))</f>
        <v>140</v>
      </c>
      <c r="H21" s="1069"/>
      <c r="I21" s="216">
        <f t="shared" ref="I21:I26" si="21">IF(C21=0,0,$I$20)</f>
        <v>0</v>
      </c>
      <c r="J21" s="639">
        <f t="shared" ref="J21:J24" si="22" xml:space="preserve"> IF(C21=0,0,GS(IF(H21&gt;0,H21,G21),F21,I21))</f>
        <v>140</v>
      </c>
      <c r="K21" s="637">
        <f t="shared" si="18"/>
        <v>268</v>
      </c>
      <c r="L21" s="640">
        <f>IF(B21=0,0,(E21/J21)*"1:00"+IF(D21&gt;D20,"0:00:30"/1000*(D21-D20),0))</f>
        <v>4.464285714285714E-3</v>
      </c>
      <c r="M21" s="641"/>
      <c r="N21" s="642"/>
      <c r="O21" s="636">
        <f>IF(C21=0,0,Bingo_fuel(SUM(E22:$E$30),J21,$U$8,$R$15,VLOOKUP($E$2,Type_Data,3,FALSE),$U$5,,$U$7))</f>
        <v>243</v>
      </c>
      <c r="P21" s="675"/>
      <c r="Q21" s="657"/>
      <c r="R21" s="676"/>
      <c r="S21" s="453" t="s">
        <v>65</v>
      </c>
      <c r="T21" s="342">
        <f>IF(T4&gt;0,MAX(T19-T20,0),0)</f>
        <v>1836.1000000000004</v>
      </c>
      <c r="U21" s="340">
        <f>IF(U4&gt;0,MAX(U19-U20,0),0)</f>
        <v>1761.1000000000004</v>
      </c>
      <c r="V21" s="654"/>
      <c r="W21" s="654"/>
      <c r="X21" s="654"/>
      <c r="Y21" s="664"/>
      <c r="Z21" s="622"/>
      <c r="AA21" s="652"/>
      <c r="AB21" s="622"/>
      <c r="AC21" s="628"/>
      <c r="AD21" s="622"/>
      <c r="AE21" s="625"/>
      <c r="AF21" s="625"/>
      <c r="AG21" s="625"/>
      <c r="AH21" s="625"/>
      <c r="AI21" s="625"/>
      <c r="AJ21" s="625"/>
      <c r="AK21" s="622"/>
      <c r="AL21" s="622"/>
      <c r="AM21" s="623"/>
      <c r="AN21" s="623"/>
      <c r="AO21" s="655"/>
      <c r="AP21" s="625"/>
      <c r="AQ21" s="625"/>
      <c r="AR21" s="625"/>
      <c r="AS21" s="625"/>
      <c r="AT21" s="625"/>
      <c r="AU21" s="625"/>
      <c r="AV21" s="622"/>
    </row>
    <row r="22" spans="1:48" s="211" customFormat="1" ht="22.5" customHeight="1">
      <c r="A22" s="1091"/>
      <c r="B22" s="657" t="str">
        <f t="shared" si="19"/>
        <v>GUM</v>
      </c>
      <c r="C22" s="634" t="s">
        <v>373</v>
      </c>
      <c r="D22" s="635">
        <v>500</v>
      </c>
      <c r="E22" s="636">
        <f t="shared" si="16"/>
        <v>5</v>
      </c>
      <c r="F22" s="637">
        <f t="shared" si="17"/>
        <v>7</v>
      </c>
      <c r="G22" s="1068">
        <f t="shared" si="20"/>
        <v>140</v>
      </c>
      <c r="H22" s="1069"/>
      <c r="I22" s="216">
        <f t="shared" si="21"/>
        <v>0</v>
      </c>
      <c r="J22" s="639">
        <f t="shared" si="22"/>
        <v>140</v>
      </c>
      <c r="K22" s="637">
        <f t="shared" si="18"/>
        <v>1</v>
      </c>
      <c r="L22" s="640">
        <f t="shared" ref="L22:L24" si="23">IF(B22=0,0,(E22/J22)*"1:00"+IF(D22&gt;D21,"0:00:30"/1000*(D22-D21),0))</f>
        <v>1.488095238095238E-3</v>
      </c>
      <c r="M22" s="641"/>
      <c r="N22" s="642"/>
      <c r="O22" s="636">
        <f>IF(C22=0,0,Bingo_fuel(SUM(E23:$E$30),J22,$U$8,$R$15,VLOOKUP($E$2,Type_Data,3,FALSE),$U$5,,$U$7))</f>
        <v>226.5</v>
      </c>
      <c r="P22" s="675"/>
      <c r="Q22" s="657"/>
      <c r="R22" s="676"/>
      <c r="S22" s="453" t="s">
        <v>68</v>
      </c>
      <c r="T22" s="342">
        <f>IF(T4=0,0,T13-T10)</f>
        <v>698.9</v>
      </c>
      <c r="U22" s="340">
        <f>IF(U4=0,0,U13-U10)</f>
        <v>425.6</v>
      </c>
      <c r="V22" s="654"/>
      <c r="W22" s="654"/>
      <c r="X22" s="654"/>
      <c r="Y22" s="651"/>
      <c r="Z22" s="622"/>
      <c r="AA22" s="652"/>
      <c r="AB22" s="622"/>
      <c r="AC22" s="628"/>
      <c r="AD22" s="622"/>
      <c r="AE22" s="625"/>
      <c r="AF22" s="625"/>
      <c r="AG22" s="625"/>
      <c r="AH22" s="625"/>
      <c r="AI22" s="625"/>
      <c r="AJ22" s="625"/>
      <c r="AK22" s="622"/>
      <c r="AL22" s="622"/>
      <c r="AM22" s="623"/>
      <c r="AN22" s="623"/>
      <c r="AO22" s="663"/>
      <c r="AP22" s="625"/>
      <c r="AQ22" s="625"/>
      <c r="AR22" s="625"/>
      <c r="AS22" s="625"/>
      <c r="AT22" s="625"/>
      <c r="AU22" s="625"/>
      <c r="AV22" s="622"/>
    </row>
    <row r="23" spans="1:48" s="211" customFormat="1" ht="22.5" customHeight="1">
      <c r="A23" s="1091"/>
      <c r="B23" s="657" t="str">
        <f t="shared" si="19"/>
        <v>ABSU1</v>
      </c>
      <c r="C23" s="634" t="s">
        <v>237</v>
      </c>
      <c r="D23" s="635">
        <v>500</v>
      </c>
      <c r="E23" s="636">
        <f t="shared" si="16"/>
        <v>5</v>
      </c>
      <c r="F23" s="637">
        <f t="shared" si="17"/>
        <v>335</v>
      </c>
      <c r="G23" s="1068">
        <f t="shared" si="20"/>
        <v>140</v>
      </c>
      <c r="H23" s="1069"/>
      <c r="I23" s="216">
        <f t="shared" si="21"/>
        <v>0</v>
      </c>
      <c r="J23" s="639">
        <f t="shared" si="22"/>
        <v>140</v>
      </c>
      <c r="K23" s="637">
        <f t="shared" si="18"/>
        <v>328</v>
      </c>
      <c r="L23" s="640">
        <f t="shared" si="23"/>
        <v>1.488095238095238E-3</v>
      </c>
      <c r="M23" s="641"/>
      <c r="N23" s="642"/>
      <c r="O23" s="636">
        <f>IF(C23=0,0,Bingo_fuel(SUM(E24:$E$30),J23,$U$8,$R$15,VLOOKUP($E$2,Type_Data,3,FALSE),$U$5,,$U$7))</f>
        <v>210</v>
      </c>
      <c r="P23" s="675"/>
      <c r="Q23" s="657"/>
      <c r="R23" s="676"/>
      <c r="S23" s="459" t="s">
        <v>3</v>
      </c>
      <c r="T23" s="420">
        <f>MAX(T21-T22-T10,0)</f>
        <v>1087.2000000000003</v>
      </c>
      <c r="U23" s="421">
        <f>MAX(U21-U22-U10,0)</f>
        <v>1285.5000000000005</v>
      </c>
      <c r="V23" s="654"/>
      <c r="W23" s="654"/>
      <c r="X23" s="654"/>
      <c r="Y23" s="664"/>
      <c r="Z23" s="622"/>
      <c r="AA23" s="652"/>
      <c r="AB23" s="622"/>
      <c r="AC23" s="628"/>
      <c r="AD23" s="622"/>
      <c r="AE23" s="625"/>
      <c r="AF23" s="625"/>
      <c r="AG23" s="625"/>
      <c r="AH23" s="625"/>
      <c r="AI23" s="625"/>
      <c r="AJ23" s="625"/>
      <c r="AK23" s="623"/>
      <c r="AL23" s="622"/>
      <c r="AM23" s="623"/>
      <c r="AN23" s="646"/>
      <c r="AO23" s="663"/>
      <c r="AP23" s="625"/>
      <c r="AQ23" s="625"/>
      <c r="AR23" s="625"/>
      <c r="AS23" s="625"/>
      <c r="AT23" s="625"/>
      <c r="AU23" s="625"/>
      <c r="AV23" s="622"/>
    </row>
    <row r="24" spans="1:48" s="211" customFormat="1" ht="22.5" customHeight="1" thickBot="1">
      <c r="A24" s="1091"/>
      <c r="B24" s="657">
        <f t="shared" si="19"/>
        <v>0</v>
      </c>
      <c r="C24" s="634"/>
      <c r="D24" s="635"/>
      <c r="E24" s="636">
        <f t="shared" si="16"/>
        <v>0</v>
      </c>
      <c r="F24" s="637">
        <f t="shared" si="17"/>
        <v>0</v>
      </c>
      <c r="G24" s="1068">
        <f t="shared" si="20"/>
        <v>0</v>
      </c>
      <c r="H24" s="1069"/>
      <c r="I24" s="216">
        <f t="shared" si="21"/>
        <v>0</v>
      </c>
      <c r="J24" s="639">
        <f t="shared" si="22"/>
        <v>0</v>
      </c>
      <c r="K24" s="637">
        <f t="shared" si="18"/>
        <v>0</v>
      </c>
      <c r="L24" s="640">
        <f t="shared" si="23"/>
        <v>0</v>
      </c>
      <c r="M24" s="641"/>
      <c r="N24" s="642"/>
      <c r="O24" s="636">
        <f>IF(C24=0,0,Bingo_fuel(SUM(E25:$E$30),J24,$U$8,$R$15,VLOOKUP($E$2,Type_Data,3,FALSE),$U$5,,$U$7))</f>
        <v>0</v>
      </c>
      <c r="P24" s="675"/>
      <c r="Q24" s="657"/>
      <c r="R24" s="676"/>
      <c r="S24" s="575" t="s">
        <v>365</v>
      </c>
      <c r="T24" s="585"/>
      <c r="U24" s="586"/>
      <c r="V24" s="654"/>
      <c r="W24" s="654"/>
      <c r="X24" s="654"/>
      <c r="Y24" s="664"/>
      <c r="Z24" s="679"/>
      <c r="AA24" s="625"/>
      <c r="AB24" s="622"/>
      <c r="AC24" s="628"/>
      <c r="AD24" s="622"/>
      <c r="AE24" s="680"/>
      <c r="AF24" s="663"/>
      <c r="AG24" s="663"/>
      <c r="AH24" s="663"/>
      <c r="AI24" s="663"/>
      <c r="AJ24" s="663"/>
      <c r="AK24" s="623"/>
      <c r="AL24" s="622"/>
      <c r="AM24" s="623"/>
      <c r="AN24" s="646"/>
      <c r="AO24" s="623"/>
      <c r="AP24" s="623"/>
      <c r="AQ24" s="623"/>
      <c r="AR24" s="623"/>
      <c r="AS24" s="625"/>
      <c r="AT24" s="625"/>
      <c r="AU24" s="623"/>
      <c r="AV24" s="622"/>
    </row>
    <row r="25" spans="1:48" s="211" customFormat="1" ht="22.5" customHeight="1" thickTop="1" thickBot="1">
      <c r="A25" s="1091"/>
      <c r="B25" s="657">
        <f t="shared" si="19"/>
        <v>0</v>
      </c>
      <c r="C25" s="634"/>
      <c r="D25" s="635"/>
      <c r="E25" s="636">
        <f t="shared" si="16"/>
        <v>0</v>
      </c>
      <c r="F25" s="637">
        <f t="shared" si="17"/>
        <v>0</v>
      </c>
      <c r="G25" s="1068">
        <f t="shared" ref="G25:G30" si="24">IF(OR(C25=0,H25&gt;0),0,VLOOKUP($E$2,Type_Data,5,FALSE))</f>
        <v>0</v>
      </c>
      <c r="H25" s="1069"/>
      <c r="I25" s="216">
        <f t="shared" si="21"/>
        <v>0</v>
      </c>
      <c r="J25" s="639">
        <f t="shared" ref="J25:J30" si="25" xml:space="preserve"> IF(C25=0,0,GS(IF(H25&gt;0,H25,G25),F25,I25))</f>
        <v>0</v>
      </c>
      <c r="K25" s="637">
        <f t="shared" ref="K25:K30" si="26">IF(C25=0,0,HEADING(F25,IF(G25=0,H25,G25),I25,VLOOKUP(B25,Wpt_Table,5,FALSE)))</f>
        <v>0</v>
      </c>
      <c r="L25" s="640">
        <f t="shared" ref="L25:L29" si="27">IF(B25=0,0,(E25/J25)*"1:00"+IF(D25&gt;D24,"0:00:30"/1000*(D25-D24),0))</f>
        <v>0</v>
      </c>
      <c r="M25" s="641"/>
      <c r="N25" s="642"/>
      <c r="O25" s="636">
        <f>IF(C25=0,0,Bingo_fuel(SUM(E26:$E$30),J25,$U$8,$R$15,VLOOKUP($E$2,Type_Data,3,FALSE),$U$5,,$U$7))</f>
        <v>0</v>
      </c>
      <c r="P25" s="675"/>
      <c r="Q25" s="657"/>
      <c r="R25" s="676"/>
      <c r="S25" s="1077" t="str">
        <f>IF(RTOM!L4=FALSE,"RAMP MASS (LBS)",IF(RTOM!L4=TRUE,"RAMP MASS (KGS)","RAMP MASS"))</f>
        <v>RAMP MASS (KGS)</v>
      </c>
      <c r="T25" s="1078"/>
      <c r="U25" s="1079"/>
      <c r="V25" s="632"/>
      <c r="W25" s="632"/>
      <c r="X25" s="654"/>
      <c r="Y25" s="681"/>
      <c r="Z25" s="682"/>
      <c r="AA25" s="682"/>
      <c r="AB25" s="622"/>
      <c r="AC25" s="628"/>
      <c r="AD25" s="622"/>
      <c r="AE25" s="680"/>
      <c r="AF25" s="663"/>
      <c r="AG25" s="663"/>
      <c r="AH25" s="663"/>
      <c r="AI25" s="663"/>
      <c r="AJ25" s="663"/>
      <c r="AK25" s="623"/>
      <c r="AL25" s="622"/>
      <c r="AM25" s="623"/>
      <c r="AN25" s="653"/>
      <c r="AO25" s="623"/>
      <c r="AP25" s="625"/>
      <c r="AQ25" s="625"/>
      <c r="AR25" s="625"/>
      <c r="AS25" s="625"/>
      <c r="AT25" s="625"/>
      <c r="AU25" s="625"/>
      <c r="AV25" s="622"/>
    </row>
    <row r="26" spans="1:48" s="211" customFormat="1" ht="22.5" customHeight="1" thickTop="1">
      <c r="A26" s="1091"/>
      <c r="B26" s="657">
        <f t="shared" si="19"/>
        <v>0</v>
      </c>
      <c r="C26" s="634"/>
      <c r="D26" s="635"/>
      <c r="E26" s="636">
        <f t="shared" si="16"/>
        <v>0</v>
      </c>
      <c r="F26" s="637">
        <f t="shared" si="17"/>
        <v>0</v>
      </c>
      <c r="G26" s="1068">
        <f t="shared" si="24"/>
        <v>0</v>
      </c>
      <c r="H26" s="1069"/>
      <c r="I26" s="216">
        <f t="shared" si="21"/>
        <v>0</v>
      </c>
      <c r="J26" s="639">
        <f t="shared" si="25"/>
        <v>0</v>
      </c>
      <c r="K26" s="637">
        <f t="shared" si="26"/>
        <v>0</v>
      </c>
      <c r="L26" s="640">
        <f t="shared" si="27"/>
        <v>0</v>
      </c>
      <c r="M26" s="641"/>
      <c r="N26" s="642"/>
      <c r="O26" s="636">
        <f>IF(C26=0,0,Bingo_fuel(SUM(E27:$E$30),J26,$U$8,$R$15,VLOOKUP($E$2,Type_Data,3,FALSE),$U$5,,$U$7))</f>
        <v>0</v>
      </c>
      <c r="P26" s="675"/>
      <c r="Q26" s="657"/>
      <c r="R26" s="676"/>
      <c r="S26" s="458" t="s">
        <v>4</v>
      </c>
      <c r="T26" s="234">
        <f>IF($D$2=0,0,$G$2+$S$2)</f>
        <v>4963.8999999999996</v>
      </c>
      <c r="U26" s="341">
        <f>IF($D$2=0,0,$G$2+$S$2)</f>
        <v>4963.8999999999996</v>
      </c>
      <c r="V26" s="654"/>
      <c r="W26" s="654"/>
      <c r="X26" s="654"/>
      <c r="Y26" s="624"/>
      <c r="Z26" s="656"/>
      <c r="AA26" s="622"/>
      <c r="AB26" s="678"/>
      <c r="AC26" s="680"/>
      <c r="AD26" s="622"/>
      <c r="AE26" s="653"/>
      <c r="AF26" s="625"/>
      <c r="AG26" s="625"/>
      <c r="AH26" s="625"/>
      <c r="AI26" s="625"/>
      <c r="AJ26" s="623"/>
      <c r="AK26" s="623"/>
      <c r="AL26" s="623"/>
      <c r="AM26" s="623"/>
      <c r="AN26" s="653"/>
      <c r="AO26" s="623"/>
      <c r="AP26" s="625"/>
      <c r="AQ26" s="625"/>
      <c r="AR26" s="625"/>
      <c r="AS26" s="625"/>
      <c r="AT26" s="625"/>
      <c r="AU26" s="625"/>
      <c r="AV26" s="622"/>
    </row>
    <row r="27" spans="1:48" s="211" customFormat="1" ht="22.5" customHeight="1">
      <c r="A27" s="1091"/>
      <c r="B27" s="657">
        <f t="shared" si="19"/>
        <v>0</v>
      </c>
      <c r="C27" s="634"/>
      <c r="D27" s="635"/>
      <c r="E27" s="636">
        <f t="shared" si="16"/>
        <v>0</v>
      </c>
      <c r="F27" s="637">
        <f t="shared" si="17"/>
        <v>0</v>
      </c>
      <c r="G27" s="1068">
        <f t="shared" si="24"/>
        <v>0</v>
      </c>
      <c r="H27" s="1069"/>
      <c r="I27" s="216">
        <f t="shared" ref="I27:I29" si="28">IF(C27=0,0,$I$20)</f>
        <v>0</v>
      </c>
      <c r="J27" s="639">
        <f t="shared" si="25"/>
        <v>0</v>
      </c>
      <c r="K27" s="637">
        <f t="shared" si="26"/>
        <v>0</v>
      </c>
      <c r="L27" s="640">
        <f t="shared" si="27"/>
        <v>0</v>
      </c>
      <c r="M27" s="641"/>
      <c r="N27" s="642"/>
      <c r="O27" s="636">
        <f>IF(C27=0,0,Bingo_fuel(SUM(E28:$E$30),J27,$U$8,$R$15,VLOOKUP($E$2,Type_Data,3,FALSE),$U$5,,$U$7))</f>
        <v>0</v>
      </c>
      <c r="P27" s="675"/>
      <c r="Q27" s="657"/>
      <c r="R27" s="676"/>
      <c r="S27" s="453" t="s">
        <v>67</v>
      </c>
      <c r="T27" s="405"/>
      <c r="U27" s="406"/>
      <c r="V27" s="654"/>
      <c r="W27" s="654"/>
      <c r="X27" s="654"/>
      <c r="Y27" s="624"/>
      <c r="Z27" s="656"/>
      <c r="AA27" s="622"/>
      <c r="AB27" s="622"/>
      <c r="AC27" s="680"/>
      <c r="AD27" s="622"/>
      <c r="AE27" s="623"/>
      <c r="AF27" s="623"/>
      <c r="AG27" s="622"/>
      <c r="AH27" s="622"/>
      <c r="AI27" s="622"/>
      <c r="AJ27" s="623"/>
      <c r="AK27" s="623"/>
      <c r="AL27" s="623"/>
      <c r="AM27" s="623"/>
      <c r="AN27" s="653"/>
      <c r="AO27" s="623"/>
      <c r="AP27" s="625"/>
      <c r="AQ27" s="625"/>
      <c r="AR27" s="625"/>
      <c r="AS27" s="625"/>
      <c r="AT27" s="625"/>
      <c r="AU27" s="625"/>
      <c r="AV27" s="622"/>
    </row>
    <row r="28" spans="1:48" s="211" customFormat="1" ht="22.5" customHeight="1">
      <c r="A28" s="1091"/>
      <c r="B28" s="657">
        <f t="shared" si="19"/>
        <v>0</v>
      </c>
      <c r="C28" s="634"/>
      <c r="D28" s="635"/>
      <c r="E28" s="636">
        <f t="shared" si="16"/>
        <v>0</v>
      </c>
      <c r="F28" s="637">
        <f t="shared" si="17"/>
        <v>0</v>
      </c>
      <c r="G28" s="1068">
        <f t="shared" si="24"/>
        <v>0</v>
      </c>
      <c r="H28" s="1069"/>
      <c r="I28" s="216">
        <f t="shared" si="28"/>
        <v>0</v>
      </c>
      <c r="J28" s="639">
        <f t="shared" si="25"/>
        <v>0</v>
      </c>
      <c r="K28" s="637">
        <f t="shared" si="26"/>
        <v>0</v>
      </c>
      <c r="L28" s="640">
        <f t="shared" si="27"/>
        <v>0</v>
      </c>
      <c r="M28" s="641"/>
      <c r="N28" s="642"/>
      <c r="O28" s="636">
        <f>IF(C28=0,0,Bingo_fuel(SUM(E29:$E$30),J28,$U$8,$R$15,VLOOKUP($E$2,Type_Data,3,FALSE),$U$5,,$U$7))</f>
        <v>0</v>
      </c>
      <c r="P28" s="675"/>
      <c r="Q28" s="657"/>
      <c r="R28" s="676"/>
      <c r="S28" s="453" t="s">
        <v>451</v>
      </c>
      <c r="T28" s="242"/>
      <c r="U28" s="380"/>
      <c r="V28" s="632"/>
      <c r="W28" s="632"/>
      <c r="X28" s="632"/>
      <c r="Y28" s="645"/>
      <c r="Z28" s="625"/>
      <c r="AA28" s="622"/>
      <c r="AB28" s="622"/>
      <c r="AC28" s="653"/>
      <c r="AD28" s="622"/>
      <c r="AE28" s="623"/>
      <c r="AF28" s="623"/>
      <c r="AG28" s="622"/>
      <c r="AH28" s="622"/>
      <c r="AI28" s="622"/>
      <c r="AJ28" s="623"/>
      <c r="AK28" s="623"/>
      <c r="AL28" s="623"/>
      <c r="AM28" s="623"/>
      <c r="AN28" s="623"/>
      <c r="AO28" s="655"/>
      <c r="AP28" s="623"/>
      <c r="AQ28" s="623"/>
      <c r="AR28" s="623"/>
      <c r="AS28" s="623"/>
      <c r="AT28" s="623"/>
      <c r="AU28" s="625"/>
      <c r="AV28" s="622"/>
    </row>
    <row r="29" spans="1:48" s="211" customFormat="1" ht="22.5" customHeight="1" thickBot="1">
      <c r="A29" s="1091"/>
      <c r="B29" s="657">
        <f t="shared" si="19"/>
        <v>0</v>
      </c>
      <c r="C29" s="634"/>
      <c r="D29" s="635"/>
      <c r="E29" s="636">
        <f t="shared" si="16"/>
        <v>0</v>
      </c>
      <c r="F29" s="637">
        <f t="shared" si="17"/>
        <v>0</v>
      </c>
      <c r="G29" s="1068">
        <f t="shared" si="24"/>
        <v>0</v>
      </c>
      <c r="H29" s="1069"/>
      <c r="I29" s="216">
        <f t="shared" si="28"/>
        <v>0</v>
      </c>
      <c r="J29" s="639">
        <f t="shared" si="25"/>
        <v>0</v>
      </c>
      <c r="K29" s="637">
        <f t="shared" si="26"/>
        <v>0</v>
      </c>
      <c r="L29" s="640">
        <f t="shared" si="27"/>
        <v>0</v>
      </c>
      <c r="M29" s="641"/>
      <c r="N29" s="642"/>
      <c r="O29" s="636">
        <f>IF(C29=0,0,Bingo_fuel(SUM(E30:$E$30),J29,$U$8,$R$15,VLOOKUP($E$2,Type_Data,3,FALSE),$U$5,,$U$7))</f>
        <v>0</v>
      </c>
      <c r="P29" s="675"/>
      <c r="Q29" s="657"/>
      <c r="R29" s="676"/>
      <c r="S29" s="462" t="s">
        <v>61</v>
      </c>
      <c r="T29" s="344">
        <f>IF(AND(OR(T27&gt;0,T28&gt;0),T28&gt;0),SUM(T26:T28),0)</f>
        <v>0</v>
      </c>
      <c r="U29" s="345">
        <f>IF(AND(OR(U27&gt;0,U28&gt;0),U28&gt;0),SUM(U26:U28),0)</f>
        <v>0</v>
      </c>
      <c r="V29" s="654"/>
      <c r="W29" s="654"/>
      <c r="X29" s="654"/>
      <c r="Y29" s="645"/>
      <c r="Z29" s="625"/>
      <c r="AA29" s="622"/>
      <c r="AB29" s="678"/>
      <c r="AC29" s="680"/>
      <c r="AD29" s="622"/>
      <c r="AE29" s="691"/>
      <c r="AF29" s="623"/>
      <c r="AG29" s="623"/>
      <c r="AH29" s="623"/>
      <c r="AI29" s="623"/>
      <c r="AJ29" s="623"/>
      <c r="AK29" s="625"/>
      <c r="AL29" s="625"/>
      <c r="AM29" s="625"/>
      <c r="AN29" s="623"/>
      <c r="AO29" s="656"/>
      <c r="AP29" s="625"/>
      <c r="AQ29" s="625"/>
      <c r="AR29" s="625"/>
      <c r="AS29" s="625"/>
      <c r="AT29" s="625"/>
      <c r="AU29" s="625"/>
      <c r="AV29" s="622"/>
    </row>
    <row r="30" spans="1:48" s="211" customFormat="1" ht="22.5" customHeight="1" thickTop="1" thickBot="1">
      <c r="A30" s="1091"/>
      <c r="B30" s="657">
        <f t="shared" si="19"/>
        <v>0</v>
      </c>
      <c r="C30" s="634"/>
      <c r="D30" s="635"/>
      <c r="E30" s="636">
        <f t="shared" si="16"/>
        <v>0</v>
      </c>
      <c r="F30" s="637">
        <f t="shared" si="17"/>
        <v>0</v>
      </c>
      <c r="G30" s="1068">
        <f t="shared" si="24"/>
        <v>0</v>
      </c>
      <c r="H30" s="1069"/>
      <c r="I30" s="216">
        <f>IF(C30=0,0,$I$20)</f>
        <v>0</v>
      </c>
      <c r="J30" s="639">
        <f t="shared" si="25"/>
        <v>0</v>
      </c>
      <c r="K30" s="637">
        <f t="shared" si="26"/>
        <v>0</v>
      </c>
      <c r="L30" s="640">
        <f>IF(B30=0,0,(E30/J30)*"1:00"+IF(D30&gt;D29,"0:00:30"/1000*(D30-D29),0))</f>
        <v>0</v>
      </c>
      <c r="M30" s="641"/>
      <c r="N30" s="642"/>
      <c r="O30" s="636">
        <f>IF(C30=0,0,Bingo_fuel(0,J30,$U$8,$R$15,VLOOKUP($E$2,Type_Data,3,FALSE),$U$5,,$U$7))</f>
        <v>0</v>
      </c>
      <c r="P30" s="675"/>
      <c r="Q30" s="657"/>
      <c r="R30" s="676"/>
      <c r="S30" s="1061" t="s">
        <v>335</v>
      </c>
      <c r="T30" s="1062"/>
      <c r="U30" s="1063"/>
      <c r="V30" s="644"/>
      <c r="W30" s="644"/>
      <c r="X30" s="644"/>
      <c r="Y30" s="645"/>
      <c r="Z30" s="625"/>
      <c r="AA30" s="622"/>
      <c r="AB30" s="622"/>
      <c r="AC30" s="680"/>
      <c r="AD30" s="622"/>
      <c r="AE30" s="663"/>
      <c r="AF30" s="651"/>
      <c r="AG30" s="694"/>
      <c r="AH30" s="694"/>
      <c r="AI30" s="694"/>
      <c r="AJ30" s="651"/>
      <c r="AK30" s="680"/>
      <c r="AL30" s="680"/>
      <c r="AM30" s="663"/>
      <c r="AN30" s="623"/>
      <c r="AO30" s="655"/>
      <c r="AP30" s="625"/>
      <c r="AQ30" s="625"/>
      <c r="AR30" s="625"/>
      <c r="AS30" s="625"/>
      <c r="AT30" s="625"/>
      <c r="AU30" s="625"/>
      <c r="AV30" s="622"/>
    </row>
    <row r="31" spans="1:48" s="211" customFormat="1" ht="22.5" customHeight="1" thickTop="1">
      <c r="A31" s="1091"/>
      <c r="B31" s="950"/>
      <c r="C31" s="932"/>
      <c r="D31" s="933" t="s">
        <v>276</v>
      </c>
      <c r="E31" s="981" t="str">
        <f>IF(SUM(E20:E30)=0,0,TEXT(SUM(E20:E30),0))</f>
        <v>61</v>
      </c>
      <c r="F31" s="940" t="s">
        <v>279</v>
      </c>
      <c r="G31" s="1092"/>
      <c r="H31" s="1092"/>
      <c r="I31" s="936"/>
      <c r="J31" s="937"/>
      <c r="K31" s="938" t="s">
        <v>64</v>
      </c>
      <c r="L31" s="939">
        <f>IF(SUM(L20:L30)=0,0,MAX("0:03",SUM(L20:L30)))</f>
        <v>1.9543650793650794E-2</v>
      </c>
      <c r="M31" s="943"/>
      <c r="N31" s="952"/>
      <c r="O31" s="619"/>
      <c r="P31" s="605"/>
      <c r="Q31" s="609"/>
      <c r="R31" s="610"/>
      <c r="S31" s="458" t="s">
        <v>312</v>
      </c>
      <c r="T31" s="692">
        <f>IF(T22=0,0,PNR((IF(T28=0,T22,T28)-T8)/VLOOKUP(FrontPage!$F$5,Type_Data,3,FALSE),F4,IF(H4&lt;&gt;"",H4,G4),I4,J4))</f>
        <v>116</v>
      </c>
      <c r="U31" s="693">
        <f>IF(U22=0,0,PNR((IF(U28=0,U22,U28)-U8)/VLOOKUP(FrontPage!$F$5,Type_Data,3,FALSE),$F$20,IF(H20&lt;&gt;"",H20,G20),I$20,$J$20))</f>
        <v>35</v>
      </c>
      <c r="V31" s="644"/>
      <c r="W31" s="644"/>
      <c r="X31" s="644"/>
      <c r="Y31" s="697"/>
      <c r="Z31" s="698"/>
      <c r="AA31" s="622"/>
      <c r="AB31" s="622"/>
      <c r="AC31" s="653"/>
      <c r="AD31" s="622"/>
      <c r="AE31" s="663"/>
      <c r="AF31" s="651"/>
      <c r="AG31" s="651"/>
      <c r="AH31" s="651"/>
      <c r="AI31" s="651"/>
      <c r="AJ31" s="651"/>
      <c r="AK31" s="680"/>
      <c r="AL31" s="680"/>
      <c r="AM31" s="663"/>
      <c r="AN31" s="623"/>
      <c r="AO31" s="655"/>
      <c r="AP31" s="625"/>
      <c r="AQ31" s="625"/>
      <c r="AR31" s="625"/>
      <c r="AS31" s="625"/>
      <c r="AT31" s="625"/>
      <c r="AU31" s="625"/>
      <c r="AV31" s="622"/>
    </row>
    <row r="32" spans="1:48" s="211" customFormat="1" ht="22.5" customHeight="1">
      <c r="A32" s="1091"/>
      <c r="B32" s="665" t="s">
        <v>50</v>
      </c>
      <c r="C32" s="634"/>
      <c r="D32" s="635"/>
      <c r="E32" s="636">
        <f>IF(C32=0,0,distance(VLOOKUP(U4,Wpt_Table,3,FALSE),VLOOKUP(U4,Wpt_Table,4,FALSE),VLOOKUP(C32,Wpt_Table,3,FALSE),VLOOKUP(C32,Wpt_Table,4,FALSE)))</f>
        <v>0</v>
      </c>
      <c r="F32" s="637">
        <f>IF(C32=0,0,TRACK(VLOOKUP(U4,Wpt_Table,3,FALSE),VLOOKUP(U4,Wpt_Table,4,FALSE),VLOOKUP(C32,Wpt_Table,3,FALSE),VLOOKUP(C32,Wpt_Table,4,FALSE)))</f>
        <v>0</v>
      </c>
      <c r="G32" s="1068">
        <f>IF(OR(C32=0,H32&lt;&gt;""),0,VLOOKUP($E$2,Type_Data,5,FALSE))</f>
        <v>0</v>
      </c>
      <c r="H32" s="1069"/>
      <c r="I32" s="683"/>
      <c r="J32" s="639">
        <f xml:space="preserve"> IF(C32=0,0,GS(IF(H32&lt;&gt;"",H32,G32),F32,I32))</f>
        <v>0</v>
      </c>
      <c r="K32" s="637">
        <f>IF(C32=0,0,HEADING(F32,IF(G32=0,H32,G32),I32,VLOOKUP(C32,Wpt_Table,5,FALSE)))</f>
        <v>0</v>
      </c>
      <c r="L32" s="640">
        <f>IF(C32=0,0,(E32/J32)*"1:00"+MAXA(D32/1000*"0:00:30","0:02:00"))</f>
        <v>0</v>
      </c>
      <c r="M32" s="684"/>
      <c r="N32" s="684"/>
      <c r="O32" s="636"/>
      <c r="P32" s="675"/>
      <c r="Q32" s="685"/>
      <c r="R32" s="686"/>
      <c r="S32" s="453" t="s">
        <v>66</v>
      </c>
      <c r="T32" s="695">
        <f>IF(T22=0,0,T31/J4*"1:00")</f>
        <v>3.4523809523809526E-2</v>
      </c>
      <c r="U32" s="696">
        <f>IF(U22=0,0,U31/J20*"1:00")</f>
        <v>1.0416666666666666E-2</v>
      </c>
      <c r="V32" s="644"/>
      <c r="W32" s="644"/>
      <c r="X32" s="644"/>
      <c r="Y32" s="697"/>
      <c r="Z32" s="698"/>
      <c r="AA32" s="622"/>
      <c r="AB32" s="622"/>
      <c r="AC32" s="653"/>
      <c r="AD32" s="622"/>
      <c r="AE32" s="663"/>
      <c r="AF32" s="651"/>
      <c r="AG32" s="651"/>
      <c r="AH32" s="651"/>
      <c r="AI32" s="651"/>
      <c r="AJ32" s="651"/>
      <c r="AK32" s="680"/>
      <c r="AL32" s="680"/>
      <c r="AM32" s="663"/>
      <c r="AN32" s="623"/>
      <c r="AO32" s="655"/>
      <c r="AP32" s="625"/>
      <c r="AQ32" s="625"/>
      <c r="AR32" s="625"/>
      <c r="AS32" s="625"/>
      <c r="AT32" s="625"/>
      <c r="AU32" s="625"/>
      <c r="AV32" s="622"/>
    </row>
    <row r="33" spans="1:49" s="211" customFormat="1" ht="22.5" customHeight="1" thickBot="1">
      <c r="A33" s="1091"/>
      <c r="B33" s="374" t="s">
        <v>311</v>
      </c>
      <c r="C33" s="376" t="s">
        <v>332</v>
      </c>
      <c r="D33" s="377" t="s">
        <v>333</v>
      </c>
      <c r="E33" s="377" t="s">
        <v>336</v>
      </c>
      <c r="F33" s="975" t="s">
        <v>32</v>
      </c>
      <c r="G33" s="1070" t="s">
        <v>28</v>
      </c>
      <c r="H33" s="1071"/>
      <c r="I33" s="1070" t="s">
        <v>40</v>
      </c>
      <c r="J33" s="1083"/>
      <c r="K33" s="1083"/>
      <c r="L33" s="1071"/>
      <c r="M33" s="975" t="s">
        <v>33</v>
      </c>
      <c r="N33" s="975" t="s">
        <v>34</v>
      </c>
      <c r="O33" s="974" t="s">
        <v>331</v>
      </c>
      <c r="P33" s="493" t="s">
        <v>334</v>
      </c>
      <c r="Q33" s="494" t="s">
        <v>317</v>
      </c>
      <c r="R33" s="495" t="s">
        <v>318</v>
      </c>
      <c r="S33" s="462" t="s">
        <v>313</v>
      </c>
      <c r="T33" s="699">
        <f>IF(T4=0,0,CP($E$15,$J4,IF(H4&lt;&gt;"",H4,G4),$F4,$I4))</f>
        <v>32</v>
      </c>
      <c r="U33" s="700">
        <f>IF(U4=0,0,CP($E$31,$J20,IF(H20&lt;&gt;"",H20,G20),$F20,$I20))</f>
        <v>30</v>
      </c>
      <c r="V33" s="654"/>
      <c r="W33" s="701"/>
      <c r="X33" s="654"/>
      <c r="Y33" s="697"/>
      <c r="Z33" s="698"/>
      <c r="AA33" s="622"/>
      <c r="AB33" s="678"/>
      <c r="AC33" s="680"/>
      <c r="AD33" s="622"/>
      <c r="AE33" s="663"/>
      <c r="AF33" s="651"/>
      <c r="AG33" s="651"/>
      <c r="AH33" s="651"/>
      <c r="AI33" s="651"/>
      <c r="AJ33" s="651"/>
      <c r="AK33" s="625"/>
      <c r="AL33" s="625"/>
      <c r="AM33" s="625"/>
      <c r="AN33" s="623"/>
      <c r="AO33" s="663"/>
      <c r="AP33" s="625"/>
      <c r="AQ33" s="625"/>
      <c r="AR33" s="625"/>
      <c r="AS33" s="625"/>
      <c r="AT33" s="625"/>
      <c r="AU33" s="623"/>
      <c r="AV33" s="622"/>
    </row>
    <row r="34" spans="1:49" s="211" customFormat="1" ht="22.5" customHeight="1" thickTop="1" thickBot="1">
      <c r="A34" s="982"/>
      <c r="B34" s="687"/>
      <c r="C34" s="688"/>
      <c r="D34" s="689"/>
      <c r="E34" s="689"/>
      <c r="F34" s="501" t="str">
        <f>IF($P$2&gt;""," + 3","+ 2")</f>
        <v>+ 2</v>
      </c>
      <c r="G34" s="1072">
        <f>IF(U22=0,0,IF(U28&gt;0,U28,U22)/VLOOKUP(E2,Type_Data,3,FALSE)*"1:00")</f>
        <v>4.2222222222222223E-2</v>
      </c>
      <c r="H34" s="1073"/>
      <c r="I34" s="1093" t="str">
        <f>IF(T3&lt;&gt;0,(U3&amp;" - "&amp;U4),"")</f>
        <v>DADA - UBTT</v>
      </c>
      <c r="J34" s="1094"/>
      <c r="K34" s="1094"/>
      <c r="L34" s="1095"/>
      <c r="M34" s="976"/>
      <c r="N34" s="976"/>
      <c r="O34" s="976"/>
      <c r="P34" s="690"/>
      <c r="Q34" s="673"/>
      <c r="R34" s="673"/>
      <c r="S34" s="1061" t="str">
        <f>IF(RTOM!L4=FALSE,"FUEL (LBS)",IF(RTOM!L4=TRUE,"FUEL (KGS)","FUEL"))</f>
        <v>FUEL (KGS)</v>
      </c>
      <c r="T34" s="1062"/>
      <c r="U34" s="1063"/>
      <c r="V34" s="702"/>
      <c r="W34" s="702"/>
      <c r="X34" s="702"/>
      <c r="Y34" s="651"/>
      <c r="Z34" s="694"/>
      <c r="AA34" s="622"/>
      <c r="AB34" s="622"/>
      <c r="AC34" s="680"/>
      <c r="AD34" s="622"/>
      <c r="AE34" s="663"/>
      <c r="AF34" s="651"/>
      <c r="AG34" s="694"/>
      <c r="AH34" s="694"/>
      <c r="AI34" s="694"/>
      <c r="AJ34" s="651"/>
      <c r="AK34" s="680"/>
      <c r="AL34" s="680"/>
      <c r="AM34" s="663"/>
      <c r="AN34" s="623"/>
      <c r="AO34" s="663"/>
      <c r="AP34" s="625"/>
      <c r="AQ34" s="625"/>
      <c r="AR34" s="625"/>
      <c r="AS34" s="625"/>
      <c r="AT34" s="625"/>
      <c r="AU34" s="625"/>
      <c r="AV34" s="622"/>
    </row>
    <row r="35" spans="1:49" s="211" customFormat="1" ht="22.5" customHeight="1" thickTop="1" thickBot="1">
      <c r="A35" s="343"/>
      <c r="B35" s="880"/>
      <c r="C35" s="977"/>
      <c r="D35" s="977"/>
      <c r="E35" s="977"/>
      <c r="F35" s="977"/>
      <c r="G35" s="977"/>
      <c r="H35" s="977"/>
      <c r="I35" s="918"/>
      <c r="J35" s="918"/>
      <c r="K35" s="918"/>
      <c r="L35" s="918"/>
      <c r="M35" s="918"/>
      <c r="N35" s="1088" t="s">
        <v>448</v>
      </c>
      <c r="O35" s="1089"/>
      <c r="P35" s="1089"/>
      <c r="Q35" s="1089"/>
      <c r="R35" s="1090"/>
      <c r="S35" s="458" t="s">
        <v>337</v>
      </c>
      <c r="T35" s="239"/>
      <c r="U35" s="381"/>
      <c r="V35" s="632"/>
      <c r="W35" s="632"/>
      <c r="X35" s="632"/>
      <c r="Y35" s="651"/>
      <c r="Z35" s="694"/>
      <c r="AA35" s="622"/>
      <c r="AB35" s="622"/>
      <c r="AC35" s="653"/>
      <c r="AD35" s="622"/>
      <c r="AE35" s="625"/>
      <c r="AF35" s="651"/>
      <c r="AG35" s="694"/>
      <c r="AH35" s="694"/>
      <c r="AI35" s="694"/>
      <c r="AJ35" s="651"/>
      <c r="AK35" s="680"/>
      <c r="AL35" s="680"/>
      <c r="AM35" s="663"/>
      <c r="AN35" s="623"/>
      <c r="AO35" s="623"/>
      <c r="AP35" s="625"/>
      <c r="AQ35" s="625"/>
      <c r="AR35" s="625"/>
      <c r="AS35" s="625"/>
      <c r="AT35" s="625"/>
      <c r="AU35" s="625"/>
      <c r="AV35" s="622"/>
    </row>
    <row r="36" spans="1:49" s="211" customFormat="1" ht="22.5" customHeight="1" thickTop="1">
      <c r="A36" s="343"/>
      <c r="B36" s="881"/>
      <c r="C36" s="882"/>
      <c r="D36" s="883"/>
      <c r="E36" s="884"/>
      <c r="F36" s="885"/>
      <c r="G36" s="979"/>
      <c r="H36" s="979"/>
      <c r="I36" s="883"/>
      <c r="J36" s="883"/>
      <c r="K36" s="883"/>
      <c r="L36" s="883"/>
      <c r="M36" s="883"/>
      <c r="N36" s="1006" t="s">
        <v>445</v>
      </c>
      <c r="O36" s="1007"/>
      <c r="P36" s="1008" t="s">
        <v>449</v>
      </c>
      <c r="Q36" s="1007" t="s">
        <v>36</v>
      </c>
      <c r="R36" s="1009" t="s">
        <v>450</v>
      </c>
      <c r="S36" s="453" t="s">
        <v>338</v>
      </c>
      <c r="T36" s="639"/>
      <c r="U36" s="340"/>
      <c r="V36" s="649"/>
      <c r="W36" s="649"/>
      <c r="X36" s="649"/>
      <c r="Y36" s="664"/>
      <c r="Z36" s="622"/>
      <c r="AA36" s="622"/>
      <c r="AB36" s="622"/>
      <c r="AC36" s="680"/>
      <c r="AD36" s="622"/>
      <c r="AE36" s="622"/>
      <c r="AF36" s="622"/>
      <c r="AG36" s="622"/>
      <c r="AH36" s="622"/>
      <c r="AI36" s="622"/>
      <c r="AJ36" s="623"/>
      <c r="AK36" s="625"/>
      <c r="AL36" s="625"/>
      <c r="AM36" s="625"/>
      <c r="AN36" s="653"/>
      <c r="AO36" s="623"/>
      <c r="AP36" s="625"/>
      <c r="AQ36" s="625"/>
      <c r="AR36" s="625"/>
      <c r="AS36" s="625"/>
      <c r="AT36" s="625"/>
      <c r="AU36" s="625"/>
      <c r="AV36" s="622"/>
    </row>
    <row r="37" spans="1:49" s="211" customFormat="1" ht="22.5" customHeight="1" thickBot="1">
      <c r="A37" s="343"/>
      <c r="B37" s="886"/>
      <c r="C37" s="882"/>
      <c r="D37" s="883"/>
      <c r="E37" s="884"/>
      <c r="F37" s="885"/>
      <c r="G37" s="979"/>
      <c r="H37" s="979"/>
      <c r="I37" s="883"/>
      <c r="J37" s="883"/>
      <c r="K37" s="883"/>
      <c r="L37" s="883"/>
      <c r="M37" s="883"/>
      <c r="N37" s="1013" t="s">
        <v>456</v>
      </c>
      <c r="O37" s="1036" t="s">
        <v>459</v>
      </c>
      <c r="P37" s="1014"/>
      <c r="Q37" s="1036" t="s">
        <v>444</v>
      </c>
      <c r="R37" s="1015"/>
      <c r="S37" s="453" t="s">
        <v>339</v>
      </c>
      <c r="T37" s="639"/>
      <c r="U37" s="340"/>
      <c r="V37" s="706"/>
      <c r="W37" s="706"/>
      <c r="X37" s="649"/>
      <c r="Y37" s="632"/>
      <c r="Z37" s="622"/>
      <c r="AA37" s="622"/>
      <c r="AB37" s="622"/>
      <c r="AC37" s="680"/>
      <c r="AD37" s="622"/>
      <c r="AE37" s="622"/>
      <c r="AF37" s="622"/>
      <c r="AG37" s="622"/>
      <c r="AH37" s="622"/>
      <c r="AI37" s="622"/>
      <c r="AJ37" s="623"/>
      <c r="AK37" s="680"/>
      <c r="AL37" s="680"/>
      <c r="AM37" s="663"/>
      <c r="AN37" s="653"/>
      <c r="AO37" s="623"/>
      <c r="AP37" s="625"/>
      <c r="AQ37" s="625"/>
      <c r="AR37" s="625"/>
      <c r="AS37" s="625"/>
      <c r="AT37" s="625"/>
      <c r="AU37" s="625"/>
      <c r="AV37" s="622"/>
    </row>
    <row r="38" spans="1:49" s="211" customFormat="1" ht="22.5" customHeight="1" thickTop="1" thickBot="1">
      <c r="A38" s="343"/>
      <c r="B38" s="887"/>
      <c r="C38" s="888"/>
      <c r="D38" s="889"/>
      <c r="E38" s="890"/>
      <c r="F38" s="891"/>
      <c r="G38" s="892"/>
      <c r="H38" s="892"/>
      <c r="I38" s="892"/>
      <c r="J38" s="892"/>
      <c r="K38" s="892"/>
      <c r="L38" s="892"/>
      <c r="M38" s="892"/>
      <c r="N38" s="1010"/>
      <c r="O38" s="1011" t="s">
        <v>442</v>
      </c>
      <c r="P38" s="1011" t="s">
        <v>441</v>
      </c>
      <c r="Q38" s="1011" t="s">
        <v>443</v>
      </c>
      <c r="R38" s="1012" t="s">
        <v>444</v>
      </c>
      <c r="S38" s="508" t="s">
        <v>337</v>
      </c>
      <c r="T38" s="985"/>
      <c r="U38" s="986"/>
      <c r="V38" s="654"/>
      <c r="W38" s="654"/>
      <c r="X38" s="654"/>
      <c r="Y38" s="632"/>
      <c r="Z38" s="623"/>
      <c r="AA38" s="622"/>
      <c r="AB38" s="622"/>
      <c r="AC38" s="653"/>
      <c r="AD38" s="622"/>
      <c r="AE38" s="622"/>
      <c r="AF38" s="622"/>
      <c r="AG38" s="622"/>
      <c r="AH38" s="622"/>
      <c r="AI38" s="622"/>
      <c r="AJ38" s="623"/>
      <c r="AK38" s="680"/>
      <c r="AL38" s="680"/>
      <c r="AM38" s="663"/>
      <c r="AN38" s="653"/>
      <c r="AO38" s="623"/>
      <c r="AP38" s="625"/>
      <c r="AQ38" s="625"/>
      <c r="AR38" s="625"/>
      <c r="AS38" s="625"/>
      <c r="AT38" s="625"/>
      <c r="AU38" s="623"/>
      <c r="AV38" s="622"/>
    </row>
    <row r="39" spans="1:49" s="211" customFormat="1" ht="22.5" customHeight="1" thickTop="1">
      <c r="A39" s="343"/>
      <c r="B39" s="887"/>
      <c r="C39" s="888"/>
      <c r="D39" s="889"/>
      <c r="E39" s="890"/>
      <c r="F39" s="891"/>
      <c r="G39" s="892"/>
      <c r="H39" s="892"/>
      <c r="I39" s="892"/>
      <c r="J39" s="892"/>
      <c r="K39" s="892"/>
      <c r="L39" s="892"/>
      <c r="M39" s="892"/>
      <c r="N39" s="916" t="s">
        <v>446</v>
      </c>
      <c r="O39" s="912"/>
      <c r="P39" s="912"/>
      <c r="Q39" s="912"/>
      <c r="R39" s="913"/>
      <c r="S39" s="1000"/>
      <c r="T39" s="1001"/>
      <c r="U39" s="1002"/>
      <c r="V39" s="654"/>
      <c r="W39" s="654"/>
      <c r="X39" s="654"/>
      <c r="Y39" s="645"/>
      <c r="Z39" s="625"/>
      <c r="AA39" s="622"/>
      <c r="AB39" s="622"/>
      <c r="AC39" s="622"/>
      <c r="AD39" s="622"/>
      <c r="AE39" s="622"/>
      <c r="AF39" s="622"/>
      <c r="AG39" s="622"/>
      <c r="AH39" s="622"/>
      <c r="AI39" s="622"/>
      <c r="AJ39" s="623"/>
      <c r="AK39" s="625"/>
      <c r="AL39" s="625"/>
      <c r="AM39" s="625"/>
      <c r="AN39" s="663"/>
      <c r="AO39" s="655"/>
      <c r="AP39" s="623"/>
      <c r="AQ39" s="623"/>
      <c r="AR39" s="623"/>
      <c r="AS39" s="623"/>
      <c r="AT39" s="623"/>
      <c r="AU39" s="633"/>
      <c r="AV39" s="622"/>
    </row>
    <row r="40" spans="1:49" s="211" customFormat="1" ht="22.5" customHeight="1" thickBot="1">
      <c r="A40" s="999"/>
      <c r="B40" s="893"/>
      <c r="C40" s="894"/>
      <c r="D40" s="895"/>
      <c r="E40" s="896"/>
      <c r="F40" s="897"/>
      <c r="G40" s="978"/>
      <c r="H40" s="978"/>
      <c r="I40" s="978"/>
      <c r="J40" s="978"/>
      <c r="K40" s="978"/>
      <c r="L40" s="978"/>
      <c r="M40" s="978"/>
      <c r="N40" s="917" t="s">
        <v>447</v>
      </c>
      <c r="O40" s="914"/>
      <c r="P40" s="914"/>
      <c r="Q40" s="914"/>
      <c r="R40" s="915"/>
      <c r="S40" s="1003"/>
      <c r="T40" s="1004"/>
      <c r="U40" s="1005"/>
      <c r="V40" s="632"/>
      <c r="W40" s="708"/>
      <c r="X40" s="645"/>
      <c r="Y40" s="645"/>
      <c r="Z40" s="625"/>
      <c r="AA40" s="622"/>
      <c r="AB40" s="622"/>
      <c r="AC40" s="622"/>
      <c r="AD40" s="622"/>
      <c r="AE40" s="622"/>
      <c r="AF40" s="622"/>
      <c r="AG40" s="622"/>
      <c r="AH40" s="622"/>
      <c r="AI40" s="622"/>
      <c r="AJ40" s="623"/>
      <c r="AK40" s="680"/>
      <c r="AL40" s="680"/>
      <c r="AM40" s="663"/>
      <c r="AN40" s="663"/>
      <c r="AO40" s="656"/>
      <c r="AP40" s="625"/>
      <c r="AQ40" s="625"/>
      <c r="AR40" s="625"/>
      <c r="AS40" s="625"/>
      <c r="AT40" s="625"/>
      <c r="AU40" s="625"/>
      <c r="AV40" s="622"/>
    </row>
    <row r="41" spans="1:49" s="211" customFormat="1" ht="18.95" customHeight="1" thickTop="1">
      <c r="A41" s="112"/>
      <c r="B41" s="709"/>
      <c r="C41" s="710"/>
      <c r="D41" s="710"/>
      <c r="E41" s="710"/>
      <c r="F41" s="53"/>
      <c r="G41" s="1059"/>
      <c r="H41" s="1059"/>
      <c r="I41" s="711"/>
      <c r="J41" s="711"/>
      <c r="K41" s="623"/>
      <c r="L41" s="711"/>
      <c r="M41" s="711"/>
      <c r="N41" s="712"/>
      <c r="O41" s="713"/>
      <c r="P41" s="712"/>
      <c r="Q41" s="709"/>
      <c r="R41" s="709"/>
      <c r="S41" s="714"/>
      <c r="T41" s="714"/>
      <c r="U41" s="714"/>
      <c r="V41" s="674"/>
      <c r="W41" s="674"/>
      <c r="X41" s="674"/>
      <c r="Y41" s="632"/>
      <c r="Z41" s="623"/>
      <c r="AA41" s="622"/>
      <c r="AB41" s="622"/>
      <c r="AC41" s="622"/>
      <c r="AD41" s="622"/>
      <c r="AE41" s="622"/>
      <c r="AF41" s="622"/>
      <c r="AG41" s="622"/>
      <c r="AH41" s="622"/>
      <c r="AI41" s="622"/>
      <c r="AJ41" s="623"/>
      <c r="AK41" s="680"/>
      <c r="AL41" s="680"/>
      <c r="AM41" s="663"/>
      <c r="AN41" s="625"/>
      <c r="AO41" s="655"/>
      <c r="AP41" s="625"/>
      <c r="AQ41" s="625"/>
      <c r="AR41" s="625"/>
      <c r="AS41" s="625"/>
      <c r="AT41" s="625"/>
      <c r="AU41" s="694"/>
      <c r="AV41" s="622"/>
    </row>
    <row r="42" spans="1:49" s="211" customFormat="1" ht="18.95" customHeight="1">
      <c r="A42" s="113"/>
      <c r="B42" s="715"/>
      <c r="C42" s="715"/>
      <c r="D42" s="715"/>
      <c r="E42" s="715"/>
      <c r="F42" s="114"/>
      <c r="G42" s="1060"/>
      <c r="H42" s="1060"/>
      <c r="I42" s="115"/>
      <c r="J42" s="55"/>
      <c r="K42" s="55"/>
      <c r="L42" s="111"/>
      <c r="M42" s="111"/>
      <c r="N42" s="709"/>
      <c r="O42" s="709"/>
      <c r="P42" s="716"/>
      <c r="Q42" s="709"/>
      <c r="R42" s="709"/>
      <c r="S42" s="623"/>
      <c r="T42" s="623"/>
      <c r="U42" s="623"/>
      <c r="V42" s="632"/>
      <c r="W42" s="632"/>
      <c r="X42" s="632"/>
      <c r="Y42" s="632"/>
      <c r="Z42" s="623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5"/>
      <c r="AL42" s="625"/>
      <c r="AM42" s="625"/>
      <c r="AN42" s="663"/>
      <c r="AO42" s="663"/>
      <c r="AP42" s="625"/>
      <c r="AQ42" s="625"/>
      <c r="AR42" s="625"/>
      <c r="AS42" s="625"/>
      <c r="AT42" s="625"/>
      <c r="AU42" s="623"/>
      <c r="AV42" s="622"/>
    </row>
    <row r="43" spans="1:49" s="211" customFormat="1" ht="18.95" customHeight="1">
      <c r="A43" s="623"/>
      <c r="B43" s="625"/>
      <c r="C43" s="625"/>
      <c r="D43" s="625"/>
      <c r="E43" s="652"/>
      <c r="F43" s="652"/>
      <c r="G43" s="652"/>
      <c r="H43" s="652"/>
      <c r="I43" s="652"/>
      <c r="J43" s="652"/>
      <c r="K43" s="652"/>
      <c r="L43" s="652"/>
      <c r="M43" s="625"/>
      <c r="N43" s="625"/>
      <c r="O43" s="625"/>
      <c r="P43" s="652"/>
      <c r="Q43" s="625"/>
      <c r="R43" s="625"/>
      <c r="S43" s="623"/>
      <c r="T43" s="623"/>
      <c r="U43" s="623"/>
      <c r="V43" s="632"/>
      <c r="W43" s="632"/>
      <c r="X43" s="632"/>
      <c r="Y43" s="632"/>
      <c r="Z43" s="622"/>
      <c r="AA43" s="622"/>
      <c r="AB43" s="622"/>
      <c r="AC43" s="622"/>
      <c r="AD43" s="622"/>
      <c r="AE43" s="623"/>
      <c r="AF43" s="623"/>
      <c r="AG43" s="622"/>
      <c r="AH43" s="622"/>
      <c r="AI43" s="622"/>
      <c r="AJ43" s="622"/>
      <c r="AK43" s="680"/>
      <c r="AL43" s="680"/>
      <c r="AM43" s="663"/>
      <c r="AN43" s="663"/>
      <c r="AO43" s="663"/>
      <c r="AP43" s="625"/>
      <c r="AQ43" s="625"/>
      <c r="AR43" s="625"/>
      <c r="AS43" s="625"/>
      <c r="AT43" s="625"/>
      <c r="AU43" s="652"/>
      <c r="AV43" s="622"/>
    </row>
    <row r="44" spans="1:49" s="211" customFormat="1" ht="18.75" customHeight="1">
      <c r="A44" s="623"/>
      <c r="B44" s="625"/>
      <c r="C44" s="625"/>
      <c r="D44" s="625"/>
      <c r="E44" s="652"/>
      <c r="F44" s="652"/>
      <c r="G44" s="652"/>
      <c r="H44" s="652"/>
      <c r="I44" s="652"/>
      <c r="J44" s="652"/>
      <c r="K44" s="652"/>
      <c r="L44" s="652"/>
      <c r="M44" s="625"/>
      <c r="N44" s="625"/>
      <c r="O44" s="625"/>
      <c r="P44" s="652"/>
      <c r="Q44" s="625"/>
      <c r="R44" s="625"/>
      <c r="S44" s="623"/>
      <c r="T44" s="623"/>
      <c r="U44" s="623"/>
      <c r="V44" s="632"/>
      <c r="W44" s="632"/>
      <c r="X44" s="632"/>
      <c r="Y44" s="63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80"/>
      <c r="AL44" s="680"/>
      <c r="AM44" s="663"/>
      <c r="AN44" s="625"/>
      <c r="AO44" s="663"/>
      <c r="AP44" s="625"/>
      <c r="AQ44" s="625"/>
      <c r="AR44" s="625"/>
      <c r="AS44" s="625"/>
      <c r="AT44" s="625"/>
      <c r="AU44" s="652"/>
      <c r="AV44" s="622"/>
    </row>
    <row r="45" spans="1:49" s="211" customFormat="1" ht="18.75" customHeight="1">
      <c r="A45" s="623"/>
      <c r="B45" s="625"/>
      <c r="C45" s="625"/>
      <c r="D45" s="625"/>
      <c r="E45" s="652"/>
      <c r="F45" s="652"/>
      <c r="G45" s="652"/>
      <c r="H45" s="652"/>
      <c r="I45" s="652"/>
      <c r="J45" s="652"/>
      <c r="K45" s="652"/>
      <c r="L45" s="652"/>
      <c r="M45" s="652"/>
      <c r="N45" s="625"/>
      <c r="O45" s="625"/>
      <c r="P45" s="625"/>
      <c r="Q45" s="652"/>
      <c r="R45" s="652"/>
      <c r="S45" s="625"/>
      <c r="T45" s="622"/>
      <c r="U45" s="622"/>
      <c r="V45" s="632"/>
      <c r="W45" s="664"/>
      <c r="X45" s="664"/>
      <c r="Y45" s="664"/>
      <c r="Z45" s="623"/>
      <c r="AA45" s="623"/>
      <c r="AB45" s="623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3"/>
      <c r="AO45" s="623"/>
      <c r="AP45" s="623"/>
      <c r="AQ45" s="633"/>
      <c r="AR45" s="633"/>
      <c r="AS45" s="633"/>
      <c r="AT45" s="633"/>
      <c r="AU45" s="633"/>
      <c r="AV45" s="625"/>
      <c r="AW45" s="622"/>
    </row>
    <row r="46" spans="1:49" s="211" customFormat="1" ht="18.75" customHeight="1">
      <c r="A46" s="623"/>
      <c r="B46" s="718"/>
      <c r="C46" s="625"/>
      <c r="D46" s="625"/>
      <c r="E46" s="652"/>
      <c r="F46" s="652"/>
      <c r="G46" s="652"/>
      <c r="H46" s="652"/>
      <c r="I46" s="652"/>
      <c r="J46" s="652"/>
      <c r="K46" s="652"/>
      <c r="L46" s="652"/>
      <c r="M46" s="717"/>
      <c r="N46" s="653"/>
      <c r="O46" s="625"/>
      <c r="P46" s="653"/>
      <c r="Q46" s="652"/>
      <c r="R46" s="652"/>
      <c r="S46" s="625"/>
      <c r="T46" s="622"/>
      <c r="U46" s="623"/>
      <c r="V46" s="632"/>
      <c r="W46" s="632"/>
      <c r="X46" s="632"/>
      <c r="Y46" s="63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3"/>
      <c r="AO46" s="623"/>
      <c r="AP46" s="623"/>
      <c r="AQ46" s="625"/>
      <c r="AR46" s="625"/>
      <c r="AS46" s="625"/>
      <c r="AT46" s="625"/>
      <c r="AU46" s="625"/>
      <c r="AV46" s="625"/>
      <c r="AW46" s="622"/>
    </row>
    <row r="47" spans="1:49" s="211" customFormat="1" ht="18.75" customHeight="1">
      <c r="A47" s="623"/>
      <c r="B47" s="718"/>
      <c r="C47" s="625"/>
      <c r="D47" s="625"/>
      <c r="E47" s="56"/>
      <c r="F47" s="56"/>
      <c r="G47" s="56"/>
      <c r="H47" s="56"/>
      <c r="I47" s="56"/>
      <c r="J47" s="56"/>
      <c r="K47" s="56"/>
      <c r="L47" s="652"/>
      <c r="M47" s="717"/>
      <c r="N47" s="653"/>
      <c r="O47" s="625"/>
      <c r="P47" s="653"/>
      <c r="Q47" s="652"/>
      <c r="R47" s="652"/>
      <c r="S47" s="625"/>
      <c r="T47" s="622"/>
      <c r="U47" s="623"/>
      <c r="V47" s="632"/>
      <c r="W47" s="632"/>
      <c r="X47" s="632"/>
      <c r="Y47" s="63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3"/>
      <c r="AO47" s="653"/>
      <c r="AP47" s="655"/>
      <c r="AQ47" s="623"/>
      <c r="AR47" s="623"/>
      <c r="AS47" s="623"/>
      <c r="AT47" s="623"/>
      <c r="AU47" s="623"/>
      <c r="AV47" s="632"/>
      <c r="AW47" s="622"/>
    </row>
    <row r="48" spans="1:49" s="211" customFormat="1" ht="18.75" customHeight="1">
      <c r="A48" s="623"/>
      <c r="B48" s="718"/>
      <c r="C48" s="625"/>
      <c r="D48" s="625"/>
      <c r="E48" s="704"/>
      <c r="F48" s="704"/>
      <c r="G48" s="704"/>
      <c r="H48" s="704"/>
      <c r="I48" s="644"/>
      <c r="J48" s="704"/>
      <c r="K48" s="704"/>
      <c r="L48" s="652"/>
      <c r="M48" s="717"/>
      <c r="N48" s="653"/>
      <c r="O48" s="625"/>
      <c r="P48" s="653"/>
      <c r="Q48" s="652"/>
      <c r="R48" s="652"/>
      <c r="S48" s="625"/>
      <c r="T48" s="622"/>
      <c r="U48" s="623"/>
      <c r="V48" s="632"/>
      <c r="W48" s="632"/>
      <c r="X48" s="632"/>
      <c r="Y48" s="63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3"/>
      <c r="AO48" s="653"/>
      <c r="AP48" s="656"/>
      <c r="AQ48" s="625"/>
      <c r="AR48" s="625"/>
      <c r="AS48" s="625"/>
      <c r="AT48" s="625"/>
      <c r="AU48" s="625"/>
      <c r="AV48" s="623"/>
      <c r="AW48" s="622"/>
    </row>
    <row r="49" spans="1:49" s="211" customFormat="1" ht="18.75" customHeight="1">
      <c r="A49" s="623"/>
      <c r="B49" s="718"/>
      <c r="C49" s="625"/>
      <c r="D49" s="625"/>
      <c r="E49" s="704"/>
      <c r="F49" s="704"/>
      <c r="G49" s="704"/>
      <c r="H49" s="704"/>
      <c r="I49" s="644"/>
      <c r="J49" s="704"/>
      <c r="K49" s="704"/>
      <c r="L49" s="652"/>
      <c r="M49" s="717"/>
      <c r="N49" s="653"/>
      <c r="O49" s="625"/>
      <c r="P49" s="653"/>
      <c r="Q49" s="652"/>
      <c r="R49" s="652"/>
      <c r="S49" s="625"/>
      <c r="T49" s="622"/>
      <c r="U49" s="623"/>
      <c r="V49" s="632"/>
      <c r="W49" s="632"/>
      <c r="X49" s="632"/>
      <c r="Y49" s="63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3"/>
      <c r="AO49" s="623"/>
      <c r="AP49" s="655"/>
      <c r="AQ49" s="652"/>
      <c r="AR49" s="652"/>
      <c r="AS49" s="652"/>
      <c r="AT49" s="652"/>
      <c r="AU49" s="652"/>
      <c r="AV49" s="623"/>
      <c r="AW49" s="622"/>
    </row>
    <row r="50" spans="1:49" s="211" customFormat="1" ht="18.75" customHeight="1">
      <c r="A50" s="623"/>
      <c r="B50" s="718"/>
      <c r="C50" s="625"/>
      <c r="D50" s="625"/>
      <c r="E50" s="704"/>
      <c r="F50" s="704"/>
      <c r="G50" s="704"/>
      <c r="H50" s="704"/>
      <c r="I50" s="644"/>
      <c r="J50" s="704"/>
      <c r="K50" s="704"/>
      <c r="L50" s="652"/>
      <c r="M50" s="717"/>
      <c r="N50" s="653"/>
      <c r="O50" s="625"/>
      <c r="P50" s="653"/>
      <c r="Q50" s="652"/>
      <c r="R50" s="652"/>
      <c r="S50" s="625"/>
      <c r="T50" s="622"/>
      <c r="U50" s="623"/>
      <c r="V50" s="632"/>
      <c r="W50" s="632"/>
      <c r="X50" s="632"/>
      <c r="Y50" s="632"/>
      <c r="Z50" s="622"/>
      <c r="AA50" s="622"/>
      <c r="AB50" s="622"/>
      <c r="AC50" s="625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3"/>
      <c r="AO50" s="623"/>
      <c r="AP50" s="655"/>
      <c r="AQ50" s="652"/>
      <c r="AR50" s="625"/>
      <c r="AS50" s="625"/>
      <c r="AT50" s="625"/>
      <c r="AU50" s="625"/>
      <c r="AV50" s="694"/>
      <c r="AW50" s="622"/>
    </row>
    <row r="51" spans="1:49" s="211" customFormat="1" ht="18.75" hidden="1" customHeight="1">
      <c r="A51" s="623"/>
      <c r="B51" s="718"/>
      <c r="C51" s="625"/>
      <c r="D51" s="625"/>
      <c r="E51" s="719"/>
      <c r="F51" s="704"/>
      <c r="G51" s="704"/>
      <c r="H51" s="704"/>
      <c r="I51" s="644"/>
      <c r="J51" s="625"/>
      <c r="K51" s="652"/>
      <c r="L51" s="652"/>
      <c r="M51" s="717"/>
      <c r="N51" s="653"/>
      <c r="O51" s="625"/>
      <c r="P51" s="653"/>
      <c r="Q51" s="652"/>
      <c r="R51" s="652"/>
      <c r="S51" s="652"/>
      <c r="T51" s="622"/>
      <c r="U51" s="623"/>
      <c r="V51" s="623"/>
      <c r="W51" s="623"/>
      <c r="X51" s="623"/>
      <c r="Y51" s="623"/>
      <c r="Z51" s="622"/>
      <c r="AA51" s="622"/>
      <c r="AB51" s="622"/>
      <c r="AC51" s="625"/>
      <c r="AD51" s="623"/>
      <c r="AE51" s="623"/>
      <c r="AF51" s="622"/>
      <c r="AG51" s="622"/>
      <c r="AH51" s="622"/>
      <c r="AI51" s="622"/>
      <c r="AJ51" s="622"/>
      <c r="AK51" s="622"/>
      <c r="AL51" s="622"/>
      <c r="AM51" s="622"/>
      <c r="AN51" s="623"/>
      <c r="AO51" s="646"/>
      <c r="AP51" s="663"/>
      <c r="AQ51" s="625"/>
      <c r="AR51" s="625"/>
      <c r="AS51" s="625"/>
      <c r="AT51" s="625"/>
      <c r="AU51" s="625"/>
      <c r="AV51" s="694"/>
      <c r="AW51" s="622"/>
    </row>
    <row r="52" spans="1:49" s="211" customFormat="1" ht="18.75" hidden="1" customHeight="1">
      <c r="A52" s="623"/>
      <c r="B52" s="718"/>
      <c r="C52" s="625"/>
      <c r="D52" s="625"/>
      <c r="E52" s="720"/>
      <c r="F52" s="720"/>
      <c r="G52" s="720"/>
      <c r="H52" s="720"/>
      <c r="I52" s="703"/>
      <c r="J52" s="704"/>
      <c r="K52" s="704"/>
      <c r="L52" s="721"/>
      <c r="M52" s="717"/>
      <c r="N52" s="653"/>
      <c r="O52" s="625"/>
      <c r="P52" s="722" t="s">
        <v>43</v>
      </c>
      <c r="Q52" s="723"/>
      <c r="R52" s="724"/>
      <c r="S52" s="725"/>
      <c r="T52" s="726"/>
      <c r="U52" s="727" t="b">
        <v>1</v>
      </c>
      <c r="V52" s="632"/>
      <c r="W52" s="728"/>
      <c r="X52" s="728"/>
      <c r="Y52" s="623"/>
      <c r="Z52" s="622"/>
      <c r="AA52" s="622"/>
      <c r="AB52" s="622"/>
      <c r="AC52" s="625"/>
      <c r="AD52" s="623"/>
      <c r="AE52" s="623"/>
      <c r="AF52" s="623"/>
      <c r="AG52" s="623"/>
      <c r="AH52" s="622"/>
      <c r="AI52" s="622"/>
      <c r="AJ52" s="622"/>
      <c r="AK52" s="622"/>
      <c r="AL52" s="622"/>
      <c r="AM52" s="622"/>
      <c r="AN52" s="623"/>
      <c r="AO52" s="623"/>
      <c r="AP52" s="663"/>
      <c r="AQ52" s="625"/>
      <c r="AR52" s="625"/>
      <c r="AS52" s="625"/>
      <c r="AT52" s="625"/>
      <c r="AU52" s="625"/>
      <c r="AV52" s="694"/>
      <c r="AW52" s="622"/>
    </row>
    <row r="53" spans="1:49" s="211" customFormat="1" ht="18.75" hidden="1" customHeight="1">
      <c r="A53" s="623"/>
      <c r="B53" s="718"/>
      <c r="C53" s="625"/>
      <c r="D53" s="625"/>
      <c r="E53" s="710"/>
      <c r="F53" s="53"/>
      <c r="G53" s="53"/>
      <c r="H53" s="53"/>
      <c r="I53" s="53"/>
      <c r="J53" s="53"/>
      <c r="K53" s="53"/>
      <c r="L53" s="711"/>
      <c r="M53" s="711"/>
      <c r="N53" s="653"/>
      <c r="O53" s="625"/>
      <c r="P53" s="729">
        <f>IF(B4&gt;0,1,0)</f>
        <v>1</v>
      </c>
      <c r="Q53" s="730"/>
      <c r="R53" s="731"/>
      <c r="S53" s="732"/>
      <c r="T53" s="733"/>
      <c r="U53" s="734"/>
      <c r="V53" s="625"/>
      <c r="W53" s="625"/>
      <c r="X53" s="625"/>
      <c r="Y53" s="623"/>
      <c r="Z53" s="622"/>
      <c r="AA53" s="622"/>
      <c r="AB53" s="622"/>
      <c r="AC53" s="625"/>
      <c r="AD53" s="623"/>
      <c r="AE53" s="623"/>
      <c r="AF53" s="623"/>
      <c r="AG53" s="623"/>
      <c r="AH53" s="622"/>
      <c r="AI53" s="622"/>
      <c r="AJ53" s="622"/>
      <c r="AK53" s="622"/>
      <c r="AL53" s="622"/>
      <c r="AM53" s="622"/>
      <c r="AN53" s="622"/>
      <c r="AO53" s="646"/>
      <c r="AP53" s="653"/>
      <c r="AQ53" s="625"/>
      <c r="AR53" s="625"/>
      <c r="AS53" s="625"/>
      <c r="AT53" s="625"/>
      <c r="AU53" s="625"/>
      <c r="AV53" s="694"/>
      <c r="AW53" s="622"/>
    </row>
    <row r="54" spans="1:49" s="211" customFormat="1" ht="18.75" hidden="1" customHeight="1">
      <c r="A54" s="623"/>
      <c r="B54" s="718"/>
      <c r="C54" s="625"/>
      <c r="D54" s="625"/>
      <c r="E54" s="53"/>
      <c r="F54" s="53"/>
      <c r="G54" s="53"/>
      <c r="H54" s="53"/>
      <c r="I54" s="54"/>
      <c r="J54" s="55"/>
      <c r="K54" s="55"/>
      <c r="L54" s="148"/>
      <c r="M54" s="148"/>
      <c r="N54" s="653"/>
      <c r="O54" s="625"/>
      <c r="P54" s="729">
        <f>IF(B20&gt;0,1,0)</f>
        <v>1</v>
      </c>
      <c r="Q54" s="623"/>
      <c r="R54" s="735"/>
      <c r="S54" s="655"/>
      <c r="T54" s="736"/>
      <c r="U54" s="737"/>
      <c r="V54" s="738"/>
      <c r="W54" s="739"/>
      <c r="X54" s="739"/>
      <c r="Y54" s="623"/>
      <c r="Z54" s="622"/>
      <c r="AA54" s="622"/>
      <c r="AB54" s="622"/>
      <c r="AC54" s="625"/>
      <c r="AD54" s="623"/>
      <c r="AE54" s="623"/>
      <c r="AF54" s="623"/>
      <c r="AG54" s="623"/>
      <c r="AH54" s="622"/>
      <c r="AI54" s="622"/>
      <c r="AJ54" s="622"/>
      <c r="AK54" s="622"/>
      <c r="AL54" s="622"/>
      <c r="AM54" s="622"/>
      <c r="AN54" s="622"/>
      <c r="AO54" s="646"/>
      <c r="AP54" s="653"/>
      <c r="AQ54" s="632"/>
      <c r="AR54" s="632"/>
      <c r="AS54" s="632"/>
      <c r="AT54" s="632"/>
      <c r="AU54" s="632"/>
      <c r="AV54" s="694"/>
      <c r="AW54" s="622"/>
    </row>
    <row r="55" spans="1:49" s="211" customFormat="1" ht="18.75" hidden="1" customHeight="1">
      <c r="A55" s="623"/>
      <c r="B55" s="718"/>
      <c r="C55" s="625"/>
      <c r="D55" s="625"/>
      <c r="E55" s="625"/>
      <c r="F55" s="625"/>
      <c r="G55" s="625"/>
      <c r="H55" s="625"/>
      <c r="I55" s="625"/>
      <c r="J55" s="625"/>
      <c r="K55" s="625"/>
      <c r="L55" s="625"/>
      <c r="M55" s="625"/>
      <c r="N55" s="653"/>
      <c r="O55" s="625"/>
      <c r="P55" s="729">
        <f>IF(B36&gt;0,1,0)</f>
        <v>0</v>
      </c>
      <c r="Q55" s="625"/>
      <c r="R55" s="735"/>
      <c r="S55" s="655"/>
      <c r="T55" s="736"/>
      <c r="U55" s="737"/>
      <c r="V55" s="740"/>
      <c r="W55" s="622"/>
      <c r="X55" s="622"/>
      <c r="Y55" s="625"/>
      <c r="Z55" s="622"/>
      <c r="AA55" s="622"/>
      <c r="AB55" s="622"/>
      <c r="AC55" s="622"/>
      <c r="AD55" s="623"/>
      <c r="AE55" s="623"/>
      <c r="AF55" s="623"/>
      <c r="AG55" s="623"/>
      <c r="AH55" s="622"/>
      <c r="AI55" s="622"/>
      <c r="AJ55" s="622"/>
      <c r="AK55" s="622"/>
      <c r="AL55" s="622"/>
      <c r="AM55" s="622"/>
      <c r="AN55" s="622"/>
      <c r="AO55" s="623"/>
      <c r="AP55" s="623"/>
      <c r="AQ55" s="623"/>
      <c r="AR55" s="623"/>
      <c r="AS55" s="623"/>
      <c r="AT55" s="623"/>
      <c r="AU55" s="623"/>
      <c r="AV55" s="694"/>
      <c r="AW55" s="622"/>
    </row>
    <row r="56" spans="1:49" s="211" customFormat="1" ht="18.75" hidden="1" customHeight="1">
      <c r="A56" s="623"/>
      <c r="B56" s="718"/>
      <c r="C56" s="625"/>
      <c r="D56" s="625"/>
      <c r="E56" s="730"/>
      <c r="F56" s="730"/>
      <c r="G56" s="730"/>
      <c r="H56" s="730"/>
      <c r="I56" s="730"/>
      <c r="J56" s="730"/>
      <c r="K56" s="730"/>
      <c r="L56" s="730"/>
      <c r="M56" s="730"/>
      <c r="N56" s="653"/>
      <c r="O56" s="625"/>
      <c r="P56" s="741"/>
      <c r="Q56" s="730"/>
      <c r="R56" s="735"/>
      <c r="S56" s="680" t="s">
        <v>47</v>
      </c>
      <c r="T56" s="680">
        <f>LEFT($O$15,2)*VLOOKUP($E$2,Type_Data,(IF(RIGHT($O$15,7)="holding",4,3)),FALSE)/60</f>
        <v>210</v>
      </c>
      <c r="U56" s="742"/>
      <c r="V56" s="740"/>
      <c r="W56" s="622"/>
      <c r="X56" s="622"/>
      <c r="Y56" s="623"/>
      <c r="Z56" s="622"/>
      <c r="AA56" s="622"/>
      <c r="AB56" s="622"/>
      <c r="AC56" s="622"/>
      <c r="AD56" s="623"/>
      <c r="AE56" s="623"/>
      <c r="AF56" s="622"/>
      <c r="AG56" s="622"/>
      <c r="AH56" s="622"/>
      <c r="AI56" s="622"/>
      <c r="AJ56" s="622"/>
      <c r="AK56" s="622"/>
      <c r="AL56" s="622"/>
      <c r="AM56" s="622"/>
      <c r="AN56" s="622"/>
      <c r="AO56" s="623"/>
      <c r="AP56" s="623"/>
      <c r="AQ56" s="694"/>
      <c r="AR56" s="694"/>
      <c r="AS56" s="694"/>
      <c r="AT56" s="694"/>
      <c r="AU56" s="694"/>
      <c r="AV56" s="623"/>
      <c r="AW56" s="622"/>
    </row>
    <row r="57" spans="1:49" s="211" customFormat="1" ht="18.75" hidden="1" customHeight="1">
      <c r="A57" s="623"/>
      <c r="B57" s="718"/>
      <c r="C57" s="625"/>
      <c r="D57" s="625"/>
      <c r="E57" s="623"/>
      <c r="F57" s="623"/>
      <c r="G57" s="623"/>
      <c r="H57" s="623"/>
      <c r="I57" s="623"/>
      <c r="J57" s="623"/>
      <c r="K57" s="623"/>
      <c r="L57" s="623"/>
      <c r="M57" s="623"/>
      <c r="N57" s="653"/>
      <c r="O57" s="625"/>
      <c r="P57" s="741"/>
      <c r="Q57" s="730"/>
      <c r="R57" s="735"/>
      <c r="S57" s="653" t="s">
        <v>0</v>
      </c>
      <c r="T57" s="623">
        <f>$R$15*T6</f>
        <v>20.3</v>
      </c>
      <c r="U57" s="743">
        <f>$R$15*U6</f>
        <v>19.600000000000001</v>
      </c>
      <c r="V57" s="740"/>
      <c r="W57" s="652"/>
      <c r="X57" s="652"/>
      <c r="Y57" s="623"/>
      <c r="Z57" s="622"/>
      <c r="AA57" s="622"/>
      <c r="AB57" s="622"/>
      <c r="AC57" s="622"/>
      <c r="AD57" s="623"/>
      <c r="AE57" s="623"/>
      <c r="AF57" s="622"/>
      <c r="AG57" s="622"/>
      <c r="AH57" s="622"/>
      <c r="AI57" s="622"/>
      <c r="AJ57" s="622"/>
      <c r="AK57" s="622"/>
      <c r="AL57" s="622"/>
      <c r="AM57" s="622"/>
      <c r="AN57" s="622"/>
      <c r="AO57" s="623"/>
      <c r="AP57" s="655"/>
      <c r="AQ57" s="694"/>
      <c r="AR57" s="694"/>
      <c r="AS57" s="694"/>
      <c r="AT57" s="694"/>
      <c r="AU57" s="694"/>
      <c r="AV57" s="623"/>
      <c r="AW57" s="622"/>
    </row>
    <row r="58" spans="1:49" s="211" customFormat="1" ht="18.75" hidden="1" customHeight="1">
      <c r="A58" s="37"/>
      <c r="B58" s="623"/>
      <c r="C58" s="623"/>
      <c r="D58" s="623"/>
      <c r="E58" s="623"/>
      <c r="F58" s="623"/>
      <c r="G58" s="623"/>
      <c r="H58" s="623"/>
      <c r="I58" s="623"/>
      <c r="J58" s="623"/>
      <c r="K58" s="623"/>
      <c r="L58" s="623"/>
      <c r="M58" s="623"/>
      <c r="N58" s="653"/>
      <c r="O58" s="625"/>
      <c r="P58" s="744" t="s">
        <v>52</v>
      </c>
      <c r="Q58" s="623" t="s">
        <v>457</v>
      </c>
      <c r="R58" s="735"/>
      <c r="S58" s="680" t="s">
        <v>54</v>
      </c>
      <c r="T58" s="745">
        <f>T6+T7+SUM(T9:T12)+$T$56</f>
        <v>483.3</v>
      </c>
      <c r="U58" s="746">
        <f>U6+U7+SUM(U9:U12)+$T$56</f>
        <v>475.6</v>
      </c>
      <c r="V58" s="740"/>
      <c r="W58" s="623"/>
      <c r="X58" s="623"/>
      <c r="Y58" s="623"/>
      <c r="Z58" s="622"/>
      <c r="AA58" s="622"/>
      <c r="AB58" s="622"/>
      <c r="AC58" s="622"/>
      <c r="AD58" s="623"/>
      <c r="AE58" s="623"/>
      <c r="AF58" s="622"/>
      <c r="AG58" s="622"/>
      <c r="AH58" s="622"/>
      <c r="AI58" s="622"/>
      <c r="AJ58" s="622"/>
      <c r="AK58" s="622"/>
      <c r="AL58" s="622"/>
      <c r="AM58" s="622"/>
      <c r="AN58" s="622"/>
      <c r="AO58" s="623"/>
      <c r="AP58" s="656"/>
      <c r="AQ58" s="694"/>
      <c r="AR58" s="694"/>
      <c r="AS58" s="694"/>
      <c r="AT58" s="694"/>
      <c r="AU58" s="694"/>
      <c r="AV58" s="694"/>
      <c r="AW58" s="622"/>
    </row>
    <row r="59" spans="1:49" s="211" customFormat="1" ht="18.75" hidden="1" customHeight="1">
      <c r="A59" s="37"/>
      <c r="B59" s="623"/>
      <c r="C59" s="623"/>
      <c r="D59" s="623"/>
      <c r="E59" s="623"/>
      <c r="F59" s="623"/>
      <c r="G59" s="623"/>
      <c r="H59" s="623"/>
      <c r="I59" s="623"/>
      <c r="J59" s="623"/>
      <c r="K59" s="623"/>
      <c r="L59" s="623"/>
      <c r="M59" s="623"/>
      <c r="N59" s="653"/>
      <c r="O59" s="625"/>
      <c r="P59" s="747"/>
      <c r="Q59" s="748" t="s">
        <v>455</v>
      </c>
      <c r="R59" s="748"/>
      <c r="S59" s="749"/>
      <c r="T59" s="750"/>
      <c r="U59" s="751"/>
      <c r="V59" s="752"/>
      <c r="W59" s="623"/>
      <c r="X59" s="623"/>
      <c r="Y59" s="623"/>
      <c r="Z59" s="622"/>
      <c r="AA59" s="622"/>
      <c r="AB59" s="622"/>
      <c r="AC59" s="622"/>
      <c r="AD59" s="623"/>
      <c r="AE59" s="623"/>
      <c r="AF59" s="623"/>
      <c r="AG59" s="623"/>
      <c r="AH59" s="622"/>
      <c r="AI59" s="622"/>
      <c r="AJ59" s="622"/>
      <c r="AK59" s="622"/>
      <c r="AL59" s="622"/>
      <c r="AM59" s="622"/>
      <c r="AN59" s="622"/>
      <c r="AO59" s="646"/>
      <c r="AP59" s="655"/>
      <c r="AQ59" s="694"/>
      <c r="AR59" s="694"/>
      <c r="AS59" s="694"/>
      <c r="AT59" s="694"/>
      <c r="AU59" s="694"/>
      <c r="AV59" s="694"/>
      <c r="AW59" s="622"/>
    </row>
    <row r="60" spans="1:49" s="211" customFormat="1" ht="18.75" hidden="1" customHeight="1">
      <c r="A60" s="37"/>
      <c r="B60" s="623"/>
      <c r="C60" s="623"/>
      <c r="D60" s="623"/>
      <c r="E60" s="623"/>
      <c r="F60" s="623"/>
      <c r="G60" s="623"/>
      <c r="H60" s="623"/>
      <c r="I60" s="623"/>
      <c r="J60" s="623"/>
      <c r="K60" s="623"/>
      <c r="L60" s="623"/>
      <c r="M60" s="623"/>
      <c r="N60" s="623"/>
      <c r="O60" s="623"/>
      <c r="P60" s="623"/>
      <c r="Q60" s="623"/>
      <c r="R60" s="623"/>
      <c r="S60" s="655"/>
      <c r="T60" s="680"/>
      <c r="U60" s="680"/>
      <c r="V60" s="623"/>
      <c r="W60" s="623"/>
      <c r="X60" s="623"/>
      <c r="Y60" s="623"/>
      <c r="Z60" s="622"/>
      <c r="AA60" s="622"/>
      <c r="AB60" s="622"/>
      <c r="AC60" s="622"/>
      <c r="AD60" s="623"/>
      <c r="AE60" s="623"/>
      <c r="AF60" s="623"/>
      <c r="AG60" s="623"/>
      <c r="AH60" s="622"/>
      <c r="AI60" s="622"/>
      <c r="AJ60" s="622"/>
      <c r="AK60" s="622"/>
      <c r="AL60" s="622"/>
      <c r="AM60" s="622"/>
      <c r="AN60" s="622"/>
      <c r="AO60" s="623"/>
      <c r="AP60" s="655"/>
      <c r="AQ60" s="694"/>
      <c r="AR60" s="694"/>
      <c r="AS60" s="694"/>
      <c r="AT60" s="694"/>
      <c r="AU60" s="694"/>
      <c r="AV60" s="694"/>
      <c r="AW60" s="622"/>
    </row>
    <row r="61" spans="1:49" s="211" customFormat="1" ht="18.75" hidden="1" customHeight="1">
      <c r="A61" s="37"/>
      <c r="B61" s="622"/>
      <c r="C61" s="653"/>
      <c r="D61" s="623"/>
      <c r="E61" s="623"/>
      <c r="F61" s="623"/>
      <c r="G61" s="623"/>
      <c r="H61" s="623"/>
      <c r="I61" s="623"/>
      <c r="J61" s="623"/>
      <c r="K61" s="623"/>
      <c r="L61" s="623"/>
      <c r="M61" s="623"/>
      <c r="N61" s="623"/>
      <c r="O61" s="623"/>
      <c r="P61" s="623"/>
      <c r="Q61" s="623"/>
      <c r="R61" s="623"/>
      <c r="S61" s="655"/>
      <c r="T61" s="736"/>
      <c r="U61" s="736"/>
      <c r="V61" s="623"/>
      <c r="W61" s="623"/>
      <c r="X61" s="623"/>
      <c r="Y61" s="623"/>
      <c r="Z61" s="622"/>
      <c r="AA61" s="622"/>
      <c r="AB61" s="622"/>
      <c r="AC61" s="622"/>
      <c r="AD61" s="623"/>
      <c r="AE61" s="623"/>
      <c r="AF61" s="623"/>
      <c r="AG61" s="623"/>
      <c r="AH61" s="622"/>
      <c r="AI61" s="622"/>
      <c r="AJ61" s="622"/>
      <c r="AK61" s="622"/>
      <c r="AL61" s="622"/>
      <c r="AM61" s="622"/>
      <c r="AN61" s="622"/>
      <c r="AO61" s="646"/>
      <c r="AP61" s="663"/>
      <c r="AQ61" s="694"/>
      <c r="AR61" s="694"/>
      <c r="AS61" s="694"/>
      <c r="AT61" s="694"/>
      <c r="AU61" s="694"/>
      <c r="AV61" s="694"/>
      <c r="AW61" s="622"/>
    </row>
    <row r="62" spans="1:49" s="211" customFormat="1" ht="18.75" hidden="1" customHeight="1">
      <c r="A62" s="622"/>
      <c r="B62" s="622"/>
      <c r="C62" s="653"/>
      <c r="D62" s="623"/>
      <c r="E62" s="623"/>
      <c r="F62" s="623"/>
      <c r="G62" s="623"/>
      <c r="H62" s="623"/>
      <c r="I62" s="623"/>
      <c r="J62" s="623"/>
      <c r="K62" s="623"/>
      <c r="L62" s="623"/>
      <c r="M62" s="623"/>
      <c r="N62" s="623"/>
      <c r="O62" s="623"/>
      <c r="P62" s="623"/>
      <c r="Q62" s="623"/>
      <c r="R62" s="623"/>
      <c r="S62" s="656"/>
      <c r="T62" s="653"/>
      <c r="U62" s="653"/>
      <c r="V62" s="622"/>
      <c r="W62" s="622"/>
      <c r="X62" s="622"/>
      <c r="Y62" s="622"/>
      <c r="Z62" s="622"/>
      <c r="AA62" s="622"/>
      <c r="AB62" s="622"/>
      <c r="AC62" s="622"/>
      <c r="AD62" s="623"/>
      <c r="AE62" s="623"/>
      <c r="AF62" s="623"/>
      <c r="AG62" s="623"/>
      <c r="AH62" s="622"/>
      <c r="AI62" s="622"/>
      <c r="AJ62" s="622"/>
      <c r="AK62" s="622"/>
      <c r="AL62" s="622"/>
      <c r="AM62" s="622"/>
      <c r="AN62" s="622"/>
      <c r="AO62" s="646"/>
      <c r="AP62" s="663"/>
      <c r="AQ62" s="694"/>
      <c r="AR62" s="694"/>
      <c r="AS62" s="694"/>
      <c r="AT62" s="694"/>
      <c r="AU62" s="694"/>
      <c r="AV62" s="694"/>
      <c r="AW62" s="622"/>
    </row>
    <row r="63" spans="1:49" s="211" customFormat="1" ht="18.75" hidden="1" customHeight="1">
      <c r="A63" s="622"/>
      <c r="B63" s="622"/>
      <c r="C63" s="653"/>
      <c r="D63" s="623"/>
      <c r="E63" s="623"/>
      <c r="F63" s="623"/>
      <c r="G63" s="623"/>
      <c r="H63" s="623"/>
      <c r="I63" s="623"/>
      <c r="J63" s="623"/>
      <c r="K63" s="623"/>
      <c r="L63" s="623"/>
      <c r="M63" s="623"/>
      <c r="N63" s="623"/>
      <c r="O63" s="623"/>
      <c r="P63" s="623"/>
      <c r="Q63" s="623"/>
      <c r="R63" s="623"/>
      <c r="S63" s="732"/>
      <c r="T63" s="753"/>
      <c r="U63" s="753"/>
      <c r="V63" s="622"/>
      <c r="W63" s="622"/>
      <c r="X63" s="622"/>
      <c r="Y63" s="622"/>
      <c r="Z63" s="622"/>
      <c r="AA63" s="622"/>
      <c r="AB63" s="622"/>
      <c r="AC63" s="622"/>
      <c r="AD63" s="623"/>
      <c r="AE63" s="623"/>
      <c r="AF63" s="623"/>
      <c r="AG63" s="623"/>
      <c r="AH63" s="622"/>
      <c r="AI63" s="622"/>
      <c r="AJ63" s="622"/>
      <c r="AK63" s="622"/>
      <c r="AL63" s="622"/>
      <c r="AM63" s="622"/>
      <c r="AN63" s="622"/>
      <c r="AO63" s="623"/>
      <c r="AP63" s="623"/>
      <c r="AQ63" s="623"/>
      <c r="AR63" s="623"/>
      <c r="AS63" s="623"/>
      <c r="AT63" s="623"/>
      <c r="AU63" s="623"/>
      <c r="AV63" s="694"/>
      <c r="AW63" s="622"/>
    </row>
    <row r="64" spans="1:49" s="211" customFormat="1" ht="18.75" hidden="1" customHeight="1">
      <c r="A64" s="622"/>
      <c r="B64" s="622"/>
      <c r="C64" s="653"/>
      <c r="D64" s="623"/>
      <c r="E64" s="623"/>
      <c r="F64" s="652"/>
      <c r="G64" s="652"/>
      <c r="H64" s="652"/>
      <c r="I64" s="625"/>
      <c r="J64" s="652"/>
      <c r="K64" s="623"/>
      <c r="L64" s="623"/>
      <c r="M64" s="623"/>
      <c r="N64" s="623"/>
      <c r="O64" s="623"/>
      <c r="P64" s="623"/>
      <c r="Q64" s="623"/>
      <c r="R64" s="623"/>
      <c r="S64" s="623"/>
      <c r="T64" s="623"/>
      <c r="U64" s="623"/>
      <c r="V64" s="622"/>
      <c r="W64" s="622"/>
      <c r="X64" s="622"/>
      <c r="Y64" s="622"/>
      <c r="Z64" s="622"/>
      <c r="AA64" s="622"/>
      <c r="AB64" s="622"/>
      <c r="AC64" s="622"/>
      <c r="AD64" s="623"/>
      <c r="AE64" s="623"/>
      <c r="AF64" s="623"/>
      <c r="AG64" s="623"/>
      <c r="AH64" s="622"/>
      <c r="AI64" s="622"/>
      <c r="AJ64" s="622"/>
      <c r="AK64" s="622"/>
      <c r="AL64" s="622"/>
      <c r="AM64" s="622"/>
      <c r="AN64" s="622"/>
      <c r="AO64" s="623"/>
      <c r="AP64" s="623"/>
      <c r="AQ64" s="694"/>
      <c r="AR64" s="694"/>
      <c r="AS64" s="694"/>
      <c r="AT64" s="694"/>
      <c r="AU64" s="694"/>
      <c r="AV64" s="623"/>
      <c r="AW64" s="622"/>
    </row>
    <row r="65" spans="1:49" s="211" customFormat="1" ht="18.75" hidden="1" customHeight="1">
      <c r="A65" s="622"/>
      <c r="B65" s="622"/>
      <c r="C65" s="653"/>
      <c r="D65" s="623"/>
      <c r="E65" s="623"/>
      <c r="F65" s="625"/>
      <c r="G65" s="625"/>
      <c r="H65" s="625"/>
      <c r="I65" s="625"/>
      <c r="J65" s="625"/>
      <c r="K65" s="625"/>
      <c r="L65" s="625"/>
      <c r="M65" s="652"/>
      <c r="N65" s="754"/>
      <c r="O65" s="625"/>
      <c r="P65" s="623"/>
      <c r="Q65" s="623"/>
      <c r="R65" s="625"/>
      <c r="S65" s="623"/>
      <c r="T65" s="622"/>
      <c r="U65" s="622"/>
      <c r="V65" s="622"/>
      <c r="W65" s="622"/>
      <c r="X65" s="622"/>
      <c r="Y65" s="622"/>
      <c r="Z65" s="622"/>
      <c r="AA65" s="622"/>
      <c r="AB65" s="622"/>
      <c r="AC65" s="622"/>
      <c r="AD65" s="623"/>
      <c r="AE65" s="623"/>
      <c r="AF65" s="623"/>
      <c r="AG65" s="623"/>
      <c r="AH65" s="622"/>
      <c r="AI65" s="622"/>
      <c r="AJ65" s="622"/>
      <c r="AK65" s="622"/>
      <c r="AL65" s="622"/>
      <c r="AM65" s="622"/>
      <c r="AN65" s="622"/>
      <c r="AO65" s="623"/>
      <c r="AP65" s="655"/>
      <c r="AQ65" s="694"/>
      <c r="AR65" s="694"/>
      <c r="AS65" s="694"/>
      <c r="AT65" s="694"/>
      <c r="AU65" s="694"/>
      <c r="AV65" s="623"/>
      <c r="AW65" s="622"/>
    </row>
    <row r="66" spans="1:49" s="211" customFormat="1" ht="18.75" hidden="1" customHeight="1">
      <c r="A66" s="622"/>
      <c r="B66" s="622"/>
      <c r="C66" s="653"/>
      <c r="D66" s="623"/>
      <c r="E66" s="623"/>
      <c r="F66" s="625"/>
      <c r="G66" s="625"/>
      <c r="H66" s="625"/>
      <c r="I66" s="625"/>
      <c r="J66" s="625"/>
      <c r="K66" s="625"/>
      <c r="L66" s="625"/>
      <c r="M66" s="652"/>
      <c r="N66" s="754"/>
      <c r="O66" s="625"/>
      <c r="P66" s="625"/>
      <c r="Q66" s="625"/>
      <c r="R66" s="625"/>
      <c r="S66" s="623"/>
      <c r="T66" s="622"/>
      <c r="U66" s="622"/>
      <c r="V66" s="622"/>
      <c r="W66" s="622"/>
      <c r="X66" s="622"/>
      <c r="Y66" s="622"/>
      <c r="Z66" s="622"/>
      <c r="AA66" s="622"/>
      <c r="AB66" s="622"/>
      <c r="AC66" s="622"/>
      <c r="AD66" s="623"/>
      <c r="AE66" s="623"/>
      <c r="AF66" s="623"/>
      <c r="AG66" s="623"/>
      <c r="AH66" s="622"/>
      <c r="AI66" s="622"/>
      <c r="AJ66" s="622"/>
      <c r="AK66" s="622"/>
      <c r="AL66" s="622"/>
      <c r="AM66" s="622"/>
      <c r="AN66" s="622"/>
      <c r="AO66" s="623"/>
      <c r="AP66" s="656"/>
      <c r="AQ66" s="694"/>
      <c r="AR66" s="694"/>
      <c r="AS66" s="694"/>
      <c r="AT66" s="694"/>
      <c r="AU66" s="694"/>
      <c r="AV66" s="623"/>
      <c r="AW66" s="622"/>
    </row>
    <row r="67" spans="1:49" s="211" customFormat="1" ht="18.75" hidden="1" customHeight="1">
      <c r="A67" s="622"/>
      <c r="B67" s="622"/>
      <c r="C67" s="653"/>
      <c r="D67" s="623"/>
      <c r="E67" s="623"/>
      <c r="F67" s="625"/>
      <c r="G67" s="625"/>
      <c r="H67" s="625"/>
      <c r="I67" s="625"/>
      <c r="J67" s="625"/>
      <c r="K67" s="625"/>
      <c r="L67" s="625"/>
      <c r="M67" s="652"/>
      <c r="N67" s="754"/>
      <c r="O67" s="625"/>
      <c r="P67" s="625"/>
      <c r="Q67" s="625"/>
      <c r="R67" s="625"/>
      <c r="S67" s="623"/>
      <c r="T67" s="622"/>
      <c r="U67" s="622"/>
      <c r="V67" s="622"/>
      <c r="W67" s="622"/>
      <c r="X67" s="622"/>
      <c r="Y67" s="622"/>
      <c r="Z67" s="622"/>
      <c r="AA67" s="622"/>
      <c r="AB67" s="622"/>
      <c r="AC67" s="622"/>
      <c r="AD67" s="623"/>
      <c r="AE67" s="623"/>
      <c r="AF67" s="623"/>
      <c r="AG67" s="623"/>
      <c r="AH67" s="622"/>
      <c r="AI67" s="622"/>
      <c r="AJ67" s="622"/>
      <c r="AK67" s="622"/>
      <c r="AL67" s="622"/>
      <c r="AM67" s="622"/>
      <c r="AN67" s="622"/>
      <c r="AO67" s="623"/>
      <c r="AP67" s="655"/>
      <c r="AQ67" s="694"/>
      <c r="AR67" s="694"/>
      <c r="AS67" s="694"/>
      <c r="AT67" s="694"/>
      <c r="AU67" s="694"/>
      <c r="AV67" s="623"/>
      <c r="AW67" s="622"/>
    </row>
    <row r="68" spans="1:49" s="211" customFormat="1" ht="18.75" hidden="1" customHeight="1">
      <c r="C68" s="755"/>
      <c r="D68" s="756"/>
      <c r="E68" s="756"/>
      <c r="AD68" s="756"/>
      <c r="AE68" s="756"/>
      <c r="AF68" s="622"/>
      <c r="AG68" s="622"/>
      <c r="AH68" s="622"/>
      <c r="AI68" s="622"/>
      <c r="AJ68" s="622"/>
      <c r="AK68" s="622"/>
      <c r="AO68" s="623"/>
      <c r="AP68" s="655"/>
      <c r="AQ68" s="694"/>
      <c r="AR68" s="694"/>
      <c r="AS68" s="694"/>
      <c r="AT68" s="694"/>
      <c r="AU68" s="694"/>
      <c r="AV68" s="756"/>
    </row>
    <row r="69" spans="1:49" s="211" customFormat="1" ht="18.75" hidden="1" customHeight="1">
      <c r="C69" s="755"/>
      <c r="D69" s="756"/>
      <c r="E69" s="756"/>
      <c r="AD69" s="756"/>
      <c r="AE69" s="756"/>
      <c r="AO69" s="756"/>
      <c r="AP69" s="663"/>
      <c r="AQ69" s="694"/>
      <c r="AR69" s="694"/>
      <c r="AS69" s="694"/>
      <c r="AT69" s="694"/>
      <c r="AU69" s="694"/>
      <c r="AV69" s="756"/>
    </row>
    <row r="70" spans="1:49" s="211" customFormat="1" ht="18.75" hidden="1" customHeight="1">
      <c r="C70" s="755"/>
      <c r="D70" s="756"/>
      <c r="E70" s="756"/>
      <c r="AD70" s="756"/>
      <c r="AE70" s="756"/>
      <c r="AO70" s="756"/>
      <c r="AP70" s="663"/>
      <c r="AQ70" s="694"/>
      <c r="AR70" s="694"/>
      <c r="AS70" s="694"/>
      <c r="AT70" s="694"/>
      <c r="AU70" s="694"/>
      <c r="AV70" s="756"/>
    </row>
    <row r="71" spans="1:49" s="211" customFormat="1" ht="18.75" hidden="1" customHeight="1">
      <c r="C71" s="755"/>
      <c r="D71" s="756"/>
      <c r="E71" s="756"/>
      <c r="AO71" s="756"/>
      <c r="AP71" s="623"/>
      <c r="AQ71" s="623"/>
      <c r="AR71" s="622"/>
      <c r="AS71" s="622"/>
      <c r="AT71" s="622"/>
      <c r="AU71" s="622"/>
      <c r="AV71" s="756"/>
    </row>
    <row r="72" spans="1:49" s="211" customFormat="1" hidden="1">
      <c r="AP72" s="623"/>
      <c r="AQ72" s="623"/>
      <c r="AR72" s="622"/>
      <c r="AS72" s="622"/>
      <c r="AT72" s="622"/>
      <c r="AU72" s="622"/>
      <c r="AV72" s="756"/>
    </row>
    <row r="73" spans="1:49" s="211" customFormat="1" hidden="1">
      <c r="AP73" s="623"/>
      <c r="AQ73" s="623"/>
      <c r="AR73" s="622"/>
      <c r="AS73" s="622"/>
      <c r="AT73" s="622"/>
      <c r="AU73" s="622"/>
      <c r="AV73" s="756"/>
    </row>
    <row r="74" spans="1:49" s="211" customFormat="1" hidden="1">
      <c r="AP74" s="756"/>
      <c r="AQ74" s="756"/>
      <c r="AV74" s="756"/>
    </row>
    <row r="75" spans="1:49" s="211" customFormat="1" hidden="1">
      <c r="AP75" s="756"/>
      <c r="AQ75" s="756"/>
      <c r="AV75" s="756"/>
    </row>
    <row r="76" spans="1:49" s="211" customFormat="1" hidden="1">
      <c r="AP76" s="756"/>
      <c r="AQ76" s="756"/>
      <c r="AV76" s="756"/>
    </row>
    <row r="77" spans="1:49" s="211" customFormat="1" hidden="1">
      <c r="AV77" s="756"/>
    </row>
    <row r="78" spans="1:49" s="211" customFormat="1" hidden="1">
      <c r="AV78" s="756"/>
    </row>
    <row r="79" spans="1:49" s="211" customFormat="1" hidden="1">
      <c r="AV79" s="756"/>
    </row>
    <row r="80" spans="1:49" s="211" customFormat="1" hidden="1">
      <c r="AV80" s="756"/>
    </row>
    <row r="81" spans="30:48" s="211" customFormat="1" hidden="1">
      <c r="AD81" s="757"/>
      <c r="AE81" s="757"/>
      <c r="AV81" s="756"/>
    </row>
    <row r="82" spans="30:48" s="211" customFormat="1" hidden="1">
      <c r="AD82" s="757"/>
      <c r="AE82" s="757"/>
      <c r="AF82" s="757"/>
      <c r="AG82" s="757"/>
      <c r="AV82" s="756"/>
    </row>
    <row r="83" spans="30:48" s="211" customFormat="1" hidden="1">
      <c r="AD83" s="757"/>
      <c r="AE83" s="757"/>
      <c r="AF83" s="757"/>
      <c r="AG83" s="757"/>
      <c r="AV83" s="756"/>
    </row>
    <row r="84" spans="30:48" s="211" customFormat="1" hidden="1">
      <c r="AD84" s="757"/>
      <c r="AE84" s="757"/>
      <c r="AF84" s="757"/>
      <c r="AG84" s="757"/>
    </row>
    <row r="85" spans="30:48" s="211" customFormat="1" hidden="1">
      <c r="AF85" s="757"/>
      <c r="AG85" s="757"/>
    </row>
    <row r="86" spans="30:48" s="211" customFormat="1" hidden="1"/>
    <row r="87" spans="30:48" s="211" customFormat="1" hidden="1"/>
    <row r="88" spans="30:48" s="211" customFormat="1" hidden="1"/>
    <row r="89" spans="30:48" s="211" customFormat="1" hidden="1"/>
    <row r="90" spans="30:48" s="211" customFormat="1" hidden="1"/>
    <row r="91" spans="30:48" s="211" customFormat="1" hidden="1"/>
    <row r="92" spans="30:48" s="211" customFormat="1" hidden="1"/>
    <row r="93" spans="30:48" s="211" customFormat="1" hidden="1"/>
    <row r="94" spans="30:48" s="211" customFormat="1" hidden="1"/>
    <row r="95" spans="30:48" s="211" customFormat="1" hidden="1"/>
    <row r="96" spans="30:48" s="211" customFormat="1" hidden="1"/>
    <row r="97" s="211" customFormat="1" hidden="1"/>
    <row r="98" s="211" customFormat="1" hidden="1"/>
    <row r="99" s="211" customFormat="1" hidden="1"/>
    <row r="100" s="211" customFormat="1" hidden="1"/>
    <row r="101" s="211" customFormat="1" hidden="1"/>
    <row r="102" s="211" customFormat="1" hidden="1"/>
    <row r="103" s="211" customFormat="1" hidden="1"/>
    <row r="104" s="211" customFormat="1" hidden="1"/>
    <row r="105" s="211" customFormat="1" hidden="1"/>
    <row r="106" s="211" customFormat="1" hidden="1"/>
    <row r="107" s="211" customFormat="1" hidden="1"/>
    <row r="108" s="211" customFormat="1" hidden="1"/>
    <row r="109" s="211" customFormat="1" hidden="1"/>
    <row r="110" s="211" customFormat="1" hidden="1"/>
    <row r="111" s="211" customFormat="1" hidden="1"/>
    <row r="112" s="211" customFormat="1" hidden="1"/>
    <row r="113" s="211" customFormat="1" hidden="1"/>
    <row r="114" s="211" customFormat="1" hidden="1"/>
    <row r="115" s="211" customFormat="1" hidden="1"/>
    <row r="116" s="211" customFormat="1" hidden="1"/>
    <row r="117" s="211" customFormat="1" hidden="1"/>
    <row r="118" s="211" customFormat="1" hidden="1"/>
    <row r="119" s="211" customFormat="1" hidden="1"/>
    <row r="120" s="211" customFormat="1" hidden="1"/>
    <row r="121" s="211" customFormat="1" hidden="1"/>
    <row r="122" s="211" customFormat="1" hidden="1"/>
    <row r="123" s="211" customFormat="1" hidden="1"/>
    <row r="124" s="211" customFormat="1" hidden="1"/>
    <row r="125" s="211" customFormat="1" hidden="1"/>
    <row r="126" s="211" customFormat="1" hidden="1"/>
    <row r="127" s="211" customFormat="1" hidden="1"/>
    <row r="128" s="211" customFormat="1" hidden="1"/>
    <row r="129" s="211" customFormat="1" hidden="1"/>
    <row r="130" s="211" customFormat="1" hidden="1"/>
    <row r="131" s="211" customFormat="1" hidden="1"/>
    <row r="132" s="211" customFormat="1" hidden="1"/>
    <row r="133" s="211" customFormat="1" hidden="1"/>
    <row r="134" s="211" customFormat="1" hidden="1"/>
    <row r="135" s="211" customFormat="1" hidden="1"/>
    <row r="136" s="211" customFormat="1" hidden="1"/>
    <row r="137" s="211" customFormat="1" hidden="1"/>
    <row r="138" s="211" customFormat="1" hidden="1"/>
    <row r="139" s="211" customFormat="1" hidden="1"/>
    <row r="140" s="211" customFormat="1" hidden="1"/>
    <row r="141" s="211" customFormat="1" hidden="1"/>
    <row r="142" s="211" customFormat="1" hidden="1"/>
    <row r="143" s="211" customFormat="1" hidden="1"/>
    <row r="144" s="211" customFormat="1" hidden="1"/>
    <row r="145" s="211" customFormat="1" hidden="1"/>
    <row r="146" s="211" customFormat="1" hidden="1"/>
    <row r="147" s="211" customFormat="1" hidden="1"/>
    <row r="148" s="211" customFormat="1" hidden="1"/>
    <row r="149" s="211" customFormat="1" hidden="1"/>
    <row r="150" s="211" customFormat="1" hidden="1"/>
    <row r="151" s="211" customFormat="1" hidden="1"/>
    <row r="152" s="211" customFormat="1" hidden="1"/>
    <row r="153" s="211" customFormat="1" hidden="1"/>
    <row r="154" s="211" customFormat="1" hidden="1"/>
    <row r="155" s="211" customFormat="1" hidden="1"/>
    <row r="156" s="211" customFormat="1" hidden="1"/>
    <row r="157" s="211" customFormat="1" hidden="1"/>
    <row r="158" s="211" customFormat="1" hidden="1"/>
    <row r="159" s="211" customFormat="1" hidden="1"/>
    <row r="160" s="211" customFormat="1" hidden="1"/>
    <row r="161" s="211" customFormat="1" hidden="1"/>
    <row r="162" s="211" customFormat="1" hidden="1"/>
    <row r="163" s="211" customFormat="1" hidden="1"/>
    <row r="164" s="211" customFormat="1" hidden="1"/>
    <row r="165" s="211" customFormat="1" hidden="1"/>
    <row r="166" s="211" customFormat="1" hidden="1"/>
    <row r="167" s="211" customFormat="1" hidden="1"/>
    <row r="168" s="211" customFormat="1" hidden="1"/>
    <row r="169" s="211" customFormat="1" hidden="1"/>
    <row r="170" s="211" customFormat="1" hidden="1"/>
    <row r="171" s="211" customFormat="1" hidden="1"/>
    <row r="172" s="211" customFormat="1" hidden="1"/>
    <row r="173" s="211" customFormat="1" hidden="1"/>
    <row r="174" s="211" customFormat="1" hidden="1"/>
    <row r="175" s="211" customFormat="1" hidden="1"/>
    <row r="176" s="211" customFormat="1" hidden="1"/>
    <row r="177" s="211" customFormat="1" hidden="1"/>
    <row r="178" s="211" customFormat="1" hidden="1"/>
    <row r="179" s="211" customFormat="1" hidden="1"/>
    <row r="180" s="211" customFormat="1" hidden="1"/>
    <row r="181" s="211" customFormat="1" hidden="1"/>
    <row r="182" s="211" customFormat="1" hidden="1"/>
    <row r="183" s="211" customFormat="1" hidden="1"/>
    <row r="184" s="211" customFormat="1" hidden="1"/>
    <row r="185" s="211" customFormat="1" hidden="1"/>
    <row r="186" s="211" customFormat="1" hidden="1"/>
    <row r="187" s="211" customFormat="1" hidden="1"/>
    <row r="188" s="211" customFormat="1" hidden="1"/>
    <row r="189" s="211" customFormat="1" hidden="1"/>
    <row r="190" s="211" customFormat="1" hidden="1"/>
    <row r="191" s="211" customFormat="1" hidden="1"/>
    <row r="192" s="211" customFormat="1" hidden="1"/>
    <row r="193" s="211" customFormat="1" hidden="1"/>
    <row r="194" s="211" customFormat="1" hidden="1"/>
    <row r="195" s="211" customFormat="1" hidden="1"/>
    <row r="196" s="211" customFormat="1" hidden="1"/>
    <row r="197" s="211" customFormat="1" hidden="1"/>
    <row r="198" s="211" customFormat="1" hidden="1"/>
    <row r="199" s="211" customFormat="1" hidden="1"/>
    <row r="200" s="211" customFormat="1" hidden="1"/>
    <row r="201" s="211" customFormat="1" hidden="1"/>
    <row r="202" s="211" customFormat="1" hidden="1"/>
    <row r="203" s="211" customFormat="1" hidden="1"/>
    <row r="204" s="211" customFormat="1" hidden="1"/>
    <row r="205" s="211" customFormat="1" hidden="1"/>
    <row r="206" s="211" customFormat="1" hidden="1"/>
    <row r="207" s="211" customFormat="1" hidden="1"/>
    <row r="208" s="211" customFormat="1" hidden="1"/>
    <row r="209" s="211" customFormat="1" hidden="1"/>
    <row r="210" s="211" customFormat="1" hidden="1"/>
    <row r="211" s="211" customFormat="1" hidden="1"/>
    <row r="212" s="211" customFormat="1" hidden="1"/>
    <row r="213" s="211" customFormat="1" hidden="1"/>
    <row r="214" s="211" customFormat="1" hidden="1"/>
    <row r="215" s="211" customFormat="1" hidden="1"/>
    <row r="216" s="211" customFormat="1" hidden="1"/>
    <row r="217" s="211" customFormat="1" hidden="1"/>
    <row r="218" s="211" customFormat="1" hidden="1"/>
    <row r="219" s="211" customFormat="1" hidden="1"/>
    <row r="220" s="211" customFormat="1" hidden="1"/>
    <row r="221" s="211" customFormat="1" hidden="1"/>
    <row r="222" s="211" customFormat="1" hidden="1"/>
    <row r="223" s="211" customFormat="1" hidden="1"/>
    <row r="224" s="211" customFormat="1" hidden="1"/>
    <row r="225" s="211" customFormat="1" hidden="1"/>
    <row r="226" s="211" customFormat="1" hidden="1"/>
    <row r="227" s="211" customFormat="1" hidden="1"/>
    <row r="228" s="211" customFormat="1" hidden="1"/>
    <row r="229" s="211" customFormat="1" hidden="1"/>
    <row r="230" s="211" customFormat="1" hidden="1"/>
    <row r="231" s="211" customFormat="1" hidden="1"/>
    <row r="232" s="211" customFormat="1" hidden="1"/>
    <row r="233" s="211" customFormat="1" hidden="1"/>
    <row r="234" s="211" customFormat="1" hidden="1"/>
    <row r="235" s="211" customFormat="1" hidden="1"/>
    <row r="236" s="211" customFormat="1" hidden="1"/>
    <row r="237" s="211" customFormat="1" hidden="1"/>
    <row r="238" s="211" customFormat="1" hidden="1"/>
    <row r="239" s="211" customFormat="1" hidden="1"/>
    <row r="240" s="211" customFormat="1" hidden="1"/>
    <row r="241" s="211" customFormat="1" hidden="1"/>
    <row r="242" s="211" customFormat="1" hidden="1"/>
    <row r="243" s="211" customFormat="1" hidden="1"/>
    <row r="244" s="211" customFormat="1" hidden="1"/>
    <row r="245" s="211" customFormat="1" hidden="1"/>
    <row r="246" s="211" customFormat="1" hidden="1"/>
    <row r="247" s="211" customFormat="1" hidden="1"/>
    <row r="248" s="211" customFormat="1" hidden="1"/>
    <row r="249" s="211" customFormat="1" hidden="1"/>
    <row r="250" s="211" customFormat="1" hidden="1"/>
    <row r="251" s="211" customFormat="1" hidden="1"/>
    <row r="252" s="211" customFormat="1" hidden="1"/>
    <row r="253" s="211" customFormat="1" hidden="1"/>
    <row r="254" s="211" customFormat="1" hidden="1"/>
    <row r="255" s="211" customFormat="1" hidden="1"/>
    <row r="256" s="211" customFormat="1" hidden="1"/>
    <row r="257" s="211" customFormat="1" hidden="1"/>
    <row r="258" s="211" customFormat="1" hidden="1"/>
    <row r="259" s="211" customFormat="1" hidden="1"/>
    <row r="260" s="211" customFormat="1" hidden="1"/>
    <row r="261" s="211" customFormat="1" hidden="1"/>
    <row r="262" s="211" customFormat="1" hidden="1"/>
    <row r="263" s="211" customFormat="1" hidden="1"/>
    <row r="264" s="211" customFormat="1" hidden="1"/>
    <row r="265" s="211" customFormat="1" hidden="1"/>
    <row r="266" s="211" customFormat="1" hidden="1"/>
    <row r="267" s="211" customFormat="1" hidden="1"/>
    <row r="268" s="211" customFormat="1" hidden="1"/>
    <row r="269" s="211" customFormat="1" hidden="1"/>
    <row r="270" s="211" customFormat="1" hidden="1"/>
    <row r="271" s="211" customFormat="1" hidden="1"/>
    <row r="272" s="211" customFormat="1" hidden="1"/>
    <row r="273" s="211" customFormat="1" hidden="1"/>
    <row r="274" s="211" customFormat="1" hidden="1"/>
    <row r="275" s="211" customFormat="1" hidden="1"/>
    <row r="276" s="211" customFormat="1" hidden="1"/>
    <row r="277" s="211" customFormat="1" hidden="1"/>
    <row r="278" s="211" customFormat="1" hidden="1"/>
    <row r="279" s="211" customFormat="1" hidden="1"/>
    <row r="280" s="211" customFormat="1" hidden="1"/>
    <row r="281" s="211" customFormat="1" hidden="1"/>
    <row r="282" s="211" customFormat="1" hidden="1"/>
    <row r="283" s="211" customFormat="1" hidden="1"/>
    <row r="284" s="211" customFormat="1" hidden="1"/>
    <row r="285" s="211" customFormat="1" hidden="1"/>
    <row r="286" s="211" customFormat="1" hidden="1"/>
    <row r="287" s="211" customFormat="1" hidden="1"/>
    <row r="288" s="211" customFormat="1" hidden="1"/>
    <row r="289" s="211" customFormat="1" hidden="1"/>
    <row r="290" s="211" customFormat="1" hidden="1"/>
    <row r="291" s="211" customFormat="1" hidden="1"/>
    <row r="292" s="211" customFormat="1" hidden="1"/>
    <row r="293" s="211" customFormat="1" hidden="1"/>
    <row r="294" s="211" customFormat="1" hidden="1"/>
    <row r="295" s="211" customFormat="1" hidden="1"/>
    <row r="296" s="211" customFormat="1" hidden="1"/>
    <row r="297" s="211" customFormat="1" hidden="1"/>
    <row r="298" s="211" customFormat="1" hidden="1"/>
    <row r="299" s="211" customFormat="1" hidden="1"/>
    <row r="300" s="211" customFormat="1" hidden="1"/>
    <row r="301" s="211" customFormat="1" hidden="1"/>
    <row r="302" s="211" customFormat="1" hidden="1"/>
    <row r="303" s="211" customFormat="1" hidden="1"/>
    <row r="304" s="211" customFormat="1" hidden="1"/>
    <row r="305" s="211" customFormat="1" hidden="1"/>
    <row r="306" s="211" customFormat="1" hidden="1"/>
    <row r="307" s="211" customFormat="1" hidden="1"/>
    <row r="308" s="211" customFormat="1" hidden="1"/>
    <row r="309" s="211" customFormat="1" hidden="1"/>
    <row r="310" s="211" customFormat="1" hidden="1"/>
    <row r="311" s="211" customFormat="1" hidden="1"/>
    <row r="312" s="211" customFormat="1" hidden="1"/>
    <row r="313" s="211" customFormat="1" hidden="1"/>
    <row r="314" s="211" customFormat="1" hidden="1"/>
    <row r="315" s="211" customFormat="1" hidden="1"/>
    <row r="316" s="211" customFormat="1" hidden="1"/>
    <row r="317" s="211" customFormat="1" hidden="1"/>
    <row r="318" s="211" customFormat="1" hidden="1"/>
    <row r="319" s="211" customFormat="1" hidden="1"/>
    <row r="320" s="211" customFormat="1" hidden="1"/>
    <row r="321" s="211" customFormat="1" hidden="1"/>
    <row r="322" s="211" customFormat="1" hidden="1"/>
    <row r="323" s="211" customFormat="1" hidden="1"/>
    <row r="324" s="211" customFormat="1" hidden="1"/>
    <row r="325" s="211" customFormat="1" hidden="1"/>
    <row r="326" s="211" customFormat="1" hidden="1"/>
    <row r="327" s="211" customFormat="1" hidden="1"/>
    <row r="328" s="211" customFormat="1" hidden="1"/>
    <row r="329" s="211" customFormat="1" hidden="1"/>
    <row r="330" s="211" customFormat="1" hidden="1"/>
    <row r="331" s="211" customFormat="1" hidden="1"/>
    <row r="332" s="211" customFormat="1" hidden="1"/>
    <row r="333" s="211" customFormat="1" hidden="1"/>
    <row r="334" s="211" customFormat="1" hidden="1"/>
    <row r="335" s="211" customFormat="1" hidden="1"/>
    <row r="336" s="211" customFormat="1" hidden="1"/>
    <row r="337" s="211" customFormat="1" hidden="1"/>
    <row r="338" s="211" customFormat="1" hidden="1"/>
    <row r="339" s="211" customFormat="1" hidden="1"/>
    <row r="340" s="211" customFormat="1" hidden="1"/>
    <row r="341" s="211" customFormat="1" hidden="1"/>
    <row r="342" s="211" customFormat="1" hidden="1"/>
    <row r="343" s="211" customFormat="1" hidden="1"/>
    <row r="344" s="211" customFormat="1" hidden="1"/>
    <row r="345" s="211" customFormat="1" hidden="1"/>
    <row r="346" s="211" customFormat="1" hidden="1"/>
    <row r="347" s="211" customFormat="1" hidden="1"/>
    <row r="348" s="211" customFormat="1" hidden="1"/>
    <row r="349" s="211" customFormat="1" hidden="1"/>
    <row r="350" s="211" customFormat="1" hidden="1"/>
    <row r="351" s="211" customFormat="1" hidden="1"/>
    <row r="352" s="211" customFormat="1" hidden="1"/>
    <row r="353" s="211" customFormat="1" hidden="1"/>
    <row r="354" s="211" customFormat="1" hidden="1"/>
    <row r="355" s="211" customFormat="1" hidden="1"/>
    <row r="356" s="211" customFormat="1" hidden="1"/>
    <row r="357" s="211" customFormat="1" hidden="1"/>
    <row r="358" s="211" customFormat="1" hidden="1"/>
    <row r="359" s="211" customFormat="1" hidden="1"/>
    <row r="360" s="211" customFormat="1" hidden="1"/>
    <row r="361" s="211" customFormat="1" hidden="1"/>
    <row r="362" s="211" customFormat="1" hidden="1"/>
    <row r="363" s="211" customFormat="1" hidden="1"/>
    <row r="364" s="211" customFormat="1" hidden="1"/>
    <row r="365" s="211" customFormat="1" hidden="1"/>
    <row r="366" s="211" customFormat="1" hidden="1"/>
    <row r="367" s="211" customFormat="1" hidden="1"/>
    <row r="368" s="211" customFormat="1" hidden="1"/>
    <row r="369" s="211" customFormat="1" hidden="1"/>
    <row r="370" s="211" customFormat="1" hidden="1"/>
    <row r="371" s="211" customFormat="1" hidden="1"/>
    <row r="372" s="211" customFormat="1" hidden="1"/>
    <row r="373" s="211" customFormat="1" hidden="1"/>
    <row r="374" s="211" customFormat="1" hidden="1"/>
    <row r="375" s="211" customFormat="1" hidden="1"/>
    <row r="376" s="211" customFormat="1" hidden="1"/>
    <row r="377" s="211" customFormat="1" hidden="1"/>
    <row r="378" s="211" customFormat="1" hidden="1"/>
    <row r="379" s="211" customFormat="1" hidden="1"/>
    <row r="380" s="211" customFormat="1" hidden="1"/>
    <row r="381" s="211" customFormat="1" hidden="1"/>
    <row r="382" s="211" customFormat="1" hidden="1"/>
    <row r="383" s="211" customFormat="1" hidden="1"/>
    <row r="384" s="211" customFormat="1" hidden="1"/>
    <row r="385" s="211" customFormat="1" hidden="1"/>
    <row r="386" s="211" customFormat="1" hidden="1"/>
    <row r="387" s="211" customFormat="1" hidden="1"/>
    <row r="388" s="211" customFormat="1" hidden="1"/>
    <row r="389" s="211" customFormat="1" hidden="1"/>
    <row r="390" s="211" customFormat="1" hidden="1"/>
    <row r="391" s="211" customFormat="1" hidden="1"/>
    <row r="392" s="211" customFormat="1" hidden="1"/>
    <row r="393" s="211" customFormat="1" hidden="1"/>
    <row r="394" s="211" customFormat="1" hidden="1"/>
    <row r="395" s="211" customFormat="1" hidden="1"/>
    <row r="396" s="211" customFormat="1" hidden="1"/>
    <row r="397" s="211" customFormat="1" hidden="1"/>
    <row r="398" s="211" customFormat="1" hidden="1"/>
    <row r="399" s="211" customFormat="1" hidden="1"/>
    <row r="400" s="211" customFormat="1" hidden="1"/>
    <row r="401" s="211" customFormat="1" hidden="1"/>
    <row r="402" s="211" customFormat="1" hidden="1"/>
    <row r="403" s="211" customFormat="1" hidden="1"/>
    <row r="404" s="211" customFormat="1" hidden="1"/>
    <row r="405" s="211" customFormat="1" hidden="1"/>
    <row r="406" s="211" customFormat="1" hidden="1"/>
    <row r="407" s="211" customFormat="1" hidden="1"/>
    <row r="408" s="211" customFormat="1" hidden="1"/>
    <row r="409" s="211" customFormat="1" hidden="1"/>
    <row r="410" s="211" customFormat="1" hidden="1"/>
    <row r="411" s="211" customFormat="1" hidden="1"/>
    <row r="412" s="211" customFormat="1" hidden="1"/>
    <row r="413" s="211" customFormat="1" hidden="1"/>
    <row r="414" s="211" customFormat="1" hidden="1"/>
    <row r="415" s="211" customFormat="1" hidden="1"/>
    <row r="416" s="211" customFormat="1" hidden="1"/>
    <row r="417" s="211" customFormat="1" hidden="1"/>
    <row r="418" s="211" customFormat="1" hidden="1"/>
    <row r="419" s="211" customFormat="1" hidden="1"/>
    <row r="420" s="211" customFormat="1" hidden="1"/>
    <row r="421" s="211" customFormat="1" hidden="1"/>
    <row r="422" s="211" customFormat="1" hidden="1"/>
    <row r="423" s="211" customFormat="1" hidden="1"/>
    <row r="424" s="211" customFormat="1" hidden="1"/>
    <row r="425" s="211" customFormat="1" hidden="1"/>
    <row r="426" s="211" customFormat="1" hidden="1"/>
    <row r="427" s="211" customFormat="1" hidden="1"/>
    <row r="428" s="211" customFormat="1" hidden="1"/>
    <row r="429" s="211" customFormat="1" hidden="1"/>
    <row r="430" s="211" customFormat="1" hidden="1"/>
    <row r="431" s="211" customFormat="1" hidden="1"/>
    <row r="432" s="211" customFormat="1" hidden="1"/>
    <row r="433" s="211" customFormat="1" hidden="1"/>
    <row r="434" s="211" customFormat="1" hidden="1"/>
    <row r="435" s="211" customFormat="1" hidden="1"/>
    <row r="436" s="211" customFormat="1" hidden="1"/>
    <row r="437" s="211" customFormat="1" hidden="1"/>
    <row r="438" s="211" customFormat="1" hidden="1"/>
    <row r="439" s="211" customFormat="1" hidden="1"/>
    <row r="440" s="211" customFormat="1" hidden="1"/>
    <row r="441" s="211" customFormat="1" hidden="1"/>
    <row r="442" s="211" customFormat="1" hidden="1"/>
    <row r="443" s="211" customFormat="1" hidden="1"/>
    <row r="444" s="211" customFormat="1" hidden="1"/>
    <row r="445" s="211" customFormat="1" hidden="1"/>
    <row r="446" s="211" customFormat="1" hidden="1"/>
    <row r="447" s="211" customFormat="1" hidden="1"/>
    <row r="448" s="211" customFormat="1" hidden="1"/>
    <row r="449" s="211" customFormat="1" hidden="1"/>
    <row r="450" s="211" customFormat="1" hidden="1"/>
    <row r="451" s="211" customFormat="1" hidden="1"/>
    <row r="452" s="211" customFormat="1" hidden="1"/>
    <row r="453" s="211" customFormat="1" hidden="1"/>
    <row r="454" s="211" customFormat="1" hidden="1"/>
    <row r="455" s="211" customFormat="1" hidden="1"/>
    <row r="456" s="211" customFormat="1" hidden="1"/>
    <row r="457" s="211" customFormat="1" hidden="1"/>
    <row r="458" s="211" customFormat="1" hidden="1"/>
    <row r="459" s="211" customFormat="1" hidden="1"/>
    <row r="460" s="211" customFormat="1" hidden="1"/>
    <row r="461" s="211" customFormat="1" hidden="1"/>
    <row r="462" s="211" customFormat="1" hidden="1"/>
    <row r="463" s="211" customFormat="1" hidden="1"/>
    <row r="464" s="211" customFormat="1" hidden="1"/>
    <row r="465" s="211" customFormat="1" hidden="1"/>
    <row r="466" s="211" customFormat="1" hidden="1"/>
    <row r="467" s="211" customFormat="1" hidden="1"/>
    <row r="468" s="211" customFormat="1" hidden="1"/>
    <row r="469" s="211" customFormat="1" hidden="1"/>
    <row r="470" s="211" customFormat="1" hidden="1"/>
    <row r="471" s="211" customFormat="1" hidden="1"/>
    <row r="472" s="211" customFormat="1" hidden="1"/>
    <row r="473" s="211" customFormat="1" hidden="1"/>
    <row r="474" s="211" customFormat="1" hidden="1"/>
    <row r="475" s="211" customFormat="1" hidden="1"/>
    <row r="476" s="211" customFormat="1" hidden="1"/>
    <row r="477" s="211" customFormat="1" hidden="1"/>
    <row r="478" s="211" customFormat="1" hidden="1"/>
    <row r="479" s="211" customFormat="1" hidden="1"/>
    <row r="480" s="211" customFormat="1" hidden="1"/>
    <row r="481" s="211" customFormat="1" hidden="1"/>
    <row r="482" s="211" customFormat="1" hidden="1"/>
    <row r="483" s="211" customFormat="1" hidden="1"/>
    <row r="484" s="211" customFormat="1" hidden="1"/>
    <row r="485" s="211" customFormat="1" hidden="1"/>
    <row r="486" s="211" customFormat="1" hidden="1"/>
    <row r="487" s="211" customFormat="1" hidden="1"/>
    <row r="488" s="211" customFormat="1" hidden="1"/>
    <row r="489" s="211" customFormat="1" hidden="1"/>
    <row r="490" s="211" customFormat="1" hidden="1"/>
    <row r="491" s="211" customFormat="1" hidden="1"/>
    <row r="492" s="211" customFormat="1" hidden="1"/>
    <row r="493" s="211" customFormat="1" hidden="1"/>
    <row r="494" s="211" customFormat="1" hidden="1"/>
    <row r="495" s="211" customFormat="1" hidden="1"/>
    <row r="496" s="211" customFormat="1" hidden="1"/>
    <row r="497" s="211" customFormat="1" hidden="1"/>
    <row r="498" s="211" customFormat="1" hidden="1"/>
    <row r="499" s="211" customFormat="1" hidden="1"/>
    <row r="500" s="211" customFormat="1" hidden="1"/>
    <row r="501" s="211" customFormat="1" hidden="1"/>
    <row r="502" s="211" customFormat="1" hidden="1"/>
    <row r="503" s="211" customFormat="1" hidden="1"/>
    <row r="504" s="211" customFormat="1" hidden="1"/>
    <row r="505" s="211" customFormat="1" hidden="1"/>
    <row r="506" s="211" customFormat="1" hidden="1"/>
    <row r="507" s="211" customFormat="1" hidden="1"/>
    <row r="508" s="211" customFormat="1" hidden="1"/>
    <row r="509" s="211" customFormat="1" hidden="1"/>
    <row r="510" s="211" customFormat="1" hidden="1"/>
    <row r="511" s="211" customFormat="1" hidden="1"/>
    <row r="512" s="211" customFormat="1" hidden="1"/>
    <row r="513" s="211" customFormat="1" hidden="1"/>
    <row r="514" s="211" customFormat="1" hidden="1"/>
    <row r="515" s="211" customFormat="1" hidden="1"/>
    <row r="516" s="211" customFormat="1" hidden="1"/>
    <row r="517" s="211" customFormat="1" hidden="1"/>
    <row r="518" s="211" customFormat="1" hidden="1"/>
    <row r="519" s="211" customFormat="1" hidden="1"/>
    <row r="520" s="211" customFormat="1" hidden="1"/>
    <row r="521" s="211" customFormat="1" hidden="1"/>
    <row r="522" s="211" customFormat="1" hidden="1"/>
    <row r="523" s="211" customFormat="1" hidden="1"/>
    <row r="524" s="211" customFormat="1" hidden="1"/>
    <row r="525" s="211" customFormat="1" hidden="1"/>
    <row r="526" s="211" customFormat="1" hidden="1"/>
    <row r="527" s="211" customFormat="1" hidden="1"/>
    <row r="528" s="211" customFormat="1" hidden="1"/>
    <row r="529" s="211" customFormat="1" hidden="1"/>
    <row r="530" s="211" customFormat="1" hidden="1"/>
    <row r="531" s="211" customFormat="1" hidden="1"/>
    <row r="532" s="211" customFormat="1" hidden="1"/>
    <row r="533" s="211" customFormat="1" hidden="1"/>
    <row r="534" s="211" customFormat="1" hidden="1"/>
    <row r="535" s="211" customFormat="1" hidden="1"/>
    <row r="536" s="211" customFormat="1" hidden="1"/>
    <row r="537" s="211" customFormat="1" hidden="1"/>
    <row r="538" s="211" customFormat="1" hidden="1"/>
    <row r="539" s="211" customFormat="1" hidden="1"/>
    <row r="540" s="211" customFormat="1" hidden="1"/>
    <row r="541" s="211" customFormat="1" hidden="1"/>
    <row r="542" s="211" customFormat="1" hidden="1"/>
    <row r="543" s="211" customFormat="1" hidden="1"/>
    <row r="544" s="211" customFormat="1" hidden="1"/>
    <row r="545" s="211" customFormat="1" hidden="1"/>
    <row r="546" s="211" customFormat="1" hidden="1"/>
    <row r="547" s="211" customFormat="1" hidden="1"/>
    <row r="548" s="211" customFormat="1" hidden="1"/>
    <row r="549" s="211" customFormat="1" hidden="1"/>
    <row r="550" s="211" customFormat="1" hidden="1"/>
    <row r="551" s="211" customFormat="1" hidden="1"/>
    <row r="552" s="211" customFormat="1" hidden="1"/>
    <row r="553" s="211" customFormat="1" hidden="1"/>
    <row r="554" s="211" customFormat="1" hidden="1"/>
    <row r="555" s="211" customFormat="1" hidden="1"/>
    <row r="556" s="211" customFormat="1" hidden="1"/>
    <row r="557" s="211" customFormat="1" hidden="1"/>
    <row r="558" s="211" customFormat="1" hidden="1"/>
    <row r="559" s="211" customFormat="1" hidden="1"/>
    <row r="560" s="211" customFormat="1" hidden="1"/>
    <row r="561" s="211" customFormat="1" hidden="1"/>
    <row r="562" s="211" customFormat="1" hidden="1"/>
    <row r="563" s="211" customFormat="1" hidden="1"/>
    <row r="564" s="211" customFormat="1" hidden="1"/>
    <row r="565" s="211" customFormat="1" hidden="1"/>
    <row r="566" s="211" customFormat="1" hidden="1"/>
    <row r="567" s="211" customFormat="1" hidden="1"/>
    <row r="568" s="211" customFormat="1" hidden="1"/>
    <row r="569" s="211" customFormat="1" hidden="1"/>
    <row r="570" s="211" customFormat="1" hidden="1"/>
    <row r="571" s="211" customFormat="1" hidden="1"/>
    <row r="572" s="211" customFormat="1" hidden="1"/>
    <row r="573" s="211" customFormat="1" hidden="1"/>
    <row r="574" s="211" customFormat="1" hidden="1"/>
    <row r="575" s="211" customFormat="1" hidden="1"/>
    <row r="576" s="211" customFormat="1" hidden="1"/>
    <row r="577" s="211" customFormat="1" hidden="1"/>
    <row r="578" s="211" customFormat="1" hidden="1"/>
    <row r="579" s="211" customFormat="1" hidden="1"/>
    <row r="580" s="211" customFormat="1" hidden="1"/>
    <row r="581" s="211" customFormat="1" hidden="1"/>
    <row r="582" s="211" customFormat="1" hidden="1"/>
    <row r="583" s="211" customFormat="1" hidden="1"/>
    <row r="584" s="211" customFormat="1" hidden="1"/>
    <row r="585" s="211" customFormat="1" hidden="1"/>
    <row r="586" s="211" customFormat="1" hidden="1"/>
    <row r="587" s="211" customFormat="1" hidden="1"/>
    <row r="588" s="211" customFormat="1" hidden="1"/>
    <row r="589" s="211" customFormat="1" hidden="1"/>
    <row r="590" s="211" customFormat="1" hidden="1"/>
    <row r="591" s="211" customFormat="1" hidden="1"/>
    <row r="592" s="211" customFormat="1" hidden="1"/>
    <row r="593" s="211" customFormat="1" hidden="1"/>
    <row r="594" s="211" customFormat="1" hidden="1"/>
    <row r="595" s="211" customFormat="1" hidden="1"/>
    <row r="596" s="211" customFormat="1" hidden="1"/>
    <row r="597" s="211" customFormat="1" hidden="1"/>
    <row r="598" s="211" customFormat="1" hidden="1"/>
    <row r="599" s="211" customFormat="1" hidden="1"/>
    <row r="600" s="211" customFormat="1" hidden="1"/>
    <row r="601" s="211" customFormat="1" hidden="1"/>
    <row r="602" s="211" customFormat="1" hidden="1"/>
    <row r="603" s="211" customFormat="1" hidden="1"/>
    <row r="604" s="211" customFormat="1" hidden="1"/>
    <row r="605" s="211" customFormat="1" hidden="1"/>
    <row r="606" s="211" customFormat="1" hidden="1"/>
    <row r="607" s="211" customFormat="1" hidden="1"/>
    <row r="608" s="211" customFormat="1" hidden="1"/>
    <row r="609" s="211" customFormat="1" hidden="1"/>
    <row r="610" s="211" customFormat="1" hidden="1"/>
    <row r="611" s="211" customFormat="1" hidden="1"/>
    <row r="612" s="211" customFormat="1" hidden="1"/>
    <row r="613" s="211" customFormat="1" hidden="1"/>
    <row r="614" s="211" customFormat="1" hidden="1"/>
    <row r="615" s="211" customFormat="1" hidden="1"/>
    <row r="616" s="211" customFormat="1" hidden="1"/>
    <row r="617" s="211" customFormat="1" hidden="1"/>
    <row r="618" s="211" customFormat="1" hidden="1"/>
    <row r="619" s="211" customFormat="1" hidden="1"/>
    <row r="620" s="211" customFormat="1" hidden="1"/>
    <row r="621" s="211" customFormat="1" hidden="1"/>
    <row r="622" s="211" customFormat="1" hidden="1"/>
    <row r="623" s="211" customFormat="1" hidden="1"/>
    <row r="624" s="211" customFormat="1" hidden="1"/>
    <row r="625" s="211" customFormat="1" hidden="1"/>
    <row r="626" s="211" customFormat="1" hidden="1"/>
    <row r="627" s="211" customFormat="1" hidden="1"/>
    <row r="628" s="211" customFormat="1" hidden="1"/>
    <row r="629" s="211" customFormat="1" hidden="1"/>
    <row r="630" s="211" customFormat="1" hidden="1"/>
    <row r="631" s="211" customFormat="1" hidden="1"/>
    <row r="632" s="211" customFormat="1" hidden="1"/>
    <row r="633" s="211" customFormat="1" hidden="1"/>
    <row r="634" s="211" customFormat="1" hidden="1"/>
    <row r="635" s="211" customFormat="1" hidden="1"/>
    <row r="636" s="211" customFormat="1" hidden="1"/>
    <row r="637" s="211" customFormat="1" hidden="1"/>
    <row r="638" s="211" customFormat="1" hidden="1"/>
    <row r="639" s="211" customFormat="1" hidden="1"/>
    <row r="640" s="211" customFormat="1" hidden="1"/>
    <row r="641" s="211" customFormat="1" hidden="1"/>
    <row r="642" s="211" customFormat="1" hidden="1"/>
    <row r="643" s="211" customFormat="1" hidden="1"/>
    <row r="644" s="211" customFormat="1" hidden="1"/>
    <row r="645" s="211" customFormat="1" hidden="1"/>
    <row r="646" s="211" customFormat="1" hidden="1"/>
    <row r="647" s="211" customFormat="1" hidden="1"/>
    <row r="648" s="211" customFormat="1" hidden="1"/>
    <row r="649" s="211" customFormat="1" hidden="1"/>
    <row r="650" s="211" customFormat="1" hidden="1"/>
    <row r="651" s="211" customFormat="1" hidden="1"/>
    <row r="652" s="211" customFormat="1" hidden="1"/>
    <row r="653" s="211" customFormat="1" hidden="1"/>
    <row r="654" s="211" customFormat="1" hidden="1"/>
    <row r="655" s="211" customFormat="1" hidden="1"/>
    <row r="656" s="211" customFormat="1" hidden="1"/>
    <row r="657" s="211" customFormat="1" hidden="1"/>
    <row r="658" s="211" customFormat="1" hidden="1"/>
    <row r="659" s="211" customFormat="1" hidden="1"/>
    <row r="660" s="211" customFormat="1" hidden="1"/>
    <row r="661" s="211" customFormat="1" hidden="1"/>
    <row r="662" s="211" customFormat="1" hidden="1"/>
    <row r="663" s="211" customFormat="1" hidden="1"/>
    <row r="664" s="211" customFormat="1" hidden="1"/>
    <row r="665" s="211" customFormat="1" hidden="1"/>
    <row r="666" s="211" customFormat="1" hidden="1"/>
    <row r="667" s="211" customFormat="1" hidden="1"/>
    <row r="668" s="211" customFormat="1" hidden="1"/>
    <row r="669" s="211" customFormat="1" hidden="1"/>
    <row r="670" s="211" customFormat="1" hidden="1"/>
    <row r="671" s="211" customFormat="1" hidden="1"/>
    <row r="672" s="211" customFormat="1" hidden="1"/>
    <row r="673" s="211" customFormat="1" hidden="1"/>
    <row r="674" s="211" customFormat="1" hidden="1"/>
    <row r="675" s="211" customFormat="1" hidden="1"/>
    <row r="676" s="211" customFormat="1" hidden="1"/>
    <row r="677" s="211" customFormat="1" hidden="1"/>
    <row r="678" s="211" customFormat="1" hidden="1"/>
    <row r="679" s="211" customFormat="1" hidden="1"/>
    <row r="680" s="211" customFormat="1" hidden="1"/>
    <row r="681" s="211" customFormat="1" hidden="1"/>
    <row r="682" s="211" customFormat="1" hidden="1"/>
    <row r="683" s="211" customFormat="1" hidden="1"/>
    <row r="684" s="211" customFormat="1" hidden="1"/>
    <row r="685" s="211" customFormat="1" hidden="1"/>
    <row r="686" s="211" customFormat="1" hidden="1"/>
    <row r="687" s="211" customFormat="1" hidden="1"/>
    <row r="688" s="211" customFormat="1" hidden="1"/>
    <row r="689" s="211" customFormat="1" hidden="1"/>
    <row r="690" s="211" customFormat="1" hidden="1"/>
    <row r="691" s="211" customFormat="1" hidden="1"/>
    <row r="692" s="211" customFormat="1" hidden="1"/>
    <row r="693" s="211" customFormat="1" hidden="1"/>
    <row r="694" s="211" customFormat="1" hidden="1"/>
    <row r="695" s="211" customFormat="1" hidden="1"/>
    <row r="696" s="211" customFormat="1" hidden="1"/>
    <row r="697" s="211" customFormat="1" hidden="1"/>
    <row r="698" s="211" customFormat="1" hidden="1"/>
    <row r="699" s="211" customFormat="1" hidden="1"/>
    <row r="700" s="211" customFormat="1" hidden="1"/>
    <row r="701" s="211" customFormat="1" hidden="1"/>
    <row r="702" s="211" customFormat="1" hidden="1"/>
    <row r="703" s="211" customFormat="1" hidden="1"/>
    <row r="704" s="211" customFormat="1" hidden="1"/>
    <row r="705" s="211" customFormat="1" hidden="1"/>
    <row r="706" s="211" customFormat="1" hidden="1"/>
    <row r="707" s="211" customFormat="1" hidden="1"/>
    <row r="708" s="211" customFormat="1" hidden="1"/>
    <row r="709" s="211" customFormat="1" hidden="1"/>
    <row r="710" s="211" customFormat="1" hidden="1"/>
    <row r="711" s="211" customFormat="1" hidden="1"/>
    <row r="712" s="211" customFormat="1" hidden="1"/>
    <row r="713" s="211" customFormat="1" hidden="1"/>
    <row r="714" s="211" customFormat="1" hidden="1"/>
    <row r="715" s="211" customFormat="1" hidden="1"/>
    <row r="716" s="211" customFormat="1" hidden="1"/>
    <row r="717" s="211" customFormat="1" hidden="1"/>
    <row r="718" s="211" customFormat="1" hidden="1"/>
    <row r="719" s="211" customFormat="1" hidden="1"/>
    <row r="720" s="211" customFormat="1" hidden="1"/>
    <row r="721" s="211" customFormat="1" hidden="1"/>
    <row r="722" s="211" customFormat="1" hidden="1"/>
    <row r="723" s="211" customFormat="1" hidden="1"/>
    <row r="724" s="211" customFormat="1" hidden="1"/>
    <row r="725" s="211" customFormat="1" hidden="1"/>
    <row r="726" s="211" customFormat="1" hidden="1"/>
    <row r="727" s="211" customFormat="1" hidden="1"/>
    <row r="728" s="211" customFormat="1" hidden="1"/>
    <row r="729" s="211" customFormat="1" hidden="1"/>
    <row r="730" s="211" customFormat="1" hidden="1"/>
    <row r="731" s="211" customFormat="1" hidden="1"/>
    <row r="732" s="211" customFormat="1" hidden="1"/>
    <row r="733" s="211" customFormat="1" hidden="1"/>
    <row r="734" s="211" customFormat="1" hidden="1"/>
    <row r="735" s="211" customFormat="1" hidden="1"/>
    <row r="736" s="211" customFormat="1" hidden="1"/>
    <row r="737" s="211" customFormat="1" hidden="1"/>
    <row r="738" s="211" customFormat="1" hidden="1"/>
    <row r="739" s="211" customFormat="1" hidden="1"/>
    <row r="740" s="211" customFormat="1" hidden="1"/>
    <row r="741" s="211" customFormat="1" hidden="1"/>
    <row r="742" s="211" customFormat="1" hidden="1"/>
    <row r="743" s="211" customFormat="1" hidden="1"/>
    <row r="744" s="211" customFormat="1" hidden="1"/>
    <row r="745" s="211" customFormat="1" hidden="1"/>
    <row r="746" s="211" customFormat="1" hidden="1"/>
    <row r="747" s="211" customFormat="1" hidden="1"/>
    <row r="748" s="211" customFormat="1" hidden="1"/>
    <row r="749" s="211" customFormat="1" hidden="1"/>
    <row r="750" s="211" customFormat="1" hidden="1"/>
    <row r="751" s="211" customFormat="1" hidden="1"/>
    <row r="752" s="211" customFormat="1" hidden="1"/>
    <row r="753" s="211" customFormat="1" hidden="1"/>
    <row r="754" s="211" customFormat="1" hidden="1"/>
    <row r="755" s="211" customFormat="1" hidden="1"/>
    <row r="756" s="211" customFormat="1" hidden="1"/>
    <row r="757" s="211" customFormat="1" hidden="1"/>
    <row r="758" s="211" customFormat="1" hidden="1"/>
    <row r="759" s="211" customFormat="1" hidden="1"/>
    <row r="760" s="211" customFormat="1" hidden="1"/>
    <row r="761" s="211" customFormat="1" hidden="1"/>
    <row r="762" s="211" customFormat="1" hidden="1"/>
    <row r="763" s="211" customFormat="1" hidden="1"/>
    <row r="764" s="211" customFormat="1" hidden="1"/>
    <row r="765" s="211" customFormat="1" hidden="1"/>
    <row r="766" s="211" customFormat="1" hidden="1"/>
    <row r="767" s="211" customFormat="1" hidden="1"/>
    <row r="768" s="211" customFormat="1" hidden="1"/>
    <row r="769" s="211" customFormat="1" hidden="1"/>
    <row r="770" s="211" customFormat="1" hidden="1"/>
    <row r="771" s="211" customFormat="1" hidden="1"/>
    <row r="772" s="211" customFormat="1" hidden="1"/>
    <row r="773" s="211" customFormat="1" hidden="1"/>
    <row r="774" s="211" customFormat="1" hidden="1"/>
    <row r="775" s="211" customFormat="1" hidden="1"/>
    <row r="776" s="211" customFormat="1" hidden="1"/>
    <row r="777" s="211" customFormat="1" hidden="1"/>
    <row r="778" s="211" customFormat="1" hidden="1"/>
    <row r="779" s="211" customFormat="1" hidden="1"/>
    <row r="780" s="211" customFormat="1" hidden="1"/>
    <row r="781" s="211" customFormat="1" hidden="1"/>
    <row r="782" s="211" customFormat="1" hidden="1"/>
    <row r="783" s="211" customFormat="1" hidden="1"/>
    <row r="784" s="211" customFormat="1" hidden="1"/>
    <row r="785" s="211" customFormat="1" hidden="1"/>
    <row r="786" s="211" customFormat="1" hidden="1"/>
    <row r="787" s="211" customFormat="1" hidden="1"/>
    <row r="788" s="211" customFormat="1" hidden="1"/>
    <row r="789" s="211" customFormat="1" hidden="1"/>
    <row r="790" s="211" customFormat="1" hidden="1"/>
    <row r="791" s="211" customFormat="1" hidden="1"/>
    <row r="792" s="211" customFormat="1" hidden="1"/>
    <row r="793" s="211" customFormat="1" hidden="1"/>
    <row r="794" s="211" customFormat="1" hidden="1"/>
    <row r="795" s="211" customFormat="1" hidden="1"/>
    <row r="796" s="211" customFormat="1" hidden="1"/>
    <row r="797" s="211" customFormat="1" hidden="1"/>
    <row r="798" s="211" customFormat="1" hidden="1"/>
    <row r="799" s="211" customFormat="1" hidden="1"/>
    <row r="800" s="211" customFormat="1" hidden="1"/>
    <row r="801" s="211" customFormat="1" hidden="1"/>
    <row r="802" s="211" customFormat="1" hidden="1"/>
    <row r="803" s="211" customFormat="1" hidden="1"/>
    <row r="804" s="211" customFormat="1" hidden="1"/>
    <row r="805" s="211" customFormat="1" hidden="1"/>
    <row r="806" s="211" customFormat="1" hidden="1"/>
    <row r="807" s="211" customFormat="1" hidden="1"/>
    <row r="808" s="211" customFormat="1" hidden="1"/>
    <row r="809" s="211" customFormat="1" hidden="1"/>
    <row r="810" s="211" customFormat="1" hidden="1"/>
    <row r="811" s="211" customFormat="1" hidden="1"/>
    <row r="812" s="211" customFormat="1" hidden="1"/>
    <row r="813" s="211" customFormat="1" hidden="1"/>
    <row r="814" s="211" customFormat="1" hidden="1"/>
    <row r="815" s="211" customFormat="1" hidden="1"/>
    <row r="816" s="211" customFormat="1" hidden="1"/>
    <row r="817" s="211" customFormat="1" hidden="1"/>
    <row r="818" s="211" customFormat="1" hidden="1"/>
    <row r="819" s="211" customFormat="1" hidden="1"/>
    <row r="820" s="211" customFormat="1" hidden="1"/>
    <row r="821" s="211" customFormat="1" hidden="1"/>
    <row r="822" s="211" customFormat="1" hidden="1"/>
    <row r="823" s="211" customFormat="1" hidden="1"/>
    <row r="824" s="211" customFormat="1" hidden="1"/>
    <row r="825" s="211" customFormat="1" hidden="1"/>
    <row r="826" s="211" customFormat="1" hidden="1"/>
    <row r="827" s="211" customFormat="1" hidden="1"/>
    <row r="828" s="211" customFormat="1" hidden="1"/>
    <row r="829" s="211" customFormat="1" hidden="1"/>
    <row r="830" s="211" customFormat="1" hidden="1"/>
    <row r="831" s="211" customFormat="1" hidden="1"/>
    <row r="832" s="211" customFormat="1" hidden="1"/>
    <row r="833" s="211" customFormat="1" hidden="1"/>
    <row r="834" s="211" customFormat="1" hidden="1"/>
    <row r="835" s="211" customFormat="1" hidden="1"/>
    <row r="836" s="211" customFormat="1" hidden="1"/>
    <row r="837" s="211" customFormat="1" hidden="1"/>
    <row r="838" s="211" customFormat="1" hidden="1"/>
    <row r="839" s="211" customFormat="1" hidden="1"/>
    <row r="840" s="211" customFormat="1" hidden="1"/>
    <row r="841" s="211" customFormat="1" hidden="1"/>
    <row r="842" s="211" customFormat="1" hidden="1"/>
    <row r="843" s="211" customFormat="1" hidden="1"/>
    <row r="844" s="211" customFormat="1" hidden="1"/>
    <row r="845" s="211" customFormat="1" hidden="1"/>
    <row r="846" s="211" customFormat="1" hidden="1"/>
    <row r="847" s="211" customFormat="1" hidden="1"/>
    <row r="848" s="211" customFormat="1" hidden="1"/>
    <row r="849" s="211" customFormat="1" hidden="1"/>
    <row r="850" s="211" customFormat="1" hidden="1"/>
    <row r="851" s="211" customFormat="1" hidden="1"/>
    <row r="852" s="211" customFormat="1" hidden="1"/>
    <row r="853" s="211" customFormat="1" hidden="1"/>
    <row r="854" s="211" customFormat="1" hidden="1"/>
    <row r="855" s="211" customFormat="1" hidden="1"/>
    <row r="856" s="211" customFormat="1" hidden="1"/>
    <row r="857" s="211" customFormat="1" hidden="1"/>
    <row r="858" s="211" customFormat="1" hidden="1"/>
    <row r="859" s="211" customFormat="1" hidden="1"/>
    <row r="860" s="211" customFormat="1" hidden="1"/>
    <row r="861" s="211" customFormat="1" hidden="1"/>
    <row r="862" s="211" customFormat="1" hidden="1"/>
    <row r="863" s="211" customFormat="1" hidden="1"/>
    <row r="864" s="211" customFormat="1" hidden="1"/>
    <row r="865" s="211" customFormat="1" hidden="1"/>
    <row r="866" s="211" customFormat="1" hidden="1"/>
    <row r="867" s="211" customFormat="1" hidden="1"/>
    <row r="868" s="211" customFormat="1" hidden="1"/>
    <row r="869" s="211" customFormat="1" hidden="1"/>
    <row r="870" s="211" customFormat="1" hidden="1"/>
    <row r="871" s="211" customFormat="1" hidden="1"/>
    <row r="872" s="211" customFormat="1" hidden="1"/>
    <row r="873" s="211" customFormat="1" hidden="1"/>
    <row r="874" s="211" customFormat="1" hidden="1"/>
    <row r="875" s="211" customFormat="1" hidden="1"/>
    <row r="876" s="211" customFormat="1" hidden="1"/>
    <row r="877" s="211" customFormat="1" hidden="1"/>
    <row r="878" s="211" customFormat="1" hidden="1"/>
    <row r="879" s="211" customFormat="1" hidden="1"/>
    <row r="880" s="211" customFormat="1" hidden="1"/>
    <row r="881" s="211" customFormat="1" hidden="1"/>
    <row r="882" s="211" customFormat="1" hidden="1"/>
    <row r="883" s="211" customFormat="1" hidden="1"/>
    <row r="884" s="211" customFormat="1" hidden="1"/>
    <row r="885" s="211" customFormat="1" hidden="1"/>
    <row r="886" s="211" customFormat="1" hidden="1"/>
    <row r="887" s="211" customFormat="1" hidden="1"/>
    <row r="888" s="211" customFormat="1" hidden="1"/>
    <row r="889" s="211" customFormat="1" hidden="1"/>
    <row r="890" s="211" customFormat="1" hidden="1"/>
    <row r="891" s="211" customFormat="1" hidden="1"/>
    <row r="892" s="211" customFormat="1" hidden="1"/>
    <row r="893" s="211" customFormat="1" hidden="1"/>
    <row r="894" s="211" customFormat="1" hidden="1"/>
    <row r="895" s="211" customFormat="1" hidden="1"/>
    <row r="896" s="211" customFormat="1" hidden="1"/>
    <row r="897" s="211" customFormat="1" hidden="1"/>
    <row r="898" s="211" customFormat="1" hidden="1"/>
    <row r="899" s="211" customFormat="1" hidden="1"/>
    <row r="900" s="211" customFormat="1" hidden="1"/>
    <row r="901" s="211" customFormat="1" hidden="1"/>
    <row r="902" s="211" customFormat="1" hidden="1"/>
    <row r="903" s="211" customFormat="1" hidden="1"/>
    <row r="904" s="211" customFormat="1" hidden="1"/>
    <row r="905" s="211" customFormat="1" hidden="1"/>
    <row r="906" s="211" customFormat="1" hidden="1"/>
    <row r="907" s="211" customFormat="1" hidden="1"/>
    <row r="908" s="211" customFormat="1" hidden="1"/>
    <row r="909" s="211" customFormat="1" hidden="1"/>
    <row r="910" s="211" customFormat="1" hidden="1"/>
    <row r="911" s="211" customFormat="1" hidden="1"/>
    <row r="912" s="211" customFormat="1" hidden="1"/>
    <row r="913" s="211" customFormat="1" hidden="1"/>
    <row r="914" s="211" customFormat="1" hidden="1"/>
    <row r="915" s="211" customFormat="1" hidden="1"/>
    <row r="916" s="211" customFormat="1" hidden="1"/>
    <row r="917" s="211" customFormat="1" hidden="1"/>
    <row r="918" s="211" customFormat="1" hidden="1"/>
    <row r="919" s="211" customFormat="1" hidden="1"/>
    <row r="920" s="211" customFormat="1" hidden="1"/>
    <row r="921" s="211" customFormat="1" hidden="1"/>
    <row r="922" s="211" customFormat="1" hidden="1"/>
    <row r="923" s="211" customFormat="1" hidden="1"/>
    <row r="924" s="211" customFormat="1" hidden="1"/>
    <row r="925" s="211" customFormat="1" hidden="1"/>
    <row r="926" s="211" customFormat="1" hidden="1"/>
    <row r="927" s="211" customFormat="1" hidden="1"/>
    <row r="928" s="211" customFormat="1" hidden="1"/>
    <row r="929" s="211" customFormat="1" hidden="1"/>
    <row r="930" s="211" customFormat="1" hidden="1"/>
    <row r="931" s="211" customFormat="1" hidden="1"/>
    <row r="932" s="211" customFormat="1" hidden="1"/>
    <row r="933" s="211" customFormat="1" hidden="1"/>
    <row r="934" s="211" customFormat="1" hidden="1"/>
    <row r="935" s="211" customFormat="1" hidden="1"/>
    <row r="936" s="211" customFormat="1" hidden="1"/>
    <row r="937" s="211" customFormat="1" hidden="1"/>
    <row r="938" s="211" customFormat="1" hidden="1"/>
    <row r="939" s="211" customFormat="1" hidden="1"/>
    <row r="940" s="211" customFormat="1" hidden="1"/>
    <row r="941" s="211" customFormat="1" hidden="1"/>
    <row r="942" s="211" customFormat="1" hidden="1"/>
    <row r="943" s="211" customFormat="1" hidden="1"/>
    <row r="944" s="211" customFormat="1" hidden="1"/>
    <row r="945" s="211" customFormat="1" hidden="1"/>
    <row r="946" s="211" customFormat="1" hidden="1"/>
    <row r="947" s="211" customFormat="1" hidden="1"/>
    <row r="948" s="211" customFormat="1" hidden="1"/>
    <row r="949" s="211" customFormat="1" hidden="1"/>
    <row r="950" s="211" customFormat="1" hidden="1"/>
    <row r="951" s="211" customFormat="1" hidden="1"/>
    <row r="952" s="211" customFormat="1" hidden="1"/>
    <row r="953" s="211" customFormat="1" hidden="1"/>
    <row r="954" s="211" customFormat="1" hidden="1"/>
    <row r="955" s="211" customFormat="1" hidden="1"/>
    <row r="956" s="211" customFormat="1" hidden="1"/>
    <row r="957" s="211" customFormat="1" hidden="1"/>
    <row r="958" s="211" customFormat="1" hidden="1"/>
    <row r="959" s="211" customFormat="1" hidden="1"/>
    <row r="960" s="211" customFormat="1" hidden="1"/>
    <row r="961" s="211" customFormat="1" hidden="1"/>
    <row r="962" s="211" customFormat="1" hidden="1"/>
    <row r="963" s="211" customFormat="1" hidden="1"/>
    <row r="964" s="211" customFormat="1" hidden="1"/>
    <row r="965" s="211" customFormat="1" hidden="1"/>
    <row r="966" s="211" customFormat="1" hidden="1"/>
    <row r="967" s="211" customFormat="1" hidden="1"/>
    <row r="968" s="211" customFormat="1" hidden="1"/>
    <row r="969" s="211" customFormat="1" hidden="1"/>
    <row r="970" s="211" customFormat="1" hidden="1"/>
    <row r="971" s="211" customFormat="1" hidden="1"/>
    <row r="972" s="211" customFormat="1" hidden="1"/>
    <row r="973" s="211" customFormat="1" hidden="1"/>
    <row r="974" s="211" customFormat="1" hidden="1"/>
    <row r="975" s="211" customFormat="1" hidden="1"/>
    <row r="976" s="211" customFormat="1" hidden="1"/>
    <row r="977" s="211" customFormat="1" hidden="1"/>
    <row r="978" s="211" customFormat="1" hidden="1"/>
    <row r="979" s="211" customFormat="1" hidden="1"/>
    <row r="980" s="211" customFormat="1" hidden="1"/>
    <row r="981" s="211" customFormat="1" hidden="1"/>
    <row r="982" s="211" customFormat="1" hidden="1"/>
    <row r="983" s="211" customFormat="1" hidden="1"/>
    <row r="984" s="211" customFormat="1" hidden="1"/>
    <row r="985" s="211" customFormat="1" hidden="1"/>
    <row r="986" s="211" customFormat="1" hidden="1"/>
    <row r="987" s="211" customFormat="1" hidden="1"/>
    <row r="988" s="211" customFormat="1" hidden="1"/>
    <row r="989" s="211" customFormat="1" hidden="1"/>
    <row r="990" s="211" customFormat="1" hidden="1"/>
    <row r="991" s="211" customFormat="1" hidden="1"/>
    <row r="992" s="211" customFormat="1" hidden="1"/>
    <row r="993" s="211" customFormat="1" hidden="1"/>
    <row r="994" s="211" customFormat="1" hidden="1"/>
    <row r="995" s="211" customFormat="1" hidden="1"/>
    <row r="996" s="211" customFormat="1" hidden="1"/>
    <row r="997" s="211" customFormat="1" hidden="1"/>
    <row r="998" s="211" customFormat="1" hidden="1"/>
    <row r="999" s="211" customFormat="1" hidden="1"/>
    <row r="1000" s="211" customFormat="1" hidden="1"/>
    <row r="1001" s="211" customFormat="1" hidden="1"/>
    <row r="1002" s="211" customFormat="1" hidden="1"/>
    <row r="1003" s="211" customFormat="1" hidden="1"/>
    <row r="1004" s="211" customFormat="1" hidden="1"/>
    <row r="1005" s="211" customFormat="1" hidden="1"/>
    <row r="1006" s="211" customFormat="1" hidden="1"/>
    <row r="1007" s="211" customFormat="1" hidden="1"/>
    <row r="1008" s="211" customFormat="1" hidden="1"/>
    <row r="1009" s="211" customFormat="1" hidden="1"/>
    <row r="1010" s="211" customFormat="1" hidden="1"/>
    <row r="1011" s="211" customFormat="1" hidden="1"/>
    <row r="1012" s="211" customFormat="1" hidden="1"/>
    <row r="1013" s="211" customFormat="1" hidden="1"/>
    <row r="1014" s="211" customFormat="1" hidden="1"/>
    <row r="1015" s="211" customFormat="1" hidden="1"/>
    <row r="1016" s="211" customFormat="1" hidden="1"/>
    <row r="1017" s="211" customFormat="1" hidden="1"/>
    <row r="1018" s="211" customFormat="1" hidden="1"/>
    <row r="1019" s="211" customFormat="1" hidden="1"/>
    <row r="1020" s="211" customFormat="1" hidden="1"/>
    <row r="1021" s="211" customFormat="1" hidden="1"/>
    <row r="1022" s="211" customFormat="1" hidden="1"/>
    <row r="1023" s="211" customFormat="1" hidden="1"/>
    <row r="1024" s="211" customFormat="1" hidden="1"/>
    <row r="1025" s="211" customFormat="1" hidden="1"/>
    <row r="1026" s="211" customFormat="1" hidden="1"/>
    <row r="1027" s="211" customFormat="1" hidden="1"/>
    <row r="1028" s="211" customFormat="1" hidden="1"/>
    <row r="1029" s="211" customFormat="1" hidden="1"/>
    <row r="1030" s="211" customFormat="1" hidden="1"/>
    <row r="1031" s="211" customFormat="1" hidden="1"/>
    <row r="1032" s="211" customFormat="1" hidden="1"/>
    <row r="1033" s="211" customFormat="1" hidden="1"/>
    <row r="1034" s="211" customFormat="1" hidden="1"/>
    <row r="1035" s="211" customFormat="1" hidden="1"/>
    <row r="1036" s="211" customFormat="1" hidden="1"/>
    <row r="1037" s="211" customFormat="1" hidden="1"/>
    <row r="1038" s="211" customFormat="1" hidden="1"/>
    <row r="1039" s="211" customFormat="1" hidden="1"/>
    <row r="1040" s="211" customFormat="1" hidden="1"/>
    <row r="1041" s="211" customFormat="1" hidden="1"/>
    <row r="1042" s="211" customFormat="1" hidden="1"/>
    <row r="1043" s="211" customFormat="1" hidden="1"/>
    <row r="1044" s="211" customFormat="1" hidden="1"/>
    <row r="1045" s="211" customFormat="1" hidden="1"/>
    <row r="1046" s="211" customFormat="1" hidden="1"/>
    <row r="1047" s="211" customFormat="1" hidden="1"/>
    <row r="1048" s="211" customFormat="1" hidden="1"/>
    <row r="1049" s="211" customFormat="1" hidden="1"/>
    <row r="1050" s="211" customFormat="1" hidden="1"/>
    <row r="1051" s="211" customFormat="1" hidden="1"/>
    <row r="1052" s="211" customFormat="1" hidden="1"/>
    <row r="1053" s="211" customFormat="1" hidden="1"/>
    <row r="1054" s="211" customFormat="1" hidden="1"/>
    <row r="1055" s="211" customFormat="1" hidden="1"/>
    <row r="1056" s="211" customFormat="1" hidden="1"/>
    <row r="1057" s="211" customFormat="1" hidden="1"/>
    <row r="1058" s="211" customFormat="1" hidden="1"/>
    <row r="1059" s="211" customFormat="1" hidden="1"/>
    <row r="1060" s="211" customFormat="1" hidden="1"/>
    <row r="1061" s="211" customFormat="1" hidden="1"/>
    <row r="1062" s="211" customFormat="1" hidden="1"/>
    <row r="1063" s="211" customFormat="1" hidden="1"/>
    <row r="1064" s="211" customFormat="1" hidden="1"/>
    <row r="1065" s="211" customFormat="1" hidden="1"/>
    <row r="1066" s="211" customFormat="1" hidden="1"/>
    <row r="1067" s="211" customFormat="1" hidden="1"/>
    <row r="1068" s="211" customFormat="1" hidden="1"/>
    <row r="1069" s="211" customFormat="1" hidden="1"/>
    <row r="1070" s="211" customFormat="1" hidden="1"/>
    <row r="1071" s="211" customFormat="1" hidden="1"/>
    <row r="1072" s="211" customFormat="1" hidden="1"/>
    <row r="1073" s="211" customFormat="1" hidden="1"/>
    <row r="1074" s="211" customFormat="1" hidden="1"/>
    <row r="1075" s="211" customFormat="1" hidden="1"/>
    <row r="1076" s="211" customFormat="1" hidden="1"/>
    <row r="1077" s="211" customFormat="1" hidden="1"/>
    <row r="1078" s="211" customFormat="1" hidden="1"/>
    <row r="1079" s="211" customFormat="1" hidden="1"/>
    <row r="1080" s="211" customFormat="1" hidden="1"/>
    <row r="1081" s="211" customFormat="1" hidden="1"/>
    <row r="1082" s="211" customFormat="1" hidden="1"/>
    <row r="1083" s="211" customFormat="1" hidden="1"/>
    <row r="1084" s="211" customFormat="1" hidden="1"/>
    <row r="1085" s="211" customFormat="1" hidden="1"/>
    <row r="1086" s="211" customFormat="1" hidden="1"/>
    <row r="1087" s="211" customFormat="1" hidden="1"/>
    <row r="1088" s="211" customFormat="1" hidden="1"/>
    <row r="1089" s="211" customFormat="1" hidden="1"/>
    <row r="1090" s="211" customFormat="1" hidden="1"/>
    <row r="1091" s="211" customFormat="1" hidden="1"/>
    <row r="1092" s="211" customFormat="1" hidden="1"/>
    <row r="1093" s="211" customFormat="1" hidden="1"/>
    <row r="1094" s="211" customFormat="1" hidden="1"/>
    <row r="1095" s="211" customFormat="1" hidden="1"/>
    <row r="1096" s="211" customFormat="1" hidden="1"/>
    <row r="1097" s="211" customFormat="1" hidden="1"/>
    <row r="1098" s="211" customFormat="1" hidden="1"/>
    <row r="1099" s="211" customFormat="1" hidden="1"/>
    <row r="1100" s="211" customFormat="1" hidden="1"/>
    <row r="1101" s="211" customFormat="1" hidden="1"/>
    <row r="1102" s="211" customFormat="1" hidden="1"/>
    <row r="1103" s="211" customFormat="1" hidden="1"/>
    <row r="1104" s="211" customFormat="1" hidden="1"/>
    <row r="1105" s="211" customFormat="1" hidden="1"/>
    <row r="1106" s="211" customFormat="1" hidden="1"/>
    <row r="1107" s="211" customFormat="1" hidden="1"/>
    <row r="1108" s="211" customFormat="1" hidden="1"/>
    <row r="1109" s="211" customFormat="1" hidden="1"/>
    <row r="1110" s="211" customFormat="1" hidden="1"/>
    <row r="1111" s="211" customFormat="1" hidden="1"/>
    <row r="1112" s="211" customFormat="1" hidden="1"/>
    <row r="1113" s="211" customFormat="1" hidden="1"/>
    <row r="1114" s="211" customFormat="1" hidden="1"/>
    <row r="1115" s="211" customFormat="1" hidden="1"/>
    <row r="1116" s="211" customFormat="1" hidden="1"/>
    <row r="1117" s="211" customFormat="1" hidden="1"/>
    <row r="1118" s="211" customFormat="1" hidden="1"/>
    <row r="1119" s="211" customFormat="1" hidden="1"/>
    <row r="1120" s="211" customFormat="1" hidden="1"/>
    <row r="1121" s="211" customFormat="1" hidden="1"/>
    <row r="1122" s="211" customFormat="1" hidden="1"/>
    <row r="1123" s="211" customFormat="1" hidden="1"/>
    <row r="1124" s="211" customFormat="1" hidden="1"/>
    <row r="1125" s="211" customFormat="1" hidden="1"/>
    <row r="1126" s="211" customFormat="1" hidden="1"/>
    <row r="1127" s="211" customFormat="1" hidden="1"/>
    <row r="1128" s="211" customFormat="1" hidden="1"/>
    <row r="1129" s="211" customFormat="1" hidden="1"/>
    <row r="1130" s="211" customFormat="1" hidden="1"/>
    <row r="1131" s="211" customFormat="1" hidden="1"/>
    <row r="1132" s="211" customFormat="1" hidden="1"/>
    <row r="1133" s="211" customFormat="1" hidden="1"/>
    <row r="1134" s="211" customFormat="1" hidden="1"/>
    <row r="1135" s="211" customFormat="1" hidden="1"/>
    <row r="1136" s="211" customFormat="1" hidden="1"/>
    <row r="1137" s="211" customFormat="1" hidden="1"/>
    <row r="1138" s="211" customFormat="1" hidden="1"/>
    <row r="1139" s="211" customFormat="1" hidden="1"/>
    <row r="1140" s="211" customFormat="1" hidden="1"/>
    <row r="1141" s="211" customFormat="1" hidden="1"/>
    <row r="1142" s="211" customFormat="1" hidden="1"/>
    <row r="1143" s="211" customFormat="1" hidden="1"/>
    <row r="1144" s="211" customFormat="1" hidden="1"/>
    <row r="1145" s="211" customFormat="1" hidden="1"/>
    <row r="1146" s="211" customFormat="1" hidden="1"/>
    <row r="1147" s="211" customFormat="1" hidden="1"/>
    <row r="1148" s="211" customFormat="1" hidden="1"/>
    <row r="1149" s="211" customFormat="1" hidden="1"/>
    <row r="1150" s="211" customFormat="1" hidden="1"/>
    <row r="1151" s="211" customFormat="1" hidden="1"/>
    <row r="1152" s="211" customFormat="1" hidden="1"/>
    <row r="1153" s="211" customFormat="1" hidden="1"/>
    <row r="1154" s="211" customFormat="1" hidden="1"/>
    <row r="1155" s="211" customFormat="1" hidden="1"/>
    <row r="1156" s="211" customFormat="1" hidden="1"/>
    <row r="1157" s="211" customFormat="1" hidden="1"/>
    <row r="1158" s="211" customFormat="1" hidden="1"/>
    <row r="1159" s="211" customFormat="1" hidden="1"/>
    <row r="1160" s="211" customFormat="1" hidden="1"/>
    <row r="1161" s="211" customFormat="1" hidden="1"/>
    <row r="1162" s="211" customFormat="1" hidden="1"/>
    <row r="1163" s="211" customFormat="1" hidden="1"/>
    <row r="1164" s="211" customFormat="1" hidden="1"/>
    <row r="1165" s="211" customFormat="1" hidden="1"/>
    <row r="1166" s="211" customFormat="1" hidden="1"/>
    <row r="1167" s="211" customFormat="1" hidden="1"/>
    <row r="1168" s="211" customFormat="1" hidden="1"/>
    <row r="1169" s="211" customFormat="1" hidden="1"/>
    <row r="1170" s="211" customFormat="1" hidden="1"/>
    <row r="1171" s="211" customFormat="1" hidden="1"/>
    <row r="1172" s="211" customFormat="1" hidden="1"/>
    <row r="1173" s="211" customFormat="1" hidden="1"/>
    <row r="1174" s="211" customFormat="1" hidden="1"/>
    <row r="1175" s="211" customFormat="1" hidden="1"/>
    <row r="1176" s="211" customFormat="1" hidden="1"/>
    <row r="1177" s="211" customFormat="1" hidden="1"/>
    <row r="1178" s="211" customFormat="1" hidden="1"/>
    <row r="1179" s="211" customFormat="1" hidden="1"/>
    <row r="1180" s="211" customFormat="1" hidden="1"/>
    <row r="1181" s="211" customFormat="1" hidden="1"/>
    <row r="1182" s="211" customFormat="1" hidden="1"/>
    <row r="1183" s="211" customFormat="1" hidden="1"/>
    <row r="1184" s="211" customFormat="1" hidden="1"/>
    <row r="1185" s="211" customFormat="1" hidden="1"/>
    <row r="1186" s="211" customFormat="1" hidden="1"/>
    <row r="1187" s="211" customFormat="1" hidden="1"/>
    <row r="1188" s="211" customFormat="1" hidden="1"/>
    <row r="1189" s="211" customFormat="1" hidden="1"/>
    <row r="1190" s="211" customFormat="1" hidden="1"/>
    <row r="1191" s="211" customFormat="1" hidden="1"/>
    <row r="1192" s="211" customFormat="1" hidden="1"/>
    <row r="1193" s="211" customFormat="1" hidden="1"/>
    <row r="1194" s="211" customFormat="1" hidden="1"/>
    <row r="1195" s="211" customFormat="1" hidden="1"/>
    <row r="1196" s="211" customFormat="1" hidden="1"/>
    <row r="1197" s="211" customFormat="1" hidden="1"/>
    <row r="1198" s="211" customFormat="1" hidden="1"/>
    <row r="1199" s="211" customFormat="1" hidden="1"/>
    <row r="1200" s="211" customFormat="1" hidden="1"/>
    <row r="1201" s="211" customFormat="1" hidden="1"/>
    <row r="1202" s="211" customFormat="1" hidden="1"/>
    <row r="1203" s="211" customFormat="1" hidden="1"/>
    <row r="1204" s="211" customFormat="1" hidden="1"/>
    <row r="1205" s="211" customFormat="1" hidden="1"/>
    <row r="1206" s="211" customFormat="1" hidden="1"/>
    <row r="1207" s="211" customFormat="1" hidden="1"/>
    <row r="1208" s="211" customFormat="1" hidden="1"/>
    <row r="1209" s="211" customFormat="1" hidden="1"/>
    <row r="1210" s="211" customFormat="1" hidden="1"/>
    <row r="1211" s="211" customFormat="1" hidden="1"/>
    <row r="1212" s="211" customFormat="1" hidden="1"/>
    <row r="1213" s="211" customFormat="1" hidden="1"/>
    <row r="1214" s="211" customFormat="1" hidden="1"/>
    <row r="1215" s="211" customFormat="1" hidden="1"/>
    <row r="1216" s="211" customFormat="1" hidden="1"/>
    <row r="1217" s="211" customFormat="1" hidden="1"/>
    <row r="1218" s="211" customFormat="1" hidden="1"/>
    <row r="1219" s="211" customFormat="1" hidden="1"/>
    <row r="1220" s="211" customFormat="1" hidden="1"/>
    <row r="1221" s="211" customFormat="1" hidden="1"/>
    <row r="1222" s="211" customFormat="1" hidden="1"/>
    <row r="1223" s="211" customFormat="1" hidden="1"/>
    <row r="1224" s="211" customFormat="1" hidden="1"/>
    <row r="1225" s="211" customFormat="1" hidden="1"/>
    <row r="1226" s="211" customFormat="1" hidden="1"/>
    <row r="1227" s="211" customFormat="1" hidden="1"/>
    <row r="1228" s="211" customFormat="1" hidden="1"/>
    <row r="1229" s="211" customFormat="1" hidden="1"/>
    <row r="1230" s="211" customFormat="1" hidden="1"/>
    <row r="1231" s="211" customFormat="1" hidden="1"/>
    <row r="1232" s="211" customFormat="1" hidden="1"/>
    <row r="1233" s="211" customFormat="1" hidden="1"/>
    <row r="1234" s="211" customFormat="1" hidden="1"/>
    <row r="1235" s="211" customFormat="1" hidden="1"/>
    <row r="1236" s="211" customFormat="1" hidden="1"/>
    <row r="1237" s="211" customFormat="1" hidden="1"/>
    <row r="1238" s="211" customFormat="1" hidden="1"/>
    <row r="1239" s="211" customFormat="1" hidden="1"/>
    <row r="1240" s="211" customFormat="1" hidden="1"/>
    <row r="1241" s="211" customFormat="1" hidden="1"/>
    <row r="1242" s="211" customFormat="1" hidden="1"/>
    <row r="1243" s="211" customFormat="1" hidden="1"/>
    <row r="1244" s="211" customFormat="1" hidden="1"/>
    <row r="1245" s="211" customFormat="1" hidden="1"/>
    <row r="1246" s="211" customFormat="1" hidden="1"/>
    <row r="1247" s="211" customFormat="1" hidden="1"/>
    <row r="1248" s="211" customFormat="1" hidden="1"/>
    <row r="1249" s="211" customFormat="1" hidden="1"/>
    <row r="1250" s="211" customFormat="1" hidden="1"/>
    <row r="1251" s="211" customFormat="1" hidden="1"/>
    <row r="1252" s="211" customFormat="1" hidden="1"/>
    <row r="1253" s="211" customFormat="1" hidden="1"/>
    <row r="1254" s="211" customFormat="1" hidden="1"/>
    <row r="1255" s="211" customFormat="1" hidden="1"/>
    <row r="1256" s="211" customFormat="1" hidden="1"/>
    <row r="1257" s="211" customFormat="1" hidden="1"/>
    <row r="1258" s="211" customFormat="1" hidden="1"/>
    <row r="1259" s="211" customFormat="1" hidden="1"/>
    <row r="1260" s="211" customFormat="1" hidden="1"/>
    <row r="1261" s="211" customFormat="1" hidden="1"/>
    <row r="1262" s="211" customFormat="1" hidden="1"/>
    <row r="1263" s="211" customFormat="1" hidden="1"/>
    <row r="1264" s="211" customFormat="1" hidden="1"/>
    <row r="1265" s="211" customFormat="1" hidden="1"/>
    <row r="1266" s="211" customFormat="1" hidden="1"/>
    <row r="1267" s="211" customFormat="1" hidden="1"/>
    <row r="1268" s="211" customFormat="1" hidden="1"/>
    <row r="1269" s="211" customFormat="1" hidden="1"/>
    <row r="1270" s="211" customFormat="1" hidden="1"/>
    <row r="1271" s="211" customFormat="1" hidden="1"/>
    <row r="1272" s="211" customFormat="1" hidden="1"/>
    <row r="1273" s="211" customFormat="1" hidden="1"/>
    <row r="1274" s="211" customFormat="1" hidden="1"/>
    <row r="1275" s="211" customFormat="1" hidden="1"/>
    <row r="1276" s="211" customFormat="1" hidden="1"/>
    <row r="1277" s="211" customFormat="1" hidden="1"/>
    <row r="1278" s="211" customFormat="1" hidden="1"/>
    <row r="1279" s="211" customFormat="1" hidden="1"/>
    <row r="1280" s="211" customFormat="1" hidden="1"/>
    <row r="1281" s="211" customFormat="1" hidden="1"/>
    <row r="1282" s="211" customFormat="1" hidden="1"/>
    <row r="1283" s="211" customFormat="1" hidden="1"/>
    <row r="1284" s="211" customFormat="1" hidden="1"/>
    <row r="1285" s="211" customFormat="1" hidden="1"/>
    <row r="1286" s="211" customFormat="1" hidden="1"/>
    <row r="1287" s="211" customFormat="1" hidden="1"/>
    <row r="1288" s="211" customFormat="1" hidden="1"/>
    <row r="1289" s="211" customFormat="1" hidden="1"/>
    <row r="1290" s="211" customFormat="1" hidden="1"/>
    <row r="1291" s="211" customFormat="1" hidden="1"/>
    <row r="1292" s="211" customFormat="1" hidden="1"/>
    <row r="1293" s="211" customFormat="1" hidden="1"/>
    <row r="1294" s="211" customFormat="1" hidden="1"/>
    <row r="1295" s="211" customFormat="1" hidden="1"/>
    <row r="1296" s="211" customFormat="1" hidden="1"/>
    <row r="1297" s="211" customFormat="1" hidden="1"/>
    <row r="1298" s="211" customFormat="1" hidden="1"/>
    <row r="1299" s="211" customFormat="1" hidden="1"/>
    <row r="1300" s="211" customFormat="1" hidden="1"/>
    <row r="1301" s="211" customFormat="1" hidden="1"/>
    <row r="1302" s="211" customFormat="1" hidden="1"/>
    <row r="1303" s="211" customFormat="1" hidden="1"/>
    <row r="1304" s="211" customFormat="1" hidden="1"/>
    <row r="1305" s="211" customFormat="1" hidden="1"/>
    <row r="1306" s="211" customFormat="1" hidden="1"/>
    <row r="1307" s="211" customFormat="1" hidden="1"/>
    <row r="1308" s="211" customFormat="1" hidden="1"/>
    <row r="1309" s="211" customFormat="1" hidden="1"/>
    <row r="1310" s="211" customFormat="1" hidden="1"/>
    <row r="1311" s="211" customFormat="1" hidden="1"/>
    <row r="1312" s="211" customFormat="1" hidden="1"/>
    <row r="1313" s="211" customFormat="1" hidden="1"/>
    <row r="1314" s="211" customFormat="1" hidden="1"/>
    <row r="1315" s="211" customFormat="1" hidden="1"/>
    <row r="1316" s="211" customFormat="1" hidden="1"/>
    <row r="1317" s="211" customFormat="1" hidden="1"/>
    <row r="1318" s="211" customFormat="1" hidden="1"/>
    <row r="1319" s="211" customFormat="1" hidden="1"/>
    <row r="1320" s="211" customFormat="1" hidden="1"/>
    <row r="1321" s="211" customFormat="1" hidden="1"/>
    <row r="1322" s="211" customFormat="1" hidden="1"/>
    <row r="1323" s="211" customFormat="1" hidden="1"/>
    <row r="1324" s="211" customFormat="1" hidden="1"/>
    <row r="1325" s="211" customFormat="1" hidden="1"/>
    <row r="1326" s="211" customFormat="1" hidden="1"/>
    <row r="1327" s="211" customFormat="1" hidden="1"/>
    <row r="1328" s="211" customFormat="1" hidden="1"/>
    <row r="1329" s="211" customFormat="1" hidden="1"/>
    <row r="1330" s="211" customFormat="1" hidden="1"/>
    <row r="1331" s="211" customFormat="1" hidden="1"/>
    <row r="1332" s="211" customFormat="1" hidden="1"/>
    <row r="1333" s="211" customFormat="1" hidden="1"/>
    <row r="1334" s="211" customFormat="1" hidden="1"/>
    <row r="1335" s="211" customFormat="1" hidden="1"/>
    <row r="1336" s="211" customFormat="1" hidden="1"/>
    <row r="1337" s="211" customFormat="1" hidden="1"/>
    <row r="1338" s="211" customFormat="1" hidden="1"/>
    <row r="1339" s="211" customFormat="1" hidden="1"/>
    <row r="1340" s="211" customFormat="1" hidden="1"/>
    <row r="1341" s="211" customFormat="1" hidden="1"/>
    <row r="1342" s="211" customFormat="1" hidden="1"/>
    <row r="1343" s="211" customFormat="1" hidden="1"/>
    <row r="1344" s="211" customFormat="1" hidden="1"/>
    <row r="1345" s="211" customFormat="1" hidden="1"/>
    <row r="1346" s="211" customFormat="1" hidden="1"/>
    <row r="1347" s="211" customFormat="1" hidden="1"/>
    <row r="1348" s="211" customFormat="1" hidden="1"/>
    <row r="1349" s="211" customFormat="1" hidden="1"/>
    <row r="1350" s="211" customFormat="1" hidden="1"/>
    <row r="1351" s="211" customFormat="1" hidden="1"/>
    <row r="1352" s="211" customFormat="1" hidden="1"/>
    <row r="1353" s="211" customFormat="1" hidden="1"/>
    <row r="1354" s="211" customFormat="1" hidden="1"/>
    <row r="1355" s="211" customFormat="1" hidden="1"/>
    <row r="1356" s="211" customFormat="1" hidden="1"/>
    <row r="1357" s="211" customFormat="1" hidden="1"/>
    <row r="1358" s="211" customFormat="1" hidden="1"/>
    <row r="1359" s="211" customFormat="1" hidden="1"/>
    <row r="1360" s="211" customFormat="1" hidden="1"/>
    <row r="1361" s="211" customFormat="1" hidden="1"/>
    <row r="1362" s="211" customFormat="1" hidden="1"/>
    <row r="1363" s="211" customFormat="1" hidden="1"/>
    <row r="1364" s="211" customFormat="1" hidden="1"/>
    <row r="1365" s="211" customFormat="1" hidden="1"/>
    <row r="1366" s="211" customFormat="1" hidden="1"/>
    <row r="1367" s="211" customFormat="1" hidden="1"/>
    <row r="1368" s="211" customFormat="1" hidden="1"/>
    <row r="1369" s="211" customFormat="1" hidden="1"/>
    <row r="1370" s="211" customFormat="1" hidden="1"/>
    <row r="1371" s="211" customFormat="1" hidden="1"/>
    <row r="1372" s="211" customFormat="1" hidden="1"/>
    <row r="1373" s="211" customFormat="1" hidden="1"/>
    <row r="1374" s="211" customFormat="1" hidden="1"/>
    <row r="1375" s="211" customFormat="1" hidden="1"/>
    <row r="1376" s="211" customFormat="1" hidden="1"/>
    <row r="1377" s="211" customFormat="1" hidden="1"/>
    <row r="1378" s="211" customFormat="1" hidden="1"/>
    <row r="1379" s="211" customFormat="1" hidden="1"/>
    <row r="1380" s="211" customFormat="1" hidden="1"/>
    <row r="1381" s="211" customFormat="1" hidden="1"/>
    <row r="1382" s="211" customFormat="1" hidden="1"/>
    <row r="1383" s="211" customFormat="1" hidden="1"/>
    <row r="1384" s="211" customFormat="1" hidden="1"/>
    <row r="1385" s="211" customFormat="1" hidden="1"/>
    <row r="1386" s="211" customFormat="1" hidden="1"/>
    <row r="1387" s="211" customFormat="1" hidden="1"/>
    <row r="1388" s="211" customFormat="1" hidden="1"/>
    <row r="1389" s="211" customFormat="1" hidden="1"/>
    <row r="1390" s="211" customFormat="1" hidden="1"/>
    <row r="1391" s="211" customFormat="1" hidden="1"/>
    <row r="1392" s="211" customFormat="1" hidden="1"/>
    <row r="1393" s="211" customFormat="1" hidden="1"/>
    <row r="1394" s="211" customFormat="1" hidden="1"/>
    <row r="1395" s="211" customFormat="1" hidden="1"/>
    <row r="1396" s="211" customFormat="1" hidden="1"/>
    <row r="1397" s="211" customFormat="1" hidden="1"/>
    <row r="1398" s="211" customFormat="1" hidden="1"/>
    <row r="1399" s="211" customFormat="1" hidden="1"/>
    <row r="1400" s="211" customFormat="1" hidden="1"/>
    <row r="1401" s="211" customFormat="1" hidden="1"/>
    <row r="1402" s="211" customFormat="1" hidden="1"/>
    <row r="1403" s="211" customFormat="1" hidden="1"/>
    <row r="1404" s="211" customFormat="1" hidden="1"/>
    <row r="1405" s="211" customFormat="1" hidden="1"/>
    <row r="1406" s="211" customFormat="1" hidden="1"/>
    <row r="1407" s="211" customFormat="1" hidden="1"/>
    <row r="1408" s="211" customFormat="1" hidden="1"/>
    <row r="1409" s="211" customFormat="1" hidden="1"/>
    <row r="1410" s="211" customFormat="1" hidden="1"/>
    <row r="1411" s="211" customFormat="1" hidden="1"/>
    <row r="1412" s="211" customFormat="1" hidden="1"/>
    <row r="1413" s="211" customFormat="1" hidden="1"/>
    <row r="1414" s="211" customFormat="1" hidden="1"/>
    <row r="1415" s="211" customFormat="1" hidden="1"/>
    <row r="1416" s="211" customFormat="1" hidden="1"/>
    <row r="1417" s="211" customFormat="1" hidden="1"/>
    <row r="1418" s="211" customFormat="1" hidden="1"/>
    <row r="1419" s="211" customFormat="1" hidden="1"/>
    <row r="1420" s="211" customFormat="1" hidden="1"/>
    <row r="1421" s="211" customFormat="1" hidden="1"/>
    <row r="1422" s="211" customFormat="1" hidden="1"/>
    <row r="1423" s="211" customFormat="1" hidden="1"/>
    <row r="1424" s="211" customFormat="1" hidden="1"/>
    <row r="1425" s="211" customFormat="1" hidden="1"/>
    <row r="1426" s="211" customFormat="1" hidden="1"/>
    <row r="1427" s="211" customFormat="1" hidden="1"/>
    <row r="1428" s="211" customFormat="1" hidden="1"/>
    <row r="1429" s="211" customFormat="1" hidden="1"/>
    <row r="1430" s="211" customFormat="1" hidden="1"/>
    <row r="1431" s="211" customFormat="1" hidden="1"/>
    <row r="1432" s="211" customFormat="1" hidden="1"/>
    <row r="1433" s="211" customFormat="1" hidden="1"/>
    <row r="1434" s="211" customFormat="1" hidden="1"/>
    <row r="1435" s="211" customFormat="1" hidden="1"/>
    <row r="1436" s="211" customFormat="1" hidden="1"/>
    <row r="1437" s="211" customFormat="1" hidden="1"/>
    <row r="1438" s="211" customFormat="1" hidden="1"/>
    <row r="1439" s="211" customFormat="1" hidden="1"/>
    <row r="1440" s="211" customFormat="1" hidden="1"/>
    <row r="1441" s="211" customFormat="1" hidden="1"/>
    <row r="1442" s="211" customFormat="1" hidden="1"/>
    <row r="1443" s="211" customFormat="1" hidden="1"/>
    <row r="1444" s="211" customFormat="1" hidden="1"/>
    <row r="1445" s="211" customFormat="1" hidden="1"/>
    <row r="1446" s="211" customFormat="1" hidden="1"/>
    <row r="1447" s="211" customFormat="1" hidden="1"/>
    <row r="1448" s="211" customFormat="1" hidden="1"/>
    <row r="1449" s="211" customFormat="1" hidden="1"/>
    <row r="1450" s="211" customFormat="1" hidden="1"/>
    <row r="1451" s="211" customFormat="1" hidden="1"/>
    <row r="1452" s="211" customFormat="1" hidden="1"/>
    <row r="1453" s="211" customFormat="1" hidden="1"/>
    <row r="1454" s="211" customFormat="1" hidden="1"/>
    <row r="1455" s="211" customFormat="1" hidden="1"/>
    <row r="1456" s="211" customFormat="1" hidden="1"/>
    <row r="1457" s="211" customFormat="1" hidden="1"/>
    <row r="1458" s="211" customFormat="1" hidden="1"/>
    <row r="1459" s="211" customFormat="1" hidden="1"/>
    <row r="1460" s="211" customFormat="1" hidden="1"/>
    <row r="1461" s="211" customFormat="1" hidden="1"/>
    <row r="1462" s="211" customFormat="1" hidden="1"/>
    <row r="1463" s="211" customFormat="1" hidden="1"/>
    <row r="1464" s="211" customFormat="1" hidden="1"/>
    <row r="1465" s="211" customFormat="1" hidden="1"/>
    <row r="1466" s="211" customFormat="1" hidden="1"/>
    <row r="1467" s="211" customFormat="1" hidden="1"/>
    <row r="1468" s="211" customFormat="1" hidden="1"/>
    <row r="1469" s="211" customFormat="1" hidden="1"/>
    <row r="1470" s="211" customFormat="1" hidden="1"/>
    <row r="1471" s="211" customFormat="1" hidden="1"/>
    <row r="1472" s="211" customFormat="1" hidden="1"/>
    <row r="1473" s="211" customFormat="1" hidden="1"/>
    <row r="1474" s="211" customFormat="1" hidden="1"/>
    <row r="1475" s="211" customFormat="1" hidden="1"/>
    <row r="1476" s="211" customFormat="1" hidden="1"/>
    <row r="1477" s="211" customFormat="1" hidden="1"/>
    <row r="1478" s="211" customFormat="1" hidden="1"/>
    <row r="1479" s="211" customFormat="1" hidden="1"/>
    <row r="1480" s="211" customFormat="1" hidden="1"/>
    <row r="1481" s="211" customFormat="1" hidden="1"/>
    <row r="1482" s="211" customFormat="1" hidden="1"/>
    <row r="1483" s="211" customFormat="1" hidden="1"/>
    <row r="1484" s="211" customFormat="1" hidden="1"/>
    <row r="1485" s="211" customFormat="1" hidden="1"/>
    <row r="1486" s="211" customFormat="1" hidden="1"/>
    <row r="1487" s="211" customFormat="1" hidden="1"/>
    <row r="1488" s="211" customFormat="1" hidden="1"/>
    <row r="1489" s="211" customFormat="1" hidden="1"/>
    <row r="1490" s="211" customFormat="1" hidden="1"/>
    <row r="1491" s="211" customFormat="1" hidden="1"/>
    <row r="1492" s="211" customFormat="1" hidden="1"/>
    <row r="1493" s="211" customFormat="1" hidden="1"/>
    <row r="1494" s="211" customFormat="1" hidden="1"/>
    <row r="1495" s="211" customFormat="1" hidden="1"/>
    <row r="1496" s="211" customFormat="1" hidden="1"/>
    <row r="1497" s="211" customFormat="1" hidden="1"/>
    <row r="1498" s="211" customFormat="1" hidden="1"/>
    <row r="1499" s="211" customFormat="1" hidden="1"/>
    <row r="1500" s="211" customFormat="1" hidden="1"/>
    <row r="1501" s="211" customFormat="1" hidden="1"/>
    <row r="1502" s="211" customFormat="1" hidden="1"/>
    <row r="1503" s="211" customFormat="1" hidden="1"/>
    <row r="1504" s="211" customFormat="1" hidden="1"/>
    <row r="1505" s="211" customFormat="1" hidden="1"/>
    <row r="1506" s="211" customFormat="1" hidden="1"/>
    <row r="1507" s="211" customFormat="1" hidden="1"/>
    <row r="1508" s="211" customFormat="1" hidden="1"/>
    <row r="1509" s="211" customFormat="1" hidden="1"/>
    <row r="1510" s="211" customFormat="1" hidden="1"/>
    <row r="1511" s="211" customFormat="1" hidden="1"/>
    <row r="1512" s="211" customFormat="1" hidden="1"/>
    <row r="1513" s="211" customFormat="1" hidden="1"/>
    <row r="1514" s="211" customFormat="1" hidden="1"/>
    <row r="1515" s="211" customFormat="1" hidden="1"/>
    <row r="1516" s="211" customFormat="1" hidden="1"/>
    <row r="1517" s="211" customFormat="1" hidden="1"/>
    <row r="1518" s="211" customFormat="1" hidden="1"/>
    <row r="1519" s="211" customFormat="1" hidden="1"/>
    <row r="1520" s="211" customFormat="1" hidden="1"/>
    <row r="1521" s="211" customFormat="1" hidden="1"/>
    <row r="1522" s="211" customFormat="1" hidden="1"/>
    <row r="1523" s="211" customFormat="1" hidden="1"/>
    <row r="1524" s="211" customFormat="1" hidden="1"/>
    <row r="1525" s="211" customFormat="1" hidden="1"/>
    <row r="1526" s="211" customFormat="1" hidden="1"/>
    <row r="1527" s="211" customFormat="1" hidden="1"/>
    <row r="1528" s="211" customFormat="1" hidden="1"/>
    <row r="1529" s="211" customFormat="1" hidden="1"/>
    <row r="1530" s="211" customFormat="1" hidden="1"/>
    <row r="1531" s="211" customFormat="1" hidden="1"/>
    <row r="1532" s="211" customFormat="1" hidden="1"/>
    <row r="1533" s="211" customFormat="1" hidden="1"/>
    <row r="1534" s="211" customFormat="1" hidden="1"/>
    <row r="1535" s="211" customFormat="1" hidden="1"/>
    <row r="1536" s="211" customFormat="1" hidden="1"/>
    <row r="1537" s="211" customFormat="1" hidden="1"/>
    <row r="1538" s="211" customFormat="1" hidden="1"/>
    <row r="1539" s="211" customFormat="1" hidden="1"/>
    <row r="1540" s="211" customFormat="1" hidden="1"/>
    <row r="1541" s="211" customFormat="1" hidden="1"/>
    <row r="1542" s="211" customFormat="1" hidden="1"/>
    <row r="1543" s="211" customFormat="1" hidden="1"/>
    <row r="1544" s="211" customFormat="1" hidden="1"/>
    <row r="1545" s="211" customFormat="1" hidden="1"/>
    <row r="1546" s="211" customFormat="1" hidden="1"/>
    <row r="1547" s="211" customFormat="1" hidden="1"/>
    <row r="1548" s="211" customFormat="1" hidden="1"/>
    <row r="1549" s="211" customFormat="1" hidden="1"/>
    <row r="1550" s="211" customFormat="1" hidden="1"/>
    <row r="1551" s="211" customFormat="1" hidden="1"/>
    <row r="1552" s="211" customFormat="1" hidden="1"/>
    <row r="1553" s="211" customFormat="1" hidden="1"/>
    <row r="1554" s="211" customFormat="1" hidden="1"/>
    <row r="1555" s="211" customFormat="1" hidden="1"/>
    <row r="1556" s="211" customFormat="1" hidden="1"/>
    <row r="1557" s="211" customFormat="1" hidden="1"/>
    <row r="1558" s="211" customFormat="1" hidden="1"/>
    <row r="1559" s="211" customFormat="1" hidden="1"/>
    <row r="1560" s="211" customFormat="1" hidden="1"/>
    <row r="1561" s="211" customFormat="1" hidden="1"/>
    <row r="1562" s="211" customFormat="1" hidden="1"/>
    <row r="1563" s="211" customFormat="1" hidden="1"/>
    <row r="1564" s="211" customFormat="1" hidden="1"/>
    <row r="1565" s="211" customFormat="1" hidden="1"/>
    <row r="1566" s="211" customFormat="1" hidden="1"/>
    <row r="1567" s="211" customFormat="1" hidden="1"/>
    <row r="1568" s="211" customFormat="1" hidden="1"/>
    <row r="1569" s="211" customFormat="1" hidden="1"/>
    <row r="1570" s="211" customFormat="1" hidden="1"/>
    <row r="1571" s="211" customFormat="1" hidden="1"/>
    <row r="1572" s="211" customFormat="1" hidden="1"/>
    <row r="1573" s="211" customFormat="1" hidden="1"/>
    <row r="1574" s="211" customFormat="1" hidden="1"/>
    <row r="1575" s="211" customFormat="1" hidden="1"/>
    <row r="1576" s="211" customFormat="1" hidden="1"/>
    <row r="1577" s="211" customFormat="1" hidden="1"/>
    <row r="1578" s="211" customFormat="1" hidden="1"/>
    <row r="1579" s="211" customFormat="1" hidden="1"/>
    <row r="1580" s="211" customFormat="1" hidden="1"/>
    <row r="1581" s="211" customFormat="1" hidden="1"/>
    <row r="1582" s="211" customFormat="1" hidden="1"/>
    <row r="1583" s="211" customFormat="1" hidden="1"/>
    <row r="1584" s="211" customFormat="1" hidden="1"/>
    <row r="1585" s="211" customFormat="1" hidden="1"/>
    <row r="1586" s="211" customFormat="1" hidden="1"/>
    <row r="1587" s="211" customFormat="1" hidden="1"/>
    <row r="1588" s="211" customFormat="1" hidden="1"/>
    <row r="1589" s="211" customFormat="1" hidden="1"/>
    <row r="1590" s="211" customFormat="1" hidden="1"/>
    <row r="1591" s="211" customFormat="1" hidden="1"/>
    <row r="1592" s="211" customFormat="1" hidden="1"/>
    <row r="1593" s="211" customFormat="1" hidden="1"/>
    <row r="1594" s="211" customFormat="1" hidden="1"/>
    <row r="1595" s="211" customFormat="1" hidden="1"/>
    <row r="1596" s="211" customFormat="1" hidden="1"/>
    <row r="1597" s="211" customFormat="1" hidden="1"/>
    <row r="1598" s="211" customFormat="1" hidden="1"/>
    <row r="1599" s="211" customFormat="1" hidden="1"/>
    <row r="1600" s="211" customFormat="1" hidden="1"/>
    <row r="1601" s="211" customFormat="1" hidden="1"/>
    <row r="1602" s="211" customFormat="1" hidden="1"/>
    <row r="1603" s="211" customFormat="1" hidden="1"/>
    <row r="1604" s="211" customFormat="1" hidden="1"/>
    <row r="1605" s="211" customFormat="1" hidden="1"/>
    <row r="1606" s="211" customFormat="1" hidden="1"/>
    <row r="1607" s="211" customFormat="1" hidden="1"/>
    <row r="1608" s="211" customFormat="1" hidden="1"/>
    <row r="1609" s="211" customFormat="1" hidden="1"/>
    <row r="1610" s="211" customFormat="1" hidden="1"/>
    <row r="1611" s="211" customFormat="1" hidden="1"/>
    <row r="1612" s="211" customFormat="1" hidden="1"/>
    <row r="1613" s="211" customFormat="1" hidden="1"/>
    <row r="1614" s="211" customFormat="1" hidden="1"/>
    <row r="1615" s="211" customFormat="1" hidden="1"/>
    <row r="1616" s="211" customFormat="1" hidden="1"/>
    <row r="1617" s="211" customFormat="1" hidden="1"/>
    <row r="1618" s="211" customFormat="1" hidden="1"/>
    <row r="1619" s="211" customFormat="1" hidden="1"/>
    <row r="1620" s="211" customFormat="1" hidden="1"/>
    <row r="1621" s="211" customFormat="1" hidden="1"/>
    <row r="1622" s="211" customFormat="1" hidden="1"/>
    <row r="1623" s="211" customFormat="1" hidden="1"/>
    <row r="1624" s="211" customFormat="1" hidden="1"/>
    <row r="1625" s="211" customFormat="1" hidden="1"/>
    <row r="1626" s="211" customFormat="1" hidden="1"/>
    <row r="1627" s="211" customFormat="1" hidden="1"/>
    <row r="1628" s="211" customFormat="1" hidden="1"/>
    <row r="1629" s="211" customFormat="1" hidden="1"/>
    <row r="1630" s="211" customFormat="1" hidden="1"/>
    <row r="1631" s="211" customFormat="1" hidden="1"/>
    <row r="1632" s="211" customFormat="1" hidden="1"/>
    <row r="1633" s="211" customFormat="1" hidden="1"/>
    <row r="1634" s="211" customFormat="1" hidden="1"/>
    <row r="1635" s="211" customFormat="1" hidden="1"/>
    <row r="1636" s="211" customFormat="1" hidden="1"/>
    <row r="1637" s="211" customFormat="1" hidden="1"/>
    <row r="1638" s="211" customFormat="1" hidden="1"/>
    <row r="1639" s="211" customFormat="1" hidden="1"/>
    <row r="1640" s="211" customFormat="1" hidden="1"/>
    <row r="1641" s="211" customFormat="1" hidden="1"/>
    <row r="1642" s="211" customFormat="1" hidden="1"/>
    <row r="1643" s="211" customFormat="1" hidden="1"/>
    <row r="1644" s="211" customFormat="1" hidden="1"/>
    <row r="1645" s="211" customFormat="1" hidden="1"/>
    <row r="1646" s="211" customFormat="1" hidden="1"/>
    <row r="1647" s="211" customFormat="1" hidden="1"/>
    <row r="1648" s="211" customFormat="1" hidden="1"/>
    <row r="1649" s="211" customFormat="1" hidden="1"/>
    <row r="1650" s="211" customFormat="1" hidden="1"/>
    <row r="1651" s="211" customFormat="1" hidden="1"/>
    <row r="1652" s="211" customFormat="1" hidden="1"/>
    <row r="1653" s="211" customFormat="1" hidden="1"/>
    <row r="1654" s="211" customFormat="1" hidden="1"/>
    <row r="1655" s="211" customFormat="1" hidden="1"/>
    <row r="1656" s="211" customFormat="1" hidden="1"/>
    <row r="1657" s="211" customFormat="1" hidden="1"/>
    <row r="1658" s="211" customFormat="1" hidden="1"/>
    <row r="1659" s="211" customFormat="1" hidden="1"/>
    <row r="1660" s="211" customFormat="1" hidden="1"/>
    <row r="1661" s="211" customFormat="1" hidden="1"/>
    <row r="1662" s="211" customFormat="1" hidden="1"/>
    <row r="1663" s="211" customFormat="1" hidden="1"/>
    <row r="1664" s="211" customFormat="1" hidden="1"/>
    <row r="1665" s="211" customFormat="1" hidden="1"/>
    <row r="1666" s="211" customFormat="1" hidden="1"/>
    <row r="1667" s="211" customFormat="1" hidden="1"/>
    <row r="1668" s="211" customFormat="1" hidden="1"/>
    <row r="1669" s="211" customFormat="1" hidden="1"/>
    <row r="1670" s="211" customFormat="1" hidden="1"/>
    <row r="1671" s="211" customFormat="1" hidden="1"/>
    <row r="1672" s="211" customFormat="1" hidden="1"/>
    <row r="1673" s="211" customFormat="1" hidden="1"/>
    <row r="1674" s="211" customFormat="1" hidden="1"/>
    <row r="1675" s="211" customFormat="1" hidden="1"/>
    <row r="1676" s="211" customFormat="1" hidden="1"/>
    <row r="1677" s="211" customFormat="1" hidden="1"/>
    <row r="1678" s="211" customFormat="1" hidden="1"/>
    <row r="1679" s="211" customFormat="1" hidden="1"/>
    <row r="1680" s="211" customFormat="1" hidden="1"/>
    <row r="1681" s="211" customFormat="1" hidden="1"/>
    <row r="1682" s="211" customFormat="1" hidden="1"/>
    <row r="1683" s="211" customFormat="1" hidden="1"/>
    <row r="1684" s="211" customFormat="1" hidden="1"/>
    <row r="1685" s="211" customFormat="1" hidden="1"/>
    <row r="1686" s="211" customFormat="1" hidden="1"/>
    <row r="1687" s="211" customFormat="1" hidden="1"/>
    <row r="1688" s="211" customFormat="1" hidden="1"/>
    <row r="1689" s="211" customFormat="1" hidden="1"/>
    <row r="1690" s="211" customFormat="1" hidden="1"/>
    <row r="1691" s="211" customFormat="1" hidden="1"/>
    <row r="1692" s="211" customFormat="1" hidden="1"/>
    <row r="1693" s="211" customFormat="1" hidden="1"/>
    <row r="1694" s="211" customFormat="1" hidden="1"/>
    <row r="1695" s="211" customFormat="1" hidden="1"/>
    <row r="1696" s="211" customFormat="1" hidden="1"/>
    <row r="1697" s="211" customFormat="1" hidden="1"/>
    <row r="1698" s="211" customFormat="1" hidden="1"/>
    <row r="1699" s="211" customFormat="1" hidden="1"/>
    <row r="1700" s="211" customFormat="1" hidden="1"/>
    <row r="1701" s="211" customFormat="1" hidden="1"/>
    <row r="1702" s="211" customFormat="1" hidden="1"/>
    <row r="1703" s="211" customFormat="1" hidden="1"/>
    <row r="1704" s="211" customFormat="1" hidden="1"/>
    <row r="1705" s="211" customFormat="1" hidden="1"/>
    <row r="1706" s="211" customFormat="1" hidden="1"/>
    <row r="1707" s="211" customFormat="1" hidden="1"/>
    <row r="1708" s="211" customFormat="1" hidden="1"/>
    <row r="1709" s="211" customFormat="1" hidden="1"/>
    <row r="1710" s="211" customFormat="1" hidden="1"/>
    <row r="1711" s="211" customFormat="1" hidden="1"/>
    <row r="1712" s="211" customFormat="1" hidden="1"/>
    <row r="1713" s="211" customFormat="1" hidden="1"/>
    <row r="1714" s="211" customFormat="1" hidden="1"/>
    <row r="1715" s="211" customFormat="1" hidden="1"/>
    <row r="1716" s="211" customFormat="1" hidden="1"/>
    <row r="1717" s="211" customFormat="1" hidden="1"/>
    <row r="1718" s="211" customFormat="1" hidden="1"/>
    <row r="1719" s="211" customFormat="1" hidden="1"/>
    <row r="1720" s="211" customFormat="1" hidden="1"/>
    <row r="1721" s="211" customFormat="1" hidden="1"/>
    <row r="1722" s="211" customFormat="1" hidden="1"/>
    <row r="1723" s="211" customFormat="1" hidden="1"/>
    <row r="1724" s="211" customFormat="1" hidden="1"/>
    <row r="1725" s="211" customFormat="1" hidden="1"/>
    <row r="1726" s="211" customFormat="1" hidden="1"/>
    <row r="1727" s="211" customFormat="1" hidden="1"/>
    <row r="1728" s="211" customFormat="1" hidden="1"/>
    <row r="1729" s="211" customFormat="1" hidden="1"/>
    <row r="1730" s="211" customFormat="1" hidden="1"/>
    <row r="1731" s="211" customFormat="1" hidden="1"/>
    <row r="1732" s="211" customFormat="1" hidden="1"/>
    <row r="1733" s="211" customFormat="1" hidden="1"/>
    <row r="1734" s="211" customFormat="1" hidden="1"/>
    <row r="1735" s="211" customFormat="1" hidden="1"/>
    <row r="1736" s="211" customFormat="1" hidden="1"/>
    <row r="1737" s="211" customFormat="1" hidden="1"/>
    <row r="1738" s="211" customFormat="1" hidden="1"/>
    <row r="1739" s="211" customFormat="1" hidden="1"/>
    <row r="1740" s="211" customFormat="1" hidden="1"/>
    <row r="1741" s="211" customFormat="1" hidden="1"/>
    <row r="1742" s="211" customFormat="1" hidden="1"/>
    <row r="1743" s="211" customFormat="1" hidden="1"/>
    <row r="1744" s="211" customFormat="1" hidden="1"/>
    <row r="1745" s="211" customFormat="1" hidden="1"/>
    <row r="1746" s="211" customFormat="1" hidden="1"/>
    <row r="1747" s="211" customFormat="1" hidden="1"/>
    <row r="1748" s="211" customFormat="1" hidden="1"/>
    <row r="1749" s="211" customFormat="1" hidden="1"/>
    <row r="1750" s="211" customFormat="1" hidden="1"/>
    <row r="1751" s="211" customFormat="1" hidden="1"/>
    <row r="1752" s="211" customFormat="1" hidden="1"/>
    <row r="1753" s="211" customFormat="1" hidden="1"/>
    <row r="1754" s="211" customFormat="1" hidden="1"/>
    <row r="1755" s="211" customFormat="1" hidden="1"/>
    <row r="1756" s="211" customFormat="1" hidden="1"/>
    <row r="1757" s="211" customFormat="1" hidden="1"/>
    <row r="1758" s="211" customFormat="1" hidden="1"/>
    <row r="1759" s="211" customFormat="1" hidden="1"/>
    <row r="1760" s="211" customFormat="1" hidden="1"/>
    <row r="1761" s="211" customFormat="1" hidden="1"/>
    <row r="1762" s="211" customFormat="1" hidden="1"/>
    <row r="1763" s="211" customFormat="1" hidden="1"/>
    <row r="1764" s="211" customFormat="1" hidden="1"/>
    <row r="1765" s="211" customFormat="1" hidden="1"/>
    <row r="1766" s="211" customFormat="1" hidden="1"/>
    <row r="1767" s="211" customFormat="1" hidden="1"/>
    <row r="1768" s="211" customFormat="1" hidden="1"/>
    <row r="1769" s="211" customFormat="1" hidden="1"/>
    <row r="1770" s="211" customFormat="1" hidden="1"/>
    <row r="1771" s="211" customFormat="1" hidden="1"/>
    <row r="1772" s="211" customFormat="1" hidden="1"/>
    <row r="1773" s="211" customFormat="1" hidden="1"/>
    <row r="1774" s="211" customFormat="1" hidden="1"/>
    <row r="1775" s="211" customFormat="1" hidden="1"/>
    <row r="1776" s="211" customFormat="1" hidden="1"/>
    <row r="1777" s="211" customFormat="1" hidden="1"/>
    <row r="1778" s="211" customFormat="1" hidden="1"/>
    <row r="1779" s="211" customFormat="1" hidden="1"/>
    <row r="1780" s="211" customFormat="1" hidden="1"/>
    <row r="1781" s="211" customFormat="1" hidden="1"/>
    <row r="1782" s="211" customFormat="1" hidden="1"/>
    <row r="1783" s="211" customFormat="1" hidden="1"/>
    <row r="1784" s="211" customFormat="1" hidden="1"/>
    <row r="1785" s="211" customFormat="1" hidden="1"/>
    <row r="1786" s="211" customFormat="1" hidden="1"/>
    <row r="1787" s="211" customFormat="1" hidden="1"/>
    <row r="1788" s="211" customFormat="1" hidden="1"/>
    <row r="1789" s="211" customFormat="1" hidden="1"/>
    <row r="1790" s="211" customFormat="1" hidden="1"/>
    <row r="1791" s="211" customFormat="1" hidden="1"/>
    <row r="1792" s="211" customFormat="1" hidden="1"/>
    <row r="1793" s="211" customFormat="1" hidden="1"/>
    <row r="1794" s="211" customFormat="1" hidden="1"/>
    <row r="1795" s="211" customFormat="1" hidden="1"/>
    <row r="1796" s="211" customFormat="1" hidden="1"/>
    <row r="1797" s="211" customFormat="1" hidden="1"/>
    <row r="1798" s="211" customFormat="1" hidden="1"/>
    <row r="1799" s="211" customFormat="1" hidden="1"/>
    <row r="1800" s="211" customFormat="1" hidden="1"/>
    <row r="1801" s="211" customFormat="1" hidden="1"/>
    <row r="1802" s="211" customFormat="1" hidden="1"/>
    <row r="1803" s="211" customFormat="1" hidden="1"/>
    <row r="1804" s="211" customFormat="1" hidden="1"/>
    <row r="1805" s="211" customFormat="1" hidden="1"/>
    <row r="1806" s="211" customFormat="1" hidden="1"/>
    <row r="1807" s="211" customFormat="1" hidden="1"/>
    <row r="1808" s="211" customFormat="1" hidden="1"/>
    <row r="1809" s="211" customFormat="1" hidden="1"/>
    <row r="1810" s="211" customFormat="1" hidden="1"/>
    <row r="1811" s="211" customFormat="1" hidden="1"/>
    <row r="1812" s="211" customFormat="1" hidden="1"/>
    <row r="1813" s="211" customFormat="1" hidden="1"/>
    <row r="1814" s="211" customFormat="1" hidden="1"/>
    <row r="1815" s="211" customFormat="1" hidden="1"/>
    <row r="1816" s="211" customFormat="1" hidden="1"/>
    <row r="1817" s="211" customFormat="1" hidden="1"/>
    <row r="1818" s="211" customFormat="1" hidden="1"/>
    <row r="1819" s="211" customFormat="1" hidden="1"/>
    <row r="1820" s="211" customFormat="1" hidden="1"/>
    <row r="1821" s="211" customFormat="1" hidden="1"/>
    <row r="1822" s="211" customFormat="1" hidden="1"/>
    <row r="1823" s="211" customFormat="1" hidden="1"/>
    <row r="1824" s="211" customFormat="1" hidden="1"/>
    <row r="1825" s="211" customFormat="1" hidden="1"/>
    <row r="1826" s="211" customFormat="1" hidden="1"/>
    <row r="1827" s="211" customFormat="1" hidden="1"/>
    <row r="1828" s="211" customFormat="1" hidden="1"/>
    <row r="1829" s="211" customFormat="1" hidden="1"/>
    <row r="1830" s="211" customFormat="1" hidden="1"/>
    <row r="1831" s="211" customFormat="1" hidden="1"/>
    <row r="1832" s="211" customFormat="1" hidden="1"/>
    <row r="1833" s="211" customFormat="1" hidden="1"/>
    <row r="1834" s="211" customFormat="1" hidden="1"/>
    <row r="1835" s="211" customFormat="1" hidden="1"/>
    <row r="1836" s="211" customFormat="1" hidden="1"/>
    <row r="1837" s="211" customFormat="1" hidden="1"/>
    <row r="1838" s="211" customFormat="1" hidden="1"/>
    <row r="1839" s="211" customFormat="1" hidden="1"/>
    <row r="1840" s="211" customFormat="1" hidden="1"/>
    <row r="1841" s="211" customFormat="1" hidden="1"/>
    <row r="1842" s="211" customFormat="1" hidden="1"/>
    <row r="1843" s="211" customFormat="1" hidden="1"/>
    <row r="1844" s="211" customFormat="1" hidden="1"/>
    <row r="1845" s="211" customFormat="1" hidden="1"/>
    <row r="1846" s="211" customFormat="1" hidden="1"/>
    <row r="1847" s="211" customFormat="1" hidden="1"/>
    <row r="1848" s="211" customFormat="1" hidden="1"/>
    <row r="1849" s="211" customFormat="1" hidden="1"/>
    <row r="1850" s="211" customFormat="1" hidden="1"/>
    <row r="1851" s="211" customFormat="1" hidden="1"/>
    <row r="1852" s="211" customFormat="1" hidden="1"/>
    <row r="1853" s="211" customFormat="1" hidden="1"/>
    <row r="1854" s="211" customFormat="1" hidden="1"/>
    <row r="1855" s="211" customFormat="1" hidden="1"/>
    <row r="1856" s="211" customFormat="1" hidden="1"/>
    <row r="1857" s="211" customFormat="1" hidden="1"/>
    <row r="1858" s="211" customFormat="1" hidden="1"/>
    <row r="1859" s="211" customFormat="1" hidden="1"/>
    <row r="1860" s="211" customFormat="1" hidden="1"/>
    <row r="1861" s="211" customFormat="1" hidden="1"/>
    <row r="1862" s="211" customFormat="1" hidden="1"/>
    <row r="1863" s="211" customFormat="1" hidden="1"/>
    <row r="1864" s="211" customFormat="1" hidden="1"/>
    <row r="1865" s="211" customFormat="1" hidden="1"/>
    <row r="1866" s="211" customFormat="1" hidden="1"/>
    <row r="1867" s="211" customFormat="1" hidden="1"/>
    <row r="1868" s="211" customFormat="1" hidden="1"/>
    <row r="1869" s="211" customFormat="1" hidden="1"/>
    <row r="1870" s="211" customFormat="1" hidden="1"/>
    <row r="1871" s="211" customFormat="1" hidden="1"/>
    <row r="1872" s="211" customFormat="1" hidden="1"/>
    <row r="1873" s="211" customFormat="1" hidden="1"/>
    <row r="1874" s="211" customFormat="1" hidden="1"/>
    <row r="1875" s="211" customFormat="1" hidden="1"/>
    <row r="1876" s="211" customFormat="1" hidden="1"/>
    <row r="1877" s="211" customFormat="1" hidden="1"/>
    <row r="1878" s="211" customFormat="1" hidden="1"/>
    <row r="1879" s="211" customFormat="1" hidden="1"/>
    <row r="1880" s="211" customFormat="1" hidden="1"/>
    <row r="1881" s="211" customFormat="1" hidden="1"/>
    <row r="1882" s="211" customFormat="1" hidden="1"/>
    <row r="1883" s="211" customFormat="1" hidden="1"/>
    <row r="1884" s="211" customFormat="1" hidden="1"/>
    <row r="1885" s="211" customFormat="1" hidden="1"/>
    <row r="1886" s="211" customFormat="1" hidden="1"/>
    <row r="1887" s="211" customFormat="1" hidden="1"/>
    <row r="1888" s="211" customFormat="1" hidden="1"/>
    <row r="1889" s="211" customFormat="1" hidden="1"/>
    <row r="1890" s="211" customFormat="1" hidden="1"/>
    <row r="1891" s="211" customFormat="1" hidden="1"/>
    <row r="1892" s="211" customFormat="1" hidden="1"/>
    <row r="1893" s="211" customFormat="1" hidden="1"/>
    <row r="1894" s="211" customFormat="1" hidden="1"/>
    <row r="1895" s="211" customFormat="1" hidden="1"/>
    <row r="1896" s="211" customFormat="1" hidden="1"/>
    <row r="1897" s="211" customFormat="1" hidden="1"/>
    <row r="1898" s="211" customFormat="1" hidden="1"/>
    <row r="1899" s="211" customFormat="1" hidden="1"/>
    <row r="1900" s="211" customFormat="1" hidden="1"/>
    <row r="1901" s="211" customFormat="1" hidden="1"/>
    <row r="1902" s="211" customFormat="1" hidden="1"/>
    <row r="1903" s="211" customFormat="1" hidden="1"/>
    <row r="1904" s="211" customFormat="1" hidden="1"/>
    <row r="1905" s="211" customFormat="1" hidden="1"/>
    <row r="1906" s="211" customFormat="1" hidden="1"/>
    <row r="1907" s="211" customFormat="1" hidden="1"/>
    <row r="1908" s="211" customFormat="1" hidden="1"/>
    <row r="1909" s="211" customFormat="1" hidden="1"/>
    <row r="1910" s="211" customFormat="1" hidden="1"/>
    <row r="1911" s="211" customFormat="1" hidden="1"/>
    <row r="1912" s="211" customFormat="1" hidden="1"/>
    <row r="1913" s="211" customFormat="1" hidden="1"/>
    <row r="1914" s="211" customFormat="1" hidden="1"/>
    <row r="1915" s="211" customFormat="1" hidden="1"/>
    <row r="1916" s="211" customFormat="1" hidden="1"/>
    <row r="1917" s="211" customFormat="1" hidden="1"/>
    <row r="1918" s="211" customFormat="1" hidden="1"/>
    <row r="1919" s="211" customFormat="1" hidden="1"/>
    <row r="1920" s="211" customFormat="1" hidden="1"/>
    <row r="1921" s="211" customFormat="1" hidden="1"/>
    <row r="1922" s="211" customFormat="1" hidden="1"/>
    <row r="1923" s="211" customFormat="1" hidden="1"/>
    <row r="1924" s="211" customFormat="1" hidden="1"/>
    <row r="1925" s="211" customFormat="1" hidden="1"/>
    <row r="1926" s="211" customFormat="1" hidden="1"/>
    <row r="1927" s="211" customFormat="1" hidden="1"/>
    <row r="1928" s="211" customFormat="1" hidden="1"/>
    <row r="1929" s="211" customFormat="1" hidden="1"/>
    <row r="1930" s="211" customFormat="1" hidden="1"/>
    <row r="1931" s="211" customFormat="1" hidden="1"/>
    <row r="1932" s="211" customFormat="1" hidden="1"/>
    <row r="1933" s="211" customFormat="1" hidden="1"/>
    <row r="1934" s="211" customFormat="1" hidden="1"/>
    <row r="1935" s="211" customFormat="1" hidden="1"/>
    <row r="1936" s="211" customFormat="1" hidden="1"/>
    <row r="1937" s="211" customFormat="1" hidden="1"/>
    <row r="1938" s="211" customFormat="1" hidden="1"/>
    <row r="1939" s="211" customFormat="1" hidden="1"/>
    <row r="1940" s="211" customFormat="1" hidden="1"/>
    <row r="1941" s="211" customFormat="1" hidden="1"/>
    <row r="1942" s="211" customFormat="1" hidden="1"/>
    <row r="1943" s="211" customFormat="1" hidden="1"/>
    <row r="1944" s="211" customFormat="1" hidden="1"/>
    <row r="1945" s="211" customFormat="1" hidden="1"/>
    <row r="1946" s="211" customFormat="1" hidden="1"/>
    <row r="1947" s="211" customFormat="1" hidden="1"/>
    <row r="1948" s="211" customFormat="1" hidden="1"/>
    <row r="1949" s="211" customFormat="1" hidden="1"/>
    <row r="1950" s="211" customFormat="1" hidden="1"/>
    <row r="1951" s="211" customFormat="1" hidden="1"/>
    <row r="1952" s="211" customFormat="1" hidden="1"/>
    <row r="1953" s="211" customFormat="1" hidden="1"/>
    <row r="1954" s="211" customFormat="1" hidden="1"/>
    <row r="1955" s="211" customFormat="1" hidden="1"/>
    <row r="1956" s="211" customFormat="1" hidden="1"/>
    <row r="1957" s="211" customFormat="1" hidden="1"/>
    <row r="1958" s="211" customFormat="1" hidden="1"/>
    <row r="1959" s="211" customFormat="1" hidden="1"/>
    <row r="1960" s="211" customFormat="1" hidden="1"/>
    <row r="1961" s="211" customFormat="1" hidden="1"/>
    <row r="1962" s="211" customFormat="1" hidden="1"/>
    <row r="1963" s="211" customFormat="1" hidden="1"/>
    <row r="1964" s="211" customFormat="1" hidden="1"/>
    <row r="1965" s="211" customFormat="1" hidden="1"/>
    <row r="1966" s="211" customFormat="1" hidden="1"/>
    <row r="1967" s="211" customFormat="1" hidden="1"/>
    <row r="1968" s="211" customFormat="1" hidden="1"/>
    <row r="1969" s="211" customFormat="1" hidden="1"/>
    <row r="1970" s="211" customFormat="1" hidden="1"/>
    <row r="1971" s="211" customFormat="1" hidden="1"/>
    <row r="1972" s="211" customFormat="1" hidden="1"/>
    <row r="1973" s="211" customFormat="1" hidden="1"/>
    <row r="1974" s="211" customFormat="1" hidden="1"/>
    <row r="1975" s="211" customFormat="1" hidden="1"/>
    <row r="1976" s="211" customFormat="1" hidden="1"/>
    <row r="1977" s="211" customFormat="1" hidden="1"/>
    <row r="1978" s="211" customFormat="1" hidden="1"/>
    <row r="1979" s="211" customFormat="1" hidden="1"/>
    <row r="1980" s="211" customFormat="1" hidden="1"/>
    <row r="1981" s="211" customFormat="1" hidden="1"/>
    <row r="1982" s="211" customFormat="1" hidden="1"/>
    <row r="1983" s="211" customFormat="1" hidden="1"/>
    <row r="1984" s="211" customFormat="1" hidden="1"/>
    <row r="1985" s="211" customFormat="1" hidden="1"/>
    <row r="1986" s="211" customFormat="1" hidden="1"/>
    <row r="1987" s="211" customFormat="1" hidden="1"/>
    <row r="1988" s="211" customFormat="1" hidden="1"/>
    <row r="1989" s="211" customFormat="1" hidden="1"/>
    <row r="1990" s="211" customFormat="1" hidden="1"/>
    <row r="1991" s="211" customFormat="1" hidden="1"/>
    <row r="1992" s="211" customFormat="1" hidden="1"/>
    <row r="1993" s="211" customFormat="1" hidden="1"/>
    <row r="1994" s="211" customFormat="1" hidden="1"/>
    <row r="1995" s="211" customFormat="1" hidden="1"/>
    <row r="1996" s="211" customFormat="1" hidden="1"/>
    <row r="1997" s="211" customFormat="1" hidden="1"/>
    <row r="1998" s="211" customFormat="1" hidden="1"/>
    <row r="1999" s="211" customFormat="1" hidden="1"/>
    <row r="2000" s="211" customFormat="1" hidden="1"/>
    <row r="2001" s="211" customFormat="1" hidden="1"/>
    <row r="2002" s="211" customFormat="1" hidden="1"/>
    <row r="2003" s="211" customFormat="1" hidden="1"/>
    <row r="2004" s="211" customFormat="1" hidden="1"/>
    <row r="2005" s="211" customFormat="1" hidden="1"/>
    <row r="2006" s="211" customFormat="1" hidden="1"/>
    <row r="2007" s="211" customFormat="1" hidden="1"/>
    <row r="2008" s="211" customFormat="1" hidden="1"/>
    <row r="2009" s="211" customFormat="1" hidden="1"/>
    <row r="2010" s="211" customFormat="1" hidden="1"/>
    <row r="2011" s="211" customFormat="1" hidden="1"/>
    <row r="2012" s="211" customFormat="1" hidden="1"/>
    <row r="2013" s="211" customFormat="1" hidden="1"/>
    <row r="2014" s="211" customFormat="1" hidden="1"/>
    <row r="2015" s="211" customFormat="1" hidden="1"/>
    <row r="2016" s="211" customFormat="1" hidden="1"/>
    <row r="2017" s="211" customFormat="1" hidden="1"/>
    <row r="2018" s="211" customFormat="1" hidden="1"/>
    <row r="2019" s="211" customFormat="1" hidden="1"/>
    <row r="2020" s="211" customFormat="1" hidden="1"/>
    <row r="2021" s="211" customFormat="1" hidden="1"/>
    <row r="2022" s="211" customFormat="1" hidden="1"/>
    <row r="2023" s="211" customFormat="1" hidden="1"/>
    <row r="2024" s="211" customFormat="1" hidden="1"/>
    <row r="2025" s="211" customFormat="1" hidden="1"/>
    <row r="2026" s="211" customFormat="1" hidden="1"/>
    <row r="2027" s="211" customFormat="1" hidden="1"/>
    <row r="2028" s="211" customFormat="1" hidden="1"/>
    <row r="2029" s="211" customFormat="1" hidden="1"/>
    <row r="2030" s="211" customFormat="1" hidden="1"/>
    <row r="2031" s="211" customFormat="1" hidden="1"/>
    <row r="2032" s="211" customFormat="1" hidden="1"/>
    <row r="2033" s="211" customFormat="1" hidden="1"/>
    <row r="2034" s="211" customFormat="1" hidden="1"/>
    <row r="2035" s="211" customFormat="1" hidden="1"/>
    <row r="2036" s="211" customFormat="1" hidden="1"/>
    <row r="2037" s="211" customFormat="1" hidden="1"/>
    <row r="2038" s="211" customFormat="1" hidden="1"/>
    <row r="2039" s="211" customFormat="1" hidden="1"/>
    <row r="2040" s="211" customFormat="1" hidden="1"/>
    <row r="2041" s="211" customFormat="1" hidden="1"/>
    <row r="2042" s="211" customFormat="1" hidden="1"/>
    <row r="2043" s="211" customFormat="1" hidden="1"/>
    <row r="2044" s="211" customFormat="1" hidden="1"/>
    <row r="2045" s="211" customFormat="1" hidden="1"/>
    <row r="2046" s="211" customFormat="1" hidden="1"/>
    <row r="2047" s="211" customFormat="1" hidden="1"/>
    <row r="2048" s="211" customFormat="1" hidden="1"/>
    <row r="2049" s="211" customFormat="1" hidden="1"/>
    <row r="2050" s="211" customFormat="1" hidden="1"/>
    <row r="2051" s="211" customFormat="1" hidden="1"/>
    <row r="2052" s="211" customFormat="1" hidden="1"/>
    <row r="2053" s="211" customFormat="1" hidden="1"/>
    <row r="2054" s="211" customFormat="1" hidden="1"/>
    <row r="2055" s="211" customFormat="1" hidden="1"/>
    <row r="2056" s="211" customFormat="1" hidden="1"/>
    <row r="2057" s="211" customFormat="1" hidden="1"/>
    <row r="2058" s="211" customFormat="1" hidden="1"/>
    <row r="2059" s="211" customFormat="1" hidden="1"/>
    <row r="2060" s="211" customFormat="1" hidden="1"/>
    <row r="2061" s="211" customFormat="1" hidden="1"/>
    <row r="2062" s="211" customFormat="1" hidden="1"/>
    <row r="2063" s="211" customFormat="1" hidden="1"/>
    <row r="2064" s="211" customFormat="1" hidden="1"/>
    <row r="2065" s="211" customFormat="1" hidden="1"/>
    <row r="2066" s="211" customFormat="1" hidden="1"/>
    <row r="2067" s="211" customFormat="1" hidden="1"/>
    <row r="2068" s="211" customFormat="1" hidden="1"/>
    <row r="2069" s="211" customFormat="1" hidden="1"/>
    <row r="2070" s="211" customFormat="1" hidden="1"/>
    <row r="2071" s="211" customFormat="1" hidden="1"/>
    <row r="2072" s="211" customFormat="1" hidden="1"/>
    <row r="2073" s="211" customFormat="1" hidden="1"/>
    <row r="2074" s="211" customFormat="1" hidden="1"/>
    <row r="2075" s="211" customFormat="1" hidden="1"/>
    <row r="2076" s="211" customFormat="1" hidden="1"/>
    <row r="2077" s="211" customFormat="1" hidden="1"/>
    <row r="2078" s="211" customFormat="1" hidden="1"/>
    <row r="2079" s="211" customFormat="1" hidden="1"/>
    <row r="2080" s="211" customFormat="1" hidden="1"/>
    <row r="2081" s="211" customFormat="1" hidden="1"/>
    <row r="2082" s="211" customFormat="1" hidden="1"/>
    <row r="2083" s="211" customFormat="1" hidden="1"/>
    <row r="2084" s="211" customFormat="1" hidden="1"/>
    <row r="2085" s="211" customFormat="1" hidden="1"/>
    <row r="2086" s="211" customFormat="1" hidden="1"/>
    <row r="2087" s="211" customFormat="1" hidden="1"/>
    <row r="2088" s="211" customFormat="1" hidden="1"/>
    <row r="2089" s="211" customFormat="1" hidden="1"/>
    <row r="2090" s="211" customFormat="1" hidden="1"/>
    <row r="2091" s="211" customFormat="1" hidden="1"/>
    <row r="2092" s="211" customFormat="1" hidden="1"/>
    <row r="2093" s="211" customFormat="1" hidden="1"/>
    <row r="2094" s="211" customFormat="1" hidden="1"/>
    <row r="2095" s="211" customFormat="1" hidden="1"/>
    <row r="2096" s="211" customFormat="1" hidden="1"/>
    <row r="2097" s="211" customFormat="1" hidden="1"/>
    <row r="2098" s="211" customFormat="1" hidden="1"/>
    <row r="2099" s="211" customFormat="1" hidden="1"/>
    <row r="2100" s="211" customFormat="1" hidden="1"/>
    <row r="2101" s="211" customFormat="1" hidden="1"/>
    <row r="2102" s="211" customFormat="1" hidden="1"/>
    <row r="2103" s="211" customFormat="1" hidden="1"/>
    <row r="2104" s="211" customFormat="1" hidden="1"/>
    <row r="2105" s="211" customFormat="1" hidden="1"/>
    <row r="2106" s="211" customFormat="1" hidden="1"/>
    <row r="2107" s="211" customFormat="1" hidden="1"/>
    <row r="2108" s="211" customFormat="1" hidden="1"/>
    <row r="2109" s="211" customFormat="1" hidden="1"/>
    <row r="2110" s="211" customFormat="1" hidden="1"/>
    <row r="2111" s="211" customFormat="1" hidden="1"/>
    <row r="2112" s="211" customFormat="1" hidden="1"/>
    <row r="2113" s="211" customFormat="1" hidden="1"/>
    <row r="2114" s="211" customFormat="1" hidden="1"/>
    <row r="2115" s="211" customFormat="1" hidden="1"/>
    <row r="2116" s="211" customFormat="1" hidden="1"/>
    <row r="2117" s="211" customFormat="1" hidden="1"/>
    <row r="2118" s="211" customFormat="1" hidden="1"/>
    <row r="2119" s="211" customFormat="1" hidden="1"/>
    <row r="2120" s="211" customFormat="1" hidden="1"/>
    <row r="2121" s="211" customFormat="1" hidden="1"/>
    <row r="2122" s="211" customFormat="1" hidden="1"/>
    <row r="2123" s="211" customFormat="1" hidden="1"/>
    <row r="2124" s="211" customFormat="1" hidden="1"/>
    <row r="2125" s="211" customFormat="1" hidden="1"/>
    <row r="2126" s="211" customFormat="1" hidden="1"/>
    <row r="2127" s="211" customFormat="1" hidden="1"/>
    <row r="2128" s="211" customFormat="1" hidden="1"/>
    <row r="2129" s="211" customFormat="1" hidden="1"/>
    <row r="2130" s="211" customFormat="1" hidden="1"/>
    <row r="2131" s="211" customFormat="1" hidden="1"/>
    <row r="2132" s="211" customFormat="1" hidden="1"/>
    <row r="2133" s="211" customFormat="1" hidden="1"/>
    <row r="2134" s="211" customFormat="1" hidden="1"/>
    <row r="2135" s="211" customFormat="1" hidden="1"/>
    <row r="2136" s="211" customFormat="1" hidden="1"/>
    <row r="2137" s="211" customFormat="1" hidden="1"/>
    <row r="2138" s="211" customFormat="1" hidden="1"/>
    <row r="2139" s="211" customFormat="1" hidden="1"/>
    <row r="2140" s="211" customFormat="1" hidden="1"/>
    <row r="2141" s="211" customFormat="1" hidden="1"/>
    <row r="2142" s="211" customFormat="1" hidden="1"/>
    <row r="2143" s="211" customFormat="1" hidden="1"/>
    <row r="2144" s="211" customFormat="1" hidden="1"/>
    <row r="2145" s="211" customFormat="1" hidden="1"/>
    <row r="2146" s="211" customFormat="1" hidden="1"/>
    <row r="2147" s="211" customFormat="1" hidden="1"/>
    <row r="2148" s="211" customFormat="1" hidden="1"/>
    <row r="2149" s="211" customFormat="1" hidden="1"/>
    <row r="2150" s="211" customFormat="1" hidden="1"/>
    <row r="2151" s="211" customFormat="1" hidden="1"/>
    <row r="2152" s="211" customFormat="1" hidden="1"/>
    <row r="2153" s="211" customFormat="1" hidden="1"/>
    <row r="2154" s="211" customFormat="1" hidden="1"/>
    <row r="2155" s="211" customFormat="1" hidden="1"/>
    <row r="2156" s="211" customFormat="1" hidden="1"/>
    <row r="2157" s="211" customFormat="1" hidden="1"/>
    <row r="2158" s="211" customFormat="1" hidden="1"/>
    <row r="2159" s="211" customFormat="1" hidden="1"/>
    <row r="2160" s="211" customFormat="1" hidden="1"/>
    <row r="2161" s="211" customFormat="1" hidden="1"/>
    <row r="2162" s="211" customFormat="1" hidden="1"/>
    <row r="2163" s="211" customFormat="1" hidden="1"/>
    <row r="2164" s="211" customFormat="1" hidden="1"/>
    <row r="2165" s="211" customFormat="1" hidden="1"/>
    <row r="2166" s="211" customFormat="1" hidden="1"/>
    <row r="2167" s="211" customFormat="1" hidden="1"/>
    <row r="2168" s="211" customFormat="1" hidden="1"/>
    <row r="2169" s="211" customFormat="1" hidden="1"/>
    <row r="2170" s="211" customFormat="1" hidden="1"/>
    <row r="2171" s="211" customFormat="1" hidden="1"/>
    <row r="2172" s="211" customFormat="1" hidden="1"/>
    <row r="2173" s="211" customFormat="1" hidden="1"/>
    <row r="2174" s="211" customFormat="1" hidden="1"/>
    <row r="2175" s="211" customFormat="1" hidden="1"/>
    <row r="2176" s="211" customFormat="1" hidden="1"/>
    <row r="2177" s="211" customFormat="1" hidden="1"/>
    <row r="2178" s="211" customFormat="1" hidden="1"/>
    <row r="2179" s="211" customFormat="1" hidden="1"/>
    <row r="2180" s="211" customFormat="1" hidden="1"/>
    <row r="2181" s="211" customFormat="1" hidden="1"/>
    <row r="2182" s="211" customFormat="1" hidden="1"/>
    <row r="2183" s="211" customFormat="1" hidden="1"/>
    <row r="2184" s="211" customFormat="1" hidden="1"/>
    <row r="2185" s="211" customFormat="1" hidden="1"/>
    <row r="2186" s="211" customFormat="1" hidden="1"/>
    <row r="2187" s="211" customFormat="1" hidden="1"/>
    <row r="2188" s="211" customFormat="1" hidden="1"/>
    <row r="2189" s="211" customFormat="1" hidden="1"/>
    <row r="2190" s="211" customFormat="1" hidden="1"/>
    <row r="2191" s="211" customFormat="1" hidden="1"/>
    <row r="2192" s="211" customFormat="1" hidden="1"/>
    <row r="2193" s="211" customFormat="1" hidden="1"/>
    <row r="2194" s="211" customFormat="1" hidden="1"/>
    <row r="2195" s="211" customFormat="1" hidden="1"/>
    <row r="2196" s="211" customFormat="1" hidden="1"/>
    <row r="2197" s="211" customFormat="1" hidden="1"/>
    <row r="2198" s="211" customFormat="1" hidden="1"/>
    <row r="2199" s="211" customFormat="1" hidden="1"/>
    <row r="2200" s="211" customFormat="1" hidden="1"/>
    <row r="2201" s="211" customFormat="1" hidden="1"/>
    <row r="2202" s="211" customFormat="1" hidden="1"/>
    <row r="2203" s="211" customFormat="1" hidden="1"/>
    <row r="2204" s="211" customFormat="1" hidden="1"/>
    <row r="2205" s="211" customFormat="1" hidden="1"/>
    <row r="2206" s="211" customFormat="1" hidden="1"/>
    <row r="2207" s="211" customFormat="1" hidden="1"/>
    <row r="2208" s="211" customFormat="1" hidden="1"/>
    <row r="2209" s="211" customFormat="1" hidden="1"/>
    <row r="2210" s="211" customFormat="1" hidden="1"/>
    <row r="2211" s="211" customFormat="1" hidden="1"/>
    <row r="2212" s="211" customFormat="1" hidden="1"/>
    <row r="2213" s="211" customFormat="1" hidden="1"/>
    <row r="2214" s="211" customFormat="1" hidden="1"/>
    <row r="2215" s="211" customFormat="1" hidden="1"/>
    <row r="2216" s="211" customFormat="1" hidden="1"/>
    <row r="2217" s="211" customFormat="1" hidden="1"/>
    <row r="2218" s="211" customFormat="1" hidden="1"/>
    <row r="2219" s="211" customFormat="1" hidden="1"/>
    <row r="2220" s="211" customFormat="1" hidden="1"/>
    <row r="2221" s="211" customFormat="1" hidden="1"/>
    <row r="2222" s="211" customFormat="1" hidden="1"/>
    <row r="2223" s="211" customFormat="1" hidden="1"/>
    <row r="2224" s="211" customFormat="1" hidden="1"/>
    <row r="2225" s="211" customFormat="1" hidden="1"/>
    <row r="2226" s="211" customFormat="1" hidden="1"/>
    <row r="2227" s="211" customFormat="1" hidden="1"/>
    <row r="2228" s="211" customFormat="1" hidden="1"/>
    <row r="2229" s="211" customFormat="1" hidden="1"/>
    <row r="2230" s="211" customFormat="1" hidden="1"/>
    <row r="2231" s="211" customFormat="1" hidden="1"/>
    <row r="2232" s="211" customFormat="1" hidden="1"/>
    <row r="2233" s="211" customFormat="1" hidden="1"/>
    <row r="2234" s="211" customFormat="1" hidden="1"/>
    <row r="2235" s="211" customFormat="1" hidden="1"/>
    <row r="2236" s="211" customFormat="1" hidden="1"/>
    <row r="2237" s="211" customFormat="1" hidden="1"/>
    <row r="2238" s="211" customFormat="1" hidden="1"/>
    <row r="2239" s="211" customFormat="1" hidden="1"/>
    <row r="2240" s="211" customFormat="1" hidden="1"/>
    <row r="2241" s="211" customFormat="1" hidden="1"/>
    <row r="2242" s="211" customFormat="1" hidden="1"/>
    <row r="2243" s="211" customFormat="1" hidden="1"/>
    <row r="2244" s="211" customFormat="1" hidden="1"/>
    <row r="2245" s="211" customFormat="1" hidden="1"/>
    <row r="2246" s="211" customFormat="1" hidden="1"/>
    <row r="2247" s="211" customFormat="1" hidden="1"/>
    <row r="2248" s="211" customFormat="1" hidden="1"/>
    <row r="2249" s="211" customFormat="1" hidden="1"/>
    <row r="2250" s="211" customFormat="1" hidden="1"/>
    <row r="2251" s="211" customFormat="1" hidden="1"/>
    <row r="2252" s="211" customFormat="1" hidden="1"/>
    <row r="2253" s="211" customFormat="1" hidden="1"/>
    <row r="2254" s="211" customFormat="1" hidden="1"/>
    <row r="2255" s="211" customFormat="1" hidden="1"/>
    <row r="2256" s="211" customFormat="1" hidden="1"/>
    <row r="2257" s="211" customFormat="1" hidden="1"/>
    <row r="2258" s="211" customFormat="1" hidden="1"/>
    <row r="2259" s="211" customFormat="1" hidden="1"/>
    <row r="2260" s="211" customFormat="1" hidden="1"/>
    <row r="2261" s="211" customFormat="1" hidden="1"/>
    <row r="2262" s="211" customFormat="1" hidden="1"/>
    <row r="2263" s="211" customFormat="1" hidden="1"/>
    <row r="2264" s="211" customFormat="1" hidden="1"/>
    <row r="2265" s="211" customFormat="1" hidden="1"/>
    <row r="2266" s="211" customFormat="1" hidden="1"/>
    <row r="2267" s="211" customFormat="1" hidden="1"/>
    <row r="2268" s="211" customFormat="1" hidden="1"/>
    <row r="2269" s="211" customFormat="1" hidden="1"/>
    <row r="2270" s="211" customFormat="1" hidden="1"/>
    <row r="2271" s="211" customFormat="1" hidden="1"/>
    <row r="2272" s="211" customFormat="1" hidden="1"/>
    <row r="2273" s="211" customFormat="1" hidden="1"/>
    <row r="2274" s="211" customFormat="1" hidden="1"/>
    <row r="2275" s="211" customFormat="1" hidden="1"/>
    <row r="2276" s="211" customFormat="1" hidden="1"/>
    <row r="2277" s="211" customFormat="1" hidden="1"/>
    <row r="2278" s="211" customFormat="1" hidden="1"/>
    <row r="2279" s="211" customFormat="1" hidden="1"/>
    <row r="2280" s="211" customFormat="1" hidden="1"/>
    <row r="2281" s="211" customFormat="1" hidden="1"/>
    <row r="2282" s="211" customFormat="1" hidden="1"/>
    <row r="2283" s="211" customFormat="1" hidden="1"/>
    <row r="2284" s="211" customFormat="1" hidden="1"/>
    <row r="2285" s="211" customFormat="1" hidden="1"/>
    <row r="2286" s="211" customFormat="1" hidden="1"/>
    <row r="2287" s="211" customFormat="1" hidden="1"/>
    <row r="2288" s="211" customFormat="1" hidden="1"/>
    <row r="2289" s="211" customFormat="1" hidden="1"/>
    <row r="2290" s="211" customFormat="1" hidden="1"/>
    <row r="2291" s="211" customFormat="1" hidden="1"/>
    <row r="2292" s="211" customFormat="1" hidden="1"/>
    <row r="2293" s="211" customFormat="1" hidden="1"/>
    <row r="2294" s="211" customFormat="1" hidden="1"/>
    <row r="2295" s="211" customFormat="1" hidden="1"/>
    <row r="2296" s="211" customFormat="1" hidden="1"/>
    <row r="2297" s="211" customFormat="1" hidden="1"/>
    <row r="2298" s="211" customFormat="1" hidden="1"/>
    <row r="2299" s="211" customFormat="1" hidden="1"/>
    <row r="2300" s="211" customFormat="1" hidden="1"/>
    <row r="2301" s="211" customFormat="1" hidden="1"/>
    <row r="2302" s="211" customFormat="1" hidden="1"/>
    <row r="2303" s="211" customFormat="1" hidden="1"/>
    <row r="2304" s="211" customFormat="1" hidden="1"/>
    <row r="2305" s="211" customFormat="1" hidden="1"/>
    <row r="2306" s="211" customFormat="1" hidden="1"/>
    <row r="2307" s="211" customFormat="1" hidden="1"/>
    <row r="2308" s="211" customFormat="1" hidden="1"/>
    <row r="2309" s="211" customFormat="1" hidden="1"/>
    <row r="2310" s="211" customFormat="1" hidden="1"/>
    <row r="2311" s="211" customFormat="1" hidden="1"/>
    <row r="2312" s="211" customFormat="1" hidden="1"/>
    <row r="2313" s="211" customFormat="1" hidden="1"/>
    <row r="2314" s="211" customFormat="1" hidden="1"/>
    <row r="2315" s="211" customFormat="1" hidden="1"/>
    <row r="2316" s="211" customFormat="1" hidden="1"/>
    <row r="2317" s="211" customFormat="1" hidden="1"/>
    <row r="2318" s="211" customFormat="1" hidden="1"/>
    <row r="2319" s="211" customFormat="1" hidden="1"/>
    <row r="2320" s="211" customFormat="1" hidden="1"/>
    <row r="2321" s="211" customFormat="1" hidden="1"/>
    <row r="2322" s="211" customFormat="1" hidden="1"/>
    <row r="2323" s="211" customFormat="1" hidden="1"/>
    <row r="2324" s="211" customFormat="1" hidden="1"/>
    <row r="2325" s="211" customFormat="1" hidden="1"/>
    <row r="2326" s="211" customFormat="1" hidden="1"/>
    <row r="2327" s="211" customFormat="1" hidden="1"/>
    <row r="2328" s="211" customFormat="1" hidden="1"/>
    <row r="2329" s="211" customFormat="1" hidden="1"/>
    <row r="2330" s="211" customFormat="1" hidden="1"/>
    <row r="2331" s="211" customFormat="1" hidden="1"/>
    <row r="2332" s="211" customFormat="1" hidden="1"/>
    <row r="2333" s="211" customFormat="1" hidden="1"/>
    <row r="2334" s="211" customFormat="1" hidden="1"/>
    <row r="2335" s="211" customFormat="1" hidden="1"/>
    <row r="2336" s="211" customFormat="1" hidden="1"/>
    <row r="2337" s="211" customFormat="1" hidden="1"/>
    <row r="2338" s="211" customFormat="1" hidden="1"/>
    <row r="2339" s="211" customFormat="1" hidden="1"/>
    <row r="2340" s="211" customFormat="1" hidden="1"/>
    <row r="2341" s="211" customFormat="1" hidden="1"/>
    <row r="2342" s="211" customFormat="1" hidden="1"/>
    <row r="2343" s="211" customFormat="1" hidden="1"/>
    <row r="2344" s="211" customFormat="1" hidden="1"/>
    <row r="2345" s="211" customFormat="1" hidden="1"/>
    <row r="2346" s="211" customFormat="1" hidden="1"/>
    <row r="2347" s="211" customFormat="1" hidden="1"/>
    <row r="2348" s="211" customFormat="1" hidden="1"/>
    <row r="2349" s="211" customFormat="1" hidden="1"/>
    <row r="2350" s="211" customFormat="1" hidden="1"/>
    <row r="2351" s="211" customFormat="1" hidden="1"/>
    <row r="2352" s="211" customFormat="1" hidden="1"/>
    <row r="2353" s="211" customFormat="1" hidden="1"/>
    <row r="2354" s="211" customFormat="1" hidden="1"/>
    <row r="2355" s="211" customFormat="1" hidden="1"/>
    <row r="2356" s="211" customFormat="1" hidden="1"/>
    <row r="2357" s="211" customFormat="1" hidden="1"/>
    <row r="2358" s="211" customFormat="1" hidden="1"/>
    <row r="2359" s="211" customFormat="1" hidden="1"/>
    <row r="2360" s="211" customFormat="1" hidden="1"/>
    <row r="2361" s="211" customFormat="1" hidden="1"/>
    <row r="2362" s="211" customFormat="1" hidden="1"/>
    <row r="2363" s="211" customFormat="1" hidden="1"/>
    <row r="2364" s="211" customFormat="1" hidden="1"/>
    <row r="2365" s="211" customFormat="1" hidden="1"/>
    <row r="2366" s="211" customFormat="1" hidden="1"/>
    <row r="2367" s="211" customFormat="1" hidden="1"/>
    <row r="2368" s="211" customFormat="1" hidden="1"/>
    <row r="2369" s="211" customFormat="1" hidden="1"/>
    <row r="2370" s="211" customFormat="1" hidden="1"/>
    <row r="2371" s="211" customFormat="1" hidden="1"/>
    <row r="2372" s="211" customFormat="1" hidden="1"/>
    <row r="2373" s="211" customFormat="1" hidden="1"/>
    <row r="2374" s="211" customFormat="1" hidden="1"/>
    <row r="2375" s="211" customFormat="1" hidden="1"/>
    <row r="2376" s="211" customFormat="1" hidden="1"/>
    <row r="2377" s="211" customFormat="1" hidden="1"/>
    <row r="2378" s="211" customFormat="1" hidden="1"/>
    <row r="2379" s="211" customFormat="1" hidden="1"/>
    <row r="2380" s="211" customFormat="1" hidden="1"/>
    <row r="2381" s="211" customFormat="1" hidden="1"/>
    <row r="2382" s="211" customFormat="1" hidden="1"/>
    <row r="2383" s="211" customFormat="1" hidden="1"/>
    <row r="2384" s="211" customFormat="1" hidden="1"/>
    <row r="2385" s="211" customFormat="1" hidden="1"/>
    <row r="2386" s="211" customFormat="1" hidden="1"/>
    <row r="2387" s="211" customFormat="1" hidden="1"/>
    <row r="2388" s="211" customFormat="1" hidden="1"/>
    <row r="2389" s="211" customFormat="1" hidden="1"/>
    <row r="2390" s="211" customFormat="1" hidden="1"/>
    <row r="2391" s="211" customFormat="1" hidden="1"/>
    <row r="2392" s="211" customFormat="1" hidden="1"/>
    <row r="2393" s="211" customFormat="1" hidden="1"/>
    <row r="2394" s="211" customFormat="1" hidden="1"/>
    <row r="2395" s="211" customFormat="1" hidden="1"/>
    <row r="2396" s="211" customFormat="1" hidden="1"/>
    <row r="2397" s="211" customFormat="1" hidden="1"/>
    <row r="2398" s="211" customFormat="1" hidden="1"/>
    <row r="2399" s="211" customFormat="1" hidden="1"/>
    <row r="2400" s="211" customFormat="1" hidden="1"/>
    <row r="2401" s="211" customFormat="1" hidden="1"/>
    <row r="2402" s="211" customFormat="1" hidden="1"/>
    <row r="2403" s="211" customFormat="1" hidden="1"/>
    <row r="2404" s="211" customFormat="1" hidden="1"/>
    <row r="2405" s="211" customFormat="1" hidden="1"/>
    <row r="2406" s="211" customFormat="1" hidden="1"/>
    <row r="2407" s="211" customFormat="1" hidden="1"/>
    <row r="2408" s="211" customFormat="1" hidden="1"/>
    <row r="2409" s="211" customFormat="1" hidden="1"/>
    <row r="2410" s="211" customFormat="1" hidden="1"/>
    <row r="2411" s="211" customFormat="1" hidden="1"/>
    <row r="2412" s="211" customFormat="1" hidden="1"/>
    <row r="2413" s="211" customFormat="1" hidden="1"/>
    <row r="2414" s="211" customFormat="1" hidden="1"/>
    <row r="2415" s="211" customFormat="1" hidden="1"/>
    <row r="2416" s="211" customFormat="1" hidden="1"/>
    <row r="2417" s="211" customFormat="1" hidden="1"/>
    <row r="2418" s="211" customFormat="1" hidden="1"/>
    <row r="2419" s="211" customFormat="1" hidden="1"/>
    <row r="2420" s="211" customFormat="1" hidden="1"/>
    <row r="2421" s="211" customFormat="1" hidden="1"/>
    <row r="2422" s="211" customFormat="1" hidden="1"/>
    <row r="2423" s="211" customFormat="1" hidden="1"/>
    <row r="2424" s="211" customFormat="1" hidden="1"/>
    <row r="2425" s="211" customFormat="1" hidden="1"/>
    <row r="2426" s="211" customFormat="1" hidden="1"/>
    <row r="2427" s="211" customFormat="1" hidden="1"/>
    <row r="2428" s="211" customFormat="1" hidden="1"/>
    <row r="2429" s="211" customFormat="1" hidden="1"/>
    <row r="2430" s="211" customFormat="1" hidden="1"/>
    <row r="2431" s="211" customFormat="1" hidden="1"/>
    <row r="2432" s="211" customFormat="1" hidden="1"/>
    <row r="2433" s="211" customFormat="1" hidden="1"/>
    <row r="2434" s="211" customFormat="1" hidden="1"/>
    <row r="2435" s="211" customFormat="1" hidden="1"/>
    <row r="2436" s="211" customFormat="1" hidden="1"/>
    <row r="2437" s="211" customFormat="1" hidden="1"/>
    <row r="2438" s="211" customFormat="1" hidden="1"/>
    <row r="2439" s="211" customFormat="1" hidden="1"/>
    <row r="2440" s="211" customFormat="1" hidden="1"/>
    <row r="2441" s="211" customFormat="1" hidden="1"/>
    <row r="2442" s="211" customFormat="1" hidden="1"/>
    <row r="2443" s="211" customFormat="1" hidden="1"/>
    <row r="2444" s="211" customFormat="1" hidden="1"/>
    <row r="2445" s="211" customFormat="1" hidden="1"/>
    <row r="2446" s="211" customFormat="1" hidden="1"/>
    <row r="2447" s="211" customFormat="1" hidden="1"/>
    <row r="2448" s="211" customFormat="1" hidden="1"/>
    <row r="2449" s="211" customFormat="1" hidden="1"/>
    <row r="2450" s="211" customFormat="1" hidden="1"/>
    <row r="2451" s="211" customFormat="1" hidden="1"/>
    <row r="2452" s="211" customFormat="1" hidden="1"/>
    <row r="2453" s="211" customFormat="1" hidden="1"/>
    <row r="2454" s="211" customFormat="1" hidden="1"/>
    <row r="2455" s="211" customFormat="1" hidden="1"/>
    <row r="2456" s="211" customFormat="1" hidden="1"/>
    <row r="2457" s="211" customFormat="1" hidden="1"/>
    <row r="2458" s="211" customFormat="1" hidden="1"/>
    <row r="2459" s="211" customFormat="1" hidden="1"/>
    <row r="2460" s="211" customFormat="1" hidden="1"/>
    <row r="2461" s="211" customFormat="1" hidden="1"/>
    <row r="2462" s="211" customFormat="1" hidden="1"/>
    <row r="2463" s="211" customFormat="1" hidden="1"/>
    <row r="2464" s="211" customFormat="1" hidden="1"/>
    <row r="2465" s="211" customFormat="1" hidden="1"/>
    <row r="2466" s="211" customFormat="1" hidden="1"/>
    <row r="2467" s="211" customFormat="1" hidden="1"/>
    <row r="2468" s="211" customFormat="1" hidden="1"/>
    <row r="2469" s="211" customFormat="1" hidden="1"/>
    <row r="2470" s="211" customFormat="1" hidden="1"/>
    <row r="2471" s="211" customFormat="1" hidden="1"/>
    <row r="2472" s="211" customFormat="1" hidden="1"/>
    <row r="2473" s="211" customFormat="1" hidden="1"/>
    <row r="2474" s="211" customFormat="1" hidden="1"/>
    <row r="2475" s="211" customFormat="1" hidden="1"/>
    <row r="2476" s="211" customFormat="1" hidden="1"/>
    <row r="2477" s="211" customFormat="1" hidden="1"/>
    <row r="2478" s="211" customFormat="1" hidden="1"/>
    <row r="2479" s="211" customFormat="1" hidden="1"/>
    <row r="2480" s="211" customFormat="1" hidden="1"/>
    <row r="2481" s="211" customFormat="1" hidden="1"/>
    <row r="2482" s="211" customFormat="1" hidden="1"/>
    <row r="2483" s="211" customFormat="1" hidden="1"/>
    <row r="2484" s="211" customFormat="1" hidden="1"/>
    <row r="2485" s="211" customFormat="1" hidden="1"/>
    <row r="2486" s="211" customFormat="1" hidden="1"/>
    <row r="2487" s="211" customFormat="1" hidden="1"/>
    <row r="2488" s="211" customFormat="1" hidden="1"/>
    <row r="2489" s="211" customFormat="1" hidden="1"/>
    <row r="2490" s="211" customFormat="1" hidden="1"/>
    <row r="2491" s="211" customFormat="1" hidden="1"/>
    <row r="2492" s="211" customFormat="1" hidden="1"/>
    <row r="2493" s="211" customFormat="1" hidden="1"/>
    <row r="2494" s="211" customFormat="1" hidden="1"/>
    <row r="2495" s="211" customFormat="1" hidden="1"/>
    <row r="2496" s="211" customFormat="1" hidden="1"/>
    <row r="2497" s="211" customFormat="1" hidden="1"/>
    <row r="2498" s="211" customFormat="1" hidden="1"/>
    <row r="2499" s="211" customFormat="1" hidden="1"/>
    <row r="2500" s="211" customFormat="1" hidden="1"/>
    <row r="2501" s="211" customFormat="1" hidden="1"/>
    <row r="2502" s="211" customFormat="1" hidden="1"/>
    <row r="2503" s="211" customFormat="1" hidden="1"/>
    <row r="2504" s="211" customFormat="1" hidden="1"/>
    <row r="2505" s="211" customFormat="1" hidden="1"/>
    <row r="2506" s="211" customFormat="1" hidden="1"/>
    <row r="2507" s="211" customFormat="1" hidden="1"/>
    <row r="2508" s="211" customFormat="1" hidden="1"/>
    <row r="2509" s="211" customFormat="1" hidden="1"/>
    <row r="2510" s="211" customFormat="1" hidden="1"/>
    <row r="2511" s="211" customFormat="1" hidden="1"/>
    <row r="2512" s="211" customFormat="1" hidden="1"/>
    <row r="2513" s="211" customFormat="1" hidden="1"/>
    <row r="2514" s="211" customFormat="1" hidden="1"/>
    <row r="2515" s="211" customFormat="1" hidden="1"/>
    <row r="2516" s="211" customFormat="1" hidden="1"/>
    <row r="2517" s="211" customFormat="1" hidden="1"/>
    <row r="2518" s="211" customFormat="1" hidden="1"/>
    <row r="2519" s="211" customFormat="1" hidden="1"/>
    <row r="2520" s="211" customFormat="1" hidden="1"/>
    <row r="2521" s="211" customFormat="1" hidden="1"/>
    <row r="2522" s="211" customFormat="1" hidden="1"/>
    <row r="2523" s="211" customFormat="1" hidden="1"/>
    <row r="2524" s="211" customFormat="1" hidden="1"/>
    <row r="2525" s="211" customFormat="1" hidden="1"/>
    <row r="2526" s="211" customFormat="1" hidden="1"/>
    <row r="2527" s="211" customFormat="1" hidden="1"/>
    <row r="2528" s="211" customFormat="1" hidden="1"/>
    <row r="2529" s="211" customFormat="1" hidden="1"/>
    <row r="2530" s="211" customFormat="1" hidden="1"/>
    <row r="2531" s="211" customFormat="1" hidden="1"/>
    <row r="2532" s="211" customFormat="1" hidden="1"/>
    <row r="2533" s="211" customFormat="1" hidden="1"/>
    <row r="2534" s="211" customFormat="1" hidden="1"/>
    <row r="2535" s="211" customFormat="1" hidden="1"/>
    <row r="2536" s="211" customFormat="1" hidden="1"/>
    <row r="2537" s="211" customFormat="1" hidden="1"/>
    <row r="2538" s="211" customFormat="1" hidden="1"/>
    <row r="2539" s="211" customFormat="1" hidden="1"/>
    <row r="2540" s="211" customFormat="1" hidden="1"/>
    <row r="2541" s="211" customFormat="1" hidden="1"/>
    <row r="2542" s="211" customFormat="1" hidden="1"/>
    <row r="2543" s="211" customFormat="1" hidden="1"/>
    <row r="2544" s="211" customFormat="1" hidden="1"/>
    <row r="2545" s="211" customFormat="1" hidden="1"/>
    <row r="2546" s="211" customFormat="1" hidden="1"/>
    <row r="2547" s="211" customFormat="1" hidden="1"/>
    <row r="2548" s="211" customFormat="1" hidden="1"/>
    <row r="2549" s="211" customFormat="1" hidden="1"/>
    <row r="2550" s="211" customFormat="1" hidden="1"/>
    <row r="2551" s="211" customFormat="1" hidden="1"/>
    <row r="2552" s="211" customFormat="1" hidden="1"/>
    <row r="2553" s="211" customFormat="1" hidden="1"/>
    <row r="2554" s="211" customFormat="1" hidden="1"/>
    <row r="2555" s="211" customFormat="1" hidden="1"/>
    <row r="2556" s="211" customFormat="1" hidden="1"/>
    <row r="2557" s="211" customFormat="1" hidden="1"/>
    <row r="2558" s="211" customFormat="1" hidden="1"/>
    <row r="2559" s="211" customFormat="1" hidden="1"/>
    <row r="2560" s="211" customFormat="1" hidden="1"/>
    <row r="2561" s="211" customFormat="1" hidden="1"/>
    <row r="2562" s="211" customFormat="1" hidden="1"/>
    <row r="2563" s="211" customFormat="1" hidden="1"/>
    <row r="2564" s="211" customFormat="1" hidden="1"/>
    <row r="2565" s="211" customFormat="1" hidden="1"/>
    <row r="2566" s="211" customFormat="1" hidden="1"/>
    <row r="2567" s="211" customFormat="1" hidden="1"/>
    <row r="2568" s="211" customFormat="1" hidden="1"/>
    <row r="2569" s="211" customFormat="1" hidden="1"/>
    <row r="2570" s="211" customFormat="1" hidden="1"/>
    <row r="2571" s="211" customFormat="1" hidden="1"/>
    <row r="2572" s="211" customFormat="1" hidden="1"/>
    <row r="2573" s="211" customFormat="1" hidden="1"/>
    <row r="2574" s="211" customFormat="1" hidden="1"/>
    <row r="2575" s="211" customFormat="1" hidden="1"/>
    <row r="2576" s="211" customFormat="1" hidden="1"/>
    <row r="2577" s="211" customFormat="1" hidden="1"/>
    <row r="2578" s="211" customFormat="1" hidden="1"/>
    <row r="2579" s="211" customFormat="1" hidden="1"/>
    <row r="2580" s="211" customFormat="1" hidden="1"/>
    <row r="2581" s="211" customFormat="1" hidden="1"/>
    <row r="2582" s="211" customFormat="1" hidden="1"/>
    <row r="2583" s="211" customFormat="1" hidden="1"/>
    <row r="2584" s="211" customFormat="1" hidden="1"/>
    <row r="2585" s="211" customFormat="1" hidden="1"/>
    <row r="2586" s="211" customFormat="1" hidden="1"/>
    <row r="2587" s="211" customFormat="1" hidden="1"/>
    <row r="2588" s="211" customFormat="1" hidden="1"/>
    <row r="2589" s="211" customFormat="1" hidden="1"/>
    <row r="2590" s="211" customFormat="1" hidden="1"/>
    <row r="2591" s="211" customFormat="1" hidden="1"/>
    <row r="2592" s="211" customFormat="1" hidden="1"/>
    <row r="2593" s="211" customFormat="1" hidden="1"/>
    <row r="2594" s="211" customFormat="1" hidden="1"/>
    <row r="2595" s="211" customFormat="1" hidden="1"/>
    <row r="2596" s="211" customFormat="1" hidden="1"/>
    <row r="2597" s="211" customFormat="1" hidden="1"/>
    <row r="2598" s="211" customFormat="1" hidden="1"/>
    <row r="2599" s="211" customFormat="1" hidden="1"/>
    <row r="2600" s="211" customFormat="1" hidden="1"/>
    <row r="2601" s="211" customFormat="1" hidden="1"/>
    <row r="2602" s="211" customFormat="1" hidden="1"/>
    <row r="2603" s="211" customFormat="1" hidden="1"/>
    <row r="2604" s="211" customFormat="1" hidden="1"/>
    <row r="2605" s="211" customFormat="1" hidden="1"/>
    <row r="2606" s="211" customFormat="1" hidden="1"/>
    <row r="2607" s="211" customFormat="1" hidden="1"/>
    <row r="2608" s="211" customFormat="1" hidden="1"/>
    <row r="2609" s="211" customFormat="1" hidden="1"/>
    <row r="2610" s="211" customFormat="1" hidden="1"/>
    <row r="2611" s="211" customFormat="1" hidden="1"/>
    <row r="2612" s="211" customFormat="1" hidden="1"/>
    <row r="2613" s="211" customFormat="1" hidden="1"/>
    <row r="2614" s="211" customFormat="1" hidden="1"/>
    <row r="2615" s="211" customFormat="1" hidden="1"/>
    <row r="2616" s="211" customFormat="1" hidden="1"/>
    <row r="2617" s="211" customFormat="1" hidden="1"/>
    <row r="2618" s="211" customFormat="1" hidden="1"/>
    <row r="2619" s="211" customFormat="1" hidden="1"/>
    <row r="2620" s="211" customFormat="1" hidden="1"/>
    <row r="2621" s="211" customFormat="1" hidden="1"/>
    <row r="2622" s="211" customFormat="1" hidden="1"/>
    <row r="2623" s="211" customFormat="1" hidden="1"/>
    <row r="2624" s="211" customFormat="1" hidden="1"/>
    <row r="2625" s="211" customFormat="1" hidden="1"/>
    <row r="2626" s="211" customFormat="1" hidden="1"/>
    <row r="2627" s="211" customFormat="1" hidden="1"/>
    <row r="2628" s="211" customFormat="1" hidden="1"/>
    <row r="2629" s="211" customFormat="1" hidden="1"/>
    <row r="2630" s="211" customFormat="1" hidden="1"/>
    <row r="2631" s="211" customFormat="1" hidden="1"/>
    <row r="2632" s="211" customFormat="1" hidden="1"/>
    <row r="2633" s="211" customFormat="1" hidden="1"/>
    <row r="2634" s="211" customFormat="1" hidden="1"/>
    <row r="2635" s="211" customFormat="1" hidden="1"/>
    <row r="2636" s="211" customFormat="1" hidden="1"/>
    <row r="2637" s="211" customFormat="1" hidden="1"/>
    <row r="2638" s="211" customFormat="1" hidden="1"/>
    <row r="2639" s="211" customFormat="1" hidden="1"/>
    <row r="2640" s="211" customFormat="1" hidden="1"/>
    <row r="2641" s="211" customFormat="1" hidden="1"/>
    <row r="2642" s="211" customFormat="1" hidden="1"/>
    <row r="2643" s="211" customFormat="1" hidden="1"/>
    <row r="2644" s="211" customFormat="1" hidden="1"/>
    <row r="2645" s="211" customFormat="1" hidden="1"/>
    <row r="2646" s="211" customFormat="1" hidden="1"/>
    <row r="2647" s="211" customFormat="1" hidden="1"/>
    <row r="2648" s="211" customFormat="1" hidden="1"/>
    <row r="2649" s="211" customFormat="1" hidden="1"/>
    <row r="2650" s="211" customFormat="1" hidden="1"/>
    <row r="2651" s="211" customFormat="1" hidden="1"/>
    <row r="2652" s="211" customFormat="1" hidden="1"/>
    <row r="2653" s="211" customFormat="1" hidden="1"/>
    <row r="2654" s="211" customFormat="1" hidden="1"/>
    <row r="2655" s="211" customFormat="1" hidden="1"/>
    <row r="2656" s="211" customFormat="1" hidden="1"/>
    <row r="2657" s="211" customFormat="1" hidden="1"/>
    <row r="2658" s="211" customFormat="1" hidden="1"/>
    <row r="2659" s="211" customFormat="1" hidden="1"/>
    <row r="2660" s="211" customFormat="1" hidden="1"/>
    <row r="2661" s="211" customFormat="1" hidden="1"/>
    <row r="2662" s="211" customFormat="1" hidden="1"/>
    <row r="2663" s="211" customFormat="1" hidden="1"/>
    <row r="2664" s="211" customFormat="1" hidden="1"/>
    <row r="2665" s="211" customFormat="1" hidden="1"/>
    <row r="2666" s="211" customFormat="1" hidden="1"/>
    <row r="2667" s="211" customFormat="1" hidden="1"/>
    <row r="2668" s="211" customFormat="1" hidden="1"/>
    <row r="2669" s="211" customFormat="1" hidden="1"/>
    <row r="2670" s="211" customFormat="1" hidden="1"/>
    <row r="2671" s="211" customFormat="1" hidden="1"/>
    <row r="2672" s="211" customFormat="1" hidden="1"/>
    <row r="2673" s="211" customFormat="1" hidden="1"/>
    <row r="2674" s="211" customFormat="1" hidden="1"/>
    <row r="2675" s="211" customFormat="1" hidden="1"/>
    <row r="2676" s="211" customFormat="1" hidden="1"/>
    <row r="2677" s="211" customFormat="1" hidden="1"/>
    <row r="2678" s="211" customFormat="1" hidden="1"/>
    <row r="2679" s="211" customFormat="1" hidden="1"/>
    <row r="2680" s="211" customFormat="1" hidden="1"/>
    <row r="2681" s="211" customFormat="1" hidden="1"/>
    <row r="2682" s="211" customFormat="1" hidden="1"/>
    <row r="2683" s="211" customFormat="1" hidden="1"/>
    <row r="2684" s="211" customFormat="1" hidden="1"/>
    <row r="2685" s="211" customFormat="1" hidden="1"/>
    <row r="2686" s="211" customFormat="1" hidden="1"/>
    <row r="2687" s="211" customFormat="1" hidden="1"/>
    <row r="2688" s="211" customFormat="1" hidden="1"/>
    <row r="2689" s="211" customFormat="1" hidden="1"/>
    <row r="2690" s="211" customFormat="1" hidden="1"/>
    <row r="2691" s="211" customFormat="1" hidden="1"/>
    <row r="2692" s="211" customFormat="1" hidden="1"/>
    <row r="2693" s="211" customFormat="1" hidden="1"/>
    <row r="2694" s="211" customFormat="1" hidden="1"/>
    <row r="2695" s="211" customFormat="1" hidden="1"/>
    <row r="2696" s="211" customFormat="1" hidden="1"/>
    <row r="2697" s="211" customFormat="1" hidden="1"/>
    <row r="2698" s="211" customFormat="1" hidden="1"/>
    <row r="2699" s="211" customFormat="1" hidden="1"/>
    <row r="2700" s="211" customFormat="1" hidden="1"/>
    <row r="2701" s="211" customFormat="1" hidden="1"/>
    <row r="2702" s="211" customFormat="1" hidden="1"/>
    <row r="2703" s="211" customFormat="1" hidden="1"/>
    <row r="2704" s="211" customFormat="1" hidden="1"/>
    <row r="2705" s="211" customFormat="1" hidden="1"/>
    <row r="2706" s="211" customFormat="1" hidden="1"/>
    <row r="2707" s="211" customFormat="1" hidden="1"/>
    <row r="2708" s="211" customFormat="1" hidden="1"/>
    <row r="2709" s="211" customFormat="1" hidden="1"/>
    <row r="2710" s="211" customFormat="1" hidden="1"/>
    <row r="2711" s="211" customFormat="1" hidden="1"/>
    <row r="2712" s="211" customFormat="1" hidden="1"/>
    <row r="2713" s="211" customFormat="1" hidden="1"/>
    <row r="2714" s="211" customFormat="1" hidden="1"/>
    <row r="2715" s="211" customFormat="1" hidden="1"/>
    <row r="2716" s="211" customFormat="1" hidden="1"/>
    <row r="2717" s="211" customFormat="1" hidden="1"/>
    <row r="2718" s="211" customFormat="1" hidden="1"/>
    <row r="2719" s="211" customFormat="1" hidden="1"/>
    <row r="2720" s="211" customFormat="1" hidden="1"/>
    <row r="2721" s="211" customFormat="1" hidden="1"/>
    <row r="2722" s="211" customFormat="1" hidden="1"/>
    <row r="2723" s="211" customFormat="1" hidden="1"/>
    <row r="2724" s="211" customFormat="1" hidden="1"/>
    <row r="2725" s="211" customFormat="1" hidden="1"/>
    <row r="2726" s="211" customFormat="1" hidden="1"/>
    <row r="2727" s="211" customFormat="1" hidden="1"/>
    <row r="2728" s="211" customFormat="1" hidden="1"/>
    <row r="2729" s="211" customFormat="1" hidden="1"/>
    <row r="2730" s="211" customFormat="1" hidden="1"/>
    <row r="2731" s="211" customFormat="1" hidden="1"/>
    <row r="2732" s="211" customFormat="1" hidden="1"/>
    <row r="2733" s="211" customFormat="1" hidden="1"/>
    <row r="2734" s="211" customFormat="1" hidden="1"/>
    <row r="2735" s="211" customFormat="1" hidden="1"/>
    <row r="2736" s="211" customFormat="1" hidden="1"/>
    <row r="2737" s="211" customFormat="1" hidden="1"/>
    <row r="2738" s="211" customFormat="1" hidden="1"/>
    <row r="2739" s="211" customFormat="1" hidden="1"/>
    <row r="2740" s="211" customFormat="1" hidden="1"/>
    <row r="2741" s="211" customFormat="1" hidden="1"/>
    <row r="2742" s="211" customFormat="1" hidden="1"/>
    <row r="2743" s="211" customFormat="1" hidden="1"/>
    <row r="2744" s="211" customFormat="1" hidden="1"/>
    <row r="2745" s="211" customFormat="1" hidden="1"/>
    <row r="2746" s="211" customFormat="1" hidden="1"/>
    <row r="2747" s="211" customFormat="1" hidden="1"/>
    <row r="2748" s="211" customFormat="1" hidden="1"/>
    <row r="2749" s="211" customFormat="1" hidden="1"/>
    <row r="2750" s="211" customFormat="1" hidden="1"/>
    <row r="2751" s="211" customFormat="1" hidden="1"/>
    <row r="2752" s="211" customFormat="1" hidden="1"/>
    <row r="2753" s="211" customFormat="1" hidden="1"/>
    <row r="2754" s="211" customFormat="1" hidden="1"/>
    <row r="2755" s="211" customFormat="1" hidden="1"/>
    <row r="2756" s="211" customFormat="1" hidden="1"/>
    <row r="2757" s="211" customFormat="1" hidden="1"/>
    <row r="2758" s="211" customFormat="1" hidden="1"/>
    <row r="2759" s="211" customFormat="1" hidden="1"/>
    <row r="2760" s="211" customFormat="1" hidden="1"/>
    <row r="2761" s="211" customFormat="1" hidden="1"/>
    <row r="2762" s="211" customFormat="1" hidden="1"/>
    <row r="2763" s="211" customFormat="1" hidden="1"/>
    <row r="2764" s="211" customFormat="1" hidden="1"/>
    <row r="2765" s="211" customFormat="1" hidden="1"/>
    <row r="2766" s="211" customFormat="1" hidden="1"/>
    <row r="2767" s="211" customFormat="1" hidden="1"/>
    <row r="2768" s="211" customFormat="1" hidden="1"/>
    <row r="2769" s="211" customFormat="1" hidden="1"/>
    <row r="2770" s="211" customFormat="1" hidden="1"/>
    <row r="2771" s="211" customFormat="1" hidden="1"/>
    <row r="2772" s="211" customFormat="1" hidden="1"/>
    <row r="2773" s="211" customFormat="1" hidden="1"/>
    <row r="2774" s="211" customFormat="1" hidden="1"/>
    <row r="2775" s="211" customFormat="1" hidden="1"/>
    <row r="2776" s="211" customFormat="1" hidden="1"/>
    <row r="2777" s="211" customFormat="1" hidden="1"/>
    <row r="2778" s="211" customFormat="1" hidden="1"/>
    <row r="2779" s="211" customFormat="1" hidden="1"/>
    <row r="2780" s="211" customFormat="1" hidden="1"/>
    <row r="2781" s="211" customFormat="1" hidden="1"/>
    <row r="2782" s="211" customFormat="1" hidden="1"/>
    <row r="2783" s="211" customFormat="1" hidden="1"/>
    <row r="2784" s="211" customFormat="1" hidden="1"/>
    <row r="2785" s="211" customFormat="1" hidden="1"/>
    <row r="2786" s="211" customFormat="1" hidden="1"/>
    <row r="2787" s="211" customFormat="1" hidden="1"/>
    <row r="2788" s="211" customFormat="1" hidden="1"/>
    <row r="2789" s="211" customFormat="1" hidden="1"/>
    <row r="2790" s="211" customFormat="1" hidden="1"/>
    <row r="2791" s="211" customFormat="1" hidden="1"/>
    <row r="2792" s="211" customFormat="1" hidden="1"/>
    <row r="2793" s="211" customFormat="1" hidden="1"/>
    <row r="2794" s="211" customFormat="1" hidden="1"/>
    <row r="2795" s="211" customFormat="1" hidden="1"/>
    <row r="2796" s="211" customFormat="1" hidden="1"/>
    <row r="2797" s="211" customFormat="1" hidden="1"/>
    <row r="2798" s="211" customFormat="1" hidden="1"/>
    <row r="2799" s="211" customFormat="1" hidden="1"/>
    <row r="2800" s="211" customFormat="1" hidden="1"/>
    <row r="2801" s="211" customFormat="1" hidden="1"/>
    <row r="2802" s="211" customFormat="1" hidden="1"/>
    <row r="2803" s="211" customFormat="1" hidden="1"/>
    <row r="2804" s="211" customFormat="1" hidden="1"/>
    <row r="2805" s="211" customFormat="1" hidden="1"/>
    <row r="2806" s="211" customFormat="1" hidden="1"/>
    <row r="2807" s="211" customFormat="1" hidden="1"/>
    <row r="2808" s="211" customFormat="1" hidden="1"/>
    <row r="2809" s="211" customFormat="1" hidden="1"/>
    <row r="2810" s="211" customFormat="1" hidden="1"/>
    <row r="2811" s="211" customFormat="1" hidden="1"/>
    <row r="2812" s="211" customFormat="1" hidden="1"/>
    <row r="2813" s="211" customFormat="1" hidden="1"/>
    <row r="2814" s="211" customFormat="1" hidden="1"/>
    <row r="2815" s="211" customFormat="1" hidden="1"/>
    <row r="2816" s="211" customFormat="1" hidden="1"/>
    <row r="2817" s="211" customFormat="1" hidden="1"/>
    <row r="2818" s="211" customFormat="1" hidden="1"/>
    <row r="2819" s="211" customFormat="1" hidden="1"/>
    <row r="2820" s="211" customFormat="1" hidden="1"/>
    <row r="2821" s="211" customFormat="1" hidden="1"/>
    <row r="2822" s="211" customFormat="1" hidden="1"/>
    <row r="2823" s="211" customFormat="1" hidden="1"/>
    <row r="2824" s="211" customFormat="1" hidden="1"/>
    <row r="2825" s="211" customFormat="1" hidden="1"/>
    <row r="2826" s="211" customFormat="1" hidden="1"/>
    <row r="2827" s="211" customFormat="1" hidden="1"/>
    <row r="2828" s="211" customFormat="1" hidden="1"/>
    <row r="2829" s="211" customFormat="1" hidden="1"/>
    <row r="2830" s="211" customFormat="1" hidden="1"/>
    <row r="2831" s="211" customFormat="1" hidden="1"/>
    <row r="2832" s="211" customFormat="1" hidden="1"/>
    <row r="2833" s="211" customFormat="1" hidden="1"/>
    <row r="2834" s="211" customFormat="1" hidden="1"/>
    <row r="2835" s="211" customFormat="1" hidden="1"/>
    <row r="2836" s="211" customFormat="1" hidden="1"/>
    <row r="2837" s="211" customFormat="1" hidden="1"/>
    <row r="2838" s="211" customFormat="1" hidden="1"/>
    <row r="2839" s="211" customFormat="1" hidden="1"/>
    <row r="2840" s="211" customFormat="1" hidden="1"/>
    <row r="2841" s="211" customFormat="1" hidden="1"/>
    <row r="2842" s="211" customFormat="1" hidden="1"/>
    <row r="2843" s="211" customFormat="1" hidden="1"/>
    <row r="2844" s="211" customFormat="1" hidden="1"/>
    <row r="2845" s="211" customFormat="1" hidden="1"/>
    <row r="2846" s="211" customFormat="1" hidden="1"/>
    <row r="2847" s="211" customFormat="1" hidden="1"/>
    <row r="2848" s="211" customFormat="1" hidden="1"/>
    <row r="2849" s="211" customFormat="1" hidden="1"/>
    <row r="2850" s="211" customFormat="1" hidden="1"/>
    <row r="2851" s="211" customFormat="1" hidden="1"/>
    <row r="2852" s="211" customFormat="1" hidden="1"/>
    <row r="2853" s="211" customFormat="1" hidden="1"/>
    <row r="2854" s="211" customFormat="1" hidden="1"/>
    <row r="2855" s="211" customFormat="1" hidden="1"/>
    <row r="2856" s="211" customFormat="1" hidden="1"/>
    <row r="2857" s="211" customFormat="1" hidden="1"/>
    <row r="2858" s="211" customFormat="1" hidden="1"/>
    <row r="2859" s="211" customFormat="1" hidden="1"/>
    <row r="2860" s="211" customFormat="1" hidden="1"/>
    <row r="2861" s="211" customFormat="1" hidden="1"/>
    <row r="2862" s="211" customFormat="1" hidden="1"/>
    <row r="2863" s="211" customFormat="1" hidden="1"/>
    <row r="2864" s="211" customFormat="1" hidden="1"/>
    <row r="2865" s="211" customFormat="1" hidden="1"/>
    <row r="2866" s="211" customFormat="1" hidden="1"/>
    <row r="2867" s="211" customFormat="1" hidden="1"/>
    <row r="2868" s="211" customFormat="1" hidden="1"/>
    <row r="2869" s="211" customFormat="1" hidden="1"/>
    <row r="2870" s="211" customFormat="1" hidden="1"/>
    <row r="2871" s="211" customFormat="1" hidden="1"/>
    <row r="2872" s="211" customFormat="1" hidden="1"/>
    <row r="2873" s="211" customFormat="1" hidden="1"/>
    <row r="2874" s="211" customFormat="1" hidden="1"/>
    <row r="2875" s="211" customFormat="1" hidden="1"/>
    <row r="2876" s="211" customFormat="1" hidden="1"/>
    <row r="2877" s="211" customFormat="1" hidden="1"/>
    <row r="2878" s="211" customFormat="1" hidden="1"/>
    <row r="2879" s="211" customFormat="1" hidden="1"/>
    <row r="2880" s="211" customFormat="1" hidden="1"/>
    <row r="2881" s="211" customFormat="1" hidden="1"/>
    <row r="2882" s="211" customFormat="1" hidden="1"/>
    <row r="2883" s="211" customFormat="1" hidden="1"/>
    <row r="2884" s="211" customFormat="1" hidden="1"/>
    <row r="2885" s="211" customFormat="1" hidden="1"/>
    <row r="2886" s="211" customFormat="1" hidden="1"/>
    <row r="2887" s="211" customFormat="1" hidden="1"/>
    <row r="2888" s="211" customFormat="1" hidden="1"/>
    <row r="2889" s="211" customFormat="1" hidden="1"/>
    <row r="2890" s="211" customFormat="1" hidden="1"/>
    <row r="2891" s="211" customFormat="1" hidden="1"/>
    <row r="2892" s="211" customFormat="1" hidden="1"/>
    <row r="2893" s="211" customFormat="1" hidden="1"/>
    <row r="2894" s="211" customFormat="1" hidden="1"/>
    <row r="2895" s="211" customFormat="1" hidden="1"/>
    <row r="2896" s="211" customFormat="1" hidden="1"/>
    <row r="2897" s="211" customFormat="1" hidden="1"/>
    <row r="2898" s="211" customFormat="1" hidden="1"/>
    <row r="2899" s="211" customFormat="1" hidden="1"/>
    <row r="2900" s="211" customFormat="1" hidden="1"/>
    <row r="2901" s="211" customFormat="1" hidden="1"/>
    <row r="2902" s="211" customFormat="1" hidden="1"/>
    <row r="2903" s="211" customFormat="1" hidden="1"/>
    <row r="2904" s="211" customFormat="1" hidden="1"/>
    <row r="2905" s="211" customFormat="1" hidden="1"/>
    <row r="2906" s="211" customFormat="1" hidden="1"/>
    <row r="2907" s="211" customFormat="1" hidden="1"/>
    <row r="2908" s="211" customFormat="1" hidden="1"/>
    <row r="2909" s="211" customFormat="1" hidden="1"/>
    <row r="2910" s="211" customFormat="1" hidden="1"/>
    <row r="2911" s="211" customFormat="1" hidden="1"/>
    <row r="2912" s="211" customFormat="1" hidden="1"/>
    <row r="2913" s="211" customFormat="1" hidden="1"/>
    <row r="2914" s="211" customFormat="1" hidden="1"/>
    <row r="2915" s="211" customFormat="1" hidden="1"/>
    <row r="2916" s="211" customFormat="1" hidden="1"/>
    <row r="2917" s="211" customFormat="1" hidden="1"/>
    <row r="2918" s="211" customFormat="1" hidden="1"/>
    <row r="2919" s="211" customFormat="1" hidden="1"/>
    <row r="2920" s="211" customFormat="1" hidden="1"/>
    <row r="2921" s="211" customFormat="1" hidden="1"/>
    <row r="2922" s="211" customFormat="1" hidden="1"/>
    <row r="2923" s="211" customFormat="1" hidden="1"/>
    <row r="2924" s="211" customFormat="1" hidden="1"/>
    <row r="2925" s="211" customFormat="1" hidden="1"/>
    <row r="2926" s="211" customFormat="1" hidden="1"/>
    <row r="2927" s="211" customFormat="1" hidden="1"/>
    <row r="2928" s="211" customFormat="1" hidden="1"/>
    <row r="2929" s="211" customFormat="1" hidden="1"/>
    <row r="2930" s="211" customFormat="1" hidden="1"/>
    <row r="2931" s="211" customFormat="1" hidden="1"/>
    <row r="2932" s="211" customFormat="1" hidden="1"/>
    <row r="2933" s="211" customFormat="1" hidden="1"/>
    <row r="2934" s="211" customFormat="1" hidden="1"/>
    <row r="2935" s="211" customFormat="1" hidden="1"/>
    <row r="2936" s="211" customFormat="1" hidden="1"/>
    <row r="2937" s="211" customFormat="1" hidden="1"/>
    <row r="2938" s="211" customFormat="1" hidden="1"/>
    <row r="2939" s="211" customFormat="1" hidden="1"/>
    <row r="2940" s="211" customFormat="1" hidden="1"/>
    <row r="2941" s="211" customFormat="1" hidden="1"/>
    <row r="2942" s="211" customFormat="1" hidden="1"/>
    <row r="2943" s="211" customFormat="1" hidden="1"/>
    <row r="2944" s="211" customFormat="1" hidden="1"/>
    <row r="2945" s="211" customFormat="1" hidden="1"/>
    <row r="2946" s="211" customFormat="1" hidden="1"/>
    <row r="2947" s="211" customFormat="1" hidden="1"/>
    <row r="2948" s="211" customFormat="1" hidden="1"/>
    <row r="2949" s="211" customFormat="1" hidden="1"/>
    <row r="2950" s="211" customFormat="1" hidden="1"/>
    <row r="2951" s="211" customFormat="1" hidden="1"/>
    <row r="2952" s="211" customFormat="1" hidden="1"/>
    <row r="2953" s="211" customFormat="1" hidden="1"/>
    <row r="2954" s="211" customFormat="1" hidden="1"/>
    <row r="2955" s="211" customFormat="1" hidden="1"/>
    <row r="2956" s="211" customFormat="1" hidden="1"/>
    <row r="2957" s="211" customFormat="1" hidden="1"/>
    <row r="2958" s="211" customFormat="1" hidden="1"/>
    <row r="2959" s="211" customFormat="1" hidden="1"/>
    <row r="2960" s="211" customFormat="1" hidden="1"/>
    <row r="2961" s="211" customFormat="1" hidden="1"/>
    <row r="2962" s="211" customFormat="1" hidden="1"/>
    <row r="2963" s="211" customFormat="1" hidden="1"/>
    <row r="2964" s="211" customFormat="1" hidden="1"/>
    <row r="2965" s="211" customFormat="1" hidden="1"/>
    <row r="2966" s="211" customFormat="1" hidden="1"/>
    <row r="2967" s="211" customFormat="1" hidden="1"/>
    <row r="2968" s="211" customFormat="1" hidden="1"/>
    <row r="2969" s="211" customFormat="1" hidden="1"/>
    <row r="2970" s="211" customFormat="1" hidden="1"/>
    <row r="2971" s="211" customFormat="1" hidden="1"/>
    <row r="2972" s="211" customFormat="1" hidden="1"/>
    <row r="2973" s="211" customFormat="1" hidden="1"/>
    <row r="2974" s="211" customFormat="1" hidden="1"/>
    <row r="2975" s="211" customFormat="1" hidden="1"/>
    <row r="2976" s="211" customFormat="1" hidden="1"/>
    <row r="2977" s="211" customFormat="1" hidden="1"/>
    <row r="2978" s="211" customFormat="1" hidden="1"/>
    <row r="2979" s="211" customFormat="1" hidden="1"/>
    <row r="2980" s="211" customFormat="1" hidden="1"/>
    <row r="2981" s="211" customFormat="1" hidden="1"/>
    <row r="2982" s="211" customFormat="1" hidden="1"/>
    <row r="2983" s="211" customFormat="1" hidden="1"/>
    <row r="2984" s="211" customFormat="1" hidden="1"/>
    <row r="2985" s="211" customFormat="1" hidden="1"/>
    <row r="2986" s="211" customFormat="1" hidden="1"/>
    <row r="2987" s="211" customFormat="1" hidden="1"/>
    <row r="2988" s="211" customFormat="1" hidden="1"/>
    <row r="2989" s="211" customFormat="1" hidden="1"/>
    <row r="2990" s="211" customFormat="1" hidden="1"/>
    <row r="2991" s="211" customFormat="1" hidden="1"/>
    <row r="2992" s="211" customFormat="1" hidden="1"/>
    <row r="2993" s="211" customFormat="1" hidden="1"/>
    <row r="2994" s="211" customFormat="1" hidden="1"/>
    <row r="2995" s="211" customFormat="1" hidden="1"/>
    <row r="2996" s="211" customFormat="1" hidden="1"/>
    <row r="2997" s="211" customFormat="1" hidden="1"/>
    <row r="2998" s="211" customFormat="1" hidden="1"/>
    <row r="2999" s="211" customFormat="1" hidden="1"/>
    <row r="3000" s="211" customFormat="1" hidden="1"/>
    <row r="3001" s="211" customFormat="1" hidden="1"/>
    <row r="3002" s="211" customFormat="1" hidden="1"/>
    <row r="3003" s="211" customFormat="1" hidden="1"/>
    <row r="3004" s="211" customFormat="1" hidden="1"/>
    <row r="3005" s="211" customFormat="1" hidden="1"/>
    <row r="3006" s="211" customFormat="1" hidden="1"/>
    <row r="3007" s="211" customFormat="1" hidden="1"/>
    <row r="3008" s="211" customFormat="1" hidden="1"/>
    <row r="3009" s="211" customFormat="1" hidden="1"/>
    <row r="3010" s="211" customFormat="1" hidden="1"/>
    <row r="3011" s="211" customFormat="1" hidden="1"/>
    <row r="3012" s="211" customFormat="1" hidden="1"/>
    <row r="3013" s="211" customFormat="1" hidden="1"/>
    <row r="3014" s="211" customFormat="1" hidden="1"/>
    <row r="3015" s="211" customFormat="1" hidden="1"/>
    <row r="3016" s="211" customFormat="1" hidden="1"/>
    <row r="3017" s="211" customFormat="1" hidden="1"/>
    <row r="3018" s="211" customFormat="1" hidden="1"/>
    <row r="3019" s="211" customFormat="1" hidden="1"/>
    <row r="3020" s="211" customFormat="1" hidden="1"/>
    <row r="3021" s="211" customFormat="1" hidden="1"/>
    <row r="3022" s="211" customFormat="1" hidden="1"/>
    <row r="3023" s="211" customFormat="1" hidden="1"/>
    <row r="3024" s="211" customFormat="1" hidden="1"/>
    <row r="3025" s="211" customFormat="1" hidden="1"/>
    <row r="3026" s="211" customFormat="1" hidden="1"/>
    <row r="3027" s="211" customFormat="1" hidden="1"/>
    <row r="3028" s="211" customFormat="1" hidden="1"/>
    <row r="3029" s="211" customFormat="1" hidden="1"/>
    <row r="3030" s="211" customFormat="1" hidden="1"/>
    <row r="3031" s="211" customFormat="1" hidden="1"/>
    <row r="3032" s="211" customFormat="1" hidden="1"/>
    <row r="3033" s="211" customFormat="1" hidden="1"/>
    <row r="3034" s="211" customFormat="1" hidden="1"/>
    <row r="3035" s="211" customFormat="1" hidden="1"/>
    <row r="3036" s="211" customFormat="1" hidden="1"/>
    <row r="3037" s="211" customFormat="1" hidden="1"/>
    <row r="3038" s="211" customFormat="1" hidden="1"/>
    <row r="3039" s="211" customFormat="1" hidden="1"/>
    <row r="3040" s="211" customFormat="1" hidden="1"/>
    <row r="3041" s="211" customFormat="1" hidden="1"/>
    <row r="3042" s="211" customFormat="1" hidden="1"/>
    <row r="3043" s="211" customFormat="1" hidden="1"/>
    <row r="3044" s="211" customFormat="1" hidden="1"/>
    <row r="3045" s="211" customFormat="1" hidden="1"/>
    <row r="3046" s="211" customFormat="1" hidden="1"/>
    <row r="3047" s="211" customFormat="1" hidden="1"/>
    <row r="3048" s="211" customFormat="1" hidden="1"/>
    <row r="3049" s="211" customFormat="1" hidden="1"/>
    <row r="3050" s="211" customFormat="1" hidden="1"/>
    <row r="3051" s="211" customFormat="1" hidden="1"/>
    <row r="3052" s="211" customFormat="1" hidden="1"/>
    <row r="3053" s="211" customFormat="1" hidden="1"/>
    <row r="3054" s="211" customFormat="1" hidden="1"/>
    <row r="3055" s="211" customFormat="1" hidden="1"/>
    <row r="3056" s="211" customFormat="1" hidden="1"/>
    <row r="3057" s="211" customFormat="1" hidden="1"/>
    <row r="3058" s="211" customFormat="1" hidden="1"/>
    <row r="3059" s="211" customFormat="1" hidden="1"/>
    <row r="3060" s="211" customFormat="1" hidden="1"/>
    <row r="3061" s="211" customFormat="1" hidden="1"/>
    <row r="3062" s="211" customFormat="1" hidden="1"/>
    <row r="3063" s="211" customFormat="1" hidden="1"/>
    <row r="3064" s="211" customFormat="1" hidden="1"/>
    <row r="3065" s="211" customFormat="1" hidden="1"/>
    <row r="3066" s="211" customFormat="1" hidden="1"/>
    <row r="3067" s="211" customFormat="1" hidden="1"/>
    <row r="3068" s="211" customFormat="1" hidden="1"/>
    <row r="3069" s="211" customFormat="1" hidden="1"/>
    <row r="3070" s="211" customFormat="1" hidden="1"/>
    <row r="3071" s="211" customFormat="1" hidden="1"/>
    <row r="3072" s="211" customFormat="1" hidden="1"/>
    <row r="3073" s="211" customFormat="1" hidden="1"/>
    <row r="3074" s="211" customFormat="1" hidden="1"/>
    <row r="3075" s="211" customFormat="1" hidden="1"/>
    <row r="3076" s="211" customFormat="1" hidden="1"/>
    <row r="3077" s="211" customFormat="1" hidden="1"/>
    <row r="3078" s="211" customFormat="1" hidden="1"/>
    <row r="3079" s="211" customFormat="1" hidden="1"/>
    <row r="3080" s="211" customFormat="1" hidden="1"/>
    <row r="3081" s="211" customFormat="1" hidden="1"/>
    <row r="3082" s="211" customFormat="1" hidden="1"/>
    <row r="3083" s="211" customFormat="1" hidden="1"/>
    <row r="3084" s="211" customFormat="1" hidden="1"/>
    <row r="3085" s="211" customFormat="1" hidden="1"/>
    <row r="3086" s="211" customFormat="1" hidden="1"/>
    <row r="3087" s="211" customFormat="1" hidden="1"/>
    <row r="3088" s="211" customFormat="1" hidden="1"/>
    <row r="3089" s="211" customFormat="1" hidden="1"/>
    <row r="3090" s="211" customFormat="1" hidden="1"/>
    <row r="3091" s="211" customFormat="1" hidden="1"/>
    <row r="3092" s="211" customFormat="1" hidden="1"/>
    <row r="3093" s="211" customFormat="1" hidden="1"/>
    <row r="3094" s="211" customFormat="1" hidden="1"/>
    <row r="3095" s="211" customFormat="1" hidden="1"/>
    <row r="3096" s="211" customFormat="1" hidden="1"/>
    <row r="3097" s="211" customFormat="1" hidden="1"/>
    <row r="3098" s="211" customFormat="1" hidden="1"/>
    <row r="3099" s="211" customFormat="1" hidden="1"/>
    <row r="3100" s="211" customFormat="1" hidden="1"/>
    <row r="3101" s="211" customFormat="1" hidden="1"/>
    <row r="3102" s="211" customFormat="1" hidden="1"/>
    <row r="3103" s="211" customFormat="1" hidden="1"/>
    <row r="3104" s="211" customFormat="1" hidden="1"/>
    <row r="3105" s="211" customFormat="1" hidden="1"/>
    <row r="3106" s="211" customFormat="1" hidden="1"/>
    <row r="3107" s="211" customFormat="1" hidden="1"/>
    <row r="3108" s="211" customFormat="1" hidden="1"/>
    <row r="3109" s="211" customFormat="1" hidden="1"/>
    <row r="3110" s="211" customFormat="1" hidden="1"/>
    <row r="3111" s="211" customFormat="1" hidden="1"/>
    <row r="3112" s="211" customFormat="1" hidden="1"/>
    <row r="3113" s="211" customFormat="1" hidden="1"/>
    <row r="3114" s="211" customFormat="1" hidden="1"/>
    <row r="3115" s="211" customFormat="1" hidden="1"/>
    <row r="3116" s="211" customFormat="1" hidden="1"/>
    <row r="3117" s="211" customFormat="1" hidden="1"/>
    <row r="3118" s="211" customFormat="1" hidden="1"/>
    <row r="3119" s="211" customFormat="1" hidden="1"/>
    <row r="3120" s="211" customFormat="1" hidden="1"/>
    <row r="3121" s="211" customFormat="1" hidden="1"/>
    <row r="3122" s="211" customFormat="1" hidden="1"/>
    <row r="3123" s="211" customFormat="1" hidden="1"/>
    <row r="3124" s="211" customFormat="1" hidden="1"/>
    <row r="3125" s="211" customFormat="1" hidden="1"/>
    <row r="3126" s="211" customFormat="1" hidden="1"/>
    <row r="3127" s="211" customFormat="1" hidden="1"/>
    <row r="3128" s="211" customFormat="1" hidden="1"/>
    <row r="3129" s="211" customFormat="1" hidden="1"/>
    <row r="3130" s="211" customFormat="1" hidden="1"/>
    <row r="3131" s="211" customFormat="1" hidden="1"/>
    <row r="3132" s="211" customFormat="1" hidden="1"/>
    <row r="3133" s="211" customFormat="1" hidden="1"/>
    <row r="3134" s="211" customFormat="1" hidden="1"/>
    <row r="3135" s="211" customFormat="1" hidden="1"/>
    <row r="3136" s="211" customFormat="1" hidden="1"/>
    <row r="3137" s="211" customFormat="1" hidden="1"/>
    <row r="3138" s="211" customFormat="1" hidden="1"/>
    <row r="3139" s="211" customFormat="1" hidden="1"/>
    <row r="3140" s="211" customFormat="1" hidden="1"/>
    <row r="3141" s="211" customFormat="1" hidden="1"/>
    <row r="3142" s="211" customFormat="1" hidden="1"/>
    <row r="3143" s="211" customFormat="1" hidden="1"/>
    <row r="3144" s="211" customFormat="1" hidden="1"/>
    <row r="3145" s="211" customFormat="1" hidden="1"/>
    <row r="3146" s="211" customFormat="1" hidden="1"/>
    <row r="3147" s="211" customFormat="1" hidden="1"/>
    <row r="3148" s="211" customFormat="1" hidden="1"/>
    <row r="3149" s="211" customFormat="1" hidden="1"/>
    <row r="3150" s="211" customFormat="1" hidden="1"/>
    <row r="3151" s="211" customFormat="1" hidden="1"/>
    <row r="3152" s="211" customFormat="1" hidden="1"/>
    <row r="3153" s="211" customFormat="1" hidden="1"/>
    <row r="3154" s="211" customFormat="1" hidden="1"/>
    <row r="3155" s="211" customFormat="1" hidden="1"/>
    <row r="3156" s="211" customFormat="1" hidden="1"/>
    <row r="3157" s="211" customFormat="1" hidden="1"/>
    <row r="3158" s="211" customFormat="1" hidden="1"/>
    <row r="3159" s="211" customFormat="1" hidden="1"/>
    <row r="3160" s="211" customFormat="1" hidden="1"/>
    <row r="3161" s="211" customFormat="1" hidden="1"/>
    <row r="3162" s="211" customFormat="1" hidden="1"/>
    <row r="3163" s="211" customFormat="1" hidden="1"/>
    <row r="3164" s="211" customFormat="1" hidden="1"/>
    <row r="3165" s="211" customFormat="1" hidden="1"/>
    <row r="3166" s="211" customFormat="1" hidden="1"/>
    <row r="3167" s="211" customFormat="1" hidden="1"/>
    <row r="3168" s="211" customFormat="1" hidden="1"/>
    <row r="3169" s="211" customFormat="1" hidden="1"/>
    <row r="3170" s="211" customFormat="1" hidden="1"/>
    <row r="3171" s="211" customFormat="1" hidden="1"/>
    <row r="3172" s="211" customFormat="1" hidden="1"/>
    <row r="3173" s="211" customFormat="1" hidden="1"/>
    <row r="3174" s="211" customFormat="1" hidden="1"/>
    <row r="3175" s="211" customFormat="1" hidden="1"/>
    <row r="3176" s="211" customFormat="1" hidden="1"/>
    <row r="3177" s="211" customFormat="1" hidden="1"/>
    <row r="3178" s="211" customFormat="1" hidden="1"/>
    <row r="3179" s="211" customFormat="1" hidden="1"/>
    <row r="3180" s="211" customFormat="1" hidden="1"/>
    <row r="3181" s="211" customFormat="1" hidden="1"/>
    <row r="3182" s="211" customFormat="1" hidden="1"/>
    <row r="3183" s="211" customFormat="1" hidden="1"/>
    <row r="3184" s="211" customFormat="1" hidden="1"/>
    <row r="3185" s="211" customFormat="1" hidden="1"/>
    <row r="3186" s="211" customFormat="1" hidden="1"/>
    <row r="3187" s="211" customFormat="1" hidden="1"/>
    <row r="3188" s="211" customFormat="1" hidden="1"/>
    <row r="3189" s="211" customFormat="1" hidden="1"/>
    <row r="3190" s="211" customFormat="1" hidden="1"/>
    <row r="3191" s="211" customFormat="1" hidden="1"/>
    <row r="3192" s="211" customFormat="1" hidden="1"/>
    <row r="3193" s="211" customFormat="1" hidden="1"/>
    <row r="3194" s="211" customFormat="1" hidden="1"/>
    <row r="3195" s="211" customFormat="1" hidden="1"/>
    <row r="3196" s="211" customFormat="1" hidden="1"/>
    <row r="3197" s="211" customFormat="1" hidden="1"/>
    <row r="3198" s="211" customFormat="1" hidden="1"/>
    <row r="3199" s="211" customFormat="1" hidden="1"/>
    <row r="3200" s="211" customFormat="1" hidden="1"/>
    <row r="3201" s="211" customFormat="1" hidden="1"/>
    <row r="3202" s="211" customFormat="1" hidden="1"/>
    <row r="3203" s="211" customFormat="1" hidden="1"/>
    <row r="3204" s="211" customFormat="1" hidden="1"/>
    <row r="3205" s="211" customFormat="1" hidden="1"/>
    <row r="3206" s="211" customFormat="1" hidden="1"/>
    <row r="3207" s="211" customFormat="1" hidden="1"/>
    <row r="3208" s="211" customFormat="1" hidden="1"/>
    <row r="3209" s="211" customFormat="1" hidden="1"/>
    <row r="3210" s="211" customFormat="1" hidden="1"/>
    <row r="3211" s="211" customFormat="1" hidden="1"/>
    <row r="3212" s="211" customFormat="1" hidden="1"/>
    <row r="3213" s="211" customFormat="1" hidden="1"/>
    <row r="3214" s="211" customFormat="1" hidden="1"/>
    <row r="3215" s="211" customFormat="1" hidden="1"/>
    <row r="3216" s="211" customFormat="1" hidden="1"/>
    <row r="3217" s="211" customFormat="1" hidden="1"/>
    <row r="3218" s="211" customFormat="1" hidden="1"/>
    <row r="3219" s="211" customFormat="1" hidden="1"/>
    <row r="3220" s="211" customFormat="1" hidden="1"/>
    <row r="3221" s="211" customFormat="1" hidden="1"/>
    <row r="3222" s="211" customFormat="1" hidden="1"/>
    <row r="3223" s="211" customFormat="1" hidden="1"/>
    <row r="3224" s="211" customFormat="1" hidden="1"/>
    <row r="3225" s="211" customFormat="1" hidden="1"/>
    <row r="3226" s="211" customFormat="1" hidden="1"/>
    <row r="3227" s="211" customFormat="1" hidden="1"/>
    <row r="3228" s="211" customFormat="1" hidden="1"/>
    <row r="3229" s="211" customFormat="1" hidden="1"/>
    <row r="3230" s="211" customFormat="1" hidden="1"/>
    <row r="3231" s="211" customFormat="1" hidden="1"/>
    <row r="3232" s="211" customFormat="1" hidden="1"/>
    <row r="3233" s="211" customFormat="1" hidden="1"/>
    <row r="3234" s="211" customFormat="1" hidden="1"/>
    <row r="3235" s="211" customFormat="1" hidden="1"/>
    <row r="3236" s="211" customFormat="1" hidden="1"/>
    <row r="3237" s="211" customFormat="1" hidden="1"/>
    <row r="3238" s="211" customFormat="1" hidden="1"/>
    <row r="3239" s="211" customFormat="1" hidden="1"/>
    <row r="3240" s="211" customFormat="1" hidden="1"/>
    <row r="3241" s="211" customFormat="1" hidden="1"/>
    <row r="3242" s="211" customFormat="1" hidden="1"/>
    <row r="3243" s="211" customFormat="1" hidden="1"/>
    <row r="3244" s="211" customFormat="1" hidden="1"/>
    <row r="3245" s="211" customFormat="1" hidden="1"/>
    <row r="3246" s="211" customFormat="1" hidden="1"/>
    <row r="3247" s="211" customFormat="1" hidden="1"/>
    <row r="3248" s="211" customFormat="1" hidden="1"/>
    <row r="3249" s="211" customFormat="1" hidden="1"/>
    <row r="3250" s="211" customFormat="1" hidden="1"/>
    <row r="3251" s="211" customFormat="1" hidden="1"/>
    <row r="3252" s="211" customFormat="1" hidden="1"/>
    <row r="3253" s="211" customFormat="1" hidden="1"/>
    <row r="3254" s="211" customFormat="1" hidden="1"/>
    <row r="3255" s="211" customFormat="1" hidden="1"/>
    <row r="3256" s="211" customFormat="1" hidden="1"/>
    <row r="3257" s="211" customFormat="1" hidden="1"/>
    <row r="3258" s="211" customFormat="1" hidden="1"/>
    <row r="3259" s="211" customFormat="1" hidden="1"/>
    <row r="3260" s="211" customFormat="1" hidden="1"/>
    <row r="3261" s="211" customFormat="1" hidden="1"/>
    <row r="3262" s="211" customFormat="1" hidden="1"/>
    <row r="3263" s="211" customFormat="1" hidden="1"/>
    <row r="3264" s="211" customFormat="1" hidden="1"/>
    <row r="3265" s="211" customFormat="1" hidden="1"/>
    <row r="3266" s="211" customFormat="1" hidden="1"/>
    <row r="3267" s="211" customFormat="1" hidden="1"/>
    <row r="3268" s="211" customFormat="1" hidden="1"/>
    <row r="3269" s="211" customFormat="1" hidden="1"/>
    <row r="3270" s="211" customFormat="1" hidden="1"/>
    <row r="3271" s="211" customFormat="1" hidden="1"/>
    <row r="3272" s="211" customFormat="1" hidden="1"/>
    <row r="3273" s="211" customFormat="1" hidden="1"/>
    <row r="3274" s="211" customFormat="1" hidden="1"/>
    <row r="3275" s="211" customFormat="1" hidden="1"/>
    <row r="3276" s="211" customFormat="1" hidden="1"/>
    <row r="3277" s="211" customFormat="1" hidden="1"/>
    <row r="3278" s="211" customFormat="1" hidden="1"/>
    <row r="3279" s="211" customFormat="1" hidden="1"/>
    <row r="3280" s="211" customFormat="1" hidden="1"/>
    <row r="3281" s="211" customFormat="1" hidden="1"/>
    <row r="3282" s="211" customFormat="1" hidden="1"/>
    <row r="3283" s="211" customFormat="1" hidden="1"/>
    <row r="3284" s="211" customFormat="1" hidden="1"/>
    <row r="3285" s="211" customFormat="1" hidden="1"/>
    <row r="3286" s="211" customFormat="1" hidden="1"/>
    <row r="3287" s="211" customFormat="1" hidden="1"/>
    <row r="3288" s="211" customFormat="1" hidden="1"/>
    <row r="3289" s="211" customFormat="1" hidden="1"/>
    <row r="3290" s="211" customFormat="1" hidden="1"/>
    <row r="3291" s="211" customFormat="1" hidden="1"/>
    <row r="3292" s="211" customFormat="1" hidden="1"/>
    <row r="3293" s="211" customFormat="1" hidden="1"/>
    <row r="3294" s="211" customFormat="1" hidden="1"/>
    <row r="3295" s="211" customFormat="1" hidden="1"/>
    <row r="3296" s="211" customFormat="1" hidden="1"/>
    <row r="3297" s="211" customFormat="1" hidden="1"/>
    <row r="3298" s="211" customFormat="1" hidden="1"/>
    <row r="3299" s="211" customFormat="1" hidden="1"/>
    <row r="3300" s="211" customFormat="1" hidden="1"/>
    <row r="3301" s="211" customFormat="1" hidden="1"/>
    <row r="3302" s="211" customFormat="1" hidden="1"/>
    <row r="3303" s="211" customFormat="1" hidden="1"/>
    <row r="3304" s="211" customFormat="1" hidden="1"/>
    <row r="3305" s="211" customFormat="1" hidden="1"/>
    <row r="3306" s="211" customFormat="1" hidden="1"/>
    <row r="3307" s="211" customFormat="1" hidden="1"/>
    <row r="3308" s="211" customFormat="1" hidden="1"/>
    <row r="3309" s="211" customFormat="1" hidden="1"/>
    <row r="3310" s="211" customFormat="1" hidden="1"/>
    <row r="3311" s="211" customFormat="1" hidden="1"/>
    <row r="3312" s="211" customFormat="1" hidden="1"/>
    <row r="3313" s="211" customFormat="1" hidden="1"/>
    <row r="3314" s="211" customFormat="1" hidden="1"/>
    <row r="3315" s="211" customFormat="1" hidden="1"/>
    <row r="3316" s="211" customFormat="1" hidden="1"/>
    <row r="3317" s="211" customFormat="1" hidden="1"/>
    <row r="3318" s="211" customFormat="1" hidden="1"/>
    <row r="3319" s="211" customFormat="1" hidden="1"/>
    <row r="3320" s="211" customFormat="1" hidden="1"/>
    <row r="3321" s="211" customFormat="1" hidden="1"/>
    <row r="3322" s="211" customFormat="1" hidden="1"/>
    <row r="3323" s="211" customFormat="1" hidden="1"/>
    <row r="3324" s="211" customFormat="1" hidden="1"/>
    <row r="3325" s="211" customFormat="1" hidden="1"/>
    <row r="3326" s="211" customFormat="1" hidden="1"/>
    <row r="3327" s="211" customFormat="1" hidden="1"/>
    <row r="3328" s="211" customFormat="1" hidden="1"/>
    <row r="3329" s="211" customFormat="1" hidden="1"/>
    <row r="3330" s="211" customFormat="1" hidden="1"/>
    <row r="3331" s="211" customFormat="1" hidden="1"/>
    <row r="3332" s="211" customFormat="1" hidden="1"/>
    <row r="3333" s="211" customFormat="1" hidden="1"/>
    <row r="3334" s="211" customFormat="1" hidden="1"/>
    <row r="3335" s="211" customFormat="1" hidden="1"/>
    <row r="3336" s="211" customFormat="1" hidden="1"/>
    <row r="3337" s="211" customFormat="1" hidden="1"/>
    <row r="3338" s="211" customFormat="1" hidden="1"/>
    <row r="3339" s="211" customFormat="1" hidden="1"/>
    <row r="3340" s="211" customFormat="1" hidden="1"/>
    <row r="3341" s="211" customFormat="1" hidden="1"/>
    <row r="3342" s="211" customFormat="1" hidden="1"/>
    <row r="3343" s="211" customFormat="1" hidden="1"/>
    <row r="3344" s="211" customFormat="1" hidden="1"/>
    <row r="3345" s="211" customFormat="1" hidden="1"/>
    <row r="3346" s="211" customFormat="1" hidden="1"/>
    <row r="3347" s="211" customFormat="1" hidden="1"/>
    <row r="3348" s="211" customFormat="1" hidden="1"/>
    <row r="3349" s="211" customFormat="1" hidden="1"/>
    <row r="3350" s="211" customFormat="1" hidden="1"/>
    <row r="3351" s="211" customFormat="1" hidden="1"/>
    <row r="3352" s="211" customFormat="1" hidden="1"/>
    <row r="3353" s="211" customFormat="1" hidden="1"/>
    <row r="3354" s="211" customFormat="1" hidden="1"/>
    <row r="3355" s="211" customFormat="1" hidden="1"/>
    <row r="3356" s="211" customFormat="1" hidden="1"/>
    <row r="3357" s="211" customFormat="1" hidden="1"/>
    <row r="3358" s="211" customFormat="1" hidden="1"/>
    <row r="3359" s="211" customFormat="1" hidden="1"/>
    <row r="3360" s="211" customFormat="1" hidden="1"/>
    <row r="3361" s="211" customFormat="1" hidden="1"/>
    <row r="3362" s="211" customFormat="1" hidden="1"/>
    <row r="3363" s="211" customFormat="1" hidden="1"/>
    <row r="3364" s="211" customFormat="1" hidden="1"/>
    <row r="3365" s="211" customFormat="1" hidden="1"/>
    <row r="3366" s="211" customFormat="1" hidden="1"/>
    <row r="3367" s="211" customFormat="1" hidden="1"/>
    <row r="3368" s="211" customFormat="1" hidden="1"/>
    <row r="3369" s="211" customFormat="1" hidden="1"/>
    <row r="3370" s="211" customFormat="1" hidden="1"/>
    <row r="3371" s="211" customFormat="1" hidden="1"/>
    <row r="3372" s="211" customFormat="1" hidden="1"/>
    <row r="3373" s="211" customFormat="1" hidden="1"/>
    <row r="3374" s="211" customFormat="1" hidden="1"/>
    <row r="3375" s="211" customFormat="1" hidden="1"/>
    <row r="3376" s="211" customFormat="1" hidden="1"/>
    <row r="3377" s="211" customFormat="1" hidden="1"/>
    <row r="3378" s="211" customFormat="1" hidden="1"/>
    <row r="3379" s="211" customFormat="1" hidden="1"/>
    <row r="3380" s="211" customFormat="1" hidden="1"/>
    <row r="3381" s="211" customFormat="1" hidden="1"/>
    <row r="3382" s="211" customFormat="1" hidden="1"/>
    <row r="3383" s="211" customFormat="1" hidden="1"/>
    <row r="3384" s="211" customFormat="1" hidden="1"/>
    <row r="3385" s="211" customFormat="1" hidden="1"/>
    <row r="3386" s="211" customFormat="1" hidden="1"/>
    <row r="3387" s="211" customFormat="1" hidden="1"/>
    <row r="3388" s="211" customFormat="1" hidden="1"/>
    <row r="3389" s="211" customFormat="1" hidden="1"/>
    <row r="3390" s="211" customFormat="1" hidden="1"/>
    <row r="3391" s="211" customFormat="1" hidden="1"/>
    <row r="3392" s="211" customFormat="1" hidden="1"/>
    <row r="3393" s="211" customFormat="1" hidden="1"/>
    <row r="3394" s="211" customFormat="1" hidden="1"/>
    <row r="3395" s="211" customFormat="1" hidden="1"/>
    <row r="3396" s="211" customFormat="1" hidden="1"/>
    <row r="3397" s="211" customFormat="1" hidden="1"/>
    <row r="3398" s="211" customFormat="1" hidden="1"/>
    <row r="3399" s="211" customFormat="1" hidden="1"/>
    <row r="3400" s="211" customFormat="1" hidden="1"/>
    <row r="3401" s="211" customFormat="1" hidden="1"/>
    <row r="3402" s="211" customFormat="1" hidden="1"/>
    <row r="3403" s="211" customFormat="1" hidden="1"/>
    <row r="3404" s="211" customFormat="1" hidden="1"/>
    <row r="3405" s="211" customFormat="1" hidden="1"/>
    <row r="3406" s="211" customFormat="1" hidden="1"/>
    <row r="3407" s="211" customFormat="1" hidden="1"/>
    <row r="3408" s="211" customFormat="1" hidden="1"/>
    <row r="3409" s="211" customFormat="1" hidden="1"/>
    <row r="3410" s="211" customFormat="1" hidden="1"/>
    <row r="3411" s="211" customFormat="1" hidden="1"/>
    <row r="3412" s="211" customFormat="1" hidden="1"/>
    <row r="3413" s="211" customFormat="1" hidden="1"/>
    <row r="3414" s="211" customFormat="1" hidden="1"/>
    <row r="3415" s="211" customFormat="1" hidden="1"/>
    <row r="3416" s="211" customFormat="1" hidden="1"/>
    <row r="3417" s="211" customFormat="1" hidden="1"/>
    <row r="3418" s="211" customFormat="1" hidden="1"/>
    <row r="3419" s="211" customFormat="1" hidden="1"/>
    <row r="3420" s="211" customFormat="1" hidden="1"/>
    <row r="3421" s="211" customFormat="1" hidden="1"/>
    <row r="3422" s="211" customFormat="1" hidden="1"/>
    <row r="3423" s="211" customFormat="1" hidden="1"/>
    <row r="3424" s="211" customFormat="1" hidden="1"/>
    <row r="3425" s="211" customFormat="1" hidden="1"/>
    <row r="3426" s="211" customFormat="1" hidden="1"/>
    <row r="3427" s="211" customFormat="1" hidden="1"/>
    <row r="3428" s="211" customFormat="1" hidden="1"/>
    <row r="3429" s="211" customFormat="1" hidden="1"/>
    <row r="3430" s="211" customFormat="1" hidden="1"/>
    <row r="3431" s="211" customFormat="1" hidden="1"/>
    <row r="3432" s="211" customFormat="1" hidden="1"/>
    <row r="3433" s="211" customFormat="1" hidden="1"/>
    <row r="3434" s="211" customFormat="1" hidden="1"/>
    <row r="3435" s="211" customFormat="1" hidden="1"/>
    <row r="3436" s="211" customFormat="1" hidden="1"/>
    <row r="3437" s="211" customFormat="1" hidden="1"/>
    <row r="3438" s="211" customFormat="1" hidden="1"/>
    <row r="3439" s="211" customFormat="1" hidden="1"/>
    <row r="3440" s="211" customFormat="1" hidden="1"/>
    <row r="3441" s="211" customFormat="1" hidden="1"/>
    <row r="3442" s="211" customFormat="1" hidden="1"/>
    <row r="3443" s="211" customFormat="1" hidden="1"/>
    <row r="3444" s="211" customFormat="1" hidden="1"/>
    <row r="3445" s="211" customFormat="1" hidden="1"/>
    <row r="3446" s="211" customFormat="1" hidden="1"/>
    <row r="3447" s="211" customFormat="1" hidden="1"/>
    <row r="3448" s="211" customFormat="1" hidden="1"/>
    <row r="3449" s="211" customFormat="1" hidden="1"/>
    <row r="3450" s="211" customFormat="1" hidden="1"/>
    <row r="3451" s="211" customFormat="1" hidden="1"/>
    <row r="3452" s="211" customFormat="1" hidden="1"/>
    <row r="3453" s="211" customFormat="1" hidden="1"/>
    <row r="3454" s="211" customFormat="1" hidden="1"/>
    <row r="3455" s="211" customFormat="1" hidden="1"/>
    <row r="3456" s="211" customFormat="1" hidden="1"/>
    <row r="3457" s="211" customFormat="1" hidden="1"/>
    <row r="3458" s="211" customFormat="1" hidden="1"/>
    <row r="3459" s="211" customFormat="1" hidden="1"/>
    <row r="3460" s="211" customFormat="1" hidden="1"/>
    <row r="3461" s="211" customFormat="1" hidden="1"/>
    <row r="3462" s="211" customFormat="1" hidden="1"/>
    <row r="3463" s="211" customFormat="1" hidden="1"/>
    <row r="3464" s="211" customFormat="1" hidden="1"/>
    <row r="3465" s="211" customFormat="1" hidden="1"/>
    <row r="3466" s="211" customFormat="1" hidden="1"/>
    <row r="3467" s="211" customFormat="1" hidden="1"/>
    <row r="3468" s="211" customFormat="1" hidden="1"/>
    <row r="3469" s="211" customFormat="1" hidden="1"/>
    <row r="3470" s="211" customFormat="1" hidden="1"/>
    <row r="3471" s="211" customFormat="1" hidden="1"/>
    <row r="3472" s="211" customFormat="1" hidden="1"/>
    <row r="3473" s="211" customFormat="1" hidden="1"/>
    <row r="3474" s="211" customFormat="1" hidden="1"/>
    <row r="3475" s="211" customFormat="1" hidden="1"/>
    <row r="3476" s="211" customFormat="1" hidden="1"/>
    <row r="3477" s="211" customFormat="1" hidden="1"/>
    <row r="3478" s="211" customFormat="1" hidden="1"/>
    <row r="3479" s="211" customFormat="1" hidden="1"/>
    <row r="3480" s="211" customFormat="1" hidden="1"/>
    <row r="3481" s="211" customFormat="1" hidden="1"/>
    <row r="3482" s="211" customFormat="1" hidden="1"/>
    <row r="3483" s="211" customFormat="1" hidden="1"/>
    <row r="3484" s="211" customFormat="1" hidden="1"/>
    <row r="3485" s="211" customFormat="1" hidden="1"/>
    <row r="3486" s="211" customFormat="1" hidden="1"/>
    <row r="3487" s="211" customFormat="1" hidden="1"/>
    <row r="3488" s="211" customFormat="1" hidden="1"/>
    <row r="3489" s="211" customFormat="1" hidden="1"/>
    <row r="3490" s="211" customFormat="1" hidden="1"/>
    <row r="3491" s="211" customFormat="1" hidden="1"/>
    <row r="3492" s="211" customFormat="1" hidden="1"/>
    <row r="3493" s="211" customFormat="1" hidden="1"/>
    <row r="3494" s="211" customFormat="1" hidden="1"/>
    <row r="3495" s="211" customFormat="1" hidden="1"/>
    <row r="3496" s="211" customFormat="1" hidden="1"/>
    <row r="3497" s="211" customFormat="1" hidden="1"/>
    <row r="3498" s="211" customFormat="1" hidden="1"/>
    <row r="3499" s="211" customFormat="1" hidden="1"/>
    <row r="3500" s="211" customFormat="1" hidden="1"/>
    <row r="3501" s="211" customFormat="1" hidden="1"/>
    <row r="3502" s="211" customFormat="1" hidden="1"/>
    <row r="3503" s="211" customFormat="1" hidden="1"/>
    <row r="3504" s="211" customFormat="1" hidden="1"/>
    <row r="3505" s="211" customFormat="1" hidden="1"/>
    <row r="3506" s="211" customFormat="1" hidden="1"/>
    <row r="3507" s="211" customFormat="1" hidden="1"/>
    <row r="3508" s="211" customFormat="1" hidden="1"/>
    <row r="3509" s="211" customFormat="1" hidden="1"/>
    <row r="3510" s="211" customFormat="1" hidden="1"/>
    <row r="3511" s="211" customFormat="1" hidden="1"/>
    <row r="3512" s="211" customFormat="1" hidden="1"/>
    <row r="3513" s="211" customFormat="1" hidden="1"/>
    <row r="3514" s="211" customFormat="1" hidden="1"/>
    <row r="3515" s="211" customFormat="1" hidden="1"/>
    <row r="3516" s="211" customFormat="1" hidden="1"/>
    <row r="3517" s="211" customFormat="1" hidden="1"/>
    <row r="3518" s="211" customFormat="1" hidden="1"/>
    <row r="3519" s="211" customFormat="1" hidden="1"/>
    <row r="3520" s="211" customFormat="1" hidden="1"/>
    <row r="3521" s="211" customFormat="1" hidden="1"/>
    <row r="3522" s="211" customFormat="1" hidden="1"/>
    <row r="3523" s="211" customFormat="1" hidden="1"/>
    <row r="3524" s="211" customFormat="1" hidden="1"/>
    <row r="3525" s="211" customFormat="1" hidden="1"/>
    <row r="3526" s="211" customFormat="1" hidden="1"/>
    <row r="3527" s="211" customFormat="1" hidden="1"/>
    <row r="3528" s="211" customFormat="1" hidden="1"/>
    <row r="3529" s="211" customFormat="1" hidden="1"/>
    <row r="3530" s="211" customFormat="1" hidden="1"/>
    <row r="3531" s="211" customFormat="1" hidden="1"/>
    <row r="3532" s="211" customFormat="1" hidden="1"/>
    <row r="3533" s="211" customFormat="1" hidden="1"/>
    <row r="3534" s="211" customFormat="1" hidden="1"/>
    <row r="3535" s="211" customFormat="1" hidden="1"/>
    <row r="3536" s="211" customFormat="1" hidden="1"/>
    <row r="3537" s="211" customFormat="1" hidden="1"/>
    <row r="3538" s="211" customFormat="1" hidden="1"/>
    <row r="3539" s="211" customFormat="1" hidden="1"/>
    <row r="3540" s="211" customFormat="1" hidden="1"/>
    <row r="3541" s="211" customFormat="1" hidden="1"/>
    <row r="3542" s="211" customFormat="1" hidden="1"/>
    <row r="3543" s="211" customFormat="1" hidden="1"/>
    <row r="3544" s="211" customFormat="1" hidden="1"/>
    <row r="3545" s="211" customFormat="1" hidden="1"/>
    <row r="3546" s="211" customFormat="1" hidden="1"/>
    <row r="3547" s="211" customFormat="1" hidden="1"/>
    <row r="3548" s="211" customFormat="1" hidden="1"/>
    <row r="3549" s="211" customFormat="1" hidden="1"/>
    <row r="3550" s="211" customFormat="1" hidden="1"/>
    <row r="3551" s="211" customFormat="1" hidden="1"/>
    <row r="3552" s="211" customFormat="1" hidden="1"/>
    <row r="3553" s="211" customFormat="1" hidden="1"/>
    <row r="3554" s="211" customFormat="1" hidden="1"/>
    <row r="3555" s="211" customFormat="1" hidden="1"/>
    <row r="3556" s="211" customFormat="1" hidden="1"/>
    <row r="3557" s="211" customFormat="1" hidden="1"/>
    <row r="3558" s="211" customFormat="1" hidden="1"/>
    <row r="3559" s="211" customFormat="1" hidden="1"/>
    <row r="3560" s="211" customFormat="1" hidden="1"/>
    <row r="3561" s="211" customFormat="1" hidden="1"/>
    <row r="3562" s="211" customFormat="1" hidden="1"/>
    <row r="3563" s="211" customFormat="1" hidden="1"/>
    <row r="3564" s="211" customFormat="1" hidden="1"/>
    <row r="3565" s="211" customFormat="1" hidden="1"/>
    <row r="3566" s="211" customFormat="1" hidden="1"/>
    <row r="3567" s="211" customFormat="1" hidden="1"/>
    <row r="3568" s="211" customFormat="1" hidden="1"/>
    <row r="3569" s="211" customFormat="1" hidden="1"/>
    <row r="3570" s="211" customFormat="1" hidden="1"/>
    <row r="3571" s="211" customFormat="1" hidden="1"/>
    <row r="3572" s="211" customFormat="1" hidden="1"/>
    <row r="3573" s="211" customFormat="1" hidden="1"/>
    <row r="3574" s="211" customFormat="1" hidden="1"/>
    <row r="3575" s="211" customFormat="1" hidden="1"/>
    <row r="3576" s="211" customFormat="1" hidden="1"/>
    <row r="3577" s="211" customFormat="1" hidden="1"/>
    <row r="3578" s="211" customFormat="1" hidden="1"/>
    <row r="3579" s="211" customFormat="1" hidden="1"/>
    <row r="3580" s="211" customFormat="1" hidden="1"/>
    <row r="3581" s="211" customFormat="1" hidden="1"/>
    <row r="3582" s="211" customFormat="1" hidden="1"/>
    <row r="3583" s="211" customFormat="1" hidden="1"/>
    <row r="3584" s="211" customFormat="1" hidden="1"/>
    <row r="3585" s="211" customFormat="1" hidden="1"/>
    <row r="3586" s="211" customFormat="1" hidden="1"/>
    <row r="3587" s="211" customFormat="1" hidden="1"/>
    <row r="3588" s="211" customFormat="1" hidden="1"/>
    <row r="3589" s="211" customFormat="1" hidden="1"/>
    <row r="3590" s="211" customFormat="1" hidden="1"/>
    <row r="3591" s="211" customFormat="1" hidden="1"/>
    <row r="3592" s="211" customFormat="1" hidden="1"/>
    <row r="3593" s="211" customFormat="1" hidden="1"/>
    <row r="3594" s="211" customFormat="1" hidden="1"/>
    <row r="3595" s="211" customFormat="1" hidden="1"/>
    <row r="3596" s="211" customFormat="1" hidden="1"/>
    <row r="3597" s="211" customFormat="1" hidden="1"/>
    <row r="3598" s="211" customFormat="1" hidden="1"/>
    <row r="3599" s="211" customFormat="1" hidden="1"/>
    <row r="3600" s="211" customFormat="1" hidden="1"/>
    <row r="3601" s="211" customFormat="1" hidden="1"/>
    <row r="3602" s="211" customFormat="1" hidden="1"/>
    <row r="3603" s="211" customFormat="1" hidden="1"/>
    <row r="3604" s="211" customFormat="1" hidden="1"/>
    <row r="3605" s="211" customFormat="1" hidden="1"/>
    <row r="3606" s="211" customFormat="1" hidden="1"/>
    <row r="3607" s="211" customFormat="1" hidden="1"/>
    <row r="3608" s="211" customFormat="1" hidden="1"/>
    <row r="3609" s="211" customFormat="1" hidden="1"/>
    <row r="3610" s="211" customFormat="1" hidden="1"/>
    <row r="3611" s="211" customFormat="1" hidden="1"/>
    <row r="3612" s="211" customFormat="1" hidden="1"/>
    <row r="3613" s="211" customFormat="1" hidden="1"/>
    <row r="3614" s="211" customFormat="1" hidden="1"/>
    <row r="3615" s="211" customFormat="1" hidden="1"/>
    <row r="3616" s="211" customFormat="1" hidden="1"/>
    <row r="3617" s="211" customFormat="1" hidden="1"/>
    <row r="3618" s="211" customFormat="1" hidden="1"/>
    <row r="3619" s="211" customFormat="1" hidden="1"/>
    <row r="3620" s="211" customFormat="1" hidden="1"/>
    <row r="3621" s="211" customFormat="1" hidden="1"/>
    <row r="3622" s="211" customFormat="1" hidden="1"/>
    <row r="3623" s="211" customFormat="1" hidden="1"/>
    <row r="3624" s="211" customFormat="1" hidden="1"/>
    <row r="3625" s="211" customFormat="1" hidden="1"/>
    <row r="3626" s="211" customFormat="1" hidden="1"/>
    <row r="3627" s="211" customFormat="1" hidden="1"/>
    <row r="3628" s="211" customFormat="1" hidden="1"/>
    <row r="3629" s="211" customFormat="1" hidden="1"/>
    <row r="3630" s="211" customFormat="1" hidden="1"/>
    <row r="3631" s="211" customFormat="1" hidden="1"/>
    <row r="3632" s="211" customFormat="1" hidden="1"/>
    <row r="3633" s="211" customFormat="1" hidden="1"/>
    <row r="3634" s="211" customFormat="1" hidden="1"/>
    <row r="3635" s="211" customFormat="1" hidden="1"/>
    <row r="3636" s="211" customFormat="1" hidden="1"/>
    <row r="3637" s="211" customFormat="1" hidden="1"/>
    <row r="3638" s="211" customFormat="1" hidden="1"/>
    <row r="3639" s="211" customFormat="1" hidden="1"/>
    <row r="3640" s="211" customFormat="1" hidden="1"/>
    <row r="3641" s="211" customFormat="1" hidden="1"/>
    <row r="3642" s="211" customFormat="1" hidden="1"/>
    <row r="3643" s="211" customFormat="1" hidden="1"/>
    <row r="3644" s="211" customFormat="1" hidden="1"/>
    <row r="3645" s="211" customFormat="1" hidden="1"/>
    <row r="3646" s="211" customFormat="1" hidden="1"/>
    <row r="3647" s="211" customFormat="1" hidden="1"/>
    <row r="3648" s="211" customFormat="1" hidden="1"/>
    <row r="3649" s="211" customFormat="1" hidden="1"/>
    <row r="3650" s="211" customFormat="1" hidden="1"/>
    <row r="3651" s="211" customFormat="1" hidden="1"/>
    <row r="3652" s="211" customFormat="1" hidden="1"/>
    <row r="3653" s="211" customFormat="1" hidden="1"/>
    <row r="3654" s="211" customFormat="1" hidden="1"/>
    <row r="3655" s="211" customFormat="1" hidden="1"/>
    <row r="3656" s="211" customFormat="1" hidden="1"/>
    <row r="3657" s="211" customFormat="1" hidden="1"/>
    <row r="3658" s="211" customFormat="1" hidden="1"/>
    <row r="3659" s="211" customFormat="1" hidden="1"/>
    <row r="3660" s="211" customFormat="1" hidden="1"/>
    <row r="3661" s="211" customFormat="1" hidden="1"/>
    <row r="3662" s="211" customFormat="1" hidden="1"/>
    <row r="3663" s="211" customFormat="1" hidden="1"/>
    <row r="3664" s="211" customFormat="1" hidden="1"/>
    <row r="3665" s="211" customFormat="1" hidden="1"/>
    <row r="3666" s="211" customFormat="1" hidden="1"/>
    <row r="3667" s="211" customFormat="1" hidden="1"/>
    <row r="3668" s="211" customFormat="1" hidden="1"/>
    <row r="3669" s="211" customFormat="1" hidden="1"/>
    <row r="3670" s="211" customFormat="1" hidden="1"/>
    <row r="3671" s="211" customFormat="1" hidden="1"/>
    <row r="3672" s="211" customFormat="1" hidden="1"/>
    <row r="3673" s="211" customFormat="1" hidden="1"/>
    <row r="3674" s="211" customFormat="1" hidden="1"/>
    <row r="3675" s="211" customFormat="1" hidden="1"/>
    <row r="3676" s="211" customFormat="1" hidden="1"/>
    <row r="3677" s="211" customFormat="1" hidden="1"/>
    <row r="3678" s="211" customFormat="1" hidden="1"/>
    <row r="3679" s="211" customFormat="1" hidden="1"/>
    <row r="3680" s="211" customFormat="1" hidden="1"/>
    <row r="3681" s="211" customFormat="1" hidden="1"/>
    <row r="3682" s="211" customFormat="1" hidden="1"/>
    <row r="3683" s="211" customFormat="1" hidden="1"/>
    <row r="3684" s="211" customFormat="1" hidden="1"/>
    <row r="3685" s="211" customFormat="1" hidden="1"/>
    <row r="3686" s="211" customFormat="1" hidden="1"/>
    <row r="3687" s="211" customFormat="1" hidden="1"/>
    <row r="3688" s="211" customFormat="1" hidden="1"/>
    <row r="3689" s="211" customFormat="1" hidden="1"/>
    <row r="3690" s="211" customFormat="1" hidden="1"/>
    <row r="3691" s="211" customFormat="1" hidden="1"/>
    <row r="3692" s="211" customFormat="1" hidden="1"/>
    <row r="3693" s="211" customFormat="1" hidden="1"/>
    <row r="3694" s="211" customFormat="1" hidden="1"/>
    <row r="3695" s="211" customFormat="1" hidden="1"/>
    <row r="3696" s="211" customFormat="1" hidden="1"/>
    <row r="3697" s="211" customFormat="1" hidden="1"/>
    <row r="3698" s="211" customFormat="1" hidden="1"/>
    <row r="3699" s="211" customFormat="1" hidden="1"/>
    <row r="3700" s="211" customFormat="1" hidden="1"/>
    <row r="3701" s="211" customFormat="1" hidden="1"/>
    <row r="3702" s="211" customFormat="1" hidden="1"/>
    <row r="3703" s="211" customFormat="1" hidden="1"/>
    <row r="3704" s="211" customFormat="1" hidden="1"/>
    <row r="3705" s="211" customFormat="1" hidden="1"/>
    <row r="3706" s="211" customFormat="1" hidden="1"/>
    <row r="3707" s="211" customFormat="1" hidden="1"/>
    <row r="3708" s="211" customFormat="1" hidden="1"/>
    <row r="3709" s="211" customFormat="1" hidden="1"/>
    <row r="3710" s="211" customFormat="1" hidden="1"/>
    <row r="3711" s="211" customFormat="1" hidden="1"/>
    <row r="3712" s="211" customFormat="1" hidden="1"/>
    <row r="3713" s="211" customFormat="1" hidden="1"/>
    <row r="3714" s="211" customFormat="1" hidden="1"/>
    <row r="3715" s="211" customFormat="1" hidden="1"/>
    <row r="3716" s="211" customFormat="1" hidden="1"/>
    <row r="3717" s="211" customFormat="1" hidden="1"/>
    <row r="3718" s="211" customFormat="1" hidden="1"/>
    <row r="3719" s="211" customFormat="1" hidden="1"/>
    <row r="3720" s="211" customFormat="1" hidden="1"/>
    <row r="3721" s="211" customFormat="1" hidden="1"/>
    <row r="3722" s="211" customFormat="1" hidden="1"/>
    <row r="3723" s="211" customFormat="1" hidden="1"/>
    <row r="3724" s="211" customFormat="1" hidden="1"/>
    <row r="3725" s="211" customFormat="1" hidden="1"/>
    <row r="3726" s="211" customFormat="1" hidden="1"/>
    <row r="3727" s="211" customFormat="1" hidden="1"/>
    <row r="3728" s="211" customFormat="1" hidden="1"/>
    <row r="3729" s="211" customFormat="1" hidden="1"/>
    <row r="3730" s="211" customFormat="1" hidden="1"/>
    <row r="3731" s="211" customFormat="1" hidden="1"/>
    <row r="3732" s="211" customFormat="1" hidden="1"/>
    <row r="3733" s="211" customFormat="1" hidden="1"/>
    <row r="3734" s="211" customFormat="1" hidden="1"/>
    <row r="3735" s="211" customFormat="1" hidden="1"/>
    <row r="3736" s="211" customFormat="1" hidden="1"/>
    <row r="3737" s="211" customFormat="1" hidden="1"/>
    <row r="3738" s="211" customFormat="1" hidden="1"/>
    <row r="3739" s="211" customFormat="1" hidden="1"/>
    <row r="3740" s="211" customFormat="1" hidden="1"/>
    <row r="3741" s="211" customFormat="1" hidden="1"/>
    <row r="3742" s="211" customFormat="1" hidden="1"/>
    <row r="3743" s="211" customFormat="1" hidden="1"/>
    <row r="3744" s="211" customFormat="1" hidden="1"/>
    <row r="3745" s="211" customFormat="1" hidden="1"/>
    <row r="3746" s="211" customFormat="1" hidden="1"/>
    <row r="3747" s="211" customFormat="1" hidden="1"/>
    <row r="3748" s="211" customFormat="1" hidden="1"/>
    <row r="3749" s="211" customFormat="1" hidden="1"/>
    <row r="3750" s="211" customFormat="1" hidden="1"/>
    <row r="3751" s="211" customFormat="1" hidden="1"/>
    <row r="3752" s="211" customFormat="1" hidden="1"/>
    <row r="3753" s="211" customFormat="1" hidden="1"/>
    <row r="3754" s="211" customFormat="1" hidden="1"/>
    <row r="3755" s="211" customFormat="1" hidden="1"/>
    <row r="3756" s="211" customFormat="1" hidden="1"/>
    <row r="3757" s="211" customFormat="1" hidden="1"/>
    <row r="3758" s="211" customFormat="1" hidden="1"/>
    <row r="3759" s="211" customFormat="1" hidden="1"/>
    <row r="3760" s="211" customFormat="1" hidden="1"/>
    <row r="3761" s="211" customFormat="1" hidden="1"/>
    <row r="3762" s="211" customFormat="1" hidden="1"/>
    <row r="3763" s="211" customFormat="1" hidden="1"/>
    <row r="3764" s="211" customFormat="1" hidden="1"/>
    <row r="3765" s="211" customFormat="1" hidden="1"/>
    <row r="3766" s="211" customFormat="1" hidden="1"/>
    <row r="3767" s="211" customFormat="1" hidden="1"/>
    <row r="3768" s="211" customFormat="1" hidden="1"/>
    <row r="3769" s="211" customFormat="1" hidden="1"/>
    <row r="3770" s="211" customFormat="1" hidden="1"/>
    <row r="3771" s="211" customFormat="1" hidden="1"/>
    <row r="3772" s="211" customFormat="1" hidden="1"/>
    <row r="3773" s="211" customFormat="1" hidden="1"/>
    <row r="3774" s="211" customFormat="1" hidden="1"/>
    <row r="3775" s="211" customFormat="1" hidden="1"/>
    <row r="3776" s="211" customFormat="1" hidden="1"/>
    <row r="3777" s="211" customFormat="1" hidden="1"/>
    <row r="3778" s="211" customFormat="1" hidden="1"/>
    <row r="3779" s="211" customFormat="1" hidden="1"/>
    <row r="3780" s="211" customFormat="1" hidden="1"/>
    <row r="3781" s="211" customFormat="1" hidden="1"/>
    <row r="3782" s="211" customFormat="1" hidden="1"/>
    <row r="3783" s="211" customFormat="1" hidden="1"/>
    <row r="3784" s="211" customFormat="1" hidden="1"/>
    <row r="3785" s="211" customFormat="1" hidden="1"/>
    <row r="3786" s="211" customFormat="1" hidden="1"/>
    <row r="3787" s="211" customFormat="1" hidden="1"/>
    <row r="3788" s="211" customFormat="1" hidden="1"/>
    <row r="3789" s="211" customFormat="1" hidden="1"/>
    <row r="3790" s="211" customFormat="1" hidden="1"/>
    <row r="3791" s="211" customFormat="1" hidden="1"/>
    <row r="3792" s="211" customFormat="1" hidden="1"/>
    <row r="3793" s="211" customFormat="1" hidden="1"/>
    <row r="3794" s="211" customFormat="1" hidden="1"/>
    <row r="3795" s="211" customFormat="1" hidden="1"/>
    <row r="3796" s="211" customFormat="1" hidden="1"/>
    <row r="3797" s="211" customFormat="1" hidden="1"/>
    <row r="3798" s="211" customFormat="1" hidden="1"/>
    <row r="3799" s="211" customFormat="1" hidden="1"/>
    <row r="3800" s="211" customFormat="1" hidden="1"/>
    <row r="3801" s="211" customFormat="1" hidden="1"/>
    <row r="3802" s="211" customFormat="1" hidden="1"/>
    <row r="3803" s="211" customFormat="1" hidden="1"/>
    <row r="3804" s="211" customFormat="1" hidden="1"/>
    <row r="3805" s="211" customFormat="1" hidden="1"/>
    <row r="3806" s="211" customFormat="1" hidden="1"/>
    <row r="3807" s="211" customFormat="1" hidden="1"/>
    <row r="3808" s="211" customFormat="1" hidden="1"/>
    <row r="3809" s="211" customFormat="1" hidden="1"/>
    <row r="3810" s="211" customFormat="1" hidden="1"/>
    <row r="3811" s="211" customFormat="1" hidden="1"/>
    <row r="3812" s="211" customFormat="1" hidden="1"/>
    <row r="3813" s="211" customFormat="1" hidden="1"/>
    <row r="3814" s="211" customFormat="1" hidden="1"/>
    <row r="3815" s="211" customFormat="1" hidden="1"/>
    <row r="3816" s="211" customFormat="1" hidden="1"/>
    <row r="3817" s="211" customFormat="1" hidden="1"/>
    <row r="3818" s="211" customFormat="1" hidden="1"/>
    <row r="3819" s="211" customFormat="1" hidden="1"/>
    <row r="3820" s="211" customFormat="1" hidden="1"/>
    <row r="3821" s="211" customFormat="1" hidden="1"/>
    <row r="3822" s="211" customFormat="1" hidden="1"/>
    <row r="3823" s="211" customFormat="1" hidden="1"/>
    <row r="3824" s="211" customFormat="1" hidden="1"/>
    <row r="3825" s="211" customFormat="1" hidden="1"/>
    <row r="3826" s="211" customFormat="1" hidden="1"/>
    <row r="3827" s="211" customFormat="1" hidden="1"/>
    <row r="3828" s="211" customFormat="1" hidden="1"/>
    <row r="3829" s="211" customFormat="1" hidden="1"/>
    <row r="3830" s="211" customFormat="1" hidden="1"/>
    <row r="3831" s="211" customFormat="1" hidden="1"/>
    <row r="3832" s="211" customFormat="1" hidden="1"/>
    <row r="3833" s="211" customFormat="1" hidden="1"/>
    <row r="3834" s="211" customFormat="1" hidden="1"/>
    <row r="3835" s="211" customFormat="1" hidden="1"/>
    <row r="3836" s="211" customFormat="1" hidden="1"/>
    <row r="3837" s="211" customFormat="1" hidden="1"/>
    <row r="3838" s="211" customFormat="1" hidden="1"/>
    <row r="3839" s="211" customFormat="1" hidden="1"/>
    <row r="3840" s="211" customFormat="1" hidden="1"/>
    <row r="3841" s="211" customFormat="1" hidden="1"/>
    <row r="3842" s="211" customFormat="1" hidden="1"/>
    <row r="3843" s="211" customFormat="1" hidden="1"/>
    <row r="3844" s="211" customFormat="1" hidden="1"/>
    <row r="3845" s="211" customFormat="1" hidden="1"/>
    <row r="3846" s="211" customFormat="1" hidden="1"/>
    <row r="3847" s="211" customFormat="1" hidden="1"/>
    <row r="3848" s="211" customFormat="1" hidden="1"/>
    <row r="3849" s="211" customFormat="1" hidden="1"/>
    <row r="3850" s="211" customFormat="1" hidden="1"/>
    <row r="3851" s="211" customFormat="1" hidden="1"/>
    <row r="3852" s="211" customFormat="1" hidden="1"/>
    <row r="3853" s="211" customFormat="1" hidden="1"/>
    <row r="3854" s="211" customFormat="1" hidden="1"/>
    <row r="3855" s="211" customFormat="1" hidden="1"/>
    <row r="3856" s="211" customFormat="1" hidden="1"/>
    <row r="3857" s="211" customFormat="1" hidden="1"/>
    <row r="3858" s="211" customFormat="1" hidden="1"/>
    <row r="3859" s="211" customFormat="1" hidden="1"/>
    <row r="3860" s="211" customFormat="1" hidden="1"/>
    <row r="3861" s="211" customFormat="1" hidden="1"/>
    <row r="3862" s="211" customFormat="1" hidden="1"/>
    <row r="3863" s="211" customFormat="1" hidden="1"/>
    <row r="3864" s="211" customFormat="1" hidden="1"/>
    <row r="3865" s="211" customFormat="1" hidden="1"/>
    <row r="3866" s="211" customFormat="1" hidden="1"/>
    <row r="3867" s="211" customFormat="1" hidden="1"/>
    <row r="3868" s="211" customFormat="1" hidden="1"/>
    <row r="3869" s="211" customFormat="1" hidden="1"/>
    <row r="3870" s="211" customFormat="1" hidden="1"/>
    <row r="3871" s="211" customFormat="1" hidden="1"/>
    <row r="3872" s="211" customFormat="1" hidden="1"/>
    <row r="3873" s="211" customFormat="1" hidden="1"/>
    <row r="3874" s="211" customFormat="1" hidden="1"/>
    <row r="3875" s="211" customFormat="1" hidden="1"/>
    <row r="3876" s="211" customFormat="1" hidden="1"/>
    <row r="3877" s="211" customFormat="1" hidden="1"/>
    <row r="3878" s="211" customFormat="1" hidden="1"/>
    <row r="3879" s="211" customFormat="1" hidden="1"/>
    <row r="3880" s="211" customFormat="1" hidden="1"/>
    <row r="3881" s="211" customFormat="1" hidden="1"/>
    <row r="3882" s="211" customFormat="1" hidden="1"/>
    <row r="3883" s="211" customFormat="1" hidden="1"/>
    <row r="3884" s="211" customFormat="1" hidden="1"/>
    <row r="3885" s="211" customFormat="1" hidden="1"/>
    <row r="3886" s="211" customFormat="1" hidden="1"/>
    <row r="3887" s="211" customFormat="1" hidden="1"/>
    <row r="3888" s="211" customFormat="1" hidden="1"/>
    <row r="3889" s="211" customFormat="1" hidden="1"/>
    <row r="3890" s="211" customFormat="1" hidden="1"/>
    <row r="3891" s="211" customFormat="1" hidden="1"/>
    <row r="3892" s="211" customFormat="1" hidden="1"/>
    <row r="3893" s="211" customFormat="1" hidden="1"/>
    <row r="3894" s="211" customFormat="1" hidden="1"/>
    <row r="3895" s="211" customFormat="1" hidden="1"/>
    <row r="3896" s="211" customFormat="1" hidden="1"/>
    <row r="3897" s="211" customFormat="1" hidden="1"/>
    <row r="3898" s="211" customFormat="1" hidden="1"/>
    <row r="3899" s="211" customFormat="1" hidden="1"/>
    <row r="3900" s="211" customFormat="1" hidden="1"/>
    <row r="3901" s="211" customFormat="1" hidden="1"/>
    <row r="3902" s="211" customFormat="1" hidden="1"/>
    <row r="3903" s="211" customFormat="1" hidden="1"/>
    <row r="3904" s="211" customFormat="1" hidden="1"/>
    <row r="3905" s="211" customFormat="1" hidden="1"/>
    <row r="3906" s="211" customFormat="1" hidden="1"/>
    <row r="3907" s="211" customFormat="1" hidden="1"/>
    <row r="3908" s="211" customFormat="1" hidden="1"/>
    <row r="3909" s="211" customFormat="1" hidden="1"/>
    <row r="3910" s="211" customFormat="1" hidden="1"/>
    <row r="3911" s="211" customFormat="1" hidden="1"/>
    <row r="3912" s="211" customFormat="1" hidden="1"/>
    <row r="3913" s="211" customFormat="1" hidden="1"/>
    <row r="3914" s="211" customFormat="1" hidden="1"/>
    <row r="3915" s="211" customFormat="1" hidden="1"/>
    <row r="3916" s="211" customFormat="1" hidden="1"/>
    <row r="3917" s="211" customFormat="1" hidden="1"/>
    <row r="3918" s="211" customFormat="1" hidden="1"/>
    <row r="3919" s="211" customFormat="1" hidden="1"/>
    <row r="3920" s="211" customFormat="1" hidden="1"/>
    <row r="3921" s="211" customFormat="1" hidden="1"/>
    <row r="3922" s="211" customFormat="1" hidden="1"/>
    <row r="3923" s="211" customFormat="1" hidden="1"/>
    <row r="3924" s="211" customFormat="1" hidden="1"/>
    <row r="3925" s="211" customFormat="1" hidden="1"/>
    <row r="3926" s="211" customFormat="1" hidden="1"/>
    <row r="3927" s="211" customFormat="1" hidden="1"/>
    <row r="3928" s="211" customFormat="1" hidden="1"/>
    <row r="3929" s="211" customFormat="1" hidden="1"/>
    <row r="3930" s="211" customFormat="1" hidden="1"/>
    <row r="3931" s="211" customFormat="1" hidden="1"/>
    <row r="3932" s="211" customFormat="1" hidden="1"/>
    <row r="3933" s="211" customFormat="1" hidden="1"/>
    <row r="3934" s="211" customFormat="1" hidden="1"/>
    <row r="3935" s="211" customFormat="1" hidden="1"/>
    <row r="3936" s="211" customFormat="1" hidden="1"/>
    <row r="3937" s="211" customFormat="1" hidden="1"/>
    <row r="3938" s="211" customFormat="1" hidden="1"/>
    <row r="3939" s="211" customFormat="1" hidden="1"/>
    <row r="3940" s="211" customFormat="1" hidden="1"/>
    <row r="3941" s="211" customFormat="1" hidden="1"/>
    <row r="3942" s="211" customFormat="1" hidden="1"/>
    <row r="3943" s="211" customFormat="1" hidden="1"/>
    <row r="3944" s="211" customFormat="1" hidden="1"/>
    <row r="3945" s="211" customFormat="1" hidden="1"/>
    <row r="3946" s="211" customFormat="1" hidden="1"/>
    <row r="3947" s="211" customFormat="1" hidden="1"/>
    <row r="3948" s="211" customFormat="1" hidden="1"/>
    <row r="3949" s="211" customFormat="1" hidden="1"/>
    <row r="3950" s="211" customFormat="1" hidden="1"/>
    <row r="3951" s="211" customFormat="1" hidden="1"/>
    <row r="3952" s="211" customFormat="1" hidden="1"/>
    <row r="3953" s="211" customFormat="1" hidden="1"/>
    <row r="3954" s="211" customFormat="1" hidden="1"/>
    <row r="3955" s="211" customFormat="1" hidden="1"/>
    <row r="3956" s="211" customFormat="1" hidden="1"/>
    <row r="3957" s="211" customFormat="1" hidden="1"/>
    <row r="3958" s="211" customFormat="1" hidden="1"/>
    <row r="3959" s="211" customFormat="1" hidden="1"/>
    <row r="3960" s="211" customFormat="1" hidden="1"/>
    <row r="3961" s="211" customFormat="1" hidden="1"/>
    <row r="3962" s="211" customFormat="1" hidden="1"/>
    <row r="3963" s="211" customFormat="1" hidden="1"/>
    <row r="3964" s="211" customFormat="1" hidden="1"/>
    <row r="3965" s="211" customFormat="1" hidden="1"/>
    <row r="3966" s="211" customFormat="1" hidden="1"/>
    <row r="3967" s="211" customFormat="1" hidden="1"/>
    <row r="3968" s="211" customFormat="1" hidden="1"/>
    <row r="3969" s="211" customFormat="1" hidden="1"/>
    <row r="3970" s="211" customFormat="1" hidden="1"/>
    <row r="3971" s="211" customFormat="1" hidden="1"/>
    <row r="3972" s="211" customFormat="1" hidden="1"/>
    <row r="3973" s="211" customFormat="1" hidden="1"/>
    <row r="3974" s="211" customFormat="1" hidden="1"/>
    <row r="3975" s="211" customFormat="1" hidden="1"/>
    <row r="3976" s="211" customFormat="1" hidden="1"/>
    <row r="3977" s="211" customFormat="1" hidden="1"/>
    <row r="3978" s="211" customFormat="1" hidden="1"/>
    <row r="3979" s="211" customFormat="1" hidden="1"/>
    <row r="3980" s="211" customFormat="1" hidden="1"/>
    <row r="3981" s="211" customFormat="1" hidden="1"/>
    <row r="3982" s="211" customFormat="1" hidden="1"/>
    <row r="3983" s="211" customFormat="1" hidden="1"/>
    <row r="3984" s="211" customFormat="1" hidden="1"/>
    <row r="3985" s="211" customFormat="1" hidden="1"/>
    <row r="3986" s="211" customFormat="1" hidden="1"/>
    <row r="3987" s="211" customFormat="1" hidden="1"/>
    <row r="3988" s="211" customFormat="1" hidden="1"/>
    <row r="3989" s="211" customFormat="1" hidden="1"/>
    <row r="3990" s="211" customFormat="1" hidden="1"/>
    <row r="3991" s="211" customFormat="1" hidden="1"/>
    <row r="3992" s="211" customFormat="1" hidden="1"/>
    <row r="3993" s="211" customFormat="1" hidden="1"/>
    <row r="3994" s="211" customFormat="1" hidden="1"/>
    <row r="3995" s="211" customFormat="1" hidden="1"/>
    <row r="3996" s="211" customFormat="1" hidden="1"/>
    <row r="3997" s="211" customFormat="1" hidden="1"/>
    <row r="3998" s="211" customFormat="1" hidden="1"/>
    <row r="3999" s="211" customFormat="1" hidden="1"/>
    <row r="4000" s="211" customFormat="1" hidden="1"/>
    <row r="4001" s="211" customFormat="1" hidden="1"/>
    <row r="4002" s="211" customFormat="1" hidden="1"/>
    <row r="4003" s="211" customFormat="1" hidden="1"/>
    <row r="4004" s="211" customFormat="1" hidden="1"/>
    <row r="4005" s="211" customFormat="1" hidden="1"/>
    <row r="4006" s="211" customFormat="1" hidden="1"/>
    <row r="4007" s="211" customFormat="1" hidden="1"/>
    <row r="4008" s="211" customFormat="1" hidden="1"/>
    <row r="4009" s="211" customFormat="1" hidden="1"/>
    <row r="4010" s="211" customFormat="1" hidden="1"/>
    <row r="4011" s="211" customFormat="1" hidden="1"/>
    <row r="4012" s="211" customFormat="1" hidden="1"/>
    <row r="4013" s="211" customFormat="1" hidden="1"/>
    <row r="4014" s="211" customFormat="1" hidden="1"/>
    <row r="4015" s="211" customFormat="1" hidden="1"/>
    <row r="4016" s="211" customFormat="1" hidden="1"/>
    <row r="4017" s="211" customFormat="1" hidden="1"/>
    <row r="4018" s="211" customFormat="1" hidden="1"/>
    <row r="4019" s="211" customFormat="1" hidden="1"/>
    <row r="4020" s="211" customFormat="1" hidden="1"/>
    <row r="4021" s="211" customFormat="1" hidden="1"/>
    <row r="4022" s="211" customFormat="1" hidden="1"/>
    <row r="4023" s="211" customFormat="1" hidden="1"/>
    <row r="4024" s="211" customFormat="1" hidden="1"/>
    <row r="4025" s="211" customFormat="1" hidden="1"/>
    <row r="4026" s="211" customFormat="1" hidden="1"/>
    <row r="4027" s="211" customFormat="1" hidden="1"/>
    <row r="4028" s="211" customFormat="1" hidden="1"/>
    <row r="4029" s="211" customFormat="1" hidden="1"/>
    <row r="4030" s="211" customFormat="1" hidden="1"/>
    <row r="4031" s="211" customFormat="1" hidden="1"/>
    <row r="4032" s="211" customFormat="1" hidden="1"/>
    <row r="4033" s="211" customFormat="1" hidden="1"/>
    <row r="4034" s="211" customFormat="1" hidden="1"/>
    <row r="4035" s="211" customFormat="1" hidden="1"/>
    <row r="4036" s="211" customFormat="1" hidden="1"/>
    <row r="4037" s="211" customFormat="1" hidden="1"/>
    <row r="4038" s="211" customFormat="1" hidden="1"/>
    <row r="4039" s="211" customFormat="1" hidden="1"/>
    <row r="4040" s="211" customFormat="1" hidden="1"/>
    <row r="4041" s="211" customFormat="1" hidden="1"/>
    <row r="4042" s="211" customFormat="1" hidden="1"/>
    <row r="4043" s="211" customFormat="1" hidden="1"/>
    <row r="4044" s="211" customFormat="1" hidden="1"/>
    <row r="4045" s="211" customFormat="1" hidden="1"/>
    <row r="4046" s="211" customFormat="1" hidden="1"/>
    <row r="4047" s="211" customFormat="1" hidden="1"/>
    <row r="4048" s="211" customFormat="1" hidden="1"/>
    <row r="4049" s="211" customFormat="1" hidden="1"/>
    <row r="4050" s="211" customFormat="1" hidden="1"/>
    <row r="4051" s="211" customFormat="1" hidden="1"/>
    <row r="4052" s="211" customFormat="1" hidden="1"/>
    <row r="4053" s="211" customFormat="1" hidden="1"/>
    <row r="4054" s="211" customFormat="1" hidden="1"/>
    <row r="4055" s="211" customFormat="1" hidden="1"/>
    <row r="4056" s="211" customFormat="1" hidden="1"/>
    <row r="4057" s="211" customFormat="1" hidden="1"/>
    <row r="4058" s="211" customFormat="1" hidden="1"/>
    <row r="4059" s="211" customFormat="1" hidden="1"/>
    <row r="4060" s="211" customFormat="1" hidden="1"/>
    <row r="4061" s="211" customFormat="1" hidden="1"/>
    <row r="4062" s="211" customFormat="1" hidden="1"/>
    <row r="4063" s="211" customFormat="1" hidden="1"/>
    <row r="4064" s="211" customFormat="1" hidden="1"/>
    <row r="4065" s="211" customFormat="1" hidden="1"/>
    <row r="4066" s="211" customFormat="1" hidden="1"/>
    <row r="4067" s="211" customFormat="1" hidden="1"/>
    <row r="4068" s="211" customFormat="1" hidden="1"/>
    <row r="4069" s="211" customFormat="1" hidden="1"/>
    <row r="4070" s="211" customFormat="1" hidden="1"/>
    <row r="4071" s="211" customFormat="1" hidden="1"/>
    <row r="4072" s="211" customFormat="1" hidden="1"/>
    <row r="4073" s="211" customFormat="1" hidden="1"/>
    <row r="4074" s="211" customFormat="1" hidden="1"/>
    <row r="4075" s="211" customFormat="1" hidden="1"/>
    <row r="4076" s="211" customFormat="1" hidden="1"/>
    <row r="4077" s="211" customFormat="1" hidden="1"/>
    <row r="4078" s="211" customFormat="1" hidden="1"/>
    <row r="4079" s="211" customFormat="1" hidden="1"/>
    <row r="4080" s="211" customFormat="1" hidden="1"/>
    <row r="4081" s="211" customFormat="1" hidden="1"/>
    <row r="4082" s="211" customFormat="1" hidden="1"/>
    <row r="4083" s="211" customFormat="1" hidden="1"/>
    <row r="4084" s="211" customFormat="1" hidden="1"/>
    <row r="4085" s="211" customFormat="1" hidden="1"/>
    <row r="4086" s="211" customFormat="1" hidden="1"/>
    <row r="4087" s="211" customFormat="1" hidden="1"/>
    <row r="4088" s="211" customFormat="1" hidden="1"/>
    <row r="4089" s="211" customFormat="1" hidden="1"/>
    <row r="4090" s="211" customFormat="1" hidden="1"/>
    <row r="4091" s="211" customFormat="1" hidden="1"/>
    <row r="4092" s="211" customFormat="1" hidden="1"/>
    <row r="4093" s="211" customFormat="1" hidden="1"/>
    <row r="4094" s="211" customFormat="1" hidden="1"/>
    <row r="4095" s="211" customFormat="1" hidden="1"/>
    <row r="4096" s="211" customFormat="1" hidden="1"/>
    <row r="4097" s="211" customFormat="1" hidden="1"/>
    <row r="4098" s="211" customFormat="1" hidden="1"/>
    <row r="4099" s="211" customFormat="1" hidden="1"/>
    <row r="4100" s="211" customFormat="1" hidden="1"/>
    <row r="4101" s="211" customFormat="1" hidden="1"/>
    <row r="4102" s="211" customFormat="1" hidden="1"/>
    <row r="4103" s="211" customFormat="1" hidden="1"/>
    <row r="4104" s="211" customFormat="1" hidden="1"/>
    <row r="4105" s="211" customFormat="1" hidden="1"/>
    <row r="4106" s="211" customFormat="1" hidden="1"/>
    <row r="4107" s="211" customFormat="1" hidden="1"/>
    <row r="4108" s="211" customFormat="1" hidden="1"/>
    <row r="4109" s="211" customFormat="1" hidden="1"/>
    <row r="4110" s="211" customFormat="1" hidden="1"/>
    <row r="4111" s="211" customFormat="1" hidden="1"/>
    <row r="4112" s="211" customFormat="1" hidden="1"/>
    <row r="4113" s="211" customFormat="1" hidden="1"/>
    <row r="4114" s="211" customFormat="1" hidden="1"/>
    <row r="4115" s="211" customFormat="1" hidden="1"/>
    <row r="4116" s="211" customFormat="1" hidden="1"/>
    <row r="4117" s="211" customFormat="1" hidden="1"/>
    <row r="4118" s="211" customFormat="1" hidden="1"/>
    <row r="4119" s="211" customFormat="1" hidden="1"/>
    <row r="4120" s="211" customFormat="1" hidden="1"/>
    <row r="4121" s="211" customFormat="1" hidden="1"/>
    <row r="4122" s="211" customFormat="1" hidden="1"/>
    <row r="4123" s="211" customFormat="1" hidden="1"/>
    <row r="4124" s="211" customFormat="1" hidden="1"/>
    <row r="4125" s="211" customFormat="1" hidden="1"/>
    <row r="4126" s="211" customFormat="1" hidden="1"/>
    <row r="4127" s="211" customFormat="1" hidden="1"/>
    <row r="4128" s="211" customFormat="1" hidden="1"/>
    <row r="4129" s="211" customFormat="1" hidden="1"/>
    <row r="4130" s="211" customFormat="1" hidden="1"/>
    <row r="4131" s="211" customFormat="1" hidden="1"/>
    <row r="4132" s="211" customFormat="1" hidden="1"/>
    <row r="4133" s="211" customFormat="1" hidden="1"/>
    <row r="4134" s="211" customFormat="1" hidden="1"/>
    <row r="4135" s="211" customFormat="1" hidden="1"/>
    <row r="4136" s="211" customFormat="1" hidden="1"/>
    <row r="4137" s="211" customFormat="1" hidden="1"/>
    <row r="4138" s="211" customFormat="1" hidden="1"/>
    <row r="4139" s="211" customFormat="1" hidden="1"/>
    <row r="4140" s="211" customFormat="1" hidden="1"/>
    <row r="4141" s="211" customFormat="1" hidden="1"/>
    <row r="4142" s="211" customFormat="1" hidden="1"/>
    <row r="4143" s="211" customFormat="1" hidden="1"/>
    <row r="4144" s="211" customFormat="1" hidden="1"/>
    <row r="4145" s="211" customFormat="1" hidden="1"/>
    <row r="4146" s="211" customFormat="1" hidden="1"/>
    <row r="4147" s="211" customFormat="1" hidden="1"/>
    <row r="4148" s="211" customFormat="1" hidden="1"/>
    <row r="4149" s="211" customFormat="1" hidden="1"/>
    <row r="4150" s="211" customFormat="1" hidden="1"/>
    <row r="4151" s="211" customFormat="1" hidden="1"/>
    <row r="4152" s="211" customFormat="1" hidden="1"/>
    <row r="4153" s="211" customFormat="1" hidden="1"/>
    <row r="4154" s="211" customFormat="1" hidden="1"/>
    <row r="4155" s="211" customFormat="1" hidden="1"/>
    <row r="4156" s="211" customFormat="1" hidden="1"/>
    <row r="4157" s="211" customFormat="1" hidden="1"/>
    <row r="4158" s="211" customFormat="1" hidden="1"/>
    <row r="4159" s="211" customFormat="1" hidden="1"/>
    <row r="4160" s="211" customFormat="1" hidden="1"/>
    <row r="4161" s="211" customFormat="1" hidden="1"/>
    <row r="4162" s="211" customFormat="1" hidden="1"/>
    <row r="4163" s="211" customFormat="1" hidden="1"/>
    <row r="4164" s="211" customFormat="1" hidden="1"/>
    <row r="4165" s="211" customFormat="1" hidden="1"/>
    <row r="4166" s="211" customFormat="1" hidden="1"/>
    <row r="4167" s="211" customFormat="1" hidden="1"/>
    <row r="4168" s="211" customFormat="1" hidden="1"/>
    <row r="4169" s="211" customFormat="1" hidden="1"/>
    <row r="4170" s="211" customFormat="1" hidden="1"/>
    <row r="4171" s="211" customFormat="1" hidden="1"/>
    <row r="4172" s="211" customFormat="1" hidden="1"/>
    <row r="4173" s="211" customFormat="1" hidden="1"/>
    <row r="4174" s="211" customFormat="1" hidden="1"/>
    <row r="4175" s="211" customFormat="1" hidden="1"/>
    <row r="4176" s="211" customFormat="1" hidden="1"/>
    <row r="4177" s="211" customFormat="1" hidden="1"/>
    <row r="4178" s="211" customFormat="1" hidden="1"/>
    <row r="4179" s="211" customFormat="1" hidden="1"/>
    <row r="4180" s="211" customFormat="1" hidden="1"/>
    <row r="4181" s="211" customFormat="1" hidden="1"/>
    <row r="4182" s="211" customFormat="1" hidden="1"/>
    <row r="4183" s="211" customFormat="1" hidden="1"/>
    <row r="4184" s="211" customFormat="1" hidden="1"/>
    <row r="4185" s="211" customFormat="1" hidden="1"/>
    <row r="4186" s="211" customFormat="1" hidden="1"/>
    <row r="4187" s="211" customFormat="1" hidden="1"/>
    <row r="4188" s="211" customFormat="1" hidden="1"/>
    <row r="4189" s="211" customFormat="1" hidden="1"/>
    <row r="4190" s="211" customFormat="1" hidden="1"/>
    <row r="4191" s="211" customFormat="1" hidden="1"/>
    <row r="4192" s="211" customFormat="1" hidden="1"/>
    <row r="4193" s="211" customFormat="1" hidden="1"/>
    <row r="4194" s="211" customFormat="1" hidden="1"/>
    <row r="4195" s="211" customFormat="1" hidden="1"/>
    <row r="4196" s="211" customFormat="1" hidden="1"/>
    <row r="4197" s="211" customFormat="1" hidden="1"/>
    <row r="4198" s="211" customFormat="1" hidden="1"/>
    <row r="4199" s="211" customFormat="1" hidden="1"/>
    <row r="4200" s="211" customFormat="1" hidden="1"/>
    <row r="4201" s="211" customFormat="1" hidden="1"/>
    <row r="4202" s="211" customFormat="1" hidden="1"/>
    <row r="4203" s="211" customFormat="1" hidden="1"/>
    <row r="4204" s="211" customFormat="1" hidden="1"/>
    <row r="4205" s="211" customFormat="1" hidden="1"/>
    <row r="4206" s="211" customFormat="1" hidden="1"/>
    <row r="4207" s="211" customFormat="1" hidden="1"/>
    <row r="4208" s="211" customFormat="1" hidden="1"/>
    <row r="4209" s="211" customFormat="1" hidden="1"/>
    <row r="4210" s="211" customFormat="1" hidden="1"/>
    <row r="4211" s="211" customFormat="1" hidden="1"/>
    <row r="4212" s="211" customFormat="1" hidden="1"/>
    <row r="4213" s="211" customFormat="1" hidden="1"/>
    <row r="4214" s="211" customFormat="1" hidden="1"/>
    <row r="4215" s="211" customFormat="1" hidden="1"/>
    <row r="4216" s="211" customFormat="1" hidden="1"/>
    <row r="4217" s="211" customFormat="1" hidden="1"/>
    <row r="4218" s="211" customFormat="1" hidden="1"/>
    <row r="4219" s="211" customFormat="1" hidden="1"/>
    <row r="4220" s="211" customFormat="1" hidden="1"/>
    <row r="4221" s="211" customFormat="1" hidden="1"/>
    <row r="4222" s="211" customFormat="1" hidden="1"/>
    <row r="4223" s="211" customFormat="1" hidden="1"/>
    <row r="4224" s="211" customFormat="1" hidden="1"/>
    <row r="4225" s="211" customFormat="1" hidden="1"/>
    <row r="4226" s="211" customFormat="1" hidden="1"/>
    <row r="4227" s="211" customFormat="1" hidden="1"/>
    <row r="4228" s="211" customFormat="1" hidden="1"/>
    <row r="4229" s="211" customFormat="1" hidden="1"/>
    <row r="4230" s="211" customFormat="1" hidden="1"/>
    <row r="4231" s="211" customFormat="1" hidden="1"/>
    <row r="4232" s="211" customFormat="1" hidden="1"/>
    <row r="4233" s="211" customFormat="1" hidden="1"/>
    <row r="4234" s="211" customFormat="1" hidden="1"/>
    <row r="4235" s="211" customFormat="1" hidden="1"/>
    <row r="4236" s="211" customFormat="1" hidden="1"/>
    <row r="4237" s="211" customFormat="1" hidden="1"/>
    <row r="4238" s="211" customFormat="1" hidden="1"/>
    <row r="4239" s="211" customFormat="1" hidden="1"/>
    <row r="4240" s="211" customFormat="1" hidden="1"/>
    <row r="4241" s="211" customFormat="1" hidden="1"/>
    <row r="4242" s="211" customFormat="1" hidden="1"/>
    <row r="4243" s="211" customFormat="1" hidden="1"/>
    <row r="4244" s="211" customFormat="1" hidden="1"/>
    <row r="4245" s="211" customFormat="1" hidden="1"/>
    <row r="4246" s="211" customFormat="1" hidden="1"/>
    <row r="4247" s="211" customFormat="1" hidden="1"/>
    <row r="4248" s="211" customFormat="1" hidden="1"/>
    <row r="4249" s="211" customFormat="1" hidden="1"/>
    <row r="4250" s="211" customFormat="1" hidden="1"/>
    <row r="4251" s="211" customFormat="1" hidden="1"/>
    <row r="4252" s="211" customFormat="1" hidden="1"/>
    <row r="4253" s="211" customFormat="1" hidden="1"/>
    <row r="4254" s="211" customFormat="1" hidden="1"/>
    <row r="4255" s="211" customFormat="1" hidden="1"/>
    <row r="4256" s="211" customFormat="1" hidden="1"/>
    <row r="4257" s="211" customFormat="1" hidden="1"/>
    <row r="4258" s="211" customFormat="1" hidden="1"/>
    <row r="4259" s="211" customFormat="1" hidden="1"/>
    <row r="4260" s="211" customFormat="1" hidden="1"/>
    <row r="4261" s="211" customFormat="1" hidden="1"/>
    <row r="4262" s="211" customFormat="1" hidden="1"/>
    <row r="4263" s="211" customFormat="1" hidden="1"/>
    <row r="4264" s="211" customFormat="1" hidden="1"/>
    <row r="4265" s="211" customFormat="1" hidden="1"/>
    <row r="4266" s="211" customFormat="1" hidden="1"/>
    <row r="4267" s="211" customFormat="1" hidden="1"/>
    <row r="4268" s="211" customFormat="1" hidden="1"/>
    <row r="4269" s="211" customFormat="1" hidden="1"/>
    <row r="4270" s="211" customFormat="1" hidden="1"/>
    <row r="4271" s="211" customFormat="1" hidden="1"/>
    <row r="4272" s="211" customFormat="1" hidden="1"/>
    <row r="4273" s="211" customFormat="1" hidden="1"/>
    <row r="4274" s="211" customFormat="1" hidden="1"/>
    <row r="4275" s="211" customFormat="1" hidden="1"/>
    <row r="4276" s="211" customFormat="1" hidden="1"/>
    <row r="4277" s="211" customFormat="1" hidden="1"/>
    <row r="4278" s="211" customFormat="1" hidden="1"/>
    <row r="4279" s="211" customFormat="1" hidden="1"/>
    <row r="4280" s="211" customFormat="1" hidden="1"/>
    <row r="4281" s="211" customFormat="1" hidden="1"/>
    <row r="4282" s="211" customFormat="1" hidden="1"/>
    <row r="4283" s="211" customFormat="1" hidden="1"/>
    <row r="4284" s="211" customFormat="1" hidden="1"/>
    <row r="4285" s="211" customFormat="1" hidden="1"/>
    <row r="4286" s="211" customFormat="1" hidden="1"/>
    <row r="4287" s="211" customFormat="1" hidden="1"/>
    <row r="4288" s="211" customFormat="1" hidden="1"/>
    <row r="4289" s="211" customFormat="1" hidden="1"/>
    <row r="4290" s="211" customFormat="1" hidden="1"/>
    <row r="4291" s="211" customFormat="1" hidden="1"/>
    <row r="4292" s="211" customFormat="1" hidden="1"/>
    <row r="4293" s="211" customFormat="1" hidden="1"/>
    <row r="4294" s="211" customFormat="1" hidden="1"/>
    <row r="4295" s="211" customFormat="1" hidden="1"/>
    <row r="4296" s="211" customFormat="1" hidden="1"/>
    <row r="4297" s="211" customFormat="1" hidden="1"/>
    <row r="4298" s="211" customFormat="1" hidden="1"/>
    <row r="4299" s="211" customFormat="1" hidden="1"/>
    <row r="4300" s="211" customFormat="1" hidden="1"/>
    <row r="4301" s="211" customFormat="1" hidden="1"/>
    <row r="4302" s="211" customFormat="1" hidden="1"/>
    <row r="4303" s="211" customFormat="1" hidden="1"/>
    <row r="4304" s="211" customFormat="1" hidden="1"/>
    <row r="4305" s="211" customFormat="1" hidden="1"/>
    <row r="4306" s="211" customFormat="1" hidden="1"/>
    <row r="4307" s="211" customFormat="1" hidden="1"/>
    <row r="4308" s="211" customFormat="1" hidden="1"/>
    <row r="4309" s="211" customFormat="1" hidden="1"/>
    <row r="4310" s="211" customFormat="1" hidden="1"/>
    <row r="4311" s="211" customFormat="1" hidden="1"/>
    <row r="4312" s="211" customFormat="1" hidden="1"/>
    <row r="4313" s="211" customFormat="1" hidden="1"/>
    <row r="4314" s="211" customFormat="1" hidden="1"/>
    <row r="4315" s="211" customFormat="1" hidden="1"/>
    <row r="4316" s="211" customFormat="1" hidden="1"/>
    <row r="4317" s="211" customFormat="1" hidden="1"/>
    <row r="4318" s="211" customFormat="1" hidden="1"/>
    <row r="4319" s="211" customFormat="1" hidden="1"/>
    <row r="4320" s="211" customFormat="1" hidden="1"/>
    <row r="4321" s="211" customFormat="1" hidden="1"/>
    <row r="4322" s="211" customFormat="1" hidden="1"/>
    <row r="4323" s="211" customFormat="1" hidden="1"/>
    <row r="4324" s="211" customFormat="1" hidden="1"/>
    <row r="4325" s="211" customFormat="1" hidden="1"/>
    <row r="4326" s="211" customFormat="1" hidden="1"/>
    <row r="4327" s="211" customFormat="1" hidden="1"/>
    <row r="4328" s="211" customFormat="1" hidden="1"/>
    <row r="4329" s="211" customFormat="1" hidden="1"/>
    <row r="4330" s="211" customFormat="1" hidden="1"/>
    <row r="4331" s="211" customFormat="1" hidden="1"/>
    <row r="4332" s="211" customFormat="1" hidden="1"/>
    <row r="4333" s="211" customFormat="1" hidden="1"/>
    <row r="4334" s="211" customFormat="1" hidden="1"/>
    <row r="4335" s="211" customFormat="1" hidden="1"/>
    <row r="4336" s="211" customFormat="1" hidden="1"/>
    <row r="4337" s="211" customFormat="1" hidden="1"/>
    <row r="4338" s="211" customFormat="1" hidden="1"/>
    <row r="4339" s="211" customFormat="1" hidden="1"/>
    <row r="4340" s="211" customFormat="1" hidden="1"/>
    <row r="4341" s="211" customFormat="1" hidden="1"/>
    <row r="4342" s="211" customFormat="1" hidden="1"/>
    <row r="4343" s="211" customFormat="1" hidden="1"/>
    <row r="4344" s="211" customFormat="1" hidden="1"/>
    <row r="4345" s="211" customFormat="1" hidden="1"/>
    <row r="4346" s="211" customFormat="1" hidden="1"/>
    <row r="4347" s="211" customFormat="1" hidden="1"/>
    <row r="4348" s="211" customFormat="1" hidden="1"/>
    <row r="4349" s="211" customFormat="1" hidden="1"/>
    <row r="4350" s="211" customFormat="1" hidden="1"/>
    <row r="4351" s="211" customFormat="1" hidden="1"/>
    <row r="4352" s="211" customFormat="1" hidden="1"/>
    <row r="4353" s="211" customFormat="1" hidden="1"/>
    <row r="4354" s="211" customFormat="1" hidden="1"/>
    <row r="4355" s="211" customFormat="1" hidden="1"/>
    <row r="4356" s="211" customFormat="1" hidden="1"/>
    <row r="4357" s="211" customFormat="1" hidden="1"/>
    <row r="4358" s="211" customFormat="1" hidden="1"/>
    <row r="4359" s="211" customFormat="1" hidden="1"/>
    <row r="4360" s="211" customFormat="1" hidden="1"/>
    <row r="4361" s="211" customFormat="1" hidden="1"/>
    <row r="4362" s="211" customFormat="1" hidden="1"/>
    <row r="4363" s="211" customFormat="1" hidden="1"/>
    <row r="4364" s="211" customFormat="1" hidden="1"/>
    <row r="4365" s="211" customFormat="1" hidden="1"/>
    <row r="4366" s="211" customFormat="1" hidden="1"/>
    <row r="4367" s="211" customFormat="1" hidden="1"/>
    <row r="4368" s="211" customFormat="1" hidden="1"/>
    <row r="4369" s="211" customFormat="1" hidden="1"/>
    <row r="4370" s="211" customFormat="1" hidden="1"/>
    <row r="4371" s="211" customFormat="1" hidden="1"/>
    <row r="4372" s="211" customFormat="1" hidden="1"/>
    <row r="4373" s="211" customFormat="1" hidden="1"/>
    <row r="4374" s="211" customFormat="1" hidden="1"/>
    <row r="4375" s="211" customFormat="1" hidden="1"/>
    <row r="4376" s="211" customFormat="1" hidden="1"/>
    <row r="4377" s="211" customFormat="1" hidden="1"/>
    <row r="4378" s="211" customFormat="1" hidden="1"/>
    <row r="4379" s="211" customFormat="1" hidden="1"/>
    <row r="4380" s="211" customFormat="1" hidden="1"/>
    <row r="4381" s="211" customFormat="1" hidden="1"/>
    <row r="4382" s="211" customFormat="1" hidden="1"/>
    <row r="4383" s="211" customFormat="1" hidden="1"/>
    <row r="4384" s="211" customFormat="1" hidden="1"/>
    <row r="4385" s="211" customFormat="1" hidden="1"/>
    <row r="4386" s="211" customFormat="1" hidden="1"/>
    <row r="4387" s="211" customFormat="1" hidden="1"/>
    <row r="4388" s="211" customFormat="1" hidden="1"/>
    <row r="4389" s="211" customFormat="1" hidden="1"/>
    <row r="4390" s="211" customFormat="1" hidden="1"/>
    <row r="4391" s="211" customFormat="1" hidden="1"/>
    <row r="4392" s="211" customFormat="1" hidden="1"/>
    <row r="4393" s="211" customFormat="1" hidden="1"/>
    <row r="4394" s="211" customFormat="1" hidden="1"/>
    <row r="4395" s="211" customFormat="1" hidden="1"/>
    <row r="4396" s="211" customFormat="1" hidden="1"/>
    <row r="4397" s="211" customFormat="1" hidden="1"/>
    <row r="4398" s="211" customFormat="1" hidden="1"/>
    <row r="4399" s="211" customFormat="1" hidden="1"/>
    <row r="4400" s="211" customFormat="1" hidden="1"/>
    <row r="4401" s="211" customFormat="1" hidden="1"/>
    <row r="4402" s="211" customFormat="1" hidden="1"/>
    <row r="4403" s="211" customFormat="1" hidden="1"/>
    <row r="4404" s="211" customFormat="1" hidden="1"/>
    <row r="4405" s="211" customFormat="1" hidden="1"/>
    <row r="4406" s="211" customFormat="1" hidden="1"/>
    <row r="4407" s="211" customFormat="1" hidden="1"/>
    <row r="4408" s="211" customFormat="1" hidden="1"/>
    <row r="4409" s="211" customFormat="1" hidden="1"/>
    <row r="4410" s="211" customFormat="1" hidden="1"/>
    <row r="4411" s="211" customFormat="1" hidden="1"/>
    <row r="4412" s="211" customFormat="1" hidden="1"/>
    <row r="4413" s="211" customFormat="1" hidden="1"/>
    <row r="4414" s="211" customFormat="1" hidden="1"/>
    <row r="4415" s="211" customFormat="1" hidden="1"/>
    <row r="4416" s="211" customFormat="1" hidden="1"/>
    <row r="4417" s="211" customFormat="1" hidden="1"/>
    <row r="4418" s="211" customFormat="1" hidden="1"/>
    <row r="4419" s="211" customFormat="1" hidden="1"/>
    <row r="4420" s="211" customFormat="1" hidden="1"/>
    <row r="4421" s="211" customFormat="1" hidden="1"/>
    <row r="4422" s="211" customFormat="1" hidden="1"/>
    <row r="4423" s="211" customFormat="1" hidden="1"/>
    <row r="4424" s="211" customFormat="1" hidden="1"/>
    <row r="4425" s="211" customFormat="1" hidden="1"/>
    <row r="4426" s="211" customFormat="1" hidden="1"/>
    <row r="4427" s="211" customFormat="1" hidden="1"/>
    <row r="4428" s="211" customFormat="1" hidden="1"/>
    <row r="4429" s="211" customFormat="1" hidden="1"/>
    <row r="4430" s="211" customFormat="1" hidden="1"/>
    <row r="4431" s="211" customFormat="1" hidden="1"/>
    <row r="4432" s="211" customFormat="1" hidden="1"/>
    <row r="4433" s="211" customFormat="1" hidden="1"/>
    <row r="4434" s="211" customFormat="1" hidden="1"/>
    <row r="4435" s="211" customFormat="1" hidden="1"/>
    <row r="4436" s="211" customFormat="1" hidden="1"/>
    <row r="4437" s="211" customFormat="1" hidden="1"/>
    <row r="4438" s="211" customFormat="1" hidden="1"/>
    <row r="4439" s="211" customFormat="1" hidden="1"/>
    <row r="4440" s="211" customFormat="1" hidden="1"/>
    <row r="4441" s="211" customFormat="1" hidden="1"/>
    <row r="4442" s="211" customFormat="1" hidden="1"/>
    <row r="4443" s="211" customFormat="1" hidden="1"/>
    <row r="4444" s="211" customFormat="1" hidden="1"/>
    <row r="4445" s="211" customFormat="1" hidden="1"/>
    <row r="4446" s="211" customFormat="1" hidden="1"/>
    <row r="4447" s="211" customFormat="1" hidden="1"/>
    <row r="4448" s="211" customFormat="1" hidden="1"/>
    <row r="4449" s="211" customFormat="1" hidden="1"/>
    <row r="4450" s="211" customFormat="1" hidden="1"/>
    <row r="4451" s="211" customFormat="1" hidden="1"/>
    <row r="4452" s="211" customFormat="1" hidden="1"/>
    <row r="4453" s="211" customFormat="1" hidden="1"/>
    <row r="4454" s="211" customFormat="1" hidden="1"/>
    <row r="4455" s="211" customFormat="1" hidden="1"/>
    <row r="4456" s="211" customFormat="1" hidden="1"/>
    <row r="4457" s="211" customFormat="1" hidden="1"/>
    <row r="4458" s="211" customFormat="1" hidden="1"/>
    <row r="4459" s="211" customFormat="1" hidden="1"/>
    <row r="4460" s="211" customFormat="1" hidden="1"/>
    <row r="4461" s="211" customFormat="1" hidden="1"/>
    <row r="4462" s="211" customFormat="1" hidden="1"/>
    <row r="4463" s="211" customFormat="1" hidden="1"/>
    <row r="4464" s="211" customFormat="1" hidden="1"/>
    <row r="4465" s="211" customFormat="1" hidden="1"/>
    <row r="4466" s="211" customFormat="1" hidden="1"/>
    <row r="4467" s="211" customFormat="1" hidden="1"/>
    <row r="4468" s="211" customFormat="1" hidden="1"/>
    <row r="4469" s="211" customFormat="1" hidden="1"/>
    <row r="4470" s="211" customFormat="1" hidden="1"/>
    <row r="4471" s="211" customFormat="1" hidden="1"/>
    <row r="4472" s="211" customFormat="1" hidden="1"/>
    <row r="4473" s="211" customFormat="1" hidden="1"/>
    <row r="4474" s="211" customFormat="1" hidden="1"/>
    <row r="4475" s="211" customFormat="1" hidden="1"/>
    <row r="4476" s="211" customFormat="1" hidden="1"/>
    <row r="4477" s="211" customFormat="1" hidden="1"/>
    <row r="4478" s="211" customFormat="1" hidden="1"/>
    <row r="4479" s="211" customFormat="1" hidden="1"/>
    <row r="4480" s="211" customFormat="1" hidden="1"/>
    <row r="4481" s="211" customFormat="1" hidden="1"/>
    <row r="4482" s="211" customFormat="1" hidden="1"/>
    <row r="4483" s="211" customFormat="1" hidden="1"/>
    <row r="4484" s="211" customFormat="1" hidden="1"/>
    <row r="4485" s="211" customFormat="1" hidden="1"/>
    <row r="4486" s="211" customFormat="1" hidden="1"/>
    <row r="4487" s="211" customFormat="1" hidden="1"/>
    <row r="4488" s="211" customFormat="1" hidden="1"/>
    <row r="4489" s="211" customFormat="1" hidden="1"/>
    <row r="4490" s="211" customFormat="1" hidden="1"/>
    <row r="4491" s="211" customFormat="1" hidden="1"/>
    <row r="4492" s="211" customFormat="1" hidden="1"/>
    <row r="4493" s="211" customFormat="1" hidden="1"/>
    <row r="4494" s="211" customFormat="1" hidden="1"/>
    <row r="4495" s="211" customFormat="1" hidden="1"/>
    <row r="4496" s="211" customFormat="1" hidden="1"/>
    <row r="4497" s="211" customFormat="1" hidden="1"/>
    <row r="4498" s="211" customFormat="1" hidden="1"/>
    <row r="4499" s="211" customFormat="1" hidden="1"/>
    <row r="4500" s="211" customFormat="1" hidden="1"/>
    <row r="4501" s="211" customFormat="1" hidden="1"/>
    <row r="4502" s="211" customFormat="1" hidden="1"/>
    <row r="4503" s="211" customFormat="1" hidden="1"/>
    <row r="4504" s="211" customFormat="1" hidden="1"/>
    <row r="4505" s="211" customFormat="1" hidden="1"/>
    <row r="4506" s="211" customFormat="1" hidden="1"/>
    <row r="4507" s="211" customFormat="1" hidden="1"/>
    <row r="4508" s="211" customFormat="1" hidden="1"/>
    <row r="4509" s="211" customFormat="1" hidden="1"/>
    <row r="4510" s="211" customFormat="1" hidden="1"/>
    <row r="4511" s="211" customFormat="1" hidden="1"/>
    <row r="4512" s="211" customFormat="1" hidden="1"/>
    <row r="4513" s="211" customFormat="1" hidden="1"/>
    <row r="4514" s="211" customFormat="1" hidden="1"/>
    <row r="4515" s="211" customFormat="1" hidden="1"/>
    <row r="4516" s="211" customFormat="1" hidden="1"/>
    <row r="4517" s="211" customFormat="1" hidden="1"/>
    <row r="4518" s="211" customFormat="1" hidden="1"/>
    <row r="4519" s="211" customFormat="1" hidden="1"/>
    <row r="4520" s="211" customFormat="1" hidden="1"/>
    <row r="4521" s="211" customFormat="1" hidden="1"/>
    <row r="4522" s="211" customFormat="1" hidden="1"/>
    <row r="4523" s="211" customFormat="1" hidden="1"/>
    <row r="4524" s="211" customFormat="1" hidden="1"/>
    <row r="4525" s="211" customFormat="1" hidden="1"/>
    <row r="4526" s="211" customFormat="1" hidden="1"/>
    <row r="4527" s="211" customFormat="1" hidden="1"/>
    <row r="4528" s="211" customFormat="1" hidden="1"/>
    <row r="4529" s="211" customFormat="1" hidden="1"/>
    <row r="4530" s="211" customFormat="1" hidden="1"/>
    <row r="4531" s="211" customFormat="1" hidden="1"/>
    <row r="4532" s="211" customFormat="1" hidden="1"/>
    <row r="4533" s="211" customFormat="1" hidden="1"/>
    <row r="4534" s="211" customFormat="1" hidden="1"/>
    <row r="4535" s="211" customFormat="1" hidden="1"/>
    <row r="4536" s="211" customFormat="1" hidden="1"/>
    <row r="4537" s="211" customFormat="1" hidden="1"/>
    <row r="4538" s="211" customFormat="1" hidden="1"/>
    <row r="4539" s="211" customFormat="1" hidden="1"/>
    <row r="4540" s="211" customFormat="1" hidden="1"/>
    <row r="4541" s="211" customFormat="1" hidden="1"/>
    <row r="4542" s="211" customFormat="1" hidden="1"/>
    <row r="4543" s="211" customFormat="1" hidden="1"/>
    <row r="4544" s="211" customFormat="1" hidden="1"/>
    <row r="4545" s="211" customFormat="1" hidden="1"/>
    <row r="4546" s="211" customFormat="1" hidden="1"/>
    <row r="4547" s="211" customFormat="1" hidden="1"/>
    <row r="4548" s="211" customFormat="1" hidden="1"/>
    <row r="4549" s="211" customFormat="1" hidden="1"/>
    <row r="4550" s="211" customFormat="1" hidden="1"/>
    <row r="4551" s="211" customFormat="1" hidden="1"/>
    <row r="4552" s="211" customFormat="1" hidden="1"/>
    <row r="4553" s="211" customFormat="1" hidden="1"/>
    <row r="4554" s="211" customFormat="1" hidden="1"/>
    <row r="4555" s="211" customFormat="1" hidden="1"/>
    <row r="4556" s="211" customFormat="1" hidden="1"/>
    <row r="4557" s="211" customFormat="1" hidden="1"/>
    <row r="4558" s="211" customFormat="1" hidden="1"/>
    <row r="4559" s="211" customFormat="1" hidden="1"/>
    <row r="4560" s="211" customFormat="1" hidden="1"/>
    <row r="4561" s="211" customFormat="1" hidden="1"/>
    <row r="4562" s="211" customFormat="1" hidden="1"/>
    <row r="4563" s="211" customFormat="1" hidden="1"/>
    <row r="4564" s="211" customFormat="1" hidden="1"/>
    <row r="4565" s="211" customFormat="1" hidden="1"/>
    <row r="4566" s="211" customFormat="1" hidden="1"/>
    <row r="4567" s="211" customFormat="1" hidden="1"/>
    <row r="4568" s="211" customFormat="1" hidden="1"/>
    <row r="4569" s="211" customFormat="1" hidden="1"/>
    <row r="4570" s="211" customFormat="1" hidden="1"/>
    <row r="4571" s="211" customFormat="1" hidden="1"/>
    <row r="4572" s="211" customFormat="1" hidden="1"/>
    <row r="4573" s="211" customFormat="1" hidden="1"/>
    <row r="4574" s="211" customFormat="1" hidden="1"/>
    <row r="4575" s="211" customFormat="1" hidden="1"/>
    <row r="4576" s="211" customFormat="1" hidden="1"/>
    <row r="4577" s="211" customFormat="1" hidden="1"/>
    <row r="4578" s="211" customFormat="1" hidden="1"/>
    <row r="4579" s="211" customFormat="1" hidden="1"/>
    <row r="4580" s="211" customFormat="1" hidden="1"/>
    <row r="4581" s="211" customFormat="1" hidden="1"/>
    <row r="4582" s="211" customFormat="1" hidden="1"/>
    <row r="4583" s="211" customFormat="1" hidden="1"/>
    <row r="4584" s="211" customFormat="1" hidden="1"/>
    <row r="4585" s="211" customFormat="1" hidden="1"/>
    <row r="4586" s="211" customFormat="1" hidden="1"/>
    <row r="4587" s="211" customFormat="1" hidden="1"/>
    <row r="4588" s="211" customFormat="1" hidden="1"/>
    <row r="4589" s="211" customFormat="1" hidden="1"/>
    <row r="4590" s="211" customFormat="1" hidden="1"/>
    <row r="4591" s="211" customFormat="1" hidden="1"/>
    <row r="4592" s="211" customFormat="1" hidden="1"/>
    <row r="4593" s="211" customFormat="1" hidden="1"/>
    <row r="4594" s="211" customFormat="1" hidden="1"/>
    <row r="4595" s="211" customFormat="1" hidden="1"/>
    <row r="4596" s="211" customFormat="1" hidden="1"/>
    <row r="4597" s="211" customFormat="1" hidden="1"/>
    <row r="4598" s="211" customFormat="1" hidden="1"/>
    <row r="4599" s="211" customFormat="1" hidden="1"/>
    <row r="4600" s="211" customFormat="1" hidden="1"/>
    <row r="4601" s="211" customFormat="1" hidden="1"/>
    <row r="4602" s="211" customFormat="1" hidden="1"/>
    <row r="4603" s="211" customFormat="1" hidden="1"/>
    <row r="4604" s="211" customFormat="1" hidden="1"/>
    <row r="4605" s="211" customFormat="1" hidden="1"/>
    <row r="4606" s="211" customFormat="1" hidden="1"/>
    <row r="4607" s="211" customFormat="1" hidden="1"/>
    <row r="4608" s="211" customFormat="1" hidden="1"/>
    <row r="4609" s="211" customFormat="1" hidden="1"/>
    <row r="4610" s="211" customFormat="1" hidden="1"/>
    <row r="4611" s="211" customFormat="1" hidden="1"/>
    <row r="4612" s="211" customFormat="1" hidden="1"/>
    <row r="4613" s="211" customFormat="1" hidden="1"/>
    <row r="4614" s="211" customFormat="1" hidden="1"/>
    <row r="4615" s="211" customFormat="1" hidden="1"/>
    <row r="4616" s="211" customFormat="1" hidden="1"/>
    <row r="4617" s="211" customFormat="1" hidden="1"/>
    <row r="4618" s="211" customFormat="1" hidden="1"/>
    <row r="4619" s="211" customFormat="1" hidden="1"/>
    <row r="4620" s="211" customFormat="1" hidden="1"/>
    <row r="4621" s="211" customFormat="1" hidden="1"/>
    <row r="4622" s="211" customFormat="1" hidden="1"/>
    <row r="4623" s="211" customFormat="1" hidden="1"/>
    <row r="4624" s="211" customFormat="1" hidden="1"/>
    <row r="4625" s="211" customFormat="1" hidden="1"/>
    <row r="4626" s="211" customFormat="1" hidden="1"/>
    <row r="4627" s="211" customFormat="1" hidden="1"/>
    <row r="4628" s="211" customFormat="1" hidden="1"/>
    <row r="4629" s="211" customFormat="1" hidden="1"/>
    <row r="4630" s="211" customFormat="1" hidden="1"/>
    <row r="4631" s="211" customFormat="1" hidden="1"/>
    <row r="4632" s="211" customFormat="1" hidden="1"/>
    <row r="4633" s="211" customFormat="1" hidden="1"/>
    <row r="4634" s="211" customFormat="1" hidden="1"/>
    <row r="4635" s="211" customFormat="1" hidden="1"/>
    <row r="4636" s="211" customFormat="1" hidden="1"/>
    <row r="4637" s="211" customFormat="1" hidden="1"/>
    <row r="4638" s="211" customFormat="1" hidden="1"/>
    <row r="4639" s="211" customFormat="1" hidden="1"/>
    <row r="4640" s="211" customFormat="1" hidden="1"/>
    <row r="4641" s="211" customFormat="1" hidden="1"/>
    <row r="4642" s="211" customFormat="1" hidden="1"/>
    <row r="4643" s="211" customFormat="1" hidden="1"/>
    <row r="4644" s="211" customFormat="1" hidden="1"/>
    <row r="4645" s="211" customFormat="1" hidden="1"/>
    <row r="4646" s="211" customFormat="1" hidden="1"/>
    <row r="4647" s="211" customFormat="1" hidden="1"/>
    <row r="4648" s="211" customFormat="1" hidden="1"/>
    <row r="4649" s="211" customFormat="1" hidden="1"/>
    <row r="4650" s="211" customFormat="1" hidden="1"/>
    <row r="4651" s="211" customFormat="1" hidden="1"/>
    <row r="4652" s="211" customFormat="1" hidden="1"/>
    <row r="4653" s="211" customFormat="1" hidden="1"/>
    <row r="4654" s="211" customFormat="1" hidden="1"/>
    <row r="4655" s="211" customFormat="1" hidden="1"/>
    <row r="4656" s="211" customFormat="1" hidden="1"/>
    <row r="4657" s="211" customFormat="1" hidden="1"/>
    <row r="4658" s="211" customFormat="1" hidden="1"/>
    <row r="4659" s="211" customFormat="1" hidden="1"/>
    <row r="4660" s="211" customFormat="1" hidden="1"/>
    <row r="4661" s="211" customFormat="1" hidden="1"/>
    <row r="4662" s="211" customFormat="1" hidden="1"/>
    <row r="4663" s="211" customFormat="1" hidden="1"/>
    <row r="4664" s="211" customFormat="1" hidden="1"/>
    <row r="4665" s="211" customFormat="1" hidden="1"/>
    <row r="4666" s="211" customFormat="1" hidden="1"/>
    <row r="4667" s="211" customFormat="1" hidden="1"/>
    <row r="4668" s="211" customFormat="1" hidden="1"/>
    <row r="4669" s="211" customFormat="1" hidden="1"/>
    <row r="4670" s="211" customFormat="1" hidden="1"/>
    <row r="4671" s="211" customFormat="1" hidden="1"/>
    <row r="4672" s="211" customFormat="1" hidden="1"/>
    <row r="4673" s="211" customFormat="1" hidden="1"/>
    <row r="4674" s="211" customFormat="1" hidden="1"/>
    <row r="4675" s="211" customFormat="1" hidden="1"/>
    <row r="4676" s="211" customFormat="1" hidden="1"/>
    <row r="4677" s="211" customFormat="1" hidden="1"/>
    <row r="4678" s="211" customFormat="1" hidden="1"/>
    <row r="4679" s="211" customFormat="1" hidden="1"/>
    <row r="4680" s="211" customFormat="1" hidden="1"/>
    <row r="4681" s="211" customFormat="1" hidden="1"/>
    <row r="4682" s="211" customFormat="1" hidden="1"/>
    <row r="4683" s="211" customFormat="1" hidden="1"/>
    <row r="4684" s="211" customFormat="1" hidden="1"/>
    <row r="4685" s="211" customFormat="1" hidden="1"/>
    <row r="4686" s="211" customFormat="1" hidden="1"/>
    <row r="4687" s="211" customFormat="1" hidden="1"/>
    <row r="4688" s="211" customFormat="1" hidden="1"/>
    <row r="4689" s="211" customFormat="1" hidden="1"/>
    <row r="4690" s="211" customFormat="1" hidden="1"/>
    <row r="4691" s="211" customFormat="1" hidden="1"/>
    <row r="4692" s="211" customFormat="1" hidden="1"/>
    <row r="4693" s="211" customFormat="1" hidden="1"/>
    <row r="4694" s="211" customFormat="1" hidden="1"/>
    <row r="4695" s="211" customFormat="1" hidden="1"/>
    <row r="4696" s="211" customFormat="1" hidden="1"/>
    <row r="4697" s="211" customFormat="1" hidden="1"/>
    <row r="4698" s="211" customFormat="1" hidden="1"/>
    <row r="4699" s="211" customFormat="1" hidden="1"/>
    <row r="4700" s="211" customFormat="1" hidden="1"/>
    <row r="4701" s="211" customFormat="1" hidden="1"/>
    <row r="4702" s="211" customFormat="1" hidden="1"/>
    <row r="4703" s="211" customFormat="1" hidden="1"/>
    <row r="4704" s="211" customFormat="1" hidden="1"/>
    <row r="4705" s="211" customFormat="1" hidden="1"/>
    <row r="4706" s="211" customFormat="1" hidden="1"/>
    <row r="4707" s="211" customFormat="1" hidden="1"/>
    <row r="4708" s="211" customFormat="1" hidden="1"/>
    <row r="4709" s="211" customFormat="1" hidden="1"/>
    <row r="4710" s="211" customFormat="1" hidden="1"/>
    <row r="4711" s="211" customFormat="1" hidden="1"/>
    <row r="4712" s="211" customFormat="1" hidden="1"/>
    <row r="4713" s="211" customFormat="1" hidden="1"/>
    <row r="4714" s="211" customFormat="1" hidden="1"/>
    <row r="4715" s="211" customFormat="1" hidden="1"/>
    <row r="4716" s="211" customFormat="1" hidden="1"/>
    <row r="4717" s="211" customFormat="1" hidden="1"/>
    <row r="4718" s="211" customFormat="1" hidden="1"/>
    <row r="4719" s="211" customFormat="1" hidden="1"/>
    <row r="4720" s="211" customFormat="1" hidden="1"/>
    <row r="4721" s="211" customFormat="1" hidden="1"/>
    <row r="4722" s="211" customFormat="1" hidden="1"/>
    <row r="4723" s="211" customFormat="1" hidden="1"/>
    <row r="4724" s="211" customFormat="1" hidden="1"/>
    <row r="4725" s="211" customFormat="1" hidden="1"/>
    <row r="4726" s="211" customFormat="1" hidden="1"/>
    <row r="4727" s="211" customFormat="1" hidden="1"/>
    <row r="4728" s="211" customFormat="1" hidden="1"/>
    <row r="4729" s="211" customFormat="1" hidden="1"/>
    <row r="4730" s="211" customFormat="1" hidden="1"/>
    <row r="4731" s="211" customFormat="1" hidden="1"/>
    <row r="4732" s="211" customFormat="1" hidden="1"/>
    <row r="4733" s="211" customFormat="1" hidden="1"/>
    <row r="4734" s="211" customFormat="1" hidden="1"/>
    <row r="4735" s="211" customFormat="1" hidden="1"/>
    <row r="4736" s="211" customFormat="1" hidden="1"/>
    <row r="4737" s="211" customFormat="1" hidden="1"/>
    <row r="4738" s="211" customFormat="1" hidden="1"/>
    <row r="4739" s="211" customFormat="1" hidden="1"/>
    <row r="4740" s="211" customFormat="1" hidden="1"/>
    <row r="4741" s="211" customFormat="1" hidden="1"/>
    <row r="4742" s="211" customFormat="1" hidden="1"/>
    <row r="4743" s="211" customFormat="1" hidden="1"/>
    <row r="4744" s="211" customFormat="1" hidden="1"/>
    <row r="4745" s="211" customFormat="1" hidden="1"/>
    <row r="4746" s="211" customFormat="1" hidden="1"/>
    <row r="4747" s="211" customFormat="1" hidden="1"/>
    <row r="4748" s="211" customFormat="1" hidden="1"/>
    <row r="4749" s="211" customFormat="1" hidden="1"/>
    <row r="4750" s="211" customFormat="1" hidden="1"/>
    <row r="4751" s="211" customFormat="1" hidden="1"/>
    <row r="4752" s="211" customFormat="1" hidden="1"/>
    <row r="4753" s="211" customFormat="1" hidden="1"/>
    <row r="4754" s="211" customFormat="1" hidden="1"/>
    <row r="4755" s="211" customFormat="1" hidden="1"/>
    <row r="4756" s="211" customFormat="1" hidden="1"/>
    <row r="4757" s="211" customFormat="1" hidden="1"/>
    <row r="4758" s="211" customFormat="1" hidden="1"/>
    <row r="4759" s="211" customFormat="1" hidden="1"/>
    <row r="4760" s="211" customFormat="1" hidden="1"/>
    <row r="4761" s="211" customFormat="1" hidden="1"/>
    <row r="4762" s="211" customFormat="1" hidden="1"/>
    <row r="4763" s="211" customFormat="1" hidden="1"/>
    <row r="4764" s="211" customFormat="1" hidden="1"/>
    <row r="4765" s="211" customFormat="1" hidden="1"/>
    <row r="4766" s="211" customFormat="1" hidden="1"/>
    <row r="4767" s="211" customFormat="1" hidden="1"/>
    <row r="4768" s="211" customFormat="1" hidden="1"/>
    <row r="4769" s="211" customFormat="1" hidden="1"/>
    <row r="4770" s="211" customFormat="1" hidden="1"/>
    <row r="4771" s="211" customFormat="1" hidden="1"/>
    <row r="4772" s="211" customFormat="1" hidden="1"/>
    <row r="4773" s="211" customFormat="1" hidden="1"/>
    <row r="4774" s="211" customFormat="1" hidden="1"/>
    <row r="4775" s="211" customFormat="1" hidden="1"/>
    <row r="4776" s="211" customFormat="1" hidden="1"/>
    <row r="4777" s="211" customFormat="1" hidden="1"/>
    <row r="4778" s="211" customFormat="1" hidden="1"/>
    <row r="4779" s="211" customFormat="1" hidden="1"/>
    <row r="4780" s="211" customFormat="1" hidden="1"/>
    <row r="4781" s="211" customFormat="1" hidden="1"/>
    <row r="4782" s="211" customFormat="1" hidden="1"/>
    <row r="4783" s="211" customFormat="1" hidden="1"/>
    <row r="4784" s="211" customFormat="1" hidden="1"/>
    <row r="4785" s="211" customFormat="1" hidden="1"/>
    <row r="4786" s="211" customFormat="1" hidden="1"/>
    <row r="4787" s="211" customFormat="1" hidden="1"/>
    <row r="4788" s="211" customFormat="1" hidden="1"/>
    <row r="4789" s="211" customFormat="1" hidden="1"/>
    <row r="4790" s="211" customFormat="1" hidden="1"/>
    <row r="4791" s="211" customFormat="1" hidden="1"/>
    <row r="4792" s="211" customFormat="1" hidden="1"/>
    <row r="4793" s="211" customFormat="1" hidden="1"/>
    <row r="4794" s="211" customFormat="1" hidden="1"/>
    <row r="4795" s="211" customFormat="1" hidden="1"/>
    <row r="4796" s="211" customFormat="1" hidden="1"/>
    <row r="4797" s="211" customFormat="1" hidden="1"/>
    <row r="4798" s="211" customFormat="1" hidden="1"/>
    <row r="4799" s="211" customFormat="1" hidden="1"/>
    <row r="4800" s="211" customFormat="1" hidden="1"/>
    <row r="4801" s="211" customFormat="1" hidden="1"/>
    <row r="4802" s="211" customFormat="1" hidden="1"/>
    <row r="4803" s="211" customFormat="1" hidden="1"/>
    <row r="4804" s="211" customFormat="1" hidden="1"/>
    <row r="4805" s="211" customFormat="1" hidden="1"/>
    <row r="4806" s="211" customFormat="1" hidden="1"/>
    <row r="4807" s="211" customFormat="1" hidden="1"/>
    <row r="4808" s="211" customFormat="1" hidden="1"/>
    <row r="4809" s="211" customFormat="1" hidden="1"/>
    <row r="4810" s="211" customFormat="1" hidden="1"/>
    <row r="4811" s="211" customFormat="1" hidden="1"/>
    <row r="4812" s="211" customFormat="1" hidden="1"/>
    <row r="4813" s="211" customFormat="1" hidden="1"/>
    <row r="4814" s="211" customFormat="1" hidden="1"/>
    <row r="4815" s="211" customFormat="1" hidden="1"/>
    <row r="4816" s="211" customFormat="1" hidden="1"/>
    <row r="4817" s="211" customFormat="1" hidden="1"/>
    <row r="4818" s="211" customFormat="1" hidden="1"/>
    <row r="4819" s="211" customFormat="1" hidden="1"/>
    <row r="4820" s="211" customFormat="1" hidden="1"/>
    <row r="4821" s="211" customFormat="1" hidden="1"/>
    <row r="4822" s="211" customFormat="1" hidden="1"/>
    <row r="4823" s="211" customFormat="1" hidden="1"/>
    <row r="4824" s="211" customFormat="1" hidden="1"/>
    <row r="4825" s="211" customFormat="1" hidden="1"/>
    <row r="4826" s="211" customFormat="1" hidden="1"/>
    <row r="4827" s="211" customFormat="1" hidden="1"/>
    <row r="4828" s="211" customFormat="1" hidden="1"/>
    <row r="4829" s="211" customFormat="1" hidden="1"/>
    <row r="4830" s="211" customFormat="1" hidden="1"/>
    <row r="4831" s="211" customFormat="1" hidden="1"/>
    <row r="4832" s="211" customFormat="1" hidden="1"/>
    <row r="4833" s="211" customFormat="1" hidden="1"/>
    <row r="4834" s="211" customFormat="1" hidden="1"/>
    <row r="4835" s="211" customFormat="1" hidden="1"/>
    <row r="4836" s="211" customFormat="1" hidden="1"/>
    <row r="4837" s="211" customFormat="1" hidden="1"/>
    <row r="4838" s="211" customFormat="1" hidden="1"/>
    <row r="4839" s="211" customFormat="1" hidden="1"/>
    <row r="4840" s="211" customFormat="1" hidden="1"/>
    <row r="4841" s="211" customFormat="1" hidden="1"/>
    <row r="4842" s="211" customFormat="1" hidden="1"/>
    <row r="4843" s="211" customFormat="1" hidden="1"/>
    <row r="4844" s="211" customFormat="1" hidden="1"/>
    <row r="4845" s="211" customFormat="1" hidden="1"/>
    <row r="4846" s="211" customFormat="1" hidden="1"/>
    <row r="4847" s="211" customFormat="1" hidden="1"/>
    <row r="4848" s="211" customFormat="1" hidden="1"/>
    <row r="4849" s="211" customFormat="1" hidden="1"/>
    <row r="4850" s="211" customFormat="1" hidden="1"/>
    <row r="4851" s="211" customFormat="1" hidden="1"/>
    <row r="4852" s="211" customFormat="1" hidden="1"/>
    <row r="4853" s="211" customFormat="1" hidden="1"/>
    <row r="4854" s="211" customFormat="1" hidden="1"/>
    <row r="4855" s="211" customFormat="1" hidden="1"/>
    <row r="4856" s="211" customFormat="1" hidden="1"/>
    <row r="4857" s="211" customFormat="1" hidden="1"/>
    <row r="4858" s="211" customFormat="1" hidden="1"/>
    <row r="4859" s="211" customFormat="1" hidden="1"/>
    <row r="4860" s="211" customFormat="1" hidden="1"/>
    <row r="4861" s="211" customFormat="1" hidden="1"/>
    <row r="4862" s="211" customFormat="1" hidden="1"/>
    <row r="4863" s="211" customFormat="1" hidden="1"/>
    <row r="4864" s="211" customFormat="1" hidden="1"/>
    <row r="4865" s="211" customFormat="1" hidden="1"/>
    <row r="4866" s="211" customFormat="1" hidden="1"/>
    <row r="4867" s="211" customFormat="1" hidden="1"/>
    <row r="4868" s="211" customFormat="1" hidden="1"/>
    <row r="4869" s="211" customFormat="1" hidden="1"/>
    <row r="4870" s="211" customFormat="1" hidden="1"/>
    <row r="4871" s="211" customFormat="1" hidden="1"/>
    <row r="4872" s="211" customFormat="1" hidden="1"/>
    <row r="4873" s="211" customFormat="1" hidden="1"/>
    <row r="4874" s="211" customFormat="1" hidden="1"/>
    <row r="4875" s="211" customFormat="1" hidden="1"/>
    <row r="4876" s="211" customFormat="1" hidden="1"/>
    <row r="4877" s="211" customFormat="1" hidden="1"/>
    <row r="4878" s="211" customFormat="1" hidden="1"/>
    <row r="4879" s="211" customFormat="1" hidden="1"/>
    <row r="4880" s="211" customFormat="1" hidden="1"/>
    <row r="4881" s="211" customFormat="1" hidden="1"/>
    <row r="4882" s="211" customFormat="1" hidden="1"/>
    <row r="4883" s="211" customFormat="1" hidden="1"/>
    <row r="4884" s="211" customFormat="1" hidden="1"/>
    <row r="4885" s="211" customFormat="1" hidden="1"/>
    <row r="4886" s="211" customFormat="1" hidden="1"/>
    <row r="4887" s="211" customFormat="1" hidden="1"/>
    <row r="4888" s="211" customFormat="1" hidden="1"/>
    <row r="4889" s="211" customFormat="1" hidden="1"/>
    <row r="4890" s="211" customFormat="1" hidden="1"/>
    <row r="4891" s="211" customFormat="1" hidden="1"/>
    <row r="4892" s="211" customFormat="1" hidden="1"/>
    <row r="4893" s="211" customFormat="1" hidden="1"/>
    <row r="4894" s="211" customFormat="1" hidden="1"/>
    <row r="4895" s="211" customFormat="1" hidden="1"/>
    <row r="4896" s="211" customFormat="1" hidden="1"/>
    <row r="4897" s="211" customFormat="1" hidden="1"/>
    <row r="4898" s="211" customFormat="1" hidden="1"/>
    <row r="4899" s="211" customFormat="1" hidden="1"/>
    <row r="4900" s="211" customFormat="1" hidden="1"/>
    <row r="4901" s="211" customFormat="1" hidden="1"/>
    <row r="4902" s="211" customFormat="1" hidden="1"/>
    <row r="4903" s="211" customFormat="1" hidden="1"/>
    <row r="4904" s="211" customFormat="1" hidden="1"/>
    <row r="4905" s="211" customFormat="1" hidden="1"/>
    <row r="4906" s="211" customFormat="1" hidden="1"/>
    <row r="4907" s="211" customFormat="1" hidden="1"/>
    <row r="4908" s="211" customFormat="1" hidden="1"/>
    <row r="4909" s="211" customFormat="1" hidden="1"/>
    <row r="4910" s="211" customFormat="1" hidden="1"/>
    <row r="4911" s="211" customFormat="1" hidden="1"/>
    <row r="4912" s="211" customFormat="1" hidden="1"/>
    <row r="4913" s="211" customFormat="1" hidden="1"/>
    <row r="4914" s="211" customFormat="1" hidden="1"/>
    <row r="4915" s="211" customFormat="1" hidden="1"/>
    <row r="4916" s="211" customFormat="1" hidden="1"/>
    <row r="4917" s="211" customFormat="1" hidden="1"/>
    <row r="4918" s="211" customFormat="1" hidden="1"/>
    <row r="4919" s="211" customFormat="1" hidden="1"/>
    <row r="4920" s="211" customFormat="1" hidden="1"/>
    <row r="4921" s="211" customFormat="1" hidden="1"/>
    <row r="4922" s="211" customFormat="1" hidden="1"/>
    <row r="4923" s="211" customFormat="1" hidden="1"/>
    <row r="4924" s="211" customFormat="1" hidden="1"/>
    <row r="4925" s="211" customFormat="1" hidden="1"/>
    <row r="4926" s="211" customFormat="1" hidden="1"/>
    <row r="4927" s="211" customFormat="1" hidden="1"/>
    <row r="4928" s="211" customFormat="1" hidden="1"/>
    <row r="4929" s="211" customFormat="1" hidden="1"/>
    <row r="4930" s="211" customFormat="1" hidden="1"/>
    <row r="4931" s="211" customFormat="1" hidden="1"/>
    <row r="4932" s="211" customFormat="1" hidden="1"/>
    <row r="4933" s="211" customFormat="1" hidden="1"/>
    <row r="4934" s="211" customFormat="1" hidden="1"/>
    <row r="4935" s="211" customFormat="1" hidden="1"/>
    <row r="4936" s="211" customFormat="1" hidden="1"/>
    <row r="4937" s="211" customFormat="1" hidden="1"/>
    <row r="4938" s="211" customFormat="1" hidden="1"/>
    <row r="4939" s="211" customFormat="1" hidden="1"/>
    <row r="4940" s="211" customFormat="1" hidden="1"/>
    <row r="4941" s="211" customFormat="1" hidden="1"/>
    <row r="4942" s="211" customFormat="1" hidden="1"/>
    <row r="4943" s="211" customFormat="1" hidden="1"/>
    <row r="4944" s="211" customFormat="1" hidden="1"/>
    <row r="4945" s="211" customFormat="1" hidden="1"/>
    <row r="4946" s="211" customFormat="1" hidden="1"/>
    <row r="4947" s="211" customFormat="1" hidden="1"/>
    <row r="4948" s="211" customFormat="1" hidden="1"/>
    <row r="4949" s="211" customFormat="1" hidden="1"/>
    <row r="4950" s="211" customFormat="1" hidden="1"/>
    <row r="4951" s="211" customFormat="1" hidden="1"/>
    <row r="4952" s="211" customFormat="1" hidden="1"/>
    <row r="4953" s="211" customFormat="1" hidden="1"/>
    <row r="4954" s="211" customFormat="1" hidden="1"/>
    <row r="4955" s="211" customFormat="1" hidden="1"/>
    <row r="4956" s="211" customFormat="1" hidden="1"/>
    <row r="4957" s="211" customFormat="1" hidden="1"/>
    <row r="4958" s="211" customFormat="1" hidden="1"/>
    <row r="4959" s="211" customFormat="1" hidden="1"/>
    <row r="4960" s="211" customFormat="1" hidden="1"/>
    <row r="4961" s="211" customFormat="1" hidden="1"/>
    <row r="4962" s="211" customFormat="1" hidden="1"/>
    <row r="4963" s="211" customFormat="1" hidden="1"/>
    <row r="4964" s="211" customFormat="1" hidden="1"/>
    <row r="4965" s="211" customFormat="1" hidden="1"/>
    <row r="4966" s="211" customFormat="1" hidden="1"/>
    <row r="4967" s="211" customFormat="1" hidden="1"/>
    <row r="4968" s="211" customFormat="1" hidden="1"/>
    <row r="4969" s="211" customFormat="1" hidden="1"/>
    <row r="4970" s="211" customFormat="1" hidden="1"/>
    <row r="4971" s="211" customFormat="1" hidden="1"/>
    <row r="4972" s="211" customFormat="1" hidden="1"/>
    <row r="4973" s="211" customFormat="1" hidden="1"/>
    <row r="4974" s="211" customFormat="1" hidden="1"/>
    <row r="4975" s="211" customFormat="1" hidden="1"/>
    <row r="4976" s="211" customFormat="1" hidden="1"/>
    <row r="4977" s="211" customFormat="1" hidden="1"/>
    <row r="4978" s="211" customFormat="1" hidden="1"/>
    <row r="4979" s="211" customFormat="1" hidden="1"/>
    <row r="4980" s="211" customFormat="1" hidden="1"/>
    <row r="4981" s="211" customFormat="1" hidden="1"/>
    <row r="4982" s="211" customFormat="1" hidden="1"/>
    <row r="4983" s="211" customFormat="1" hidden="1"/>
    <row r="4984" s="211" customFormat="1" hidden="1"/>
    <row r="4985" s="211" customFormat="1" hidden="1"/>
    <row r="4986" s="211" customFormat="1" hidden="1"/>
    <row r="4987" s="211" customFormat="1" hidden="1"/>
    <row r="4988" s="211" customFormat="1" hidden="1"/>
    <row r="4989" s="211" customFormat="1" hidden="1"/>
    <row r="4990" s="211" customFormat="1" hidden="1"/>
    <row r="4991" s="211" customFormat="1" hidden="1"/>
    <row r="4992" s="211" customFormat="1" hidden="1"/>
    <row r="4993" s="211" customFormat="1" hidden="1"/>
    <row r="4994" s="211" customFormat="1" hidden="1"/>
    <row r="4995" s="211" customFormat="1" hidden="1"/>
    <row r="4996" s="211" customFormat="1" hidden="1"/>
    <row r="4997" s="211" customFormat="1" hidden="1"/>
    <row r="4998" s="211" customFormat="1" hidden="1"/>
    <row r="4999" s="211" customFormat="1" hidden="1"/>
    <row r="5000" s="211" customFormat="1" hidden="1"/>
    <row r="5001" s="211" customFormat="1" hidden="1"/>
    <row r="5002" s="211" customFormat="1" hidden="1"/>
    <row r="5003" s="211" customFormat="1" hidden="1"/>
    <row r="5004" s="211" customFormat="1" hidden="1"/>
    <row r="5005" s="211" customFormat="1" hidden="1"/>
    <row r="5006" s="211" customFormat="1" hidden="1"/>
    <row r="5007" s="211" customFormat="1" hidden="1"/>
    <row r="5008" s="211" customFormat="1" hidden="1"/>
    <row r="5009" s="211" customFormat="1" hidden="1"/>
    <row r="5010" s="211" customFormat="1" hidden="1"/>
    <row r="5011" s="211" customFormat="1" hidden="1"/>
    <row r="5012" s="211" customFormat="1" hidden="1"/>
    <row r="5013" s="211" customFormat="1" hidden="1"/>
    <row r="5014" s="211" customFormat="1" hidden="1"/>
    <row r="5015" s="211" customFormat="1" hidden="1"/>
    <row r="5016" s="211" customFormat="1" hidden="1"/>
    <row r="5017" s="211" customFormat="1" hidden="1"/>
    <row r="5018" s="211" customFormat="1" hidden="1"/>
    <row r="5019" s="211" customFormat="1" hidden="1"/>
    <row r="5020" s="211" customFormat="1" hidden="1"/>
    <row r="5021" s="211" customFormat="1" hidden="1"/>
    <row r="5022" s="211" customFormat="1" hidden="1"/>
    <row r="5023" s="211" customFormat="1" hidden="1"/>
    <row r="5024" s="211" customFormat="1" hidden="1"/>
    <row r="5025" s="211" customFormat="1" hidden="1"/>
    <row r="5026" s="211" customFormat="1" hidden="1"/>
    <row r="5027" s="211" customFormat="1" hidden="1"/>
    <row r="5028" s="211" customFormat="1" hidden="1"/>
    <row r="5029" s="211" customFormat="1" hidden="1"/>
    <row r="5030" s="211" customFormat="1" hidden="1"/>
    <row r="5031" s="211" customFormat="1" hidden="1"/>
    <row r="5032" s="211" customFormat="1" hidden="1"/>
    <row r="5033" s="211" customFormat="1" hidden="1"/>
    <row r="5034" s="211" customFormat="1" hidden="1"/>
    <row r="5035" s="211" customFormat="1" hidden="1"/>
    <row r="5036" s="211" customFormat="1" hidden="1"/>
    <row r="5037" s="211" customFormat="1" hidden="1"/>
    <row r="5038" s="211" customFormat="1" hidden="1"/>
    <row r="5039" s="211" customFormat="1" hidden="1"/>
    <row r="5040" s="211" customFormat="1" hidden="1"/>
    <row r="5041" s="211" customFormat="1" hidden="1"/>
    <row r="5042" s="211" customFormat="1" hidden="1"/>
    <row r="5043" s="211" customFormat="1" hidden="1"/>
    <row r="5044" s="211" customFormat="1" hidden="1"/>
    <row r="5045" s="211" customFormat="1" hidden="1"/>
    <row r="5046" s="211" customFormat="1" hidden="1"/>
    <row r="5047" s="211" customFormat="1" hidden="1"/>
    <row r="5048" s="211" customFormat="1" hidden="1"/>
    <row r="5049" s="211" customFormat="1" hidden="1"/>
    <row r="5050" s="211" customFormat="1" hidden="1"/>
    <row r="5051" s="211" customFormat="1" hidden="1"/>
    <row r="5052" s="211" customFormat="1" hidden="1"/>
    <row r="5053" s="211" customFormat="1" hidden="1"/>
    <row r="5054" s="211" customFormat="1" hidden="1"/>
    <row r="5055" s="211" customFormat="1" hidden="1"/>
    <row r="5056" s="211" customFormat="1" hidden="1"/>
    <row r="5057" s="211" customFormat="1" hidden="1"/>
    <row r="5058" s="211" customFormat="1" hidden="1"/>
    <row r="5059" s="211" customFormat="1" hidden="1"/>
    <row r="5060" s="211" customFormat="1" hidden="1"/>
    <row r="5061" s="211" customFormat="1" hidden="1"/>
    <row r="5062" s="211" customFormat="1" hidden="1"/>
    <row r="5063" s="211" customFormat="1" hidden="1"/>
    <row r="5064" s="211" customFormat="1" hidden="1"/>
    <row r="5065" s="211" customFormat="1" hidden="1"/>
    <row r="5066" s="211" customFormat="1" hidden="1"/>
    <row r="5067" s="211" customFormat="1" hidden="1"/>
    <row r="5068" s="211" customFormat="1" hidden="1"/>
    <row r="5069" s="211" customFormat="1" hidden="1"/>
    <row r="5070" s="211" customFormat="1" hidden="1"/>
    <row r="5071" s="211" customFormat="1" hidden="1"/>
    <row r="5072" s="211" customFormat="1" hidden="1"/>
    <row r="5073" s="211" customFormat="1" hidden="1"/>
    <row r="5074" s="211" customFormat="1" hidden="1"/>
    <row r="5075" s="211" customFormat="1" hidden="1"/>
    <row r="5076" s="211" customFormat="1" hidden="1"/>
    <row r="5077" s="211" customFormat="1" hidden="1"/>
    <row r="5078" s="211" customFormat="1" hidden="1"/>
    <row r="5079" s="211" customFormat="1" hidden="1"/>
    <row r="5080" s="211" customFormat="1" hidden="1"/>
    <row r="5081" s="211" customFormat="1" hidden="1"/>
    <row r="5082" s="211" customFormat="1" hidden="1"/>
    <row r="5083" s="211" customFormat="1" hidden="1"/>
    <row r="5084" s="211" customFormat="1" hidden="1"/>
    <row r="5085" s="211" customFormat="1" hidden="1"/>
    <row r="5086" s="211" customFormat="1" hidden="1"/>
    <row r="5087" s="211" customFormat="1" hidden="1"/>
    <row r="5088" s="211" customFormat="1" hidden="1"/>
    <row r="5089" s="211" customFormat="1" hidden="1"/>
    <row r="5090" s="211" customFormat="1" hidden="1"/>
    <row r="5091" s="211" customFormat="1" hidden="1"/>
    <row r="5092" s="211" customFormat="1" hidden="1"/>
    <row r="5093" s="211" customFormat="1" hidden="1"/>
    <row r="5094" s="211" customFormat="1" hidden="1"/>
    <row r="5095" s="211" customFormat="1" hidden="1"/>
    <row r="5096" s="211" customFormat="1" hidden="1"/>
    <row r="5097" s="211" customFormat="1" hidden="1"/>
    <row r="5098" s="211" customFormat="1" hidden="1"/>
    <row r="5099" s="211" customFormat="1" hidden="1"/>
    <row r="5100" s="211" customFormat="1" hidden="1"/>
    <row r="5101" s="211" customFormat="1" hidden="1"/>
    <row r="5102" s="211" customFormat="1" hidden="1"/>
    <row r="5103" s="211" customFormat="1" hidden="1"/>
    <row r="5104" s="211" customFormat="1" hidden="1"/>
    <row r="5105" s="211" customFormat="1" hidden="1"/>
    <row r="5106" s="211" customFormat="1" hidden="1"/>
    <row r="5107" s="211" customFormat="1" hidden="1"/>
    <row r="5108" s="211" customFormat="1" hidden="1"/>
    <row r="5109" s="211" customFormat="1" hidden="1"/>
    <row r="5110" s="211" customFormat="1" hidden="1"/>
    <row r="5111" s="211" customFormat="1" hidden="1"/>
    <row r="5112" s="211" customFormat="1" hidden="1"/>
    <row r="5113" s="211" customFormat="1" hidden="1"/>
    <row r="5114" s="211" customFormat="1" hidden="1"/>
    <row r="5115" s="211" customFormat="1" hidden="1"/>
    <row r="5116" s="211" customFormat="1" hidden="1"/>
    <row r="5117" s="211" customFormat="1" hidden="1"/>
    <row r="5118" s="211" customFormat="1" hidden="1"/>
    <row r="5119" s="211" customFormat="1" hidden="1"/>
    <row r="5120" s="211" customFormat="1" hidden="1"/>
    <row r="5121" s="211" customFormat="1" hidden="1"/>
    <row r="5122" s="211" customFormat="1" hidden="1"/>
    <row r="5123" s="211" customFormat="1" hidden="1"/>
    <row r="5124" s="211" customFormat="1" hidden="1"/>
    <row r="5125" s="211" customFormat="1" hidden="1"/>
    <row r="5126" s="211" customFormat="1" hidden="1"/>
    <row r="5127" s="211" customFormat="1" hidden="1"/>
    <row r="5128" s="211" customFormat="1" hidden="1"/>
    <row r="5129" s="211" customFormat="1" hidden="1"/>
    <row r="5130" s="211" customFormat="1" hidden="1"/>
    <row r="5131" s="211" customFormat="1" hidden="1"/>
    <row r="5132" s="211" customFormat="1" hidden="1"/>
    <row r="5133" s="211" customFormat="1" hidden="1"/>
    <row r="5134" s="211" customFormat="1" hidden="1"/>
    <row r="5135" s="211" customFormat="1" hidden="1"/>
    <row r="5136" s="211" customFormat="1" hidden="1"/>
    <row r="5137" s="211" customFormat="1" hidden="1"/>
    <row r="5138" s="211" customFormat="1" hidden="1"/>
    <row r="5139" s="211" customFormat="1" hidden="1"/>
    <row r="5140" s="211" customFormat="1" hidden="1"/>
    <row r="5141" s="211" customFormat="1" hidden="1"/>
    <row r="5142" s="211" customFormat="1" hidden="1"/>
    <row r="5143" s="211" customFormat="1" hidden="1"/>
    <row r="5144" s="211" customFormat="1" hidden="1"/>
    <row r="5145" s="211" customFormat="1" hidden="1"/>
    <row r="5146" s="211" customFormat="1" hidden="1"/>
    <row r="5147" s="211" customFormat="1" hidden="1"/>
    <row r="5148" s="211" customFormat="1" hidden="1"/>
    <row r="5149" s="211" customFormat="1" hidden="1"/>
    <row r="5150" s="211" customFormat="1" hidden="1"/>
    <row r="5151" s="211" customFormat="1" hidden="1"/>
    <row r="5152" s="211" customFormat="1" hidden="1"/>
    <row r="5153" s="211" customFormat="1" hidden="1"/>
    <row r="5154" s="211" customFormat="1" hidden="1"/>
    <row r="5155" s="211" customFormat="1" hidden="1"/>
    <row r="5156" s="211" customFormat="1" hidden="1"/>
    <row r="5157" s="211" customFormat="1" hidden="1"/>
    <row r="5158" s="211" customFormat="1" hidden="1"/>
    <row r="5159" s="211" customFormat="1" hidden="1"/>
    <row r="5160" s="211" customFormat="1" hidden="1"/>
    <row r="5161" s="211" customFormat="1" hidden="1"/>
    <row r="5162" s="211" customFormat="1" hidden="1"/>
    <row r="5163" s="211" customFormat="1" hidden="1"/>
    <row r="5164" s="211" customFormat="1" hidden="1"/>
    <row r="5165" s="211" customFormat="1" hidden="1"/>
    <row r="5166" s="211" customFormat="1" hidden="1"/>
    <row r="5167" s="211" customFormat="1" hidden="1"/>
    <row r="5168" s="211" customFormat="1" hidden="1"/>
    <row r="5169" s="211" customFormat="1" hidden="1"/>
    <row r="5170" s="211" customFormat="1" hidden="1"/>
    <row r="5171" s="211" customFormat="1" hidden="1"/>
    <row r="5172" s="211" customFormat="1" hidden="1"/>
    <row r="5173" s="211" customFormat="1" hidden="1"/>
    <row r="5174" s="211" customFormat="1" hidden="1"/>
    <row r="5175" s="211" customFormat="1" hidden="1"/>
    <row r="5176" s="211" customFormat="1" hidden="1"/>
    <row r="5177" s="211" customFormat="1" hidden="1"/>
    <row r="5178" s="211" customFormat="1" hidden="1"/>
    <row r="5179" s="211" customFormat="1" hidden="1"/>
    <row r="5180" s="211" customFormat="1" hidden="1"/>
    <row r="5181" s="211" customFormat="1" hidden="1"/>
    <row r="5182" s="211" customFormat="1" hidden="1"/>
    <row r="5183" s="211" customFormat="1" hidden="1"/>
    <row r="5184" s="211" customFormat="1" hidden="1"/>
    <row r="5185" s="211" customFormat="1" hidden="1"/>
    <row r="5186" s="211" customFormat="1" hidden="1"/>
    <row r="5187" s="211" customFormat="1" hidden="1"/>
    <row r="5188" s="211" customFormat="1" hidden="1"/>
    <row r="5189" s="211" customFormat="1" hidden="1"/>
    <row r="5190" s="211" customFormat="1" hidden="1"/>
    <row r="5191" s="211" customFormat="1" hidden="1"/>
    <row r="5192" s="211" customFormat="1" hidden="1"/>
    <row r="5193" s="211" customFormat="1" hidden="1"/>
    <row r="5194" s="211" customFormat="1" hidden="1"/>
    <row r="5195" s="211" customFormat="1" hidden="1"/>
    <row r="5196" s="211" customFormat="1" hidden="1"/>
    <row r="5197" s="211" customFormat="1" hidden="1"/>
    <row r="5198" s="211" customFormat="1" hidden="1"/>
    <row r="5199" s="211" customFormat="1" hidden="1"/>
    <row r="5200" s="211" customFormat="1" hidden="1"/>
    <row r="5201" s="211" customFormat="1" hidden="1"/>
    <row r="5202" s="211" customFormat="1" hidden="1"/>
    <row r="5203" s="211" customFormat="1" hidden="1"/>
    <row r="5204" s="211" customFormat="1" hidden="1"/>
    <row r="5205" s="211" customFormat="1" hidden="1"/>
    <row r="5206" s="211" customFormat="1" hidden="1"/>
    <row r="5207" s="211" customFormat="1" hidden="1"/>
    <row r="5208" s="211" customFormat="1" hidden="1"/>
    <row r="5209" s="211" customFormat="1" hidden="1"/>
    <row r="5210" s="211" customFormat="1" hidden="1"/>
    <row r="5211" s="211" customFormat="1" hidden="1"/>
    <row r="5212" s="211" customFormat="1" hidden="1"/>
    <row r="5213" s="211" customFormat="1" hidden="1"/>
    <row r="5214" s="211" customFormat="1" hidden="1"/>
    <row r="5215" s="211" customFormat="1" hidden="1"/>
    <row r="5216" s="211" customFormat="1" hidden="1"/>
    <row r="5217" s="211" customFormat="1" hidden="1"/>
    <row r="5218" s="211" customFormat="1" hidden="1"/>
    <row r="5219" s="211" customFormat="1" hidden="1"/>
    <row r="5220" s="211" customFormat="1" hidden="1"/>
    <row r="5221" s="211" customFormat="1" hidden="1"/>
    <row r="5222" s="211" customFormat="1" hidden="1"/>
    <row r="5223" s="211" customFormat="1" hidden="1"/>
    <row r="5224" s="211" customFormat="1" hidden="1"/>
    <row r="5225" s="211" customFormat="1" hidden="1"/>
    <row r="5226" s="211" customFormat="1" hidden="1"/>
    <row r="5227" s="211" customFormat="1" hidden="1"/>
    <row r="5228" s="211" customFormat="1" hidden="1"/>
    <row r="5229" s="211" customFormat="1" hidden="1"/>
    <row r="5230" s="211" customFormat="1" hidden="1"/>
    <row r="5231" s="211" customFormat="1" hidden="1"/>
    <row r="5232" s="211" customFormat="1" hidden="1"/>
    <row r="5233" s="211" customFormat="1" hidden="1"/>
    <row r="5234" s="211" customFormat="1" hidden="1"/>
    <row r="5235" s="211" customFormat="1" hidden="1"/>
    <row r="5236" s="211" customFormat="1" hidden="1"/>
    <row r="5237" s="211" customFormat="1" hidden="1"/>
    <row r="5238" s="211" customFormat="1" hidden="1"/>
    <row r="5239" s="211" customFormat="1" hidden="1"/>
    <row r="5240" s="211" customFormat="1" hidden="1"/>
    <row r="5241" s="211" customFormat="1" hidden="1"/>
    <row r="5242" s="211" customFormat="1" hidden="1"/>
    <row r="5243" s="211" customFormat="1" hidden="1"/>
    <row r="5244" s="211" customFormat="1" hidden="1"/>
    <row r="5245" s="211" customFormat="1" hidden="1"/>
    <row r="5246" s="211" customFormat="1" hidden="1"/>
    <row r="5247" s="211" customFormat="1" hidden="1"/>
    <row r="5248" s="211" customFormat="1" hidden="1"/>
    <row r="5249" s="211" customFormat="1" hidden="1"/>
    <row r="5250" s="211" customFormat="1" hidden="1"/>
    <row r="5251" s="211" customFormat="1" hidden="1"/>
    <row r="5252" s="211" customFormat="1" hidden="1"/>
    <row r="5253" s="211" customFormat="1" hidden="1"/>
    <row r="5254" s="211" customFormat="1" hidden="1"/>
    <row r="5255" s="211" customFormat="1" hidden="1"/>
    <row r="5256" s="211" customFormat="1" hidden="1"/>
    <row r="5257" s="211" customFormat="1" hidden="1"/>
    <row r="5258" s="211" customFormat="1" hidden="1"/>
    <row r="5259" s="211" customFormat="1" hidden="1"/>
    <row r="5260" s="211" customFormat="1" hidden="1"/>
    <row r="5261" s="211" customFormat="1" hidden="1"/>
    <row r="5262" s="211" customFormat="1" hidden="1"/>
    <row r="5263" s="211" customFormat="1" hidden="1"/>
    <row r="5264" s="211" customFormat="1" hidden="1"/>
    <row r="5265" s="211" customFormat="1" hidden="1"/>
    <row r="5266" s="211" customFormat="1" hidden="1"/>
    <row r="5267" s="211" customFormat="1" hidden="1"/>
    <row r="5268" s="211" customFormat="1" hidden="1"/>
    <row r="5269" s="211" customFormat="1" hidden="1"/>
    <row r="5270" s="211" customFormat="1" hidden="1"/>
    <row r="5271" s="211" customFormat="1" hidden="1"/>
    <row r="5272" s="211" customFormat="1" hidden="1"/>
    <row r="5273" s="211" customFormat="1" hidden="1"/>
    <row r="5274" s="211" customFormat="1" hidden="1"/>
    <row r="5275" s="211" customFormat="1" hidden="1"/>
    <row r="5276" s="211" customFormat="1" hidden="1"/>
    <row r="5277" s="211" customFormat="1" hidden="1"/>
    <row r="5278" s="211" customFormat="1" hidden="1"/>
    <row r="5279" s="211" customFormat="1" hidden="1"/>
    <row r="5280" s="211" customFormat="1" hidden="1"/>
    <row r="5281" s="211" customFormat="1" hidden="1"/>
    <row r="5282" s="211" customFormat="1" hidden="1"/>
    <row r="5283" s="211" customFormat="1" hidden="1"/>
    <row r="5284" s="211" customFormat="1" hidden="1"/>
    <row r="5285" s="211" customFormat="1" hidden="1"/>
    <row r="5286" s="211" customFormat="1" hidden="1"/>
    <row r="5287" s="211" customFormat="1" hidden="1"/>
    <row r="5288" s="211" customFormat="1" hidden="1"/>
    <row r="5289" s="211" customFormat="1" hidden="1"/>
    <row r="5290" s="211" customFormat="1" hidden="1"/>
    <row r="5291" s="211" customFormat="1" hidden="1"/>
    <row r="5292" s="211" customFormat="1" hidden="1"/>
    <row r="5293" s="211" customFormat="1" hidden="1"/>
    <row r="5294" s="211" customFormat="1" hidden="1"/>
    <row r="5295" s="211" customFormat="1" hidden="1"/>
    <row r="5296" s="211" customFormat="1" hidden="1"/>
    <row r="5297" s="211" customFormat="1" hidden="1"/>
    <row r="5298" s="211" customFormat="1" hidden="1"/>
    <row r="5299" s="211" customFormat="1" hidden="1"/>
    <row r="5300" s="211" customFormat="1" hidden="1"/>
    <row r="5301" s="211" customFormat="1" hidden="1"/>
    <row r="5302" s="211" customFormat="1" hidden="1"/>
    <row r="5303" s="211" customFormat="1" hidden="1"/>
    <row r="5304" s="211" customFormat="1" hidden="1"/>
    <row r="5305" s="211" customFormat="1" hidden="1"/>
    <row r="5306" s="211" customFormat="1" hidden="1"/>
    <row r="5307" s="211" customFormat="1" hidden="1"/>
    <row r="5308" s="211" customFormat="1" hidden="1"/>
    <row r="5309" s="211" customFormat="1" hidden="1"/>
    <row r="5310" s="211" customFormat="1" hidden="1"/>
    <row r="5311" s="211" customFormat="1" hidden="1"/>
    <row r="5312" s="211" customFormat="1" hidden="1"/>
    <row r="5313" s="211" customFormat="1" hidden="1"/>
    <row r="5314" s="211" customFormat="1" hidden="1"/>
    <row r="5315" s="211" customFormat="1" hidden="1"/>
    <row r="5316" s="211" customFormat="1" hidden="1"/>
    <row r="5317" s="211" customFormat="1" hidden="1"/>
    <row r="5318" s="211" customFormat="1" hidden="1"/>
    <row r="5319" s="211" customFormat="1" hidden="1"/>
    <row r="5320" s="211" customFormat="1" hidden="1"/>
    <row r="5321" s="211" customFormat="1" hidden="1"/>
    <row r="5322" s="211" customFormat="1" hidden="1"/>
    <row r="5323" s="211" customFormat="1" hidden="1"/>
    <row r="5324" s="211" customFormat="1" hidden="1"/>
    <row r="5325" s="211" customFormat="1" hidden="1"/>
    <row r="5326" s="211" customFormat="1" hidden="1"/>
    <row r="5327" s="211" customFormat="1" hidden="1"/>
    <row r="5328" s="211" customFormat="1" hidden="1"/>
    <row r="5329" s="211" customFormat="1" hidden="1"/>
    <row r="5330" s="211" customFormat="1" hidden="1"/>
    <row r="5331" s="211" customFormat="1" hidden="1"/>
    <row r="5332" s="211" customFormat="1" hidden="1"/>
    <row r="5333" s="211" customFormat="1" hidden="1"/>
    <row r="5334" s="211" customFormat="1" hidden="1"/>
    <row r="5335" s="211" customFormat="1" hidden="1"/>
    <row r="5336" s="211" customFormat="1" hidden="1"/>
    <row r="5337" s="211" customFormat="1" hidden="1"/>
    <row r="5338" s="211" customFormat="1" hidden="1"/>
    <row r="5339" s="211" customFormat="1" hidden="1"/>
    <row r="5340" s="211" customFormat="1" hidden="1"/>
    <row r="5341" s="211" customFormat="1" hidden="1"/>
    <row r="5342" s="211" customFormat="1" hidden="1"/>
    <row r="5343" s="211" customFormat="1" hidden="1"/>
    <row r="5344" s="211" customFormat="1" hidden="1"/>
    <row r="5345" s="211" customFormat="1" hidden="1"/>
    <row r="5346" s="211" customFormat="1" hidden="1"/>
    <row r="5347" s="211" customFormat="1" hidden="1"/>
    <row r="5348" s="211" customFormat="1" hidden="1"/>
    <row r="5349" s="211" customFormat="1" hidden="1"/>
    <row r="5350" s="211" customFormat="1" hidden="1"/>
    <row r="5351" s="211" customFormat="1" hidden="1"/>
    <row r="5352" s="211" customFormat="1" hidden="1"/>
    <row r="5353" s="211" customFormat="1" hidden="1"/>
    <row r="5354" s="211" customFormat="1" hidden="1"/>
    <row r="5355" s="211" customFormat="1" hidden="1"/>
    <row r="5356" s="211" customFormat="1" hidden="1"/>
    <row r="5357" s="211" customFormat="1" hidden="1"/>
    <row r="5358" s="211" customFormat="1" hidden="1"/>
    <row r="5359" s="211" customFormat="1" hidden="1"/>
    <row r="5360" s="211" customFormat="1" hidden="1"/>
    <row r="5361" s="211" customFormat="1" hidden="1"/>
    <row r="5362" s="211" customFormat="1" hidden="1"/>
    <row r="5363" s="211" customFormat="1" hidden="1"/>
    <row r="5364" s="211" customFormat="1" hidden="1"/>
    <row r="5365" s="211" customFormat="1" hidden="1"/>
    <row r="5366" s="211" customFormat="1" hidden="1"/>
    <row r="5367" s="211" customFormat="1" hidden="1"/>
    <row r="5368" s="211" customFormat="1" hidden="1"/>
    <row r="5369" s="211" customFormat="1" hidden="1"/>
    <row r="5370" s="211" customFormat="1" hidden="1"/>
    <row r="5371" s="211" customFormat="1" hidden="1"/>
    <row r="5372" s="211" customFormat="1" hidden="1"/>
    <row r="5373" s="211" customFormat="1" hidden="1"/>
    <row r="5374" s="211" customFormat="1" hidden="1"/>
    <row r="5375" s="211" customFormat="1" hidden="1"/>
    <row r="5376" s="211" customFormat="1" hidden="1"/>
    <row r="5377" s="211" customFormat="1" hidden="1"/>
    <row r="5378" s="211" customFormat="1" hidden="1"/>
    <row r="5379" s="211" customFormat="1" hidden="1"/>
    <row r="5380" s="211" customFormat="1" hidden="1"/>
    <row r="5381" s="211" customFormat="1" hidden="1"/>
    <row r="5382" s="211" customFormat="1" hidden="1"/>
    <row r="5383" s="211" customFormat="1" hidden="1"/>
    <row r="5384" s="211" customFormat="1" hidden="1"/>
    <row r="5385" s="211" customFormat="1" hidden="1"/>
    <row r="5386" s="211" customFormat="1" hidden="1"/>
    <row r="5387" s="211" customFormat="1" hidden="1"/>
    <row r="5388" s="211" customFormat="1" hidden="1"/>
    <row r="5389" s="211" customFormat="1" hidden="1"/>
    <row r="5390" s="211" customFormat="1" hidden="1"/>
    <row r="5391" s="211" customFormat="1" hidden="1"/>
    <row r="5392" s="211" customFormat="1" hidden="1"/>
    <row r="5393" s="211" customFormat="1" hidden="1"/>
    <row r="5394" s="211" customFormat="1" hidden="1"/>
    <row r="5395" s="211" customFormat="1" hidden="1"/>
    <row r="5396" s="211" customFormat="1" hidden="1"/>
    <row r="5397" s="211" customFormat="1" hidden="1"/>
    <row r="5398" s="211" customFormat="1" hidden="1"/>
    <row r="5399" s="211" customFormat="1" hidden="1"/>
    <row r="5400" s="211" customFormat="1" hidden="1"/>
    <row r="5401" s="211" customFormat="1" hidden="1"/>
    <row r="5402" s="211" customFormat="1" hidden="1"/>
    <row r="5403" s="211" customFormat="1" hidden="1"/>
    <row r="5404" s="211" customFormat="1" hidden="1"/>
    <row r="5405" s="211" customFormat="1" hidden="1"/>
    <row r="5406" s="211" customFormat="1" hidden="1"/>
    <row r="5407" s="211" customFormat="1" hidden="1"/>
    <row r="5408" s="211" customFormat="1" hidden="1"/>
    <row r="5409" s="211" customFormat="1" hidden="1"/>
    <row r="5410" s="211" customFormat="1" hidden="1"/>
    <row r="5411" s="211" customFormat="1" hidden="1"/>
    <row r="5412" s="211" customFormat="1" hidden="1"/>
    <row r="5413" s="211" customFormat="1" hidden="1"/>
    <row r="5414" s="211" customFormat="1" hidden="1"/>
    <row r="5415" s="211" customFormat="1" hidden="1"/>
    <row r="5416" s="211" customFormat="1" hidden="1"/>
    <row r="5417" s="211" customFormat="1" hidden="1"/>
    <row r="5418" s="211" customFormat="1" hidden="1"/>
    <row r="5419" s="211" customFormat="1" hidden="1"/>
    <row r="5420" s="211" customFormat="1" hidden="1"/>
    <row r="5421" s="211" customFormat="1" hidden="1"/>
    <row r="5422" s="211" customFormat="1" hidden="1"/>
    <row r="5423" s="211" customFormat="1" hidden="1"/>
    <row r="5424" s="211" customFormat="1" hidden="1"/>
    <row r="5425" s="211" customFormat="1" hidden="1"/>
    <row r="5426" s="211" customFormat="1" hidden="1"/>
    <row r="5427" s="211" customFormat="1" hidden="1"/>
    <row r="5428" s="211" customFormat="1" hidden="1"/>
    <row r="5429" s="211" customFormat="1" hidden="1"/>
    <row r="5430" s="211" customFormat="1" hidden="1"/>
    <row r="5431" s="211" customFormat="1" hidden="1"/>
    <row r="5432" s="211" customFormat="1" hidden="1"/>
    <row r="5433" s="211" customFormat="1" hidden="1"/>
    <row r="5434" s="211" customFormat="1" hidden="1"/>
    <row r="5435" s="211" customFormat="1" hidden="1"/>
    <row r="5436" s="211" customFormat="1" hidden="1"/>
    <row r="5437" s="211" customFormat="1" hidden="1"/>
    <row r="5438" s="211" customFormat="1" hidden="1"/>
    <row r="5439" s="211" customFormat="1" hidden="1"/>
    <row r="5440" s="211" customFormat="1" hidden="1"/>
    <row r="5441" s="211" customFormat="1" hidden="1"/>
    <row r="5442" s="211" customFormat="1" hidden="1"/>
    <row r="5443" s="211" customFormat="1" hidden="1"/>
    <row r="5444" s="211" customFormat="1" hidden="1"/>
    <row r="5445" s="211" customFormat="1" hidden="1"/>
    <row r="5446" s="211" customFormat="1" hidden="1"/>
    <row r="5447" s="211" customFormat="1" hidden="1"/>
    <row r="5448" s="211" customFormat="1" hidden="1"/>
    <row r="5449" s="211" customFormat="1" hidden="1"/>
    <row r="5450" s="211" customFormat="1" hidden="1"/>
    <row r="5451" s="211" customFormat="1" hidden="1"/>
    <row r="5452" s="211" customFormat="1" hidden="1"/>
    <row r="5453" s="211" customFormat="1" hidden="1"/>
    <row r="5454" s="211" customFormat="1" hidden="1"/>
    <row r="5455" s="211" customFormat="1" hidden="1"/>
    <row r="5456" s="211" customFormat="1" hidden="1"/>
    <row r="5457" s="211" customFormat="1" hidden="1"/>
    <row r="5458" s="211" customFormat="1" hidden="1"/>
    <row r="5459" s="211" customFormat="1" hidden="1"/>
    <row r="5460" s="211" customFormat="1" hidden="1"/>
    <row r="5461" s="211" customFormat="1" hidden="1"/>
    <row r="5462" s="211" customFormat="1" hidden="1"/>
    <row r="5463" s="211" customFormat="1" hidden="1"/>
    <row r="5464" s="211" customFormat="1" hidden="1"/>
    <row r="5465" s="211" customFormat="1" hidden="1"/>
    <row r="5466" s="211" customFormat="1" hidden="1"/>
    <row r="5467" s="211" customFormat="1" hidden="1"/>
    <row r="5468" s="211" customFormat="1" hidden="1"/>
    <row r="5469" s="211" customFormat="1" hidden="1"/>
    <row r="5470" s="211" customFormat="1" hidden="1"/>
    <row r="5471" s="211" customFormat="1" hidden="1"/>
    <row r="5472" s="211" customFormat="1" hidden="1"/>
    <row r="5473" s="211" customFormat="1" hidden="1"/>
    <row r="5474" s="211" customFormat="1" hidden="1"/>
    <row r="5475" s="211" customFormat="1" hidden="1"/>
    <row r="5476" s="211" customFormat="1" hidden="1"/>
    <row r="5477" s="211" customFormat="1" hidden="1"/>
    <row r="5478" s="211" customFormat="1" hidden="1"/>
    <row r="5479" s="211" customFormat="1" hidden="1"/>
    <row r="5480" s="211" customFormat="1" hidden="1"/>
    <row r="5481" s="211" customFormat="1" hidden="1"/>
    <row r="5482" s="211" customFormat="1" hidden="1"/>
    <row r="5483" s="211" customFormat="1" hidden="1"/>
    <row r="5484" s="211" customFormat="1" hidden="1"/>
    <row r="5485" s="211" customFormat="1" hidden="1"/>
    <row r="5486" s="211" customFormat="1" hidden="1"/>
    <row r="5487" s="211" customFormat="1" hidden="1"/>
    <row r="5488" s="211" customFormat="1" hidden="1"/>
    <row r="5489" s="211" customFormat="1" hidden="1"/>
    <row r="5490" s="211" customFormat="1" hidden="1"/>
    <row r="5491" s="211" customFormat="1" hidden="1"/>
    <row r="5492" s="211" customFormat="1" hidden="1"/>
    <row r="5493" s="211" customFormat="1" hidden="1"/>
    <row r="5494" s="211" customFormat="1" hidden="1"/>
    <row r="5495" s="211" customFormat="1" hidden="1"/>
    <row r="5496" s="211" customFormat="1" hidden="1"/>
    <row r="5497" s="211" customFormat="1" hidden="1"/>
    <row r="5498" s="211" customFormat="1" hidden="1"/>
    <row r="5499" s="211" customFormat="1" hidden="1"/>
    <row r="5500" s="211" customFormat="1" hidden="1"/>
    <row r="5501" s="211" customFormat="1" hidden="1"/>
    <row r="5502" s="211" customFormat="1" hidden="1"/>
    <row r="5503" s="211" customFormat="1" hidden="1"/>
    <row r="5504" s="211" customFormat="1" hidden="1"/>
    <row r="5505" s="211" customFormat="1" hidden="1"/>
    <row r="5506" s="211" customFormat="1" hidden="1"/>
    <row r="5507" s="211" customFormat="1" hidden="1"/>
    <row r="5508" s="211" customFormat="1" hidden="1"/>
    <row r="5509" s="211" customFormat="1" hidden="1"/>
    <row r="5510" s="211" customFormat="1" hidden="1"/>
    <row r="5511" s="211" customFormat="1" hidden="1"/>
    <row r="5512" s="211" customFormat="1" hidden="1"/>
    <row r="5513" s="211" customFormat="1" hidden="1"/>
    <row r="5514" s="211" customFormat="1" hidden="1"/>
    <row r="5515" s="211" customFormat="1" hidden="1"/>
    <row r="5516" s="211" customFormat="1" hidden="1"/>
    <row r="5517" s="211" customFormat="1" hidden="1"/>
    <row r="5518" s="211" customFormat="1" hidden="1"/>
    <row r="5519" s="211" customFormat="1" hidden="1"/>
    <row r="5520" s="211" customFormat="1" hidden="1"/>
    <row r="5521" s="211" customFormat="1" hidden="1"/>
    <row r="5522" s="211" customFormat="1" hidden="1"/>
    <row r="5523" s="211" customFormat="1" hidden="1"/>
    <row r="5524" s="211" customFormat="1" hidden="1"/>
    <row r="5525" s="211" customFormat="1" hidden="1"/>
    <row r="5526" s="211" customFormat="1" hidden="1"/>
    <row r="5527" s="211" customFormat="1" hidden="1"/>
    <row r="5528" s="211" customFormat="1" hidden="1"/>
    <row r="5529" s="211" customFormat="1" hidden="1"/>
    <row r="5530" s="211" customFormat="1" hidden="1"/>
    <row r="5531" s="211" customFormat="1" hidden="1"/>
    <row r="5532" s="211" customFormat="1" hidden="1"/>
    <row r="5533" s="211" customFormat="1" hidden="1"/>
    <row r="5534" s="211" customFormat="1" hidden="1"/>
    <row r="5535" s="211" customFormat="1" hidden="1"/>
    <row r="5536" s="211" customFormat="1" hidden="1"/>
    <row r="5537" s="211" customFormat="1" hidden="1"/>
    <row r="5538" s="211" customFormat="1" hidden="1"/>
    <row r="5539" s="211" customFormat="1" hidden="1"/>
    <row r="5540" s="211" customFormat="1" hidden="1"/>
    <row r="5541" s="211" customFormat="1" hidden="1"/>
    <row r="5542" s="211" customFormat="1" hidden="1"/>
    <row r="5543" s="211" customFormat="1" hidden="1"/>
    <row r="5544" s="211" customFormat="1" hidden="1"/>
    <row r="5545" s="211" customFormat="1" hidden="1"/>
    <row r="5546" s="211" customFormat="1" hidden="1"/>
    <row r="5547" s="211" customFormat="1" hidden="1"/>
    <row r="5548" s="211" customFormat="1" hidden="1"/>
    <row r="5549" s="211" customFormat="1" hidden="1"/>
    <row r="5550" s="211" customFormat="1" hidden="1"/>
    <row r="5551" s="211" customFormat="1" hidden="1"/>
    <row r="5552" s="211" customFormat="1" hidden="1"/>
    <row r="5553" s="211" customFormat="1" hidden="1"/>
    <row r="5554" s="211" customFormat="1" hidden="1"/>
    <row r="5555" s="211" customFormat="1" hidden="1"/>
    <row r="5556" s="211" customFormat="1" hidden="1"/>
    <row r="5557" s="211" customFormat="1" hidden="1"/>
    <row r="5558" s="211" customFormat="1" hidden="1"/>
    <row r="5559" s="211" customFormat="1" hidden="1"/>
    <row r="5560" s="211" customFormat="1" hidden="1"/>
    <row r="5561" s="211" customFormat="1" hidden="1"/>
    <row r="5562" s="211" customFormat="1" hidden="1"/>
    <row r="5563" s="211" customFormat="1" hidden="1"/>
    <row r="5564" s="211" customFormat="1" hidden="1"/>
    <row r="5565" s="211" customFormat="1" hidden="1"/>
    <row r="5566" s="211" customFormat="1" hidden="1"/>
    <row r="5567" s="211" customFormat="1" hidden="1"/>
    <row r="5568" s="211" customFormat="1" hidden="1"/>
    <row r="5569" s="211" customFormat="1" hidden="1"/>
    <row r="5570" s="211" customFormat="1" hidden="1"/>
    <row r="5571" s="211" customFormat="1" hidden="1"/>
    <row r="5572" s="211" customFormat="1" hidden="1"/>
    <row r="5573" s="211" customFormat="1" hidden="1"/>
    <row r="5574" s="211" customFormat="1" hidden="1"/>
    <row r="5575" s="211" customFormat="1" hidden="1"/>
    <row r="5576" s="211" customFormat="1" hidden="1"/>
    <row r="5577" s="211" customFormat="1" hidden="1"/>
    <row r="5578" s="211" customFormat="1" hidden="1"/>
    <row r="5579" s="211" customFormat="1" hidden="1"/>
    <row r="5580" s="211" customFormat="1" hidden="1"/>
    <row r="5581" s="211" customFormat="1" hidden="1"/>
    <row r="5582" s="211" customFormat="1" hidden="1"/>
    <row r="5583" s="211" customFormat="1" hidden="1"/>
    <row r="5584" s="211" customFormat="1" hidden="1"/>
    <row r="5585" s="211" customFormat="1" hidden="1"/>
    <row r="5586" s="211" customFormat="1" hidden="1"/>
    <row r="5587" s="211" customFormat="1" hidden="1"/>
    <row r="5588" s="211" customFormat="1" hidden="1"/>
    <row r="5589" s="211" customFormat="1" hidden="1"/>
    <row r="5590" s="211" customFormat="1" hidden="1"/>
    <row r="5591" s="211" customFormat="1" hidden="1"/>
    <row r="5592" s="211" customFormat="1" hidden="1"/>
    <row r="5593" s="211" customFormat="1" hidden="1"/>
    <row r="5594" s="211" customFormat="1" hidden="1"/>
    <row r="5595" s="211" customFormat="1" hidden="1"/>
    <row r="5596" s="211" customFormat="1" hidden="1"/>
    <row r="5597" s="211" customFormat="1" hidden="1"/>
    <row r="5598" s="211" customFormat="1" hidden="1"/>
    <row r="5599" s="211" customFormat="1" hidden="1"/>
    <row r="5600" s="211" customFormat="1" hidden="1"/>
    <row r="5601" s="211" customFormat="1" hidden="1"/>
    <row r="5602" s="211" customFormat="1" hidden="1"/>
    <row r="5603" s="211" customFormat="1" hidden="1"/>
    <row r="5604" s="211" customFormat="1" hidden="1"/>
    <row r="5605" s="211" customFormat="1" hidden="1"/>
    <row r="5606" s="211" customFormat="1" hidden="1"/>
    <row r="5607" s="211" customFormat="1" hidden="1"/>
    <row r="5608" s="211" customFormat="1" hidden="1"/>
    <row r="5609" s="211" customFormat="1" hidden="1"/>
    <row r="5610" s="211" customFormat="1" hidden="1"/>
    <row r="5611" s="211" customFormat="1" hidden="1"/>
    <row r="5612" s="211" customFormat="1" hidden="1"/>
    <row r="5613" s="211" customFormat="1" hidden="1"/>
    <row r="5614" s="211" customFormat="1" hidden="1"/>
    <row r="5615" s="211" customFormat="1" hidden="1"/>
    <row r="5616" s="211" customFormat="1" hidden="1"/>
    <row r="5617" s="211" customFormat="1" hidden="1"/>
    <row r="5618" s="211" customFormat="1" hidden="1"/>
    <row r="5619" s="211" customFormat="1" hidden="1"/>
    <row r="5620" s="211" customFormat="1" hidden="1"/>
    <row r="5621" s="211" customFormat="1" hidden="1"/>
    <row r="5622" s="211" customFormat="1" hidden="1"/>
    <row r="5623" s="211" customFormat="1" hidden="1"/>
    <row r="5624" s="211" customFormat="1" hidden="1"/>
    <row r="5625" s="211" customFormat="1" hidden="1"/>
    <row r="5626" s="211" customFormat="1" hidden="1"/>
    <row r="5627" s="211" customFormat="1" hidden="1"/>
    <row r="5628" s="211" customFormat="1" hidden="1"/>
    <row r="5629" s="211" customFormat="1" hidden="1"/>
    <row r="5630" s="211" customFormat="1" hidden="1"/>
    <row r="5631" s="211" customFormat="1" hidden="1"/>
    <row r="5632" s="211" customFormat="1" hidden="1"/>
    <row r="5633" s="211" customFormat="1" hidden="1"/>
    <row r="5634" s="211" customFormat="1" hidden="1"/>
    <row r="5635" s="211" customFormat="1" hidden="1"/>
    <row r="5636" s="211" customFormat="1" hidden="1"/>
    <row r="5637" s="211" customFormat="1" hidden="1"/>
    <row r="5638" s="211" customFormat="1" hidden="1"/>
    <row r="5639" s="211" customFormat="1" hidden="1"/>
    <row r="5640" s="211" customFormat="1" hidden="1"/>
    <row r="5641" s="211" customFormat="1" hidden="1"/>
    <row r="5642" s="211" customFormat="1" hidden="1"/>
    <row r="5643" s="211" customFormat="1" hidden="1"/>
    <row r="5644" s="211" customFormat="1" hidden="1"/>
    <row r="5645" s="211" customFormat="1" hidden="1"/>
    <row r="5646" s="211" customFormat="1" hidden="1"/>
    <row r="5647" s="211" customFormat="1" hidden="1"/>
    <row r="5648" s="211" customFormat="1" hidden="1"/>
    <row r="5649" s="211" customFormat="1" hidden="1"/>
    <row r="5650" s="211" customFormat="1" hidden="1"/>
    <row r="5651" s="211" customFormat="1" hidden="1"/>
    <row r="5652" s="211" customFormat="1" hidden="1"/>
    <row r="5653" s="211" customFormat="1" hidden="1"/>
    <row r="5654" s="211" customFormat="1" hidden="1"/>
    <row r="5655" s="211" customFormat="1" hidden="1"/>
    <row r="5656" s="211" customFormat="1" hidden="1"/>
    <row r="5657" s="211" customFormat="1" hidden="1"/>
    <row r="5658" s="211" customFormat="1" hidden="1"/>
    <row r="5659" s="211" customFormat="1" hidden="1"/>
    <row r="5660" s="211" customFormat="1" hidden="1"/>
    <row r="5661" s="211" customFormat="1" hidden="1"/>
    <row r="5662" s="211" customFormat="1" hidden="1"/>
    <row r="5663" s="211" customFormat="1" hidden="1"/>
    <row r="5664" s="211" customFormat="1" hidden="1"/>
    <row r="5665" s="211" customFormat="1" hidden="1"/>
    <row r="5666" s="211" customFormat="1" hidden="1"/>
    <row r="5667" s="211" customFormat="1" hidden="1"/>
    <row r="5668" s="211" customFormat="1" hidden="1"/>
    <row r="5669" s="211" customFormat="1" hidden="1"/>
    <row r="5670" s="211" customFormat="1" hidden="1"/>
    <row r="5671" s="211" customFormat="1" hidden="1"/>
    <row r="5672" s="211" customFormat="1" hidden="1"/>
    <row r="5673" s="211" customFormat="1" hidden="1"/>
    <row r="5674" s="211" customFormat="1" hidden="1"/>
    <row r="5675" s="211" customFormat="1" hidden="1"/>
    <row r="5676" s="211" customFormat="1" hidden="1"/>
    <row r="5677" s="211" customFormat="1" hidden="1"/>
    <row r="5678" s="211" customFormat="1" hidden="1"/>
    <row r="5679" s="211" customFormat="1" hidden="1"/>
    <row r="5680" s="211" customFormat="1" hidden="1"/>
    <row r="5681" s="211" customFormat="1" hidden="1"/>
    <row r="5682" s="211" customFormat="1" hidden="1"/>
    <row r="5683" s="211" customFormat="1" hidden="1"/>
    <row r="5684" s="211" customFormat="1" hidden="1"/>
    <row r="5685" s="211" customFormat="1" hidden="1"/>
    <row r="5686" s="211" customFormat="1" hidden="1"/>
    <row r="5687" s="211" customFormat="1" hidden="1"/>
    <row r="5688" s="211" customFormat="1" hidden="1"/>
    <row r="5689" s="211" customFormat="1" hidden="1"/>
    <row r="5690" s="211" customFormat="1" hidden="1"/>
    <row r="5691" s="211" customFormat="1" hidden="1"/>
    <row r="5692" s="211" customFormat="1" hidden="1"/>
    <row r="5693" s="211" customFormat="1" hidden="1"/>
    <row r="5694" s="211" customFormat="1" hidden="1"/>
    <row r="5695" s="211" customFormat="1" hidden="1"/>
    <row r="5696" s="211" customFormat="1" hidden="1"/>
    <row r="5697" s="211" customFormat="1" hidden="1"/>
    <row r="5698" s="211" customFormat="1" hidden="1"/>
    <row r="5699" s="211" customFormat="1" hidden="1"/>
    <row r="5700" s="211" customFormat="1" hidden="1"/>
    <row r="5701" s="211" customFormat="1" hidden="1"/>
    <row r="5702" s="211" customFormat="1" hidden="1"/>
    <row r="5703" s="211" customFormat="1" hidden="1"/>
    <row r="5704" s="211" customFormat="1" hidden="1"/>
    <row r="5705" s="211" customFormat="1" hidden="1"/>
    <row r="5706" s="211" customFormat="1" hidden="1"/>
    <row r="5707" s="211" customFormat="1" hidden="1"/>
    <row r="5708" s="211" customFormat="1" hidden="1"/>
    <row r="5709" s="211" customFormat="1" hidden="1"/>
    <row r="5710" s="211" customFormat="1" hidden="1"/>
    <row r="5711" s="211" customFormat="1" hidden="1"/>
    <row r="5712" s="211" customFormat="1" hidden="1"/>
    <row r="5713" s="211" customFormat="1" hidden="1"/>
    <row r="5714" s="211" customFormat="1" hidden="1"/>
    <row r="5715" s="211" customFormat="1" hidden="1"/>
    <row r="5716" s="211" customFormat="1" hidden="1"/>
    <row r="5717" s="211" customFormat="1" hidden="1"/>
    <row r="5718" s="211" customFormat="1" hidden="1"/>
    <row r="5719" s="211" customFormat="1" hidden="1"/>
    <row r="5720" s="211" customFormat="1" hidden="1"/>
    <row r="5721" s="211" customFormat="1" hidden="1"/>
    <row r="5722" s="211" customFormat="1" hidden="1"/>
    <row r="5723" s="211" customFormat="1" hidden="1"/>
    <row r="5724" s="211" customFormat="1" hidden="1"/>
    <row r="5725" s="211" customFormat="1" hidden="1"/>
    <row r="5726" s="211" customFormat="1" hidden="1"/>
    <row r="5727" s="211" customFormat="1" hidden="1"/>
    <row r="5728" s="211" customFormat="1" hidden="1"/>
    <row r="5729" s="211" customFormat="1" hidden="1"/>
    <row r="5730" s="211" customFormat="1" hidden="1"/>
    <row r="5731" s="211" customFormat="1" hidden="1"/>
    <row r="5732" s="211" customFormat="1" hidden="1"/>
    <row r="5733" s="211" customFormat="1" hidden="1"/>
    <row r="5734" s="211" customFormat="1" hidden="1"/>
    <row r="5735" s="211" customFormat="1" hidden="1"/>
    <row r="5736" s="211" customFormat="1" hidden="1"/>
    <row r="5737" s="211" customFormat="1" hidden="1"/>
    <row r="5738" s="211" customFormat="1" hidden="1"/>
    <row r="5739" s="211" customFormat="1" hidden="1"/>
    <row r="5740" s="211" customFormat="1" hidden="1"/>
    <row r="5741" s="211" customFormat="1" hidden="1"/>
    <row r="5742" s="211" customFormat="1" hidden="1"/>
    <row r="5743" s="211" customFormat="1" hidden="1"/>
    <row r="5744" s="211" customFormat="1" hidden="1"/>
    <row r="5745" s="211" customFormat="1" hidden="1"/>
    <row r="5746" s="211" customFormat="1" hidden="1"/>
    <row r="5747" s="211" customFormat="1" hidden="1"/>
    <row r="5748" s="211" customFormat="1" hidden="1"/>
    <row r="5749" s="211" customFormat="1" hidden="1"/>
    <row r="5750" s="211" customFormat="1" hidden="1"/>
    <row r="5751" s="211" customFormat="1" hidden="1"/>
    <row r="5752" s="211" customFormat="1" hidden="1"/>
    <row r="5753" s="211" customFormat="1" hidden="1"/>
    <row r="5754" s="211" customFormat="1" hidden="1"/>
    <row r="5755" s="211" customFormat="1" hidden="1"/>
    <row r="5756" s="211" customFormat="1" hidden="1"/>
    <row r="5757" s="211" customFormat="1" hidden="1"/>
    <row r="5758" s="211" customFormat="1" hidden="1"/>
    <row r="5759" s="211" customFormat="1" hidden="1"/>
    <row r="5760" s="211" customFormat="1" hidden="1"/>
    <row r="5761" s="211" customFormat="1" hidden="1"/>
    <row r="5762" s="211" customFormat="1" hidden="1"/>
    <row r="5763" s="211" customFormat="1" hidden="1"/>
    <row r="5764" s="211" customFormat="1" hidden="1"/>
    <row r="5765" s="211" customFormat="1" hidden="1"/>
    <row r="5766" s="211" customFormat="1" hidden="1"/>
    <row r="5767" s="211" customFormat="1" hidden="1"/>
    <row r="5768" s="211" customFormat="1" hidden="1"/>
    <row r="5769" s="211" customFormat="1" hidden="1"/>
    <row r="5770" s="211" customFormat="1" hidden="1"/>
    <row r="5771" s="211" customFormat="1" hidden="1"/>
    <row r="5772" s="211" customFormat="1" hidden="1"/>
    <row r="5773" s="211" customFormat="1" hidden="1"/>
    <row r="5774" s="211" customFormat="1" hidden="1"/>
    <row r="5775" s="211" customFormat="1" hidden="1"/>
    <row r="5776" s="211" customFormat="1" hidden="1"/>
    <row r="5777" s="211" customFormat="1" hidden="1"/>
    <row r="5778" s="211" customFormat="1" hidden="1"/>
    <row r="5779" s="211" customFormat="1" hidden="1"/>
    <row r="5780" s="211" customFormat="1" hidden="1"/>
    <row r="5781" s="211" customFormat="1" hidden="1"/>
    <row r="5782" s="211" customFormat="1" hidden="1"/>
    <row r="5783" s="211" customFormat="1" hidden="1"/>
    <row r="5784" s="211" customFormat="1" hidden="1"/>
    <row r="5785" s="211" customFormat="1" hidden="1"/>
    <row r="5786" s="211" customFormat="1" hidden="1"/>
    <row r="5787" s="211" customFormat="1" hidden="1"/>
    <row r="5788" s="211" customFormat="1" hidden="1"/>
    <row r="5789" s="211" customFormat="1" hidden="1"/>
    <row r="5790" s="211" customFormat="1" hidden="1"/>
    <row r="5791" s="211" customFormat="1" hidden="1"/>
    <row r="5792" s="211" customFormat="1" hidden="1"/>
    <row r="5793" s="211" customFormat="1" hidden="1"/>
    <row r="5794" s="211" customFormat="1" hidden="1"/>
    <row r="5795" s="211" customFormat="1" hidden="1"/>
    <row r="5796" s="211" customFormat="1" hidden="1"/>
    <row r="5797" s="211" customFormat="1" hidden="1"/>
    <row r="5798" s="211" customFormat="1" hidden="1"/>
    <row r="5799" s="211" customFormat="1" hidden="1"/>
    <row r="5800" s="211" customFormat="1" hidden="1"/>
    <row r="5801" s="211" customFormat="1" hidden="1"/>
    <row r="5802" s="211" customFormat="1" hidden="1"/>
    <row r="5803" s="211" customFormat="1" hidden="1"/>
    <row r="5804" s="211" customFormat="1" hidden="1"/>
    <row r="5805" s="211" customFormat="1" hidden="1"/>
    <row r="5806" s="211" customFormat="1" hidden="1"/>
    <row r="5807" s="211" customFormat="1" hidden="1"/>
    <row r="5808" s="211" customFormat="1" hidden="1"/>
    <row r="5809" s="211" customFormat="1" hidden="1"/>
    <row r="5810" s="211" customFormat="1" hidden="1"/>
    <row r="5811" s="211" customFormat="1" hidden="1"/>
    <row r="5812" s="211" customFormat="1" hidden="1"/>
    <row r="5813" s="211" customFormat="1" hidden="1"/>
    <row r="5814" s="211" customFormat="1" hidden="1"/>
    <row r="5815" s="211" customFormat="1" hidden="1"/>
    <row r="5816" s="211" customFormat="1" hidden="1"/>
    <row r="5817" s="211" customFormat="1" hidden="1"/>
    <row r="5818" s="211" customFormat="1" hidden="1"/>
    <row r="5819" s="211" customFormat="1" hidden="1"/>
    <row r="5820" s="211" customFormat="1" hidden="1"/>
    <row r="5821" s="211" customFormat="1" hidden="1"/>
    <row r="5822" s="211" customFormat="1" hidden="1"/>
    <row r="5823" s="211" customFormat="1" hidden="1"/>
    <row r="5824" s="211" customFormat="1" hidden="1"/>
    <row r="5825" s="211" customFormat="1" hidden="1"/>
    <row r="5826" s="211" customFormat="1" hidden="1"/>
    <row r="5827" s="211" customFormat="1" hidden="1"/>
    <row r="5828" s="211" customFormat="1" hidden="1"/>
    <row r="5829" s="211" customFormat="1" hidden="1"/>
    <row r="5830" s="211" customFormat="1" hidden="1"/>
    <row r="5831" s="211" customFormat="1" hidden="1"/>
    <row r="5832" s="211" customFormat="1" hidden="1"/>
    <row r="5833" s="211" customFormat="1" hidden="1"/>
    <row r="5834" s="211" customFormat="1" hidden="1"/>
    <row r="5835" s="211" customFormat="1" hidden="1"/>
    <row r="5836" s="211" customFormat="1" hidden="1"/>
    <row r="5837" s="211" customFormat="1" hidden="1"/>
    <row r="5838" s="211" customFormat="1" hidden="1"/>
    <row r="5839" s="211" customFormat="1" hidden="1"/>
    <row r="5840" s="211" customFormat="1" hidden="1"/>
    <row r="5841" s="211" customFormat="1" hidden="1"/>
    <row r="5842" s="211" customFormat="1" hidden="1"/>
    <row r="5843" s="211" customFormat="1" hidden="1"/>
    <row r="5844" s="211" customFormat="1" hidden="1"/>
    <row r="5845" s="211" customFormat="1" hidden="1"/>
    <row r="5846" s="211" customFormat="1" hidden="1"/>
    <row r="5847" s="211" customFormat="1" hidden="1"/>
    <row r="5848" s="211" customFormat="1" hidden="1"/>
    <row r="5849" s="211" customFormat="1" hidden="1"/>
    <row r="5850" s="211" customFormat="1" hidden="1"/>
    <row r="5851" s="211" customFormat="1" hidden="1"/>
    <row r="5852" s="211" customFormat="1" hidden="1"/>
    <row r="5853" s="211" customFormat="1" hidden="1"/>
    <row r="5854" s="211" customFormat="1" hidden="1"/>
    <row r="5855" s="211" customFormat="1" hidden="1"/>
    <row r="5856" s="211" customFormat="1" hidden="1"/>
    <row r="5857" s="211" customFormat="1" hidden="1"/>
    <row r="5858" s="211" customFormat="1" hidden="1"/>
    <row r="5859" s="211" customFormat="1" hidden="1"/>
    <row r="5860" s="211" customFormat="1" hidden="1"/>
    <row r="5861" s="211" customFormat="1" hidden="1"/>
    <row r="5862" s="211" customFormat="1" hidden="1"/>
    <row r="5863" s="211" customFormat="1" hidden="1"/>
    <row r="5864" s="211" customFormat="1" hidden="1"/>
    <row r="5865" s="211" customFormat="1" hidden="1"/>
    <row r="5866" s="211" customFormat="1" hidden="1"/>
    <row r="5867" s="211" customFormat="1" hidden="1"/>
    <row r="5868" s="211" customFormat="1" hidden="1"/>
    <row r="5869" s="211" customFormat="1" hidden="1"/>
    <row r="5870" s="211" customFormat="1" hidden="1"/>
    <row r="5871" s="211" customFormat="1" hidden="1"/>
    <row r="5872" s="211" customFormat="1" hidden="1"/>
    <row r="5873" s="211" customFormat="1" hidden="1"/>
    <row r="5874" s="211" customFormat="1" hidden="1"/>
    <row r="5875" s="211" customFormat="1" hidden="1"/>
    <row r="5876" s="211" customFormat="1" hidden="1"/>
    <row r="5877" s="211" customFormat="1" hidden="1"/>
    <row r="5878" s="211" customFormat="1" hidden="1"/>
    <row r="5879" s="211" customFormat="1" hidden="1"/>
    <row r="5880" s="211" customFormat="1" hidden="1"/>
    <row r="5881" s="211" customFormat="1" hidden="1"/>
    <row r="5882" s="211" customFormat="1" hidden="1"/>
    <row r="5883" s="211" customFormat="1" hidden="1"/>
    <row r="5884" s="211" customFormat="1" hidden="1"/>
    <row r="5885" s="211" customFormat="1" hidden="1"/>
    <row r="5886" s="211" customFormat="1" hidden="1"/>
    <row r="5887" s="211" customFormat="1" hidden="1"/>
    <row r="5888" s="211" customFormat="1" hidden="1"/>
    <row r="5889" s="211" customFormat="1" hidden="1"/>
    <row r="5890" s="211" customFormat="1" hidden="1"/>
    <row r="5891" s="211" customFormat="1" hidden="1"/>
    <row r="5892" s="211" customFormat="1" hidden="1"/>
    <row r="5893" s="211" customFormat="1" hidden="1"/>
    <row r="5894" s="211" customFormat="1" hidden="1"/>
    <row r="5895" s="211" customFormat="1" hidden="1"/>
    <row r="5896" s="211" customFormat="1" hidden="1"/>
    <row r="5897" s="211" customFormat="1" hidden="1"/>
    <row r="5898" s="211" customFormat="1" hidden="1"/>
    <row r="5899" s="211" customFormat="1" hidden="1"/>
    <row r="5900" s="211" customFormat="1" hidden="1"/>
    <row r="5901" s="211" customFormat="1" hidden="1"/>
    <row r="5902" s="211" customFormat="1" hidden="1"/>
    <row r="5903" s="211" customFormat="1" hidden="1"/>
    <row r="5904" s="211" customFormat="1" hidden="1"/>
    <row r="5905" s="211" customFormat="1" hidden="1"/>
    <row r="5906" s="211" customFormat="1" hidden="1"/>
    <row r="5907" s="211" customFormat="1" hidden="1"/>
    <row r="5908" s="211" customFormat="1" hidden="1"/>
    <row r="5909" s="211" customFormat="1" hidden="1"/>
    <row r="5910" s="211" customFormat="1" hidden="1"/>
    <row r="5911" s="211" customFormat="1" hidden="1"/>
    <row r="5912" s="211" customFormat="1" hidden="1"/>
    <row r="5913" s="211" customFormat="1" hidden="1"/>
    <row r="5914" s="211" customFormat="1" hidden="1"/>
    <row r="5915" s="211" customFormat="1" hidden="1"/>
    <row r="5916" s="211" customFormat="1" hidden="1"/>
    <row r="5917" s="211" customFormat="1" hidden="1"/>
    <row r="5918" s="211" customFormat="1" hidden="1"/>
    <row r="5919" s="211" customFormat="1" hidden="1"/>
    <row r="5920" s="211" customFormat="1" hidden="1"/>
    <row r="5921" s="211" customFormat="1" hidden="1"/>
    <row r="5922" s="211" customFormat="1" hidden="1"/>
    <row r="5923" s="211" customFormat="1" hidden="1"/>
    <row r="5924" s="211" customFormat="1" hidden="1"/>
    <row r="5925" s="211" customFormat="1" hidden="1"/>
    <row r="5926" s="211" customFormat="1" hidden="1"/>
    <row r="5927" s="211" customFormat="1" hidden="1"/>
    <row r="5928" s="211" customFormat="1" hidden="1"/>
    <row r="5929" s="211" customFormat="1" hidden="1"/>
    <row r="5930" s="211" customFormat="1" hidden="1"/>
    <row r="5931" s="211" customFormat="1" hidden="1"/>
    <row r="5932" s="211" customFormat="1" hidden="1"/>
    <row r="5933" s="211" customFormat="1" hidden="1"/>
    <row r="5934" s="211" customFormat="1" hidden="1"/>
    <row r="5935" s="211" customFormat="1" hidden="1"/>
    <row r="5936" s="211" customFormat="1" hidden="1"/>
    <row r="5937" s="211" customFormat="1" hidden="1"/>
    <row r="5938" s="211" customFormat="1" hidden="1"/>
    <row r="5939" s="211" customFormat="1" hidden="1"/>
    <row r="5940" s="211" customFormat="1" hidden="1"/>
    <row r="5941" s="211" customFormat="1" hidden="1"/>
    <row r="5942" s="211" customFormat="1" hidden="1"/>
    <row r="5943" s="211" customFormat="1" hidden="1"/>
    <row r="5944" s="211" customFormat="1" hidden="1"/>
    <row r="5945" s="211" customFormat="1" hidden="1"/>
    <row r="5946" s="211" customFormat="1" hidden="1"/>
    <row r="5947" s="211" customFormat="1" hidden="1"/>
    <row r="5948" s="211" customFormat="1" hidden="1"/>
    <row r="5949" s="211" customFormat="1" hidden="1"/>
    <row r="5950" s="211" customFormat="1" hidden="1"/>
    <row r="5951" s="211" customFormat="1" hidden="1"/>
    <row r="5952" s="211" customFormat="1" hidden="1"/>
    <row r="5953" s="211" customFormat="1" hidden="1"/>
    <row r="5954" s="211" customFormat="1" hidden="1"/>
    <row r="5955" s="211" customFormat="1" hidden="1"/>
    <row r="5956" s="211" customFormat="1" hidden="1"/>
    <row r="5957" s="211" customFormat="1" hidden="1"/>
    <row r="5958" s="211" customFormat="1" hidden="1"/>
    <row r="5959" s="211" customFormat="1" hidden="1"/>
    <row r="5960" s="211" customFormat="1" hidden="1"/>
    <row r="5961" s="211" customFormat="1" hidden="1"/>
    <row r="5962" s="211" customFormat="1" hidden="1"/>
    <row r="5963" s="211" customFormat="1" hidden="1"/>
    <row r="5964" s="211" customFormat="1" hidden="1"/>
    <row r="5965" s="211" customFormat="1" hidden="1"/>
    <row r="5966" s="211" customFormat="1" hidden="1"/>
    <row r="5967" s="211" customFormat="1" hidden="1"/>
    <row r="5968" s="211" customFormat="1" hidden="1"/>
    <row r="5969" s="211" customFormat="1" hidden="1"/>
    <row r="5970" s="211" customFormat="1" hidden="1"/>
    <row r="5971" s="211" customFormat="1" hidden="1"/>
    <row r="5972" s="211" customFormat="1" hidden="1"/>
    <row r="5973" s="211" customFormat="1" hidden="1"/>
    <row r="5974" s="211" customFormat="1" hidden="1"/>
    <row r="5975" s="211" customFormat="1" hidden="1"/>
    <row r="5976" s="211" customFormat="1" hidden="1"/>
    <row r="5977" s="211" customFormat="1" hidden="1"/>
    <row r="5978" s="211" customFormat="1" hidden="1"/>
    <row r="5979" s="211" customFormat="1" hidden="1"/>
    <row r="5980" s="211" customFormat="1" hidden="1"/>
    <row r="5981" s="211" customFormat="1" hidden="1"/>
    <row r="5982" s="211" customFormat="1" hidden="1"/>
    <row r="5983" s="211" customFormat="1" hidden="1"/>
    <row r="5984" s="211" customFormat="1" hidden="1"/>
    <row r="5985" s="211" customFormat="1" hidden="1"/>
    <row r="5986" s="211" customFormat="1" hidden="1"/>
    <row r="5987" s="211" customFormat="1" hidden="1"/>
    <row r="5988" s="211" customFormat="1" hidden="1"/>
    <row r="5989" s="211" customFormat="1" hidden="1"/>
    <row r="5990" s="211" customFormat="1" hidden="1"/>
    <row r="5991" s="211" customFormat="1" hidden="1"/>
    <row r="5992" s="211" customFormat="1" hidden="1"/>
    <row r="5993" s="211" customFormat="1" hidden="1"/>
    <row r="5994" s="211" customFormat="1" hidden="1"/>
    <row r="5995" s="211" customFormat="1" hidden="1"/>
    <row r="5996" s="211" customFormat="1" hidden="1"/>
    <row r="5997" s="211" customFormat="1" hidden="1"/>
    <row r="5998" s="211" customFormat="1" hidden="1"/>
    <row r="5999" s="211" customFormat="1" hidden="1"/>
    <row r="6000" s="211" customFormat="1" hidden="1"/>
    <row r="6001" s="211" customFormat="1" hidden="1"/>
    <row r="6002" s="211" customFormat="1" hidden="1"/>
    <row r="6003" s="211" customFormat="1" hidden="1"/>
    <row r="6004" s="211" customFormat="1" hidden="1"/>
    <row r="6005" s="211" customFormat="1" hidden="1"/>
    <row r="6006" s="211" customFormat="1" hidden="1"/>
    <row r="6007" s="211" customFormat="1" hidden="1"/>
    <row r="6008" s="211" customFormat="1" hidden="1"/>
    <row r="6009" s="211" customFormat="1" hidden="1"/>
    <row r="6010" s="211" customFormat="1" hidden="1"/>
    <row r="6011" s="211" customFormat="1" hidden="1"/>
    <row r="6012" s="211" customFormat="1" hidden="1"/>
    <row r="6013" s="211" customFormat="1" hidden="1"/>
    <row r="6014" s="211" customFormat="1" hidden="1"/>
    <row r="6015" s="211" customFormat="1" hidden="1"/>
    <row r="6016" s="211" customFormat="1" hidden="1"/>
    <row r="6017" s="211" customFormat="1" hidden="1"/>
    <row r="6018" s="211" customFormat="1" hidden="1"/>
    <row r="6019" s="211" customFormat="1" hidden="1"/>
    <row r="6020" s="211" customFormat="1" hidden="1"/>
    <row r="6021" s="211" customFormat="1" hidden="1"/>
    <row r="6022" s="211" customFormat="1" hidden="1"/>
    <row r="6023" s="211" customFormat="1" hidden="1"/>
    <row r="6024" s="211" customFormat="1" hidden="1"/>
    <row r="6025" s="211" customFormat="1" hidden="1"/>
    <row r="6026" s="211" customFormat="1" hidden="1"/>
    <row r="6027" s="211" customFormat="1" hidden="1"/>
    <row r="6028" s="211" customFormat="1" hidden="1"/>
    <row r="6029" s="211" customFormat="1" hidden="1"/>
    <row r="6030" s="211" customFormat="1" hidden="1"/>
    <row r="6031" s="211" customFormat="1" hidden="1"/>
    <row r="6032" s="211" customFormat="1" hidden="1"/>
    <row r="6033" s="211" customFormat="1" hidden="1"/>
    <row r="6034" s="211" customFormat="1" hidden="1"/>
    <row r="6035" s="211" customFormat="1" hidden="1"/>
    <row r="6036" s="211" customFormat="1" hidden="1"/>
    <row r="6037" s="211" customFormat="1" hidden="1"/>
    <row r="6038" s="211" customFormat="1" hidden="1"/>
    <row r="6039" s="211" customFormat="1" hidden="1"/>
    <row r="6040" s="211" customFormat="1" hidden="1"/>
    <row r="6041" s="211" customFormat="1" hidden="1"/>
    <row r="6042" s="211" customFormat="1" hidden="1"/>
    <row r="6043" s="211" customFormat="1" hidden="1"/>
    <row r="6044" s="211" customFormat="1" hidden="1"/>
    <row r="6045" s="211" customFormat="1" hidden="1"/>
    <row r="6046" s="211" customFormat="1" hidden="1"/>
    <row r="6047" s="211" customFormat="1" hidden="1"/>
    <row r="6048" s="211" customFormat="1" hidden="1"/>
    <row r="6049" s="211" customFormat="1" hidden="1"/>
    <row r="6050" s="211" customFormat="1" hidden="1"/>
    <row r="6051" s="211" customFormat="1" hidden="1"/>
    <row r="6052" s="211" customFormat="1" hidden="1"/>
    <row r="6053" s="211" customFormat="1" hidden="1"/>
    <row r="6054" s="211" customFormat="1" hidden="1"/>
    <row r="6055" s="211" customFormat="1" hidden="1"/>
    <row r="6056" s="211" customFormat="1" hidden="1"/>
    <row r="6057" s="211" customFormat="1" hidden="1"/>
    <row r="6058" s="211" customFormat="1" hidden="1"/>
    <row r="6059" s="211" customFormat="1" hidden="1"/>
    <row r="6060" s="211" customFormat="1" hidden="1"/>
    <row r="6061" s="211" customFormat="1" hidden="1"/>
    <row r="6062" s="211" customFormat="1" hidden="1"/>
    <row r="6063" s="211" customFormat="1" hidden="1"/>
    <row r="6064" s="211" customFormat="1" hidden="1"/>
    <row r="6065" s="211" customFormat="1" hidden="1"/>
    <row r="6066" s="211" customFormat="1" hidden="1"/>
    <row r="6067" s="211" customFormat="1" hidden="1"/>
    <row r="6068" s="211" customFormat="1" hidden="1"/>
    <row r="6069" s="211" customFormat="1" hidden="1"/>
    <row r="6070" s="211" customFormat="1" hidden="1"/>
    <row r="6071" s="211" customFormat="1" hidden="1"/>
    <row r="6072" s="211" customFormat="1" hidden="1"/>
    <row r="6073" s="211" customFormat="1" hidden="1"/>
    <row r="6074" s="211" customFormat="1" hidden="1"/>
    <row r="6075" s="211" customFormat="1" hidden="1"/>
    <row r="6076" s="211" customFormat="1" hidden="1"/>
    <row r="6077" s="211" customFormat="1" hidden="1"/>
    <row r="6078" s="211" customFormat="1" hidden="1"/>
    <row r="6079" s="211" customFormat="1" hidden="1"/>
    <row r="6080" s="211" customFormat="1" hidden="1"/>
    <row r="6081" s="211" customFormat="1" hidden="1"/>
    <row r="6082" s="211" customFormat="1" hidden="1"/>
    <row r="6083" s="211" customFormat="1" hidden="1"/>
    <row r="6084" s="211" customFormat="1" hidden="1"/>
    <row r="6085" s="211" customFormat="1" hidden="1"/>
    <row r="6086" s="211" customFormat="1" hidden="1"/>
    <row r="6087" s="211" customFormat="1" hidden="1"/>
    <row r="6088" s="211" customFormat="1" hidden="1"/>
    <row r="6089" s="211" customFormat="1" hidden="1"/>
    <row r="6090" s="211" customFormat="1" hidden="1"/>
    <row r="6091" s="211" customFormat="1" hidden="1"/>
    <row r="6092" s="211" customFormat="1" hidden="1"/>
    <row r="6093" s="211" customFormat="1" hidden="1"/>
    <row r="6094" s="211" customFormat="1" hidden="1"/>
    <row r="6095" s="211" customFormat="1" hidden="1"/>
    <row r="6096" s="211" customFormat="1" hidden="1"/>
    <row r="6097" s="211" customFormat="1" hidden="1"/>
    <row r="6098" s="211" customFormat="1" hidden="1"/>
    <row r="6099" s="211" customFormat="1" hidden="1"/>
    <row r="6100" s="211" customFormat="1" hidden="1"/>
    <row r="6101" s="211" customFormat="1" hidden="1"/>
    <row r="6102" s="211" customFormat="1" hidden="1"/>
    <row r="6103" s="211" customFormat="1" hidden="1"/>
    <row r="6104" s="211" customFormat="1" hidden="1"/>
    <row r="6105" s="211" customFormat="1" hidden="1"/>
    <row r="6106" s="211" customFormat="1" hidden="1"/>
    <row r="6107" s="211" customFormat="1" hidden="1"/>
    <row r="6108" s="211" customFormat="1" hidden="1"/>
    <row r="6109" s="211" customFormat="1" hidden="1"/>
    <row r="6110" s="211" customFormat="1" hidden="1"/>
    <row r="6111" s="211" customFormat="1" hidden="1"/>
    <row r="6112" s="211" customFormat="1" hidden="1"/>
    <row r="6113" s="211" customFormat="1" hidden="1"/>
    <row r="6114" s="211" customFormat="1" hidden="1"/>
    <row r="6115" s="211" customFormat="1" hidden="1"/>
    <row r="6116" s="211" customFormat="1" hidden="1"/>
    <row r="6117" s="211" customFormat="1" hidden="1"/>
    <row r="6118" s="211" customFormat="1" hidden="1"/>
    <row r="6119" s="211" customFormat="1" hidden="1"/>
    <row r="6120" s="211" customFormat="1" hidden="1"/>
    <row r="6121" s="211" customFormat="1" hidden="1"/>
    <row r="6122" s="211" customFormat="1" hidden="1"/>
    <row r="6123" s="211" customFormat="1" hidden="1"/>
    <row r="6124" s="211" customFormat="1" hidden="1"/>
    <row r="6125" s="211" customFormat="1" hidden="1"/>
    <row r="6126" s="211" customFormat="1" hidden="1"/>
    <row r="6127" s="211" customFormat="1" hidden="1"/>
    <row r="6128" s="211" customFormat="1" hidden="1"/>
    <row r="6129" s="211" customFormat="1" hidden="1"/>
    <row r="6130" s="211" customFormat="1" hidden="1"/>
    <row r="6131" s="211" customFormat="1" hidden="1"/>
    <row r="6132" s="211" customFormat="1" hidden="1"/>
    <row r="6133" s="211" customFormat="1" hidden="1"/>
    <row r="6134" s="211" customFormat="1" hidden="1"/>
    <row r="6135" s="211" customFormat="1" hidden="1"/>
    <row r="6136" s="211" customFormat="1" hidden="1"/>
    <row r="6137" s="211" customFormat="1" hidden="1"/>
    <row r="6138" s="211" customFormat="1" hidden="1"/>
    <row r="6139" s="211" customFormat="1" hidden="1"/>
    <row r="6140" s="211" customFormat="1" hidden="1"/>
    <row r="6141" s="211" customFormat="1" hidden="1"/>
    <row r="6142" s="211" customFormat="1" hidden="1"/>
    <row r="6143" s="211" customFormat="1" hidden="1"/>
    <row r="6144" s="211" customFormat="1" hidden="1"/>
    <row r="6145" s="211" customFormat="1" hidden="1"/>
    <row r="6146" s="211" customFormat="1" hidden="1"/>
    <row r="6147" s="211" customFormat="1" hidden="1"/>
    <row r="6148" s="211" customFormat="1" hidden="1"/>
    <row r="6149" s="211" customFormat="1" hidden="1"/>
    <row r="6150" s="211" customFormat="1" hidden="1"/>
    <row r="6151" s="211" customFormat="1" hidden="1"/>
    <row r="6152" s="211" customFormat="1" hidden="1"/>
    <row r="6153" s="211" customFormat="1" hidden="1"/>
    <row r="6154" s="211" customFormat="1" hidden="1"/>
    <row r="6155" s="211" customFormat="1" hidden="1"/>
    <row r="6156" s="211" customFormat="1" hidden="1"/>
    <row r="6157" s="211" customFormat="1" hidden="1"/>
    <row r="6158" s="211" customFormat="1" hidden="1"/>
    <row r="6159" s="211" customFormat="1" hidden="1"/>
    <row r="6160" s="211" customFormat="1" hidden="1"/>
    <row r="6161" s="211" customFormat="1" hidden="1"/>
    <row r="6162" s="211" customFormat="1" hidden="1"/>
    <row r="6163" s="211" customFormat="1" hidden="1"/>
    <row r="6164" s="211" customFormat="1" hidden="1"/>
    <row r="6165" s="211" customFormat="1" hidden="1"/>
    <row r="6166" s="211" customFormat="1" hidden="1"/>
    <row r="6167" s="211" customFormat="1" hidden="1"/>
    <row r="6168" s="211" customFormat="1" hidden="1"/>
    <row r="6169" s="211" customFormat="1" hidden="1"/>
    <row r="6170" s="211" customFormat="1" hidden="1"/>
    <row r="6171" s="211" customFormat="1" hidden="1"/>
    <row r="6172" s="211" customFormat="1" hidden="1"/>
    <row r="6173" s="211" customFormat="1" hidden="1"/>
    <row r="6174" s="211" customFormat="1" hidden="1"/>
    <row r="6175" s="211" customFormat="1" hidden="1"/>
    <row r="6176" s="211" customFormat="1" hidden="1"/>
    <row r="6177" s="211" customFormat="1" hidden="1"/>
    <row r="6178" s="211" customFormat="1" hidden="1"/>
    <row r="6179" s="211" customFormat="1" hidden="1"/>
    <row r="6180" s="211" customFormat="1" hidden="1"/>
    <row r="6181" s="211" customFormat="1" hidden="1"/>
    <row r="6182" s="211" customFormat="1" hidden="1"/>
    <row r="6183" s="211" customFormat="1" hidden="1"/>
    <row r="6184" s="211" customFormat="1" hidden="1"/>
    <row r="6185" s="211" customFormat="1" hidden="1"/>
    <row r="6186" s="211" customFormat="1" hidden="1"/>
    <row r="6187" s="211" customFormat="1" hidden="1"/>
    <row r="6188" s="211" customFormat="1" hidden="1"/>
    <row r="6189" s="211" customFormat="1" hidden="1"/>
    <row r="6190" s="211" customFormat="1" hidden="1"/>
    <row r="6191" s="211" customFormat="1" hidden="1"/>
    <row r="6192" s="211" customFormat="1" hidden="1"/>
    <row r="6193" s="211" customFormat="1" hidden="1"/>
    <row r="6194" s="211" customFormat="1" hidden="1"/>
    <row r="6195" s="211" customFormat="1" hidden="1"/>
    <row r="6196" s="211" customFormat="1" hidden="1"/>
    <row r="6197" s="211" customFormat="1" hidden="1"/>
    <row r="6198" s="211" customFormat="1" hidden="1"/>
    <row r="6199" s="211" customFormat="1" hidden="1"/>
    <row r="6200" s="211" customFormat="1" hidden="1"/>
    <row r="6201" s="211" customFormat="1" hidden="1"/>
    <row r="6202" s="211" customFormat="1" hidden="1"/>
    <row r="6203" s="211" customFormat="1" hidden="1"/>
    <row r="6204" s="211" customFormat="1" hidden="1"/>
    <row r="6205" s="211" customFormat="1" hidden="1"/>
    <row r="6206" s="211" customFormat="1" hidden="1"/>
    <row r="6207" s="211" customFormat="1" hidden="1"/>
    <row r="6208" s="211" customFormat="1" hidden="1"/>
    <row r="6209" s="211" customFormat="1" hidden="1"/>
    <row r="6210" s="211" customFormat="1" hidden="1"/>
    <row r="6211" s="211" customFormat="1" hidden="1"/>
    <row r="6212" s="211" customFormat="1" hidden="1"/>
    <row r="6213" s="211" customFormat="1" hidden="1"/>
    <row r="6214" s="211" customFormat="1" hidden="1"/>
    <row r="6215" s="211" customFormat="1" hidden="1"/>
    <row r="6216" s="211" customFormat="1" hidden="1"/>
    <row r="6217" s="211" customFormat="1" hidden="1"/>
    <row r="6218" s="211" customFormat="1" hidden="1"/>
    <row r="6219" s="211" customFormat="1" hidden="1"/>
    <row r="6220" s="211" customFormat="1" hidden="1"/>
    <row r="6221" s="211" customFormat="1" hidden="1"/>
    <row r="6222" s="211" customFormat="1" hidden="1"/>
    <row r="6223" s="211" customFormat="1" hidden="1"/>
    <row r="6224" s="211" customFormat="1" hidden="1"/>
    <row r="6225" s="211" customFormat="1" hidden="1"/>
    <row r="6226" s="211" customFormat="1" hidden="1"/>
    <row r="6227" s="211" customFormat="1" hidden="1"/>
    <row r="6228" s="211" customFormat="1" hidden="1"/>
    <row r="6229" s="211" customFormat="1" hidden="1"/>
    <row r="6230" s="211" customFormat="1" hidden="1"/>
    <row r="6231" s="211" customFormat="1" hidden="1"/>
    <row r="6232" s="211" customFormat="1" hidden="1"/>
    <row r="6233" s="211" customFormat="1" hidden="1"/>
    <row r="6234" s="211" customFormat="1" hidden="1"/>
    <row r="6235" s="211" customFormat="1" hidden="1"/>
    <row r="6236" s="211" customFormat="1" hidden="1"/>
    <row r="6237" s="211" customFormat="1" hidden="1"/>
    <row r="6238" s="211" customFormat="1" hidden="1"/>
    <row r="6239" s="211" customFormat="1" hidden="1"/>
    <row r="6240" s="211" customFormat="1" hidden="1"/>
    <row r="6241" s="211" customFormat="1" hidden="1"/>
    <row r="6242" s="211" customFormat="1" hidden="1"/>
    <row r="6243" s="211" customFormat="1" hidden="1"/>
    <row r="6244" s="211" customFormat="1" hidden="1"/>
    <row r="6245" s="211" customFormat="1" hidden="1"/>
    <row r="6246" s="211" customFormat="1" hidden="1"/>
    <row r="6247" s="211" customFormat="1" hidden="1"/>
    <row r="6248" s="211" customFormat="1" hidden="1"/>
    <row r="6249" s="211" customFormat="1" hidden="1"/>
    <row r="6250" s="211" customFormat="1" hidden="1"/>
    <row r="6251" s="211" customFormat="1" hidden="1"/>
    <row r="6252" s="211" customFormat="1" hidden="1"/>
    <row r="6253" s="211" customFormat="1" hidden="1"/>
    <row r="6254" s="211" customFormat="1" hidden="1"/>
    <row r="6255" s="211" customFormat="1" hidden="1"/>
    <row r="6256" s="211" customFormat="1" hidden="1"/>
    <row r="6257" s="211" customFormat="1" hidden="1"/>
    <row r="6258" s="211" customFormat="1" hidden="1"/>
    <row r="6259" s="211" customFormat="1" hidden="1"/>
    <row r="6260" s="211" customFormat="1" hidden="1"/>
    <row r="6261" s="211" customFormat="1" hidden="1"/>
    <row r="6262" s="211" customFormat="1" hidden="1"/>
    <row r="6263" s="211" customFormat="1" hidden="1"/>
    <row r="6264" s="211" customFormat="1" hidden="1"/>
    <row r="6265" s="211" customFormat="1" hidden="1"/>
    <row r="6266" s="211" customFormat="1" hidden="1"/>
    <row r="6267" s="211" customFormat="1" hidden="1"/>
    <row r="6268" s="211" customFormat="1" hidden="1"/>
    <row r="6269" s="211" customFormat="1" hidden="1"/>
    <row r="6270" s="211" customFormat="1" hidden="1"/>
    <row r="6271" s="211" customFormat="1" hidden="1"/>
    <row r="6272" s="211" customFormat="1" hidden="1"/>
    <row r="6273" s="211" customFormat="1" hidden="1"/>
    <row r="6274" s="211" customFormat="1" hidden="1"/>
    <row r="6275" s="211" customFormat="1" hidden="1"/>
    <row r="6276" s="211" customFormat="1" hidden="1"/>
    <row r="6277" s="211" customFormat="1" hidden="1"/>
    <row r="6278" s="211" customFormat="1" hidden="1"/>
    <row r="6279" s="211" customFormat="1" hidden="1"/>
    <row r="6280" s="211" customFormat="1" hidden="1"/>
    <row r="6281" s="211" customFormat="1" hidden="1"/>
    <row r="6282" s="211" customFormat="1" hidden="1"/>
    <row r="6283" s="211" customFormat="1" hidden="1"/>
    <row r="6284" s="211" customFormat="1" hidden="1"/>
    <row r="6285" s="211" customFormat="1" hidden="1"/>
    <row r="6286" s="211" customFormat="1" hidden="1"/>
    <row r="6287" s="211" customFormat="1" hidden="1"/>
    <row r="6288" s="211" customFormat="1" hidden="1"/>
    <row r="6289" s="211" customFormat="1" hidden="1"/>
    <row r="6290" s="211" customFormat="1" hidden="1"/>
    <row r="6291" s="211" customFormat="1" hidden="1"/>
    <row r="6292" s="211" customFormat="1" hidden="1"/>
    <row r="6293" s="211" customFormat="1" hidden="1"/>
    <row r="6294" s="211" customFormat="1" hidden="1"/>
    <row r="6295" s="211" customFormat="1" hidden="1"/>
    <row r="6296" s="211" customFormat="1" hidden="1"/>
    <row r="6297" s="211" customFormat="1" hidden="1"/>
    <row r="6298" s="211" customFormat="1" hidden="1"/>
    <row r="6299" s="211" customFormat="1" hidden="1"/>
    <row r="6300" s="211" customFormat="1" hidden="1"/>
    <row r="6301" s="211" customFormat="1" hidden="1"/>
    <row r="6302" s="211" customFormat="1" hidden="1"/>
    <row r="6303" s="211" customFormat="1" hidden="1"/>
    <row r="6304" s="211" customFormat="1" hidden="1"/>
    <row r="6305" s="211" customFormat="1" hidden="1"/>
    <row r="6306" s="211" customFormat="1" hidden="1"/>
    <row r="6307" s="211" customFormat="1" hidden="1"/>
    <row r="6308" s="211" customFormat="1" hidden="1"/>
    <row r="6309" s="211" customFormat="1" hidden="1"/>
    <row r="6310" s="211" customFormat="1" hidden="1"/>
    <row r="6311" s="211" customFormat="1" hidden="1"/>
    <row r="6312" s="211" customFormat="1" hidden="1"/>
    <row r="6313" s="211" customFormat="1" hidden="1"/>
    <row r="6314" s="211" customFormat="1" hidden="1"/>
    <row r="6315" s="211" customFormat="1" hidden="1"/>
    <row r="6316" s="211" customFormat="1" hidden="1"/>
    <row r="6317" s="211" customFormat="1" hidden="1"/>
    <row r="6318" s="211" customFormat="1" hidden="1"/>
    <row r="6319" s="211" customFormat="1" hidden="1"/>
    <row r="6320" s="211" customFormat="1" hidden="1"/>
    <row r="6321" s="211" customFormat="1" hidden="1"/>
    <row r="6322" s="211" customFormat="1" hidden="1"/>
    <row r="6323" s="211" customFormat="1" hidden="1"/>
    <row r="6324" s="211" customFormat="1" hidden="1"/>
    <row r="6325" s="211" customFormat="1" hidden="1"/>
    <row r="6326" s="211" customFormat="1" hidden="1"/>
    <row r="6327" s="211" customFormat="1" hidden="1"/>
    <row r="6328" s="211" customFormat="1" hidden="1"/>
    <row r="6329" s="211" customFormat="1" hidden="1"/>
    <row r="6330" s="211" customFormat="1" hidden="1"/>
    <row r="6331" s="211" customFormat="1" hidden="1"/>
    <row r="6332" s="211" customFormat="1" hidden="1"/>
    <row r="6333" s="211" customFormat="1" hidden="1"/>
    <row r="6334" s="211" customFormat="1" hidden="1"/>
    <row r="6335" s="211" customFormat="1" hidden="1"/>
    <row r="6336" s="211" customFormat="1" hidden="1"/>
    <row r="6337" s="211" customFormat="1" hidden="1"/>
    <row r="6338" s="211" customFormat="1" hidden="1"/>
    <row r="6339" s="211" customFormat="1" hidden="1"/>
    <row r="6340" s="211" customFormat="1" hidden="1"/>
    <row r="6341" s="211" customFormat="1" hidden="1"/>
    <row r="6342" s="211" customFormat="1" hidden="1"/>
    <row r="6343" s="211" customFormat="1" hidden="1"/>
    <row r="6344" s="211" customFormat="1" hidden="1"/>
    <row r="6345" s="211" customFormat="1" hidden="1"/>
    <row r="6346" s="211" customFormat="1" hidden="1"/>
    <row r="6347" s="211" customFormat="1" hidden="1"/>
    <row r="6348" s="211" customFormat="1" hidden="1"/>
    <row r="6349" s="211" customFormat="1" hidden="1"/>
    <row r="6350" s="211" customFormat="1" hidden="1"/>
    <row r="6351" s="211" customFormat="1" hidden="1"/>
    <row r="6352" s="211" customFormat="1" hidden="1"/>
    <row r="6353" s="211" customFormat="1" hidden="1"/>
    <row r="6354" s="211" customFormat="1" hidden="1"/>
    <row r="6355" s="211" customFormat="1" hidden="1"/>
    <row r="6356" s="211" customFormat="1" hidden="1"/>
    <row r="6357" s="211" customFormat="1" hidden="1"/>
    <row r="6358" s="211" customFormat="1" hidden="1"/>
    <row r="6359" s="211" customFormat="1" hidden="1"/>
    <row r="6360" s="211" customFormat="1" hidden="1"/>
    <row r="6361" s="211" customFormat="1" hidden="1"/>
    <row r="6362" s="211" customFormat="1" hidden="1"/>
    <row r="6363" s="211" customFormat="1" hidden="1"/>
    <row r="6364" s="211" customFormat="1" hidden="1"/>
    <row r="6365" s="211" customFormat="1" hidden="1"/>
    <row r="6366" s="211" customFormat="1" hidden="1"/>
    <row r="6367" s="211" customFormat="1" hidden="1"/>
    <row r="6368" s="211" customFormat="1" hidden="1"/>
    <row r="6369" s="211" customFormat="1" hidden="1"/>
    <row r="6370" s="211" customFormat="1" hidden="1"/>
    <row r="6371" s="211" customFormat="1" hidden="1"/>
    <row r="6372" s="211" customFormat="1" hidden="1"/>
    <row r="6373" s="211" customFormat="1" hidden="1"/>
    <row r="6374" s="211" customFormat="1" hidden="1"/>
    <row r="6375" s="211" customFormat="1" hidden="1"/>
    <row r="6376" s="211" customFormat="1" hidden="1"/>
    <row r="6377" s="211" customFormat="1" hidden="1"/>
    <row r="6378" s="211" customFormat="1" hidden="1"/>
    <row r="6379" s="211" customFormat="1" hidden="1"/>
    <row r="6380" s="211" customFormat="1" hidden="1"/>
    <row r="6381" s="211" customFormat="1" hidden="1"/>
    <row r="6382" s="211" customFormat="1" hidden="1"/>
    <row r="6383" s="211" customFormat="1" hidden="1"/>
    <row r="6384" s="211" customFormat="1" hidden="1"/>
    <row r="6385" s="211" customFormat="1" hidden="1"/>
    <row r="6386" s="211" customFormat="1" hidden="1"/>
    <row r="6387" s="211" customFormat="1" hidden="1"/>
    <row r="6388" s="211" customFormat="1" hidden="1"/>
    <row r="6389" s="211" customFormat="1" hidden="1"/>
    <row r="6390" s="211" customFormat="1" hidden="1"/>
    <row r="6391" s="211" customFormat="1" hidden="1"/>
    <row r="6392" s="211" customFormat="1" hidden="1"/>
    <row r="6393" s="211" customFormat="1" hidden="1"/>
    <row r="6394" s="211" customFormat="1" hidden="1"/>
    <row r="6395" s="211" customFormat="1" hidden="1"/>
    <row r="6396" s="211" customFormat="1" hidden="1"/>
    <row r="6397" s="211" customFormat="1" hidden="1"/>
    <row r="6398" s="211" customFormat="1" hidden="1"/>
    <row r="6399" s="211" customFormat="1" hidden="1"/>
    <row r="6400" s="211" customFormat="1" hidden="1"/>
    <row r="6401" s="211" customFormat="1" hidden="1"/>
    <row r="6402" s="211" customFormat="1" hidden="1"/>
    <row r="6403" s="211" customFormat="1" hidden="1"/>
    <row r="6404" s="211" customFormat="1" hidden="1"/>
    <row r="6405" s="211" customFormat="1" hidden="1"/>
    <row r="6406" s="211" customFormat="1" hidden="1"/>
    <row r="6407" s="211" customFormat="1" hidden="1"/>
    <row r="6408" s="211" customFormat="1" hidden="1"/>
    <row r="6409" s="211" customFormat="1" hidden="1"/>
    <row r="6410" s="211" customFormat="1" hidden="1"/>
    <row r="6411" s="211" customFormat="1" hidden="1"/>
    <row r="6412" s="211" customFormat="1" hidden="1"/>
    <row r="6413" s="211" customFormat="1" hidden="1"/>
    <row r="6414" s="211" customFormat="1" hidden="1"/>
    <row r="6415" s="211" customFormat="1" hidden="1"/>
    <row r="6416" s="211" customFormat="1" hidden="1"/>
    <row r="6417" s="211" customFormat="1" hidden="1"/>
    <row r="6418" s="211" customFormat="1" hidden="1"/>
    <row r="6419" s="211" customFormat="1" hidden="1"/>
    <row r="6420" s="211" customFormat="1" hidden="1"/>
    <row r="6421" s="211" customFormat="1" hidden="1"/>
    <row r="6422" s="211" customFormat="1" hidden="1"/>
    <row r="6423" s="211" customFormat="1" hidden="1"/>
    <row r="6424" s="211" customFormat="1" hidden="1"/>
    <row r="6425" s="211" customFormat="1" hidden="1"/>
    <row r="6426" s="211" customFormat="1" hidden="1"/>
    <row r="6427" s="211" customFormat="1" hidden="1"/>
    <row r="6428" s="211" customFormat="1" hidden="1"/>
    <row r="6429" s="211" customFormat="1" hidden="1"/>
    <row r="6430" s="211" customFormat="1" hidden="1"/>
    <row r="6431" s="211" customFormat="1" hidden="1"/>
    <row r="6432" s="211" customFormat="1" hidden="1"/>
    <row r="6433" s="211" customFormat="1" hidden="1"/>
    <row r="6434" s="211" customFormat="1" hidden="1"/>
    <row r="6435" s="211" customFormat="1" hidden="1"/>
    <row r="6436" s="211" customFormat="1" hidden="1"/>
    <row r="6437" s="211" customFormat="1" hidden="1"/>
    <row r="6438" s="211" customFormat="1" hidden="1"/>
    <row r="6439" s="211" customFormat="1" hidden="1"/>
    <row r="6440" s="211" customFormat="1" hidden="1"/>
    <row r="6441" s="211" customFormat="1" hidden="1"/>
    <row r="6442" s="211" customFormat="1" hidden="1"/>
    <row r="6443" s="211" customFormat="1" hidden="1"/>
    <row r="6444" s="211" customFormat="1" hidden="1"/>
    <row r="6445" s="211" customFormat="1" hidden="1"/>
    <row r="6446" s="211" customFormat="1" hidden="1"/>
    <row r="6447" s="211" customFormat="1" hidden="1"/>
    <row r="6448" s="211" customFormat="1" hidden="1"/>
    <row r="6449" s="211" customFormat="1" hidden="1"/>
    <row r="6450" s="211" customFormat="1" hidden="1"/>
    <row r="6451" s="211" customFormat="1" hidden="1"/>
    <row r="6452" s="211" customFormat="1" hidden="1"/>
    <row r="6453" s="211" customFormat="1" hidden="1"/>
    <row r="6454" s="211" customFormat="1" hidden="1"/>
    <row r="6455" s="211" customFormat="1" hidden="1"/>
    <row r="6456" s="211" customFormat="1" hidden="1"/>
    <row r="6457" s="211" customFormat="1" hidden="1"/>
    <row r="6458" s="211" customFormat="1" hidden="1"/>
    <row r="6459" s="211" customFormat="1" hidden="1"/>
    <row r="6460" s="211" customFormat="1" hidden="1"/>
    <row r="6461" s="211" customFormat="1" hidden="1"/>
    <row r="6462" s="211" customFormat="1" hidden="1"/>
    <row r="6463" s="211" customFormat="1" hidden="1"/>
    <row r="6464" s="211" customFormat="1" hidden="1"/>
    <row r="6465" s="211" customFormat="1" hidden="1"/>
    <row r="6466" s="211" customFormat="1" hidden="1"/>
    <row r="6467" s="211" customFormat="1" hidden="1"/>
    <row r="6468" s="211" customFormat="1" hidden="1"/>
    <row r="6469" s="211" customFormat="1" hidden="1"/>
    <row r="6470" s="211" customFormat="1" hidden="1"/>
    <row r="6471" s="211" customFormat="1" hidden="1"/>
    <row r="6472" s="211" customFormat="1" hidden="1"/>
    <row r="6473" s="211" customFormat="1" hidden="1"/>
    <row r="6474" s="211" customFormat="1" hidden="1"/>
    <row r="6475" s="211" customFormat="1" hidden="1"/>
    <row r="6476" s="211" customFormat="1" hidden="1"/>
    <row r="6477" s="211" customFormat="1" hidden="1"/>
    <row r="6478" s="211" customFormat="1" hidden="1"/>
    <row r="6479" s="211" customFormat="1" hidden="1"/>
    <row r="6480" s="211" customFormat="1" hidden="1"/>
    <row r="6481" s="211" customFormat="1" hidden="1"/>
    <row r="6482" s="211" customFormat="1" hidden="1"/>
    <row r="6483" s="211" customFormat="1" hidden="1"/>
    <row r="6484" s="211" customFormat="1" hidden="1"/>
    <row r="6485" s="211" customFormat="1" hidden="1"/>
    <row r="6486" s="211" customFormat="1" hidden="1"/>
    <row r="6487" s="211" customFormat="1" hidden="1"/>
    <row r="6488" s="211" customFormat="1" hidden="1"/>
    <row r="6489" s="211" customFormat="1" hidden="1"/>
    <row r="6490" s="211" customFormat="1" hidden="1"/>
    <row r="6491" s="211" customFormat="1" hidden="1"/>
    <row r="6492" s="211" customFormat="1" hidden="1"/>
    <row r="6493" s="211" customFormat="1" hidden="1"/>
    <row r="6494" s="211" customFormat="1" hidden="1"/>
    <row r="6495" s="211" customFormat="1" hidden="1"/>
    <row r="6496" s="211" customFormat="1" hidden="1"/>
    <row r="6497" s="211" customFormat="1" hidden="1"/>
    <row r="6498" s="211" customFormat="1" hidden="1"/>
    <row r="6499" s="211" customFormat="1" hidden="1"/>
    <row r="6500" s="211" customFormat="1" hidden="1"/>
    <row r="6501" s="211" customFormat="1" hidden="1"/>
    <row r="6502" s="211" customFormat="1" hidden="1"/>
    <row r="6503" s="211" customFormat="1" hidden="1"/>
    <row r="6504" s="211" customFormat="1" hidden="1"/>
    <row r="6505" s="211" customFormat="1" hidden="1"/>
    <row r="6506" s="211" customFormat="1" hidden="1"/>
    <row r="6507" s="211" customFormat="1" hidden="1"/>
    <row r="6508" s="211" customFormat="1" hidden="1"/>
    <row r="6509" s="211" customFormat="1" hidden="1"/>
    <row r="6510" s="211" customFormat="1" hidden="1"/>
    <row r="6511" s="211" customFormat="1" hidden="1"/>
    <row r="6512" s="211" customFormat="1" hidden="1"/>
    <row r="6513" s="211" customFormat="1" hidden="1"/>
    <row r="6514" s="211" customFormat="1" hidden="1"/>
    <row r="6515" s="211" customFormat="1" hidden="1"/>
    <row r="6516" s="211" customFormat="1" hidden="1"/>
    <row r="6517" s="211" customFormat="1" hidden="1"/>
    <row r="6518" s="211" customFormat="1" hidden="1"/>
    <row r="6519" s="211" customFormat="1" hidden="1"/>
    <row r="6520" s="211" customFormat="1" hidden="1"/>
    <row r="6521" s="211" customFormat="1" hidden="1"/>
    <row r="6522" s="211" customFormat="1" hidden="1"/>
    <row r="6523" s="211" customFormat="1" hidden="1"/>
    <row r="6524" s="211" customFormat="1" hidden="1"/>
    <row r="6525" s="211" customFormat="1" hidden="1"/>
    <row r="6526" s="211" customFormat="1" hidden="1"/>
    <row r="6527" s="211" customFormat="1" hidden="1"/>
    <row r="6528" s="211" customFormat="1" hidden="1"/>
    <row r="6529" s="211" customFormat="1" hidden="1"/>
    <row r="6530" s="211" customFormat="1" hidden="1"/>
    <row r="6531" s="211" customFormat="1" hidden="1"/>
    <row r="6532" s="211" customFormat="1" hidden="1"/>
    <row r="6533" s="211" customFormat="1" hidden="1"/>
    <row r="6534" s="211" customFormat="1" hidden="1"/>
    <row r="6535" s="211" customFormat="1" hidden="1"/>
    <row r="6536" s="211" customFormat="1" hidden="1"/>
    <row r="6537" s="211" customFormat="1" hidden="1"/>
    <row r="6538" s="211" customFormat="1" hidden="1"/>
    <row r="6539" s="211" customFormat="1" hidden="1"/>
    <row r="6540" s="211" customFormat="1" hidden="1"/>
    <row r="6541" s="211" customFormat="1" hidden="1"/>
    <row r="6542" s="211" customFormat="1" hidden="1"/>
    <row r="6543" s="211" customFormat="1" hidden="1"/>
    <row r="6544" s="211" customFormat="1" hidden="1"/>
    <row r="6545" s="211" customFormat="1" hidden="1"/>
    <row r="6546" s="211" customFormat="1" hidden="1"/>
    <row r="6547" s="211" customFormat="1" hidden="1"/>
    <row r="6548" s="211" customFormat="1" hidden="1"/>
    <row r="6549" s="211" customFormat="1" hidden="1"/>
    <row r="6550" s="211" customFormat="1" hidden="1"/>
    <row r="6551" s="211" customFormat="1" hidden="1"/>
    <row r="6552" s="211" customFormat="1" hidden="1"/>
    <row r="6553" s="211" customFormat="1" hidden="1"/>
    <row r="6554" s="211" customFormat="1" hidden="1"/>
    <row r="6555" s="211" customFormat="1" hidden="1"/>
    <row r="6556" s="211" customFormat="1" hidden="1"/>
    <row r="6557" s="211" customFormat="1" hidden="1"/>
    <row r="6558" s="211" customFormat="1" hidden="1"/>
    <row r="6559" s="211" customFormat="1" hidden="1"/>
    <row r="6560" s="211" customFormat="1" hidden="1"/>
    <row r="6561" s="211" customFormat="1" hidden="1"/>
    <row r="6562" s="211" customFormat="1" hidden="1"/>
    <row r="6563" s="211" customFormat="1" hidden="1"/>
    <row r="6564" s="211" customFormat="1" hidden="1"/>
    <row r="6565" s="211" customFormat="1" hidden="1"/>
    <row r="6566" s="211" customFormat="1" hidden="1"/>
    <row r="6567" s="211" customFormat="1" hidden="1"/>
    <row r="6568" s="211" customFormat="1" hidden="1"/>
    <row r="6569" s="211" customFormat="1" hidden="1"/>
    <row r="6570" s="211" customFormat="1" hidden="1"/>
    <row r="6571" s="211" customFormat="1" hidden="1"/>
    <row r="6572" s="211" customFormat="1" hidden="1"/>
    <row r="6573" s="211" customFormat="1" hidden="1"/>
    <row r="6574" s="211" customFormat="1" hidden="1"/>
    <row r="6575" s="211" customFormat="1" hidden="1"/>
    <row r="6576" s="211" customFormat="1" hidden="1"/>
    <row r="6577" s="211" customFormat="1" hidden="1"/>
    <row r="6578" s="211" customFormat="1" hidden="1"/>
    <row r="6579" s="211" customFormat="1" hidden="1"/>
    <row r="6580" s="211" customFormat="1" hidden="1"/>
    <row r="6581" s="211" customFormat="1" hidden="1"/>
    <row r="6582" s="211" customFormat="1" hidden="1"/>
    <row r="6583" s="211" customFormat="1" hidden="1"/>
    <row r="6584" s="211" customFormat="1" hidden="1"/>
    <row r="6585" s="211" customFormat="1" hidden="1"/>
    <row r="6586" s="211" customFormat="1" hidden="1"/>
    <row r="6587" s="211" customFormat="1" hidden="1"/>
    <row r="6588" s="211" customFormat="1" hidden="1"/>
    <row r="6589" s="211" customFormat="1" hidden="1"/>
    <row r="6590" s="211" customFormat="1" hidden="1"/>
    <row r="6591" s="211" customFormat="1" hidden="1"/>
    <row r="6592" s="211" customFormat="1" hidden="1"/>
    <row r="6593" s="211" customFormat="1" hidden="1"/>
    <row r="6594" s="211" customFormat="1" hidden="1"/>
    <row r="6595" s="211" customFormat="1" hidden="1"/>
    <row r="6596" s="211" customFormat="1" hidden="1"/>
    <row r="6597" s="211" customFormat="1" hidden="1"/>
    <row r="6598" s="211" customFormat="1" hidden="1"/>
    <row r="6599" s="211" customFormat="1" hidden="1"/>
    <row r="6600" s="211" customFormat="1" hidden="1"/>
    <row r="6601" s="211" customFormat="1" hidden="1"/>
    <row r="6602" s="211" customFormat="1" hidden="1"/>
    <row r="6603" s="211" customFormat="1" hidden="1"/>
    <row r="6604" s="211" customFormat="1" hidden="1"/>
    <row r="6605" s="211" customFormat="1" hidden="1"/>
    <row r="6606" s="211" customFormat="1" hidden="1"/>
    <row r="6607" s="211" customFormat="1" hidden="1"/>
    <row r="6608" s="211" customFormat="1" hidden="1"/>
    <row r="6609" s="211" customFormat="1" hidden="1"/>
    <row r="6610" s="211" customFormat="1" hidden="1"/>
    <row r="6611" s="211" customFormat="1" hidden="1"/>
    <row r="6612" s="211" customFormat="1" hidden="1"/>
    <row r="6613" s="211" customFormat="1" hidden="1"/>
    <row r="6614" s="211" customFormat="1" hidden="1"/>
    <row r="6615" s="211" customFormat="1" hidden="1"/>
    <row r="6616" s="211" customFormat="1" hidden="1"/>
    <row r="6617" s="211" customFormat="1" hidden="1"/>
    <row r="6618" s="211" customFormat="1" hidden="1"/>
    <row r="6619" s="211" customFormat="1" hidden="1"/>
    <row r="6620" s="211" customFormat="1" hidden="1"/>
    <row r="6621" s="211" customFormat="1" hidden="1"/>
    <row r="6622" s="211" customFormat="1" hidden="1"/>
    <row r="6623" s="211" customFormat="1" hidden="1"/>
    <row r="6624" s="211" customFormat="1" hidden="1"/>
    <row r="6625" s="211" customFormat="1" hidden="1"/>
    <row r="6626" s="211" customFormat="1" hidden="1"/>
    <row r="6627" s="211" customFormat="1" hidden="1"/>
    <row r="6628" s="211" customFormat="1" hidden="1"/>
    <row r="6629" s="211" customFormat="1" hidden="1"/>
    <row r="6630" s="211" customFormat="1" hidden="1"/>
    <row r="6631" s="211" customFormat="1" hidden="1"/>
    <row r="6632" s="211" customFormat="1" hidden="1"/>
    <row r="6633" s="211" customFormat="1" hidden="1"/>
    <row r="6634" s="211" customFormat="1" hidden="1"/>
    <row r="6635" s="211" customFormat="1" hidden="1"/>
    <row r="6636" s="211" customFormat="1" hidden="1"/>
    <row r="6637" s="211" customFormat="1" hidden="1"/>
    <row r="6638" s="211" customFormat="1" hidden="1"/>
    <row r="6639" s="211" customFormat="1" hidden="1"/>
    <row r="6640" s="211" customFormat="1" hidden="1"/>
    <row r="6641" s="211" customFormat="1" hidden="1"/>
    <row r="6642" s="211" customFormat="1" hidden="1"/>
    <row r="6643" s="211" customFormat="1" hidden="1"/>
    <row r="6644" s="211" customFormat="1" hidden="1"/>
    <row r="6645" s="211" customFormat="1" hidden="1"/>
    <row r="6646" s="211" customFormat="1" hidden="1"/>
    <row r="6647" s="211" customFormat="1" hidden="1"/>
    <row r="6648" s="211" customFormat="1" hidden="1"/>
    <row r="6649" s="211" customFormat="1" hidden="1"/>
    <row r="6650" s="211" customFormat="1" hidden="1"/>
    <row r="6651" s="211" customFormat="1" hidden="1"/>
    <row r="6652" s="211" customFormat="1" hidden="1"/>
    <row r="6653" s="211" customFormat="1" hidden="1"/>
    <row r="6654" s="211" customFormat="1" hidden="1"/>
    <row r="6655" s="211" customFormat="1" hidden="1"/>
    <row r="6656" s="211" customFormat="1" hidden="1"/>
    <row r="6657" s="211" customFormat="1" hidden="1"/>
    <row r="6658" s="211" customFormat="1" hidden="1"/>
    <row r="6659" s="211" customFormat="1" hidden="1"/>
    <row r="6660" s="211" customFormat="1" hidden="1"/>
    <row r="6661" s="211" customFormat="1" hidden="1"/>
    <row r="6662" s="211" customFormat="1" hidden="1"/>
    <row r="6663" s="211" customFormat="1" hidden="1"/>
    <row r="6664" s="211" customFormat="1" hidden="1"/>
    <row r="6665" s="211" customFormat="1" hidden="1"/>
    <row r="6666" s="211" customFormat="1" hidden="1"/>
    <row r="6667" s="211" customFormat="1" hidden="1"/>
    <row r="6668" s="211" customFormat="1" hidden="1"/>
    <row r="6669" s="211" customFormat="1" hidden="1"/>
    <row r="6670" s="211" customFormat="1" hidden="1"/>
    <row r="6671" s="211" customFormat="1" hidden="1"/>
    <row r="6672" s="211" customFormat="1" hidden="1"/>
    <row r="6673" s="211" customFormat="1" hidden="1"/>
    <row r="6674" s="211" customFormat="1" hidden="1"/>
    <row r="6675" s="211" customFormat="1" hidden="1"/>
    <row r="6676" s="211" customFormat="1" hidden="1"/>
    <row r="6677" s="211" customFormat="1" hidden="1"/>
    <row r="6678" s="211" customFormat="1" hidden="1"/>
    <row r="6679" s="211" customFormat="1" hidden="1"/>
    <row r="6680" s="211" customFormat="1" hidden="1"/>
    <row r="6681" s="211" customFormat="1" hidden="1"/>
    <row r="6682" s="211" customFormat="1" hidden="1"/>
    <row r="6683" s="211" customFormat="1" hidden="1"/>
    <row r="6684" s="211" customFormat="1" hidden="1"/>
    <row r="6685" s="211" customFormat="1" hidden="1"/>
    <row r="6686" s="211" customFormat="1" hidden="1"/>
    <row r="6687" s="211" customFormat="1" hidden="1"/>
    <row r="6688" s="211" customFormat="1" hidden="1"/>
    <row r="6689" s="211" customFormat="1" hidden="1"/>
    <row r="6690" s="211" customFormat="1" hidden="1"/>
    <row r="6691" s="211" customFormat="1" hidden="1"/>
    <row r="6692" s="211" customFormat="1" hidden="1"/>
    <row r="6693" s="211" customFormat="1" hidden="1"/>
    <row r="6694" s="211" customFormat="1" hidden="1"/>
    <row r="6695" s="211" customFormat="1" hidden="1"/>
    <row r="6696" s="211" customFormat="1" hidden="1"/>
    <row r="6697" s="211" customFormat="1" hidden="1"/>
    <row r="6698" s="211" customFormat="1" hidden="1"/>
    <row r="6699" s="211" customFormat="1" hidden="1"/>
    <row r="6700" s="211" customFormat="1" hidden="1"/>
    <row r="6701" s="211" customFormat="1" hidden="1"/>
    <row r="6702" s="211" customFormat="1" hidden="1"/>
    <row r="6703" s="211" customFormat="1" hidden="1"/>
    <row r="6704" s="211" customFormat="1" hidden="1"/>
    <row r="6705" s="211" customFormat="1" hidden="1"/>
    <row r="6706" s="211" customFormat="1" hidden="1"/>
    <row r="6707" s="211" customFormat="1" hidden="1"/>
    <row r="6708" s="211" customFormat="1" hidden="1"/>
    <row r="6709" s="211" customFormat="1" hidden="1"/>
    <row r="6710" s="211" customFormat="1" hidden="1"/>
    <row r="6711" s="211" customFormat="1" hidden="1"/>
    <row r="6712" s="211" customFormat="1" hidden="1"/>
    <row r="6713" s="211" customFormat="1" hidden="1"/>
    <row r="6714" s="211" customFormat="1" hidden="1"/>
    <row r="6715" s="211" customFormat="1" hidden="1"/>
    <row r="6716" s="211" customFormat="1" hidden="1"/>
    <row r="6717" s="211" customFormat="1" hidden="1"/>
    <row r="6718" s="211" customFormat="1" hidden="1"/>
    <row r="6719" s="211" customFormat="1" hidden="1"/>
    <row r="6720" s="211" customFormat="1" hidden="1"/>
    <row r="6721" s="211" customFormat="1" hidden="1"/>
    <row r="6722" s="211" customFormat="1" hidden="1"/>
    <row r="6723" s="211" customFormat="1" hidden="1"/>
    <row r="6724" s="211" customFormat="1" hidden="1"/>
    <row r="6725" s="211" customFormat="1" hidden="1"/>
    <row r="6726" s="211" customFormat="1" hidden="1"/>
    <row r="6727" s="211" customFormat="1" hidden="1"/>
    <row r="6728" s="211" customFormat="1" hidden="1"/>
    <row r="6729" s="211" customFormat="1" hidden="1"/>
    <row r="6730" s="211" customFormat="1" hidden="1"/>
    <row r="6731" s="211" customFormat="1" hidden="1"/>
    <row r="6732" s="211" customFormat="1" hidden="1"/>
    <row r="6733" s="211" customFormat="1" hidden="1"/>
    <row r="6734" s="211" customFormat="1" hidden="1"/>
    <row r="6735" s="211" customFormat="1" hidden="1"/>
    <row r="6736" s="211" customFormat="1" hidden="1"/>
    <row r="6737" s="211" customFormat="1" hidden="1"/>
    <row r="6738" s="211" customFormat="1" hidden="1"/>
    <row r="6739" s="211" customFormat="1" hidden="1"/>
    <row r="6740" s="211" customFormat="1" hidden="1"/>
    <row r="6741" s="211" customFormat="1" hidden="1"/>
    <row r="6742" s="211" customFormat="1" hidden="1"/>
    <row r="6743" s="211" customFormat="1" hidden="1"/>
    <row r="6744" s="211" customFormat="1" hidden="1"/>
    <row r="6745" s="211" customFormat="1" hidden="1"/>
    <row r="6746" s="211" customFormat="1" hidden="1"/>
    <row r="6747" s="211" customFormat="1" hidden="1"/>
    <row r="6748" s="211" customFormat="1" hidden="1"/>
    <row r="6749" s="211" customFormat="1" hidden="1"/>
    <row r="6750" s="211" customFormat="1" hidden="1"/>
    <row r="6751" s="211" customFormat="1" hidden="1"/>
    <row r="6752" s="211" customFormat="1" hidden="1"/>
    <row r="6753" s="211" customFormat="1" hidden="1"/>
    <row r="6754" s="211" customFormat="1" hidden="1"/>
    <row r="6755" s="211" customFormat="1" hidden="1"/>
    <row r="6756" s="211" customFormat="1" hidden="1"/>
    <row r="6757" s="211" customFormat="1" hidden="1"/>
    <row r="6758" s="211" customFormat="1" hidden="1"/>
    <row r="6759" s="211" customFormat="1" hidden="1"/>
    <row r="6760" s="211" customFormat="1" hidden="1"/>
    <row r="6761" s="211" customFormat="1" hidden="1"/>
    <row r="6762" s="211" customFormat="1" hidden="1"/>
    <row r="6763" s="211" customFormat="1" hidden="1"/>
    <row r="6764" s="211" customFormat="1" hidden="1"/>
    <row r="6765" s="211" customFormat="1" hidden="1"/>
    <row r="6766" s="211" customFormat="1" hidden="1"/>
    <row r="6767" s="211" customFormat="1" hidden="1"/>
    <row r="6768" s="211" customFormat="1" hidden="1"/>
    <row r="6769" s="211" customFormat="1" hidden="1"/>
    <row r="6770" s="211" customFormat="1" hidden="1"/>
    <row r="6771" s="211" customFormat="1" hidden="1"/>
    <row r="6772" s="211" customFormat="1" hidden="1"/>
    <row r="6773" s="211" customFormat="1" hidden="1"/>
    <row r="6774" s="211" customFormat="1" hidden="1"/>
    <row r="6775" s="211" customFormat="1" hidden="1"/>
    <row r="6776" s="211" customFormat="1" hidden="1"/>
    <row r="6777" s="211" customFormat="1" hidden="1"/>
    <row r="6778" s="211" customFormat="1" hidden="1"/>
    <row r="6779" s="211" customFormat="1" hidden="1"/>
    <row r="6780" s="211" customFormat="1" hidden="1"/>
    <row r="6781" s="211" customFormat="1" hidden="1"/>
    <row r="6782" s="211" customFormat="1" hidden="1"/>
    <row r="6783" s="211" customFormat="1" hidden="1"/>
    <row r="6784" s="211" customFormat="1" hidden="1"/>
    <row r="6785" s="211" customFormat="1" hidden="1"/>
    <row r="6786" s="211" customFormat="1" hidden="1"/>
    <row r="6787" s="211" customFormat="1" hidden="1"/>
    <row r="6788" s="211" customFormat="1" hidden="1"/>
    <row r="6789" s="211" customFormat="1" hidden="1"/>
    <row r="6790" s="211" customFormat="1" hidden="1"/>
    <row r="6791" s="211" customFormat="1" hidden="1"/>
    <row r="6792" s="211" customFormat="1" hidden="1"/>
    <row r="6793" s="211" customFormat="1" hidden="1"/>
    <row r="6794" s="211" customFormat="1" hidden="1"/>
    <row r="6795" s="211" customFormat="1" hidden="1"/>
    <row r="6796" s="211" customFormat="1" hidden="1"/>
    <row r="6797" s="211" customFormat="1" hidden="1"/>
    <row r="6798" s="211" customFormat="1" hidden="1"/>
    <row r="6799" s="211" customFormat="1" hidden="1"/>
    <row r="6800" s="211" customFormat="1" hidden="1"/>
    <row r="6801" s="211" customFormat="1" hidden="1"/>
    <row r="6802" s="211" customFormat="1" hidden="1"/>
    <row r="6803" s="211" customFormat="1" hidden="1"/>
    <row r="6804" s="211" customFormat="1" hidden="1"/>
    <row r="6805" s="211" customFormat="1" hidden="1"/>
    <row r="6806" s="211" customFormat="1" hidden="1"/>
    <row r="6807" s="211" customFormat="1" hidden="1"/>
    <row r="6808" s="211" customFormat="1" hidden="1"/>
    <row r="6809" s="211" customFormat="1" hidden="1"/>
    <row r="6810" s="211" customFormat="1" hidden="1"/>
    <row r="6811" s="211" customFormat="1" hidden="1"/>
    <row r="6812" s="211" customFormat="1" hidden="1"/>
    <row r="6813" s="211" customFormat="1" hidden="1"/>
    <row r="6814" s="211" customFormat="1" hidden="1"/>
    <row r="6815" s="211" customFormat="1" hidden="1"/>
    <row r="6816" s="211" customFormat="1" hidden="1"/>
    <row r="6817" s="211" customFormat="1" hidden="1"/>
    <row r="6818" s="211" customFormat="1" hidden="1"/>
    <row r="6819" s="211" customFormat="1" hidden="1"/>
    <row r="6820" s="211" customFormat="1" hidden="1"/>
    <row r="6821" s="211" customFormat="1" hidden="1"/>
    <row r="6822" s="211" customFormat="1" hidden="1"/>
    <row r="6823" s="211" customFormat="1" hidden="1"/>
    <row r="6824" s="211" customFormat="1" hidden="1"/>
    <row r="6825" s="211" customFormat="1" hidden="1"/>
    <row r="6826" s="211" customFormat="1" hidden="1"/>
    <row r="6827" s="211" customFormat="1" hidden="1"/>
    <row r="6828" s="211" customFormat="1" hidden="1"/>
    <row r="6829" s="211" customFormat="1" hidden="1"/>
    <row r="6830" s="211" customFormat="1" hidden="1"/>
    <row r="6831" s="211" customFormat="1" hidden="1"/>
    <row r="6832" s="211" customFormat="1" hidden="1"/>
    <row r="6833" s="211" customFormat="1" hidden="1"/>
    <row r="6834" s="211" customFormat="1" hidden="1"/>
    <row r="6835" s="211" customFormat="1" hidden="1"/>
    <row r="6836" s="211" customFormat="1" hidden="1"/>
    <row r="6837" s="211" customFormat="1" hidden="1"/>
    <row r="6838" s="211" customFormat="1" hidden="1"/>
    <row r="6839" s="211" customFormat="1" hidden="1"/>
    <row r="6840" s="211" customFormat="1" hidden="1"/>
    <row r="6841" s="211" customFormat="1" hidden="1"/>
    <row r="6842" s="211" customFormat="1" hidden="1"/>
    <row r="6843" s="211" customFormat="1" hidden="1"/>
    <row r="6844" s="211" customFormat="1" hidden="1"/>
    <row r="6845" s="211" customFormat="1" hidden="1"/>
    <row r="6846" s="211" customFormat="1" hidden="1"/>
    <row r="6847" s="211" customFormat="1" hidden="1"/>
    <row r="6848" s="211" customFormat="1" hidden="1"/>
    <row r="6849" s="211" customFormat="1" hidden="1"/>
    <row r="6850" s="211" customFormat="1" hidden="1"/>
    <row r="6851" s="211" customFormat="1" hidden="1"/>
    <row r="6852" s="211" customFormat="1" hidden="1"/>
    <row r="6853" s="211" customFormat="1" hidden="1"/>
    <row r="6854" s="211" customFormat="1" hidden="1"/>
    <row r="6855" s="211" customFormat="1" hidden="1"/>
    <row r="6856" s="211" customFormat="1" hidden="1"/>
    <row r="6857" s="211" customFormat="1" hidden="1"/>
    <row r="6858" s="211" customFormat="1" hidden="1"/>
    <row r="6859" s="211" customFormat="1" hidden="1"/>
    <row r="6860" s="211" customFormat="1" hidden="1"/>
    <row r="6861" s="211" customFormat="1" hidden="1"/>
    <row r="6862" s="211" customFormat="1" hidden="1"/>
    <row r="6863" s="211" customFormat="1" hidden="1"/>
    <row r="6864" s="211" customFormat="1" hidden="1"/>
    <row r="6865" s="211" customFormat="1" hidden="1"/>
    <row r="6866" s="211" customFormat="1" hidden="1"/>
    <row r="6867" s="211" customFormat="1" hidden="1"/>
    <row r="6868" s="211" customFormat="1" hidden="1"/>
    <row r="6869" s="211" customFormat="1" hidden="1"/>
    <row r="6870" s="211" customFormat="1" hidden="1"/>
    <row r="6871" s="211" customFormat="1" hidden="1"/>
    <row r="6872" s="211" customFormat="1" hidden="1"/>
    <row r="6873" s="211" customFormat="1" hidden="1"/>
    <row r="6874" s="211" customFormat="1" hidden="1"/>
    <row r="6875" s="211" customFormat="1" hidden="1"/>
    <row r="6876" s="211" customFormat="1" hidden="1"/>
    <row r="6877" s="211" customFormat="1" hidden="1"/>
    <row r="6878" s="211" customFormat="1" hidden="1"/>
    <row r="6879" s="211" customFormat="1" hidden="1"/>
    <row r="6880" s="211" customFormat="1" hidden="1"/>
    <row r="6881" s="211" customFormat="1" hidden="1"/>
    <row r="6882" s="211" customFormat="1" hidden="1"/>
    <row r="6883" s="211" customFormat="1" hidden="1"/>
    <row r="6884" s="211" customFormat="1" hidden="1"/>
    <row r="6885" s="211" customFormat="1" hidden="1"/>
    <row r="6886" s="211" customFormat="1" hidden="1"/>
    <row r="6887" s="211" customFormat="1" hidden="1"/>
    <row r="6888" s="211" customFormat="1" hidden="1"/>
    <row r="6889" s="211" customFormat="1" hidden="1"/>
    <row r="6890" s="211" customFormat="1" hidden="1"/>
    <row r="6891" s="211" customFormat="1" hidden="1"/>
    <row r="6892" s="211" customFormat="1" hidden="1"/>
    <row r="6893" s="211" customFormat="1" hidden="1"/>
    <row r="6894" s="211" customFormat="1" hidden="1"/>
    <row r="6895" s="211" customFormat="1" hidden="1"/>
    <row r="6896" s="211" customFormat="1" hidden="1"/>
    <row r="6897" s="211" customFormat="1" hidden="1"/>
    <row r="6898" s="211" customFormat="1" hidden="1"/>
    <row r="6899" s="211" customFormat="1" hidden="1"/>
    <row r="6900" s="211" customFormat="1" hidden="1"/>
    <row r="6901" s="211" customFormat="1" hidden="1"/>
    <row r="6902" s="211" customFormat="1" hidden="1"/>
    <row r="6903" s="211" customFormat="1" hidden="1"/>
    <row r="6904" s="211" customFormat="1" hidden="1"/>
    <row r="6905" s="211" customFormat="1" hidden="1"/>
    <row r="6906" s="211" customFormat="1" hidden="1"/>
    <row r="6907" s="211" customFormat="1" hidden="1"/>
    <row r="6908" s="211" customFormat="1" hidden="1"/>
    <row r="6909" s="211" customFormat="1" hidden="1"/>
    <row r="6910" s="211" customFormat="1" hidden="1"/>
    <row r="6911" s="211" customFormat="1" hidden="1"/>
    <row r="6912" s="211" customFormat="1" hidden="1"/>
    <row r="6913" s="211" customFormat="1" hidden="1"/>
    <row r="6914" s="211" customFormat="1" hidden="1"/>
    <row r="6915" s="211" customFormat="1" hidden="1"/>
    <row r="6916" s="211" customFormat="1" hidden="1"/>
    <row r="6917" s="211" customFormat="1" hidden="1"/>
    <row r="6918" s="211" customFormat="1" hidden="1"/>
    <row r="6919" s="211" customFormat="1" hidden="1"/>
    <row r="6920" s="211" customFormat="1" hidden="1"/>
    <row r="6921" s="211" customFormat="1" hidden="1"/>
    <row r="6922" s="211" customFormat="1" hidden="1"/>
    <row r="6923" s="211" customFormat="1" hidden="1"/>
    <row r="6924" s="211" customFormat="1" hidden="1"/>
    <row r="6925" s="211" customFormat="1" hidden="1"/>
    <row r="6926" s="211" customFormat="1" hidden="1"/>
    <row r="6927" s="211" customFormat="1" hidden="1"/>
    <row r="6928" s="211" customFormat="1" hidden="1"/>
    <row r="6929" s="211" customFormat="1" hidden="1"/>
    <row r="6930" s="211" customFormat="1" hidden="1"/>
    <row r="6931" s="211" customFormat="1" hidden="1"/>
    <row r="6932" s="211" customFormat="1" hidden="1"/>
    <row r="6933" s="211" customFormat="1" hidden="1"/>
    <row r="6934" s="211" customFormat="1" hidden="1"/>
    <row r="6935" s="211" customFormat="1" hidden="1"/>
    <row r="6936" s="211" customFormat="1" hidden="1"/>
    <row r="6937" s="211" customFormat="1" hidden="1"/>
    <row r="6938" s="211" customFormat="1" hidden="1"/>
    <row r="6939" s="211" customFormat="1" hidden="1"/>
    <row r="6940" s="211" customFormat="1" hidden="1"/>
    <row r="6941" s="211" customFormat="1" hidden="1"/>
    <row r="6942" s="211" customFormat="1" hidden="1"/>
    <row r="6943" s="211" customFormat="1" hidden="1"/>
    <row r="6944" s="211" customFormat="1" hidden="1"/>
    <row r="6945" s="211" customFormat="1" hidden="1"/>
    <row r="6946" s="211" customFormat="1" hidden="1"/>
    <row r="6947" s="211" customFormat="1" hidden="1"/>
    <row r="6948" s="211" customFormat="1" hidden="1"/>
    <row r="6949" s="211" customFormat="1" hidden="1"/>
    <row r="6950" s="211" customFormat="1" hidden="1"/>
    <row r="6951" s="211" customFormat="1" hidden="1"/>
    <row r="6952" s="211" customFormat="1" hidden="1"/>
    <row r="6953" s="211" customFormat="1" hidden="1"/>
    <row r="6954" s="211" customFormat="1" hidden="1"/>
    <row r="6955" s="211" customFormat="1" hidden="1"/>
    <row r="6956" s="211" customFormat="1" hidden="1"/>
    <row r="6957" s="211" customFormat="1" hidden="1"/>
    <row r="6958" s="211" customFormat="1" hidden="1"/>
    <row r="6959" s="211" customFormat="1" hidden="1"/>
    <row r="6960" s="211" customFormat="1" hidden="1"/>
    <row r="6961" s="211" customFormat="1" hidden="1"/>
    <row r="6962" s="211" customFormat="1" hidden="1"/>
    <row r="6963" s="211" customFormat="1" hidden="1"/>
    <row r="6964" s="211" customFormat="1" hidden="1"/>
    <row r="6965" s="211" customFormat="1" hidden="1"/>
    <row r="6966" s="211" customFormat="1" hidden="1"/>
    <row r="6967" s="211" customFormat="1" hidden="1"/>
    <row r="6968" s="211" customFormat="1" hidden="1"/>
    <row r="6969" s="211" customFormat="1" hidden="1"/>
    <row r="6970" s="211" customFormat="1" hidden="1"/>
    <row r="6971" s="211" customFormat="1" hidden="1"/>
    <row r="6972" s="211" customFormat="1" hidden="1"/>
    <row r="6973" s="211" customFormat="1" hidden="1"/>
    <row r="6974" s="211" customFormat="1" hidden="1"/>
    <row r="6975" s="211" customFormat="1" hidden="1"/>
    <row r="6976" s="211" customFormat="1" hidden="1"/>
    <row r="6977" s="211" customFormat="1" hidden="1"/>
    <row r="6978" s="211" customFormat="1" hidden="1"/>
    <row r="6979" s="211" customFormat="1" hidden="1"/>
    <row r="6980" s="211" customFormat="1" hidden="1"/>
    <row r="6981" s="211" customFormat="1" hidden="1"/>
    <row r="6982" s="211" customFormat="1" hidden="1"/>
    <row r="6983" s="211" customFormat="1" hidden="1"/>
    <row r="6984" s="211" customFormat="1" hidden="1"/>
    <row r="6985" s="211" customFormat="1" hidden="1"/>
    <row r="6986" s="211" customFormat="1" hidden="1"/>
    <row r="6987" s="211" customFormat="1" hidden="1"/>
    <row r="6988" s="211" customFormat="1" hidden="1"/>
    <row r="6989" s="211" customFormat="1" hidden="1"/>
    <row r="6990" s="211" customFormat="1" hidden="1"/>
    <row r="6991" s="211" customFormat="1" hidden="1"/>
    <row r="6992" s="211" customFormat="1" hidden="1"/>
    <row r="6993" s="211" customFormat="1" hidden="1"/>
    <row r="6994" s="211" customFormat="1" hidden="1"/>
    <row r="6995" s="211" customFormat="1" hidden="1"/>
    <row r="6996" s="211" customFormat="1" hidden="1"/>
    <row r="6997" s="211" customFormat="1" hidden="1"/>
    <row r="6998" s="211" customFormat="1" hidden="1"/>
    <row r="6999" s="211" customFormat="1" hidden="1"/>
    <row r="7000" s="211" customFormat="1" hidden="1"/>
    <row r="7001" s="211" customFormat="1" hidden="1"/>
    <row r="7002" s="211" customFormat="1" hidden="1"/>
    <row r="7003" s="211" customFormat="1" hidden="1"/>
    <row r="7004" s="211" customFormat="1" hidden="1"/>
    <row r="7005" s="211" customFormat="1" hidden="1"/>
    <row r="7006" s="211" customFormat="1" hidden="1"/>
    <row r="7007" s="211" customFormat="1" hidden="1"/>
    <row r="7008" s="211" customFormat="1" hidden="1"/>
    <row r="7009" s="211" customFormat="1" hidden="1"/>
    <row r="7010" s="211" customFormat="1" hidden="1"/>
    <row r="7011" s="211" customFormat="1" hidden="1"/>
    <row r="7012" s="211" customFormat="1" hidden="1"/>
    <row r="7013" s="211" customFormat="1" hidden="1"/>
    <row r="7014" s="211" customFormat="1" hidden="1"/>
    <row r="7015" s="211" customFormat="1" hidden="1"/>
    <row r="7016" s="211" customFormat="1" hidden="1"/>
    <row r="7017" s="211" customFormat="1" hidden="1"/>
    <row r="7018" s="211" customFormat="1" hidden="1"/>
    <row r="7019" s="211" customFormat="1" hidden="1"/>
    <row r="7020" s="211" customFormat="1" hidden="1"/>
    <row r="7021" s="211" customFormat="1" hidden="1"/>
    <row r="7022" s="211" customFormat="1" hidden="1"/>
    <row r="7023" s="211" customFormat="1" hidden="1"/>
    <row r="7024" s="211" customFormat="1" hidden="1"/>
    <row r="7025" s="211" customFormat="1" hidden="1"/>
    <row r="7026" s="211" customFormat="1" hidden="1"/>
    <row r="7027" s="211" customFormat="1" hidden="1"/>
    <row r="7028" s="211" customFormat="1" hidden="1"/>
    <row r="7029" s="211" customFormat="1" hidden="1"/>
    <row r="7030" s="211" customFormat="1" hidden="1"/>
    <row r="7031" s="211" customFormat="1" hidden="1"/>
    <row r="7032" s="211" customFormat="1" hidden="1"/>
    <row r="7033" s="211" customFormat="1" hidden="1"/>
    <row r="7034" s="211" customFormat="1" hidden="1"/>
    <row r="7035" s="211" customFormat="1" hidden="1"/>
    <row r="7036" s="211" customFormat="1" hidden="1"/>
    <row r="7037" s="211" customFormat="1" hidden="1"/>
    <row r="7038" s="211" customFormat="1" hidden="1"/>
    <row r="7039" s="211" customFormat="1" hidden="1"/>
    <row r="7040" s="211" customFormat="1" hidden="1"/>
    <row r="7041" s="211" customFormat="1" hidden="1"/>
    <row r="7042" s="211" customFormat="1" hidden="1"/>
    <row r="7043" s="211" customFormat="1" hidden="1"/>
    <row r="7044" s="211" customFormat="1" hidden="1"/>
    <row r="7045" s="211" customFormat="1" hidden="1"/>
    <row r="7046" s="211" customFormat="1" hidden="1"/>
    <row r="7047" s="211" customFormat="1" hidden="1"/>
    <row r="7048" s="211" customFormat="1" hidden="1"/>
    <row r="7049" s="211" customFormat="1" hidden="1"/>
    <row r="7050" s="211" customFormat="1" hidden="1"/>
    <row r="7051" s="211" customFormat="1" hidden="1"/>
    <row r="7052" s="211" customFormat="1" hidden="1"/>
    <row r="7053" s="211" customFormat="1" hidden="1"/>
    <row r="7054" s="211" customFormat="1" hidden="1"/>
    <row r="7055" s="211" customFormat="1" hidden="1"/>
    <row r="7056" s="211" customFormat="1" hidden="1"/>
    <row r="7057" s="211" customFormat="1" hidden="1"/>
    <row r="7058" s="211" customFormat="1" hidden="1"/>
    <row r="7059" s="211" customFormat="1" hidden="1"/>
    <row r="7060" s="211" customFormat="1" hidden="1"/>
    <row r="7061" s="211" customFormat="1" hidden="1"/>
    <row r="7062" s="211" customFormat="1" hidden="1"/>
    <row r="7063" s="211" customFormat="1" hidden="1"/>
    <row r="7064" s="211" customFormat="1" hidden="1"/>
    <row r="7065" s="211" customFormat="1" hidden="1"/>
    <row r="7066" s="211" customFormat="1" hidden="1"/>
    <row r="7067" s="211" customFormat="1" hidden="1"/>
    <row r="7068" s="211" customFormat="1" hidden="1"/>
    <row r="7069" s="211" customFormat="1" hidden="1"/>
    <row r="7070" s="211" customFormat="1" hidden="1"/>
    <row r="7071" s="211" customFormat="1" hidden="1"/>
    <row r="7072" s="211" customFormat="1" hidden="1"/>
    <row r="7073" s="211" customFormat="1" hidden="1"/>
    <row r="7074" s="211" customFormat="1" hidden="1"/>
    <row r="7075" s="211" customFormat="1" hidden="1"/>
    <row r="7076" s="211" customFormat="1" hidden="1"/>
    <row r="7077" s="211" customFormat="1" hidden="1"/>
    <row r="7078" s="211" customFormat="1" hidden="1"/>
    <row r="7079" s="211" customFormat="1" hidden="1"/>
    <row r="7080" s="211" customFormat="1" hidden="1"/>
    <row r="7081" s="211" customFormat="1" hidden="1"/>
    <row r="7082" s="211" customFormat="1" hidden="1"/>
    <row r="7083" s="211" customFormat="1" hidden="1"/>
    <row r="7084" s="211" customFormat="1" hidden="1"/>
    <row r="7085" s="211" customFormat="1" hidden="1"/>
    <row r="7086" s="211" customFormat="1" hidden="1"/>
    <row r="7087" s="211" customFormat="1" hidden="1"/>
    <row r="7088" s="211" customFormat="1" hidden="1"/>
    <row r="7089" s="211" customFormat="1" hidden="1"/>
    <row r="7090" s="211" customFormat="1" hidden="1"/>
    <row r="7091" s="211" customFormat="1" hidden="1"/>
    <row r="7092" s="211" customFormat="1" hidden="1"/>
    <row r="7093" s="211" customFormat="1" hidden="1"/>
    <row r="7094" s="211" customFormat="1" hidden="1"/>
    <row r="7095" s="211" customFormat="1" hidden="1"/>
    <row r="7096" s="211" customFormat="1" hidden="1"/>
    <row r="7097" s="211" customFormat="1" hidden="1"/>
    <row r="7098" s="211" customFormat="1" hidden="1"/>
    <row r="7099" s="211" customFormat="1" hidden="1"/>
    <row r="7100" s="211" customFormat="1" hidden="1"/>
    <row r="7101" s="211" customFormat="1" hidden="1"/>
    <row r="7102" s="211" customFormat="1" hidden="1"/>
    <row r="7103" s="211" customFormat="1" hidden="1"/>
    <row r="7104" s="211" customFormat="1" hidden="1"/>
    <row r="7105" s="211" customFormat="1" hidden="1"/>
    <row r="7106" s="211" customFormat="1" hidden="1"/>
    <row r="7107" s="211" customFormat="1" hidden="1"/>
    <row r="7108" s="211" customFormat="1" hidden="1"/>
    <row r="7109" s="211" customFormat="1" hidden="1"/>
    <row r="7110" s="211" customFormat="1" hidden="1"/>
    <row r="7111" s="211" customFormat="1" hidden="1"/>
    <row r="7112" s="211" customFormat="1" hidden="1"/>
    <row r="7113" s="211" customFormat="1" hidden="1"/>
    <row r="7114" s="211" customFormat="1" hidden="1"/>
    <row r="7115" s="211" customFormat="1" hidden="1"/>
    <row r="7116" s="211" customFormat="1" hidden="1"/>
    <row r="7117" s="211" customFormat="1" hidden="1"/>
    <row r="7118" s="211" customFormat="1" hidden="1"/>
    <row r="7119" s="211" customFormat="1" hidden="1"/>
    <row r="7120" s="211" customFormat="1" hidden="1"/>
    <row r="7121" s="211" customFormat="1" hidden="1"/>
    <row r="7122" s="211" customFormat="1" hidden="1"/>
    <row r="7123" s="211" customFormat="1" hidden="1"/>
    <row r="7124" s="211" customFormat="1" hidden="1"/>
    <row r="7125" s="211" customFormat="1" hidden="1"/>
    <row r="7126" s="211" customFormat="1" hidden="1"/>
    <row r="7127" s="211" customFormat="1" hidden="1"/>
    <row r="7128" s="211" customFormat="1" hidden="1"/>
    <row r="7129" s="211" customFormat="1" hidden="1"/>
    <row r="7130" s="211" customFormat="1" hidden="1"/>
    <row r="7131" s="211" customFormat="1" hidden="1"/>
    <row r="7132" s="211" customFormat="1" hidden="1"/>
    <row r="7133" s="211" customFormat="1" hidden="1"/>
    <row r="7134" s="211" customFormat="1" hidden="1"/>
    <row r="7135" s="211" customFormat="1" hidden="1"/>
    <row r="7136" s="211" customFormat="1" hidden="1"/>
    <row r="7137" s="211" customFormat="1" hidden="1"/>
    <row r="7138" s="211" customFormat="1" hidden="1"/>
    <row r="7139" s="211" customFormat="1" hidden="1"/>
    <row r="7140" s="211" customFormat="1" hidden="1"/>
    <row r="7141" s="211" customFormat="1" hidden="1"/>
    <row r="7142" s="211" customFormat="1" hidden="1"/>
    <row r="7143" s="211" customFormat="1" hidden="1"/>
    <row r="7144" s="211" customFormat="1" hidden="1"/>
    <row r="7145" s="211" customFormat="1" hidden="1"/>
    <row r="7146" s="211" customFormat="1" hidden="1"/>
    <row r="7147" s="211" customFormat="1" hidden="1"/>
    <row r="7148" s="211" customFormat="1" hidden="1"/>
    <row r="7149" s="211" customFormat="1" hidden="1"/>
    <row r="7150" s="211" customFormat="1" hidden="1"/>
    <row r="7151" s="211" customFormat="1" hidden="1"/>
    <row r="7152" s="211" customFormat="1" hidden="1"/>
    <row r="7153" s="211" customFormat="1" hidden="1"/>
    <row r="7154" s="211" customFormat="1" hidden="1"/>
    <row r="7155" s="211" customFormat="1" hidden="1"/>
    <row r="7156" s="211" customFormat="1" hidden="1"/>
    <row r="7157" s="211" customFormat="1" hidden="1"/>
    <row r="7158" s="211" customFormat="1" hidden="1"/>
    <row r="7159" s="211" customFormat="1" hidden="1"/>
    <row r="7160" s="211" customFormat="1" hidden="1"/>
    <row r="7161" s="211" customFormat="1" hidden="1"/>
    <row r="7162" s="211" customFormat="1" hidden="1"/>
    <row r="7163" s="211" customFormat="1" hidden="1"/>
    <row r="7164" s="211" customFormat="1" hidden="1"/>
    <row r="7165" s="211" customFormat="1" hidden="1"/>
    <row r="7166" s="211" customFormat="1" hidden="1"/>
    <row r="7167" s="211" customFormat="1" hidden="1"/>
    <row r="7168" s="211" customFormat="1" hidden="1"/>
    <row r="7169" s="211" customFormat="1" hidden="1"/>
    <row r="7170" s="211" customFormat="1" hidden="1"/>
    <row r="7171" s="211" customFormat="1" hidden="1"/>
    <row r="7172" s="211" customFormat="1" hidden="1"/>
    <row r="7173" s="211" customFormat="1" hidden="1"/>
    <row r="7174" s="211" customFormat="1" hidden="1"/>
    <row r="7175" s="211" customFormat="1" hidden="1"/>
    <row r="7176" s="211" customFormat="1" hidden="1"/>
    <row r="7177" s="211" customFormat="1" hidden="1"/>
    <row r="7178" s="211" customFormat="1" hidden="1"/>
    <row r="7179" s="211" customFormat="1" hidden="1"/>
    <row r="7180" s="211" customFormat="1" hidden="1"/>
    <row r="7181" s="211" customFormat="1" hidden="1"/>
    <row r="7182" s="211" customFormat="1" hidden="1"/>
    <row r="7183" s="211" customFormat="1" hidden="1"/>
    <row r="7184" s="211" customFormat="1" hidden="1"/>
    <row r="7185" s="211" customFormat="1" hidden="1"/>
    <row r="7186" s="211" customFormat="1" hidden="1"/>
    <row r="7187" s="211" customFormat="1" hidden="1"/>
    <row r="7188" s="211" customFormat="1" hidden="1"/>
    <row r="7189" s="211" customFormat="1" hidden="1"/>
    <row r="7190" s="211" customFormat="1" hidden="1"/>
    <row r="7191" s="211" customFormat="1" hidden="1"/>
    <row r="7192" s="211" customFormat="1" hidden="1"/>
    <row r="7193" s="211" customFormat="1" hidden="1"/>
    <row r="7194" s="211" customFormat="1" hidden="1"/>
    <row r="7195" s="211" customFormat="1" hidden="1"/>
    <row r="7196" s="211" customFormat="1" hidden="1"/>
    <row r="7197" s="211" customFormat="1" hidden="1"/>
    <row r="7198" s="211" customFormat="1" hidden="1"/>
    <row r="7199" s="211" customFormat="1" hidden="1"/>
    <row r="7200" s="211" customFormat="1" hidden="1"/>
    <row r="7201" s="211" customFormat="1" hidden="1"/>
    <row r="7202" s="211" customFormat="1" hidden="1"/>
    <row r="7203" s="211" customFormat="1" hidden="1"/>
    <row r="7204" s="211" customFormat="1" hidden="1"/>
    <row r="7205" s="211" customFormat="1" hidden="1"/>
    <row r="7206" s="211" customFormat="1" hidden="1"/>
    <row r="7207" s="211" customFormat="1" hidden="1"/>
    <row r="7208" s="211" customFormat="1" hidden="1"/>
    <row r="7209" s="211" customFormat="1" hidden="1"/>
    <row r="7210" s="211" customFormat="1" hidden="1"/>
    <row r="7211" s="211" customFormat="1" hidden="1"/>
    <row r="7212" s="211" customFormat="1" hidden="1"/>
    <row r="7213" s="211" customFormat="1" hidden="1"/>
    <row r="7214" s="211" customFormat="1" hidden="1"/>
    <row r="7215" s="211" customFormat="1" hidden="1"/>
    <row r="7216" s="211" customFormat="1" hidden="1"/>
    <row r="7217" s="211" customFormat="1" hidden="1"/>
    <row r="7218" s="211" customFormat="1" hidden="1"/>
    <row r="7219" s="211" customFormat="1" hidden="1"/>
    <row r="7220" s="211" customFormat="1" hidden="1"/>
    <row r="7221" s="211" customFormat="1" hidden="1"/>
    <row r="7222" s="211" customFormat="1" hidden="1"/>
    <row r="7223" s="211" customFormat="1" hidden="1"/>
    <row r="7224" s="211" customFormat="1" hidden="1"/>
    <row r="7225" s="211" customFormat="1" hidden="1"/>
    <row r="7226" s="211" customFormat="1" hidden="1"/>
    <row r="7227" s="211" customFormat="1" hidden="1"/>
    <row r="7228" s="211" customFormat="1" hidden="1"/>
    <row r="7229" s="211" customFormat="1" hidden="1"/>
    <row r="7230" s="211" customFormat="1" hidden="1"/>
    <row r="7231" s="211" customFormat="1" hidden="1"/>
    <row r="7232" s="211" customFormat="1" hidden="1"/>
    <row r="7233" s="211" customFormat="1" hidden="1"/>
    <row r="7234" s="211" customFormat="1" hidden="1"/>
    <row r="7235" s="211" customFormat="1" hidden="1"/>
    <row r="7236" s="211" customFormat="1" hidden="1"/>
    <row r="7237" s="211" customFormat="1" hidden="1"/>
    <row r="7238" s="211" customFormat="1" hidden="1"/>
    <row r="7239" s="211" customFormat="1" hidden="1"/>
    <row r="7240" s="211" customFormat="1" hidden="1"/>
    <row r="7241" s="211" customFormat="1" hidden="1"/>
    <row r="7242" s="211" customFormat="1" hidden="1"/>
    <row r="7243" s="211" customFormat="1" hidden="1"/>
    <row r="7244" s="211" customFormat="1" hidden="1"/>
    <row r="7245" s="211" customFormat="1" hidden="1"/>
    <row r="7246" s="211" customFormat="1" hidden="1"/>
    <row r="7247" s="211" customFormat="1" hidden="1"/>
    <row r="7248" s="211" customFormat="1" hidden="1"/>
    <row r="7249" s="211" customFormat="1" hidden="1"/>
    <row r="7250" s="211" customFormat="1" hidden="1"/>
    <row r="7251" s="211" customFormat="1" hidden="1"/>
    <row r="7252" s="211" customFormat="1" hidden="1"/>
    <row r="7253" s="211" customFormat="1" hidden="1"/>
    <row r="7254" s="211" customFormat="1" hidden="1"/>
    <row r="7255" s="211" customFormat="1" hidden="1"/>
    <row r="7256" s="211" customFormat="1" hidden="1"/>
    <row r="7257" s="211" customFormat="1" hidden="1"/>
    <row r="7258" s="211" customFormat="1" hidden="1"/>
    <row r="7259" s="211" customFormat="1" hidden="1"/>
    <row r="7260" s="211" customFormat="1" hidden="1"/>
    <row r="7261" s="211" customFormat="1" hidden="1"/>
    <row r="7262" s="211" customFormat="1" hidden="1"/>
    <row r="7263" s="211" customFormat="1" hidden="1"/>
    <row r="7264" s="211" customFormat="1" hidden="1"/>
    <row r="7265" s="211" customFormat="1" hidden="1"/>
    <row r="7266" s="211" customFormat="1" hidden="1"/>
    <row r="7267" s="211" customFormat="1" hidden="1"/>
    <row r="7268" s="211" customFormat="1" hidden="1"/>
    <row r="7269" s="211" customFormat="1" hidden="1"/>
    <row r="7270" s="211" customFormat="1" hidden="1"/>
    <row r="7271" s="211" customFormat="1" hidden="1"/>
    <row r="7272" s="211" customFormat="1" hidden="1"/>
    <row r="7273" s="211" customFormat="1" hidden="1"/>
    <row r="7274" s="211" customFormat="1" hidden="1"/>
    <row r="7275" s="211" customFormat="1" hidden="1"/>
    <row r="7276" s="211" customFormat="1" hidden="1"/>
    <row r="7277" s="211" customFormat="1" hidden="1"/>
    <row r="7278" s="211" customFormat="1" hidden="1"/>
    <row r="7279" s="211" customFormat="1" hidden="1"/>
    <row r="7280" s="211" customFormat="1" hidden="1"/>
    <row r="7281" s="211" customFormat="1" hidden="1"/>
    <row r="7282" s="211" customFormat="1" hidden="1"/>
    <row r="7283" s="211" customFormat="1" hidden="1"/>
    <row r="7284" s="211" customFormat="1" hidden="1"/>
    <row r="7285" s="211" customFormat="1" hidden="1"/>
    <row r="7286" s="211" customFormat="1" hidden="1"/>
    <row r="7287" s="211" customFormat="1" hidden="1"/>
    <row r="7288" s="211" customFormat="1" hidden="1"/>
    <row r="7289" s="211" customFormat="1" hidden="1"/>
    <row r="7290" s="211" customFormat="1" hidden="1"/>
    <row r="7291" s="211" customFormat="1" hidden="1"/>
    <row r="7292" s="211" customFormat="1" hidden="1"/>
    <row r="7293" s="211" customFormat="1" hidden="1"/>
    <row r="7294" s="211" customFormat="1" hidden="1"/>
    <row r="7295" s="211" customFormat="1" hidden="1"/>
    <row r="7296" s="211" customFormat="1" hidden="1"/>
    <row r="7297" s="211" customFormat="1" hidden="1"/>
    <row r="7298" s="211" customFormat="1" hidden="1"/>
    <row r="7299" s="211" customFormat="1" hidden="1"/>
    <row r="7300" s="211" customFormat="1" hidden="1"/>
    <row r="7301" s="211" customFormat="1" hidden="1"/>
    <row r="7302" s="211" customFormat="1" hidden="1"/>
    <row r="7303" s="211" customFormat="1" hidden="1"/>
    <row r="7304" s="211" customFormat="1" hidden="1"/>
    <row r="7305" s="211" customFormat="1" hidden="1"/>
    <row r="7306" s="211" customFormat="1" hidden="1"/>
    <row r="7307" s="211" customFormat="1" hidden="1"/>
    <row r="7308" s="211" customFormat="1" hidden="1"/>
    <row r="7309" s="211" customFormat="1" hidden="1"/>
    <row r="7310" s="211" customFormat="1" hidden="1"/>
    <row r="7311" s="211" customFormat="1" hidden="1"/>
    <row r="7312" s="211" customFormat="1" hidden="1"/>
    <row r="7313" s="211" customFormat="1" hidden="1"/>
    <row r="7314" s="211" customFormat="1" hidden="1"/>
    <row r="7315" s="211" customFormat="1" hidden="1"/>
    <row r="7316" s="211" customFormat="1" hidden="1"/>
    <row r="7317" s="211" customFormat="1" hidden="1"/>
    <row r="7318" s="211" customFormat="1" hidden="1"/>
    <row r="7319" s="211" customFormat="1" hidden="1"/>
    <row r="7320" s="211" customFormat="1" hidden="1"/>
    <row r="7321" s="211" customFormat="1" hidden="1"/>
    <row r="7322" s="211" customFormat="1" hidden="1"/>
    <row r="7323" s="211" customFormat="1" hidden="1"/>
    <row r="7324" s="211" customFormat="1" hidden="1"/>
    <row r="7325" s="211" customFormat="1" hidden="1"/>
    <row r="7326" s="211" customFormat="1" hidden="1"/>
    <row r="7327" s="211" customFormat="1" hidden="1"/>
    <row r="7328" s="211" customFormat="1" hidden="1"/>
    <row r="7329" s="211" customFormat="1" hidden="1"/>
    <row r="7330" s="211" customFormat="1" hidden="1"/>
    <row r="7331" s="211" customFormat="1" hidden="1"/>
    <row r="7332" s="211" customFormat="1" hidden="1"/>
    <row r="7333" s="211" customFormat="1" hidden="1"/>
    <row r="7334" s="211" customFormat="1" hidden="1"/>
    <row r="7335" s="211" customFormat="1" hidden="1"/>
    <row r="7336" s="211" customFormat="1" hidden="1"/>
    <row r="7337" s="211" customFormat="1" hidden="1"/>
    <row r="7338" s="211" customFormat="1" hidden="1"/>
    <row r="7339" s="211" customFormat="1" hidden="1"/>
    <row r="7340" s="211" customFormat="1" hidden="1"/>
    <row r="7341" s="211" customFormat="1" hidden="1"/>
    <row r="7342" s="211" customFormat="1" hidden="1"/>
    <row r="7343" s="211" customFormat="1" hidden="1"/>
    <row r="7344" s="211" customFormat="1" hidden="1"/>
    <row r="7345" s="211" customFormat="1" hidden="1"/>
    <row r="7346" s="211" customFormat="1" hidden="1"/>
    <row r="7347" s="211" customFormat="1" hidden="1"/>
    <row r="7348" s="211" customFormat="1" hidden="1"/>
    <row r="7349" s="211" customFormat="1" hidden="1"/>
    <row r="7350" s="211" customFormat="1" hidden="1"/>
    <row r="7351" s="211" customFormat="1" hidden="1"/>
    <row r="7352" s="211" customFormat="1" hidden="1"/>
    <row r="7353" s="211" customFormat="1" hidden="1"/>
    <row r="7354" s="211" customFormat="1" hidden="1"/>
    <row r="7355" s="211" customFormat="1" hidden="1"/>
    <row r="7356" s="211" customFormat="1" hidden="1"/>
    <row r="7357" s="211" customFormat="1" hidden="1"/>
    <row r="7358" s="211" customFormat="1" hidden="1"/>
    <row r="7359" s="211" customFormat="1" hidden="1"/>
    <row r="7360" s="211" customFormat="1" hidden="1"/>
    <row r="7361" s="211" customFormat="1" hidden="1"/>
    <row r="7362" s="211" customFormat="1" hidden="1"/>
    <row r="7363" s="211" customFormat="1" hidden="1"/>
    <row r="7364" s="211" customFormat="1" hidden="1"/>
    <row r="7365" s="211" customFormat="1" hidden="1"/>
    <row r="7366" s="211" customFormat="1" hidden="1"/>
    <row r="7367" s="211" customFormat="1" hidden="1"/>
    <row r="7368" s="211" customFormat="1" hidden="1"/>
    <row r="7369" s="211" customFormat="1" hidden="1"/>
    <row r="7370" s="211" customFormat="1" hidden="1"/>
    <row r="7371" s="211" customFormat="1" hidden="1"/>
    <row r="7372" s="211" customFormat="1" hidden="1"/>
    <row r="7373" s="211" customFormat="1" hidden="1"/>
    <row r="7374" s="211" customFormat="1" hidden="1"/>
    <row r="7375" s="211" customFormat="1" hidden="1"/>
    <row r="7376" s="211" customFormat="1" hidden="1"/>
    <row r="7377" s="211" customFormat="1" hidden="1"/>
    <row r="7378" s="211" customFormat="1" hidden="1"/>
    <row r="7379" s="211" customFormat="1" hidden="1"/>
    <row r="7380" s="211" customFormat="1" hidden="1"/>
    <row r="7381" s="211" customFormat="1" hidden="1"/>
    <row r="7382" s="211" customFormat="1" hidden="1"/>
    <row r="7383" s="211" customFormat="1" hidden="1"/>
    <row r="7384" s="211" customFormat="1" hidden="1"/>
    <row r="7385" s="211" customFormat="1" hidden="1"/>
    <row r="7386" s="211" customFormat="1" hidden="1"/>
    <row r="7387" s="211" customFormat="1" hidden="1"/>
    <row r="7388" s="211" customFormat="1" hidden="1"/>
    <row r="7389" s="211" customFormat="1" hidden="1"/>
    <row r="7390" s="211" customFormat="1" hidden="1"/>
    <row r="7391" s="211" customFormat="1" hidden="1"/>
    <row r="7392" s="211" customFormat="1" hidden="1"/>
    <row r="7393" s="211" customFormat="1" hidden="1"/>
    <row r="7394" s="211" customFormat="1" hidden="1"/>
    <row r="7395" s="211" customFormat="1" hidden="1"/>
    <row r="7396" s="211" customFormat="1" hidden="1"/>
    <row r="7397" s="211" customFormat="1" hidden="1"/>
    <row r="7398" s="211" customFormat="1" hidden="1"/>
    <row r="7399" s="211" customFormat="1" hidden="1"/>
    <row r="7400" s="211" customFormat="1" hidden="1"/>
    <row r="7401" s="211" customFormat="1" hidden="1"/>
    <row r="7402" s="211" customFormat="1" hidden="1"/>
    <row r="7403" s="211" customFormat="1" hidden="1"/>
    <row r="7404" s="211" customFormat="1" hidden="1"/>
    <row r="7405" s="211" customFormat="1" hidden="1"/>
    <row r="7406" s="211" customFormat="1" hidden="1"/>
    <row r="7407" s="211" customFormat="1" hidden="1"/>
    <row r="7408" s="211" customFormat="1" hidden="1"/>
    <row r="7409" s="211" customFormat="1" hidden="1"/>
    <row r="7410" s="211" customFormat="1" hidden="1"/>
    <row r="7411" s="211" customFormat="1" hidden="1"/>
    <row r="7412" s="211" customFormat="1" hidden="1"/>
    <row r="7413" s="211" customFormat="1" hidden="1"/>
    <row r="7414" s="211" customFormat="1" hidden="1"/>
    <row r="7415" s="211" customFormat="1" hidden="1"/>
    <row r="7416" s="211" customFormat="1" hidden="1"/>
    <row r="7417" s="211" customFormat="1" hidden="1"/>
    <row r="7418" s="211" customFormat="1" hidden="1"/>
    <row r="7419" s="211" customFormat="1" hidden="1"/>
    <row r="7420" s="211" customFormat="1" hidden="1"/>
    <row r="7421" s="211" customFormat="1" hidden="1"/>
    <row r="7422" s="211" customFormat="1" hidden="1"/>
    <row r="7423" s="211" customFormat="1" hidden="1"/>
    <row r="7424" s="211" customFormat="1" hidden="1"/>
    <row r="7425" s="211" customFormat="1" hidden="1"/>
    <row r="7426" s="211" customFormat="1" hidden="1"/>
    <row r="7427" s="211" customFormat="1" hidden="1"/>
    <row r="7428" s="211" customFormat="1" hidden="1"/>
    <row r="7429" s="211" customFormat="1" hidden="1"/>
    <row r="7430" s="211" customFormat="1" hidden="1"/>
    <row r="7431" s="211" customFormat="1" hidden="1"/>
    <row r="7432" s="211" customFormat="1" hidden="1"/>
    <row r="7433" s="211" customFormat="1" hidden="1"/>
    <row r="7434" s="211" customFormat="1" hidden="1"/>
    <row r="7435" s="211" customFormat="1" hidden="1"/>
    <row r="7436" s="211" customFormat="1" hidden="1"/>
    <row r="7437" s="211" customFormat="1" hidden="1"/>
    <row r="7438" s="211" customFormat="1" hidden="1"/>
    <row r="7439" s="211" customFormat="1" hidden="1"/>
    <row r="7440" s="211" customFormat="1" hidden="1"/>
    <row r="7441" s="211" customFormat="1" hidden="1"/>
    <row r="7442" s="211" customFormat="1" hidden="1"/>
    <row r="7443" s="211" customFormat="1" hidden="1"/>
    <row r="7444" s="211" customFormat="1" hidden="1"/>
    <row r="7445" s="211" customFormat="1" hidden="1"/>
    <row r="7446" s="211" customFormat="1" hidden="1"/>
    <row r="7447" s="211" customFormat="1" hidden="1"/>
    <row r="7448" s="211" customFormat="1" hidden="1"/>
    <row r="7449" s="211" customFormat="1" hidden="1"/>
    <row r="7450" s="211" customFormat="1" hidden="1"/>
    <row r="7451" s="211" customFormat="1" hidden="1"/>
    <row r="7452" s="211" customFormat="1" hidden="1"/>
    <row r="7453" s="211" customFormat="1" hidden="1"/>
    <row r="7454" s="211" customFormat="1" hidden="1"/>
    <row r="7455" s="211" customFormat="1" hidden="1"/>
    <row r="7456" s="211" customFormat="1" hidden="1"/>
    <row r="7457" s="211" customFormat="1" hidden="1"/>
    <row r="7458" s="211" customFormat="1" hidden="1"/>
    <row r="7459" s="211" customFormat="1" hidden="1"/>
    <row r="7460" s="211" customFormat="1" hidden="1"/>
    <row r="7461" s="211" customFormat="1" hidden="1"/>
    <row r="7462" s="211" customFormat="1" hidden="1"/>
    <row r="7463" s="211" customFormat="1" hidden="1"/>
    <row r="7464" s="211" customFormat="1" hidden="1"/>
    <row r="7465" s="211" customFormat="1" hidden="1"/>
    <row r="7466" s="211" customFormat="1" hidden="1"/>
    <row r="7467" s="211" customFormat="1" hidden="1"/>
    <row r="7468" s="211" customFormat="1" hidden="1"/>
    <row r="7469" s="211" customFormat="1" hidden="1"/>
    <row r="7470" s="211" customFormat="1" hidden="1"/>
    <row r="7471" s="211" customFormat="1" hidden="1"/>
    <row r="7472" s="211" customFormat="1" hidden="1"/>
    <row r="7473" s="211" customFormat="1" hidden="1"/>
    <row r="7474" s="211" customFormat="1" hidden="1"/>
    <row r="7475" s="211" customFormat="1" hidden="1"/>
    <row r="7476" s="211" customFormat="1" hidden="1"/>
    <row r="7477" s="211" customFormat="1" hidden="1"/>
    <row r="7478" s="211" customFormat="1" hidden="1"/>
    <row r="7479" s="211" customFormat="1" hidden="1"/>
    <row r="7480" s="211" customFormat="1" hidden="1"/>
    <row r="7481" s="211" customFormat="1" hidden="1"/>
    <row r="7482" s="211" customFormat="1" hidden="1"/>
    <row r="7483" s="211" customFormat="1" hidden="1"/>
    <row r="7484" s="211" customFormat="1" hidden="1"/>
    <row r="7485" s="211" customFormat="1" hidden="1"/>
    <row r="7486" s="211" customFormat="1" hidden="1"/>
    <row r="7487" s="211" customFormat="1" hidden="1"/>
    <row r="7488" s="211" customFormat="1" hidden="1"/>
    <row r="7489" s="211" customFormat="1" hidden="1"/>
    <row r="7490" s="211" customFormat="1" hidden="1"/>
    <row r="7491" s="211" customFormat="1" hidden="1"/>
    <row r="7492" s="211" customFormat="1" hidden="1"/>
    <row r="7493" s="211" customFormat="1" hidden="1"/>
    <row r="7494" s="211" customFormat="1" hidden="1"/>
    <row r="7495" s="211" customFormat="1" hidden="1"/>
    <row r="7496" s="211" customFormat="1" hidden="1"/>
    <row r="7497" s="211" customFormat="1" hidden="1"/>
    <row r="7498" s="211" customFormat="1" hidden="1"/>
    <row r="7499" s="211" customFormat="1" hidden="1"/>
    <row r="7500" s="211" customFormat="1" hidden="1"/>
    <row r="7501" s="211" customFormat="1" hidden="1"/>
    <row r="7502" s="211" customFormat="1" hidden="1"/>
    <row r="7503" s="211" customFormat="1" hidden="1"/>
    <row r="7504" s="211" customFormat="1" hidden="1"/>
    <row r="7505" s="211" customFormat="1" hidden="1"/>
    <row r="7506" s="211" customFormat="1" hidden="1"/>
    <row r="7507" s="211" customFormat="1" hidden="1"/>
    <row r="7508" s="211" customFormat="1" hidden="1"/>
    <row r="7509" s="211" customFormat="1" hidden="1"/>
    <row r="7510" s="211" customFormat="1" hidden="1"/>
    <row r="7511" s="211" customFormat="1" hidden="1"/>
    <row r="7512" s="211" customFormat="1" hidden="1"/>
    <row r="7513" s="211" customFormat="1" hidden="1"/>
    <row r="7514" s="211" customFormat="1" hidden="1"/>
    <row r="7515" s="211" customFormat="1" hidden="1"/>
    <row r="7516" s="211" customFormat="1" hidden="1"/>
    <row r="7517" s="211" customFormat="1" hidden="1"/>
    <row r="7518" s="211" customFormat="1" hidden="1"/>
    <row r="7519" s="211" customFormat="1" hidden="1"/>
    <row r="7520" s="211" customFormat="1" hidden="1"/>
    <row r="7521" s="211" customFormat="1" hidden="1"/>
    <row r="7522" s="211" customFormat="1" hidden="1"/>
    <row r="7523" s="211" customFormat="1" hidden="1"/>
    <row r="7524" s="211" customFormat="1" hidden="1"/>
    <row r="7525" s="211" customFormat="1" hidden="1"/>
    <row r="7526" s="211" customFormat="1" hidden="1"/>
    <row r="7527" s="211" customFormat="1" hidden="1"/>
    <row r="7528" s="211" customFormat="1" hidden="1"/>
    <row r="7529" s="211" customFormat="1" hidden="1"/>
    <row r="7530" s="211" customFormat="1" hidden="1"/>
    <row r="7531" s="211" customFormat="1" hidden="1"/>
    <row r="7532" s="211" customFormat="1" hidden="1"/>
    <row r="7533" s="211" customFormat="1" hidden="1"/>
    <row r="7534" s="211" customFormat="1" hidden="1"/>
    <row r="7535" s="211" customFormat="1" hidden="1"/>
    <row r="7536" s="211" customFormat="1" hidden="1"/>
    <row r="7537" s="211" customFormat="1" hidden="1"/>
    <row r="7538" s="211" customFormat="1" hidden="1"/>
    <row r="7539" s="211" customFormat="1" hidden="1"/>
    <row r="7540" s="211" customFormat="1" hidden="1"/>
    <row r="7541" s="211" customFormat="1" hidden="1"/>
    <row r="7542" s="211" customFormat="1" hidden="1"/>
    <row r="7543" s="211" customFormat="1" hidden="1"/>
    <row r="7544" s="211" customFormat="1" hidden="1"/>
    <row r="7545" s="211" customFormat="1" hidden="1"/>
    <row r="7546" s="211" customFormat="1" hidden="1"/>
    <row r="7547" s="211" customFormat="1" hidden="1"/>
    <row r="7548" s="211" customFormat="1" hidden="1"/>
    <row r="7549" s="211" customFormat="1" hidden="1"/>
    <row r="7550" s="211" customFormat="1" hidden="1"/>
    <row r="7551" s="211" customFormat="1" hidden="1"/>
    <row r="7552" s="211" customFormat="1" hidden="1"/>
    <row r="7553" s="211" customFormat="1" hidden="1"/>
    <row r="7554" s="211" customFormat="1" hidden="1"/>
    <row r="7555" s="211" customFormat="1" hidden="1"/>
    <row r="7556" s="211" customFormat="1" hidden="1"/>
    <row r="7557" s="211" customFormat="1" hidden="1"/>
    <row r="7558" s="211" customFormat="1" hidden="1"/>
    <row r="7559" s="211" customFormat="1" hidden="1"/>
    <row r="7560" s="211" customFormat="1" hidden="1"/>
    <row r="7561" s="211" customFormat="1" hidden="1"/>
    <row r="7562" s="211" customFormat="1" hidden="1"/>
    <row r="7563" s="211" customFormat="1" hidden="1"/>
    <row r="7564" s="211" customFormat="1" hidden="1"/>
    <row r="7565" s="211" customFormat="1" hidden="1"/>
    <row r="7566" s="211" customFormat="1" hidden="1"/>
    <row r="7567" s="211" customFormat="1" hidden="1"/>
    <row r="7568" s="211" customFormat="1" hidden="1"/>
    <row r="7569" s="211" customFormat="1" hidden="1"/>
    <row r="7570" s="211" customFormat="1" hidden="1"/>
    <row r="7571" s="211" customFormat="1" hidden="1"/>
    <row r="7572" s="211" customFormat="1" hidden="1"/>
    <row r="7573" s="211" customFormat="1" hidden="1"/>
    <row r="7574" s="211" customFormat="1" hidden="1"/>
    <row r="7575" s="211" customFormat="1" hidden="1"/>
    <row r="7576" s="211" customFormat="1" hidden="1"/>
    <row r="7577" s="211" customFormat="1" hidden="1"/>
    <row r="7578" s="211" customFormat="1" hidden="1"/>
    <row r="7579" s="211" customFormat="1" hidden="1"/>
    <row r="7580" s="211" customFormat="1" hidden="1"/>
    <row r="7581" s="211" customFormat="1" hidden="1"/>
    <row r="7582" s="211" customFormat="1" hidden="1"/>
    <row r="7583" s="211" customFormat="1" hidden="1"/>
    <row r="7584" s="211" customFormat="1" hidden="1"/>
    <row r="7585" s="211" customFormat="1" hidden="1"/>
    <row r="7586" s="211" customFormat="1" hidden="1"/>
    <row r="7587" s="211" customFormat="1" hidden="1"/>
    <row r="7588" s="211" customFormat="1" hidden="1"/>
    <row r="7589" s="211" customFormat="1" hidden="1"/>
    <row r="7590" s="211" customFormat="1" hidden="1"/>
    <row r="7591" s="211" customFormat="1" hidden="1"/>
    <row r="7592" s="211" customFormat="1" hidden="1"/>
    <row r="7593" s="211" customFormat="1" hidden="1"/>
    <row r="7594" s="211" customFormat="1" hidden="1"/>
    <row r="7595" s="211" customFormat="1" hidden="1"/>
    <row r="7596" s="211" customFormat="1" hidden="1"/>
    <row r="7597" s="211" customFormat="1" hidden="1"/>
    <row r="7598" s="211" customFormat="1" hidden="1"/>
    <row r="7599" s="211" customFormat="1" hidden="1"/>
    <row r="7600" s="211" customFormat="1" hidden="1"/>
    <row r="7601" s="211" customFormat="1" hidden="1"/>
    <row r="7602" s="211" customFormat="1" hidden="1"/>
    <row r="7603" s="211" customFormat="1" hidden="1"/>
    <row r="7604" s="211" customFormat="1" hidden="1"/>
    <row r="7605" s="211" customFormat="1" hidden="1"/>
    <row r="7606" s="211" customFormat="1" hidden="1"/>
    <row r="7607" s="211" customFormat="1" hidden="1"/>
    <row r="7608" s="211" customFormat="1" hidden="1"/>
    <row r="7609" s="211" customFormat="1" hidden="1"/>
    <row r="7610" s="211" customFormat="1" hidden="1"/>
    <row r="7611" s="211" customFormat="1" hidden="1"/>
    <row r="7612" s="211" customFormat="1" hidden="1"/>
    <row r="7613" s="211" customFormat="1" hidden="1"/>
    <row r="7614" s="211" customFormat="1" hidden="1"/>
    <row r="7615" s="211" customFormat="1" hidden="1"/>
    <row r="7616" s="211" customFormat="1" hidden="1"/>
    <row r="7617" s="211" customFormat="1" hidden="1"/>
    <row r="7618" s="211" customFormat="1" hidden="1"/>
    <row r="7619" s="211" customFormat="1" hidden="1"/>
    <row r="7620" s="211" customFormat="1" hidden="1"/>
    <row r="7621" s="211" customFormat="1" hidden="1"/>
    <row r="7622" s="211" customFormat="1" hidden="1"/>
    <row r="7623" s="211" customFormat="1" hidden="1"/>
    <row r="7624" s="211" customFormat="1" hidden="1"/>
    <row r="7625" s="211" customFormat="1" hidden="1"/>
    <row r="7626" s="211" customFormat="1" hidden="1"/>
    <row r="7627" s="211" customFormat="1" hidden="1"/>
    <row r="7628" s="211" customFormat="1" hidden="1"/>
    <row r="7629" s="211" customFormat="1" hidden="1"/>
    <row r="7630" s="211" customFormat="1" hidden="1"/>
    <row r="7631" s="211" customFormat="1" hidden="1"/>
    <row r="7632" s="211" customFormat="1" hidden="1"/>
    <row r="7633" s="211" customFormat="1" hidden="1"/>
    <row r="7634" s="211" customFormat="1" hidden="1"/>
    <row r="7635" s="211" customFormat="1" hidden="1"/>
    <row r="7636" s="211" customFormat="1" hidden="1"/>
    <row r="7637" s="211" customFormat="1" hidden="1"/>
    <row r="7638" s="211" customFormat="1" hidden="1"/>
    <row r="7639" s="211" customFormat="1" hidden="1"/>
    <row r="7640" s="211" customFormat="1" hidden="1"/>
    <row r="7641" s="211" customFormat="1" hidden="1"/>
    <row r="7642" s="211" customFormat="1" hidden="1"/>
    <row r="7643" s="211" customFormat="1" hidden="1"/>
    <row r="7644" s="211" customFormat="1" hidden="1"/>
    <row r="7645" s="211" customFormat="1" hidden="1"/>
    <row r="7646" s="211" customFormat="1" hidden="1"/>
    <row r="7647" s="211" customFormat="1" hidden="1"/>
    <row r="7648" s="211" customFormat="1" hidden="1"/>
    <row r="7649" s="211" customFormat="1" hidden="1"/>
    <row r="7650" s="211" customFormat="1" hidden="1"/>
    <row r="7651" s="211" customFormat="1" hidden="1"/>
    <row r="7652" s="211" customFormat="1" hidden="1"/>
    <row r="7653" s="211" customFormat="1" hidden="1"/>
    <row r="7654" s="211" customFormat="1" hidden="1"/>
    <row r="7655" s="211" customFormat="1" hidden="1"/>
    <row r="7656" s="211" customFormat="1" hidden="1"/>
    <row r="7657" s="211" customFormat="1" hidden="1"/>
    <row r="7658" s="211" customFormat="1" hidden="1"/>
    <row r="7659" s="211" customFormat="1" hidden="1"/>
    <row r="7660" s="211" customFormat="1" hidden="1"/>
    <row r="7661" s="211" customFormat="1" hidden="1"/>
    <row r="7662" s="211" customFormat="1" hidden="1"/>
    <row r="7663" s="211" customFormat="1" hidden="1"/>
    <row r="7664" s="211" customFormat="1" hidden="1"/>
    <row r="7665" s="211" customFormat="1" hidden="1"/>
    <row r="7666" s="211" customFormat="1" hidden="1"/>
    <row r="7667" s="211" customFormat="1" hidden="1"/>
    <row r="7668" s="211" customFormat="1" hidden="1"/>
    <row r="7669" s="211" customFormat="1" hidden="1"/>
    <row r="7670" s="211" customFormat="1" hidden="1"/>
    <row r="7671" s="211" customFormat="1" hidden="1"/>
    <row r="7672" s="211" customFormat="1" hidden="1"/>
    <row r="7673" s="211" customFormat="1" hidden="1"/>
    <row r="7674" s="211" customFormat="1" hidden="1"/>
    <row r="7675" s="211" customFormat="1" hidden="1"/>
    <row r="7676" s="211" customFormat="1" hidden="1"/>
    <row r="7677" s="211" customFormat="1" hidden="1"/>
    <row r="7678" s="211" customFormat="1" hidden="1"/>
    <row r="7679" s="211" customFormat="1" hidden="1"/>
    <row r="7680" s="211" customFormat="1" hidden="1"/>
    <row r="7681" s="211" customFormat="1" hidden="1"/>
    <row r="7682" s="211" customFormat="1" hidden="1"/>
    <row r="7683" s="211" customFormat="1" hidden="1"/>
    <row r="7684" s="211" customFormat="1" hidden="1"/>
    <row r="7685" s="211" customFormat="1" hidden="1"/>
    <row r="7686" s="211" customFormat="1" hidden="1"/>
    <row r="7687" s="211" customFormat="1" hidden="1"/>
    <row r="7688" s="211" customFormat="1" hidden="1"/>
    <row r="7689" s="211" customFormat="1" hidden="1"/>
    <row r="7690" s="211" customFormat="1" hidden="1"/>
    <row r="7691" s="211" customFormat="1" hidden="1"/>
    <row r="7692" s="211" customFormat="1" hidden="1"/>
    <row r="7693" s="211" customFormat="1" hidden="1"/>
    <row r="7694" s="211" customFormat="1" hidden="1"/>
    <row r="7695" s="211" customFormat="1" hidden="1"/>
    <row r="7696" s="211" customFormat="1" hidden="1"/>
    <row r="7697" s="211" customFormat="1" hidden="1"/>
    <row r="7698" s="211" customFormat="1" hidden="1"/>
    <row r="7699" s="211" customFormat="1" hidden="1"/>
    <row r="7700" s="211" customFormat="1" hidden="1"/>
    <row r="7701" s="211" customFormat="1" hidden="1"/>
    <row r="7702" s="211" customFormat="1" hidden="1"/>
    <row r="7703" s="211" customFormat="1" hidden="1"/>
    <row r="7704" s="211" customFormat="1" hidden="1"/>
    <row r="7705" s="211" customFormat="1" hidden="1"/>
    <row r="7706" s="211" customFormat="1" hidden="1"/>
    <row r="7707" s="211" customFormat="1" hidden="1"/>
    <row r="7708" s="211" customFormat="1" hidden="1"/>
    <row r="7709" s="211" customFormat="1" hidden="1"/>
    <row r="7710" s="211" customFormat="1" hidden="1"/>
    <row r="7711" s="211" customFormat="1" hidden="1"/>
    <row r="7712" s="211" customFormat="1" hidden="1"/>
    <row r="7713" s="211" customFormat="1" hidden="1"/>
    <row r="7714" s="211" customFormat="1" hidden="1"/>
    <row r="7715" s="211" customFormat="1" hidden="1"/>
    <row r="7716" s="211" customFormat="1" hidden="1"/>
    <row r="7717" s="211" customFormat="1" hidden="1"/>
    <row r="7718" s="211" customFormat="1" hidden="1"/>
    <row r="7719" s="211" customFormat="1" hidden="1"/>
    <row r="7720" s="211" customFormat="1" hidden="1"/>
    <row r="7721" s="211" customFormat="1" hidden="1"/>
    <row r="7722" s="211" customFormat="1" hidden="1"/>
    <row r="7723" s="211" customFormat="1" hidden="1"/>
    <row r="7724" s="211" customFormat="1" hidden="1"/>
    <row r="7725" s="211" customFormat="1" hidden="1"/>
    <row r="7726" s="211" customFormat="1" hidden="1"/>
    <row r="7727" s="211" customFormat="1" hidden="1"/>
    <row r="7728" s="211" customFormat="1" hidden="1"/>
    <row r="7729" s="211" customFormat="1" hidden="1"/>
    <row r="7730" s="211" customFormat="1" hidden="1"/>
    <row r="7731" s="211" customFormat="1" hidden="1"/>
    <row r="7732" s="211" customFormat="1" hidden="1"/>
    <row r="7733" s="211" customFormat="1" hidden="1"/>
    <row r="7734" s="211" customFormat="1" hidden="1"/>
    <row r="7735" s="211" customFormat="1" hidden="1"/>
    <row r="7736" s="211" customFormat="1" hidden="1"/>
    <row r="7737" s="211" customFormat="1" hidden="1"/>
    <row r="7738" s="211" customFormat="1" hidden="1"/>
    <row r="7739" s="211" customFormat="1" hidden="1"/>
    <row r="7740" s="211" customFormat="1" hidden="1"/>
    <row r="7741" s="211" customFormat="1" hidden="1"/>
    <row r="7742" s="211" customFormat="1" hidden="1"/>
    <row r="7743" s="211" customFormat="1" hidden="1"/>
    <row r="7744" s="211" customFormat="1" hidden="1"/>
    <row r="7745" s="211" customFormat="1" hidden="1"/>
    <row r="7746" s="211" customFormat="1" hidden="1"/>
    <row r="7747" s="211" customFormat="1" hidden="1"/>
    <row r="7748" s="211" customFormat="1" hidden="1"/>
    <row r="7749" s="211" customFormat="1" hidden="1"/>
    <row r="7750" s="211" customFormat="1" hidden="1"/>
    <row r="7751" s="211" customFormat="1" hidden="1"/>
    <row r="7752" s="211" customFormat="1" hidden="1"/>
    <row r="7753" s="211" customFormat="1" hidden="1"/>
    <row r="7754" s="211" customFormat="1" hidden="1"/>
    <row r="7755" s="211" customFormat="1" hidden="1"/>
    <row r="7756" s="211" customFormat="1" hidden="1"/>
    <row r="7757" s="211" customFormat="1" hidden="1"/>
    <row r="7758" s="211" customFormat="1" hidden="1"/>
    <row r="7759" s="211" customFormat="1" hidden="1"/>
    <row r="7760" s="211" customFormat="1" hidden="1"/>
    <row r="7761" s="211" customFormat="1" hidden="1"/>
    <row r="7762" s="211" customFormat="1" hidden="1"/>
    <row r="7763" s="211" customFormat="1" hidden="1"/>
    <row r="7764" s="211" customFormat="1" hidden="1"/>
    <row r="7765" s="211" customFormat="1" hidden="1"/>
    <row r="7766" s="211" customFormat="1" hidden="1"/>
    <row r="7767" s="211" customFormat="1" hidden="1"/>
    <row r="7768" s="211" customFormat="1" hidden="1"/>
    <row r="7769" s="211" customFormat="1" hidden="1"/>
    <row r="7770" s="211" customFormat="1" hidden="1"/>
    <row r="7771" s="211" customFormat="1" hidden="1"/>
    <row r="7772" s="211" customFormat="1" hidden="1"/>
    <row r="7773" s="211" customFormat="1" hidden="1"/>
    <row r="7774" s="211" customFormat="1" hidden="1"/>
    <row r="7775" s="211" customFormat="1" hidden="1"/>
    <row r="7776" s="211" customFormat="1" hidden="1"/>
    <row r="7777" s="211" customFormat="1" hidden="1"/>
    <row r="7778" s="211" customFormat="1" hidden="1"/>
    <row r="7779" s="211" customFormat="1" hidden="1"/>
    <row r="7780" s="211" customFormat="1" hidden="1"/>
    <row r="7781" s="211" customFormat="1" hidden="1"/>
    <row r="7782" s="211" customFormat="1" hidden="1"/>
    <row r="7783" s="211" customFormat="1" hidden="1"/>
    <row r="7784" s="211" customFormat="1" hidden="1"/>
    <row r="7785" s="211" customFormat="1" hidden="1"/>
    <row r="7786" s="211" customFormat="1" hidden="1"/>
    <row r="7787" s="211" customFormat="1" hidden="1"/>
    <row r="7788" s="211" customFormat="1" hidden="1"/>
    <row r="7789" s="211" customFormat="1" hidden="1"/>
    <row r="7790" s="211" customFormat="1" hidden="1"/>
    <row r="7791" s="211" customFormat="1" hidden="1"/>
    <row r="7792" s="211" customFormat="1" hidden="1"/>
    <row r="7793" s="211" customFormat="1" hidden="1"/>
    <row r="7794" s="211" customFormat="1" hidden="1"/>
    <row r="7795" s="211" customFormat="1" hidden="1"/>
    <row r="7796" s="211" customFormat="1" hidden="1"/>
    <row r="7797" s="211" customFormat="1" hidden="1"/>
    <row r="7798" s="211" customFormat="1" hidden="1"/>
    <row r="7799" s="211" customFormat="1" hidden="1"/>
    <row r="7800" s="211" customFormat="1" hidden="1"/>
    <row r="7801" s="211" customFormat="1" hidden="1"/>
    <row r="7802" s="211" customFormat="1" hidden="1"/>
    <row r="7803" s="211" customFormat="1" hidden="1"/>
    <row r="7804" s="211" customFormat="1" hidden="1"/>
    <row r="7805" s="211" customFormat="1" hidden="1"/>
    <row r="7806" s="211" customFormat="1" hidden="1"/>
    <row r="7807" s="211" customFormat="1" hidden="1"/>
    <row r="7808" s="211" customFormat="1" hidden="1"/>
    <row r="7809" s="211" customFormat="1" hidden="1"/>
    <row r="7810" s="211" customFormat="1" hidden="1"/>
    <row r="7811" s="211" customFormat="1" hidden="1"/>
    <row r="7812" s="211" customFormat="1" hidden="1"/>
    <row r="7813" s="211" customFormat="1" hidden="1"/>
    <row r="7814" s="211" customFormat="1" hidden="1"/>
    <row r="7815" s="211" customFormat="1" hidden="1"/>
    <row r="7816" s="211" customFormat="1" hidden="1"/>
    <row r="7817" s="211" customFormat="1" hidden="1"/>
    <row r="7818" s="211" customFormat="1" hidden="1"/>
    <row r="7819" s="211" customFormat="1" hidden="1"/>
    <row r="7820" s="211" customFormat="1" hidden="1"/>
    <row r="7821" s="211" customFormat="1" hidden="1"/>
    <row r="7822" s="211" customFormat="1" hidden="1"/>
    <row r="7823" s="211" customFormat="1" hidden="1"/>
    <row r="7824" s="211" customFormat="1" hidden="1"/>
    <row r="7825" s="211" customFormat="1" hidden="1"/>
    <row r="7826" s="211" customFormat="1" hidden="1"/>
    <row r="7827" s="211" customFormat="1" hidden="1"/>
    <row r="7828" s="211" customFormat="1" hidden="1"/>
    <row r="7829" s="211" customFormat="1" hidden="1"/>
    <row r="7830" s="211" customFormat="1" hidden="1"/>
    <row r="7831" s="211" customFormat="1" hidden="1"/>
    <row r="7832" s="211" customFormat="1" hidden="1"/>
    <row r="7833" s="211" customFormat="1" hidden="1"/>
    <row r="7834" s="211" customFormat="1" hidden="1"/>
    <row r="7835" s="211" customFormat="1" hidden="1"/>
    <row r="7836" s="211" customFormat="1" hidden="1"/>
    <row r="7837" s="211" customFormat="1" hidden="1"/>
    <row r="7838" s="211" customFormat="1" hidden="1"/>
    <row r="7839" s="211" customFormat="1" hidden="1"/>
    <row r="7840" s="211" customFormat="1" hidden="1"/>
    <row r="7841" s="211" customFormat="1" hidden="1"/>
    <row r="7842" s="211" customFormat="1" hidden="1"/>
    <row r="7843" s="211" customFormat="1" hidden="1"/>
    <row r="7844" s="211" customFormat="1" hidden="1"/>
    <row r="7845" s="211" customFormat="1" hidden="1"/>
    <row r="7846" s="211" customFormat="1" hidden="1"/>
    <row r="7847" s="211" customFormat="1" hidden="1"/>
    <row r="7848" s="211" customFormat="1" hidden="1"/>
    <row r="7849" s="211" customFormat="1" hidden="1"/>
    <row r="7850" s="211" customFormat="1" hidden="1"/>
    <row r="7851" s="211" customFormat="1" hidden="1"/>
    <row r="7852" s="211" customFormat="1" hidden="1"/>
    <row r="7853" s="211" customFormat="1" hidden="1"/>
    <row r="7854" s="211" customFormat="1" hidden="1"/>
    <row r="7855" s="211" customFormat="1" hidden="1"/>
    <row r="7856" s="211" customFormat="1" hidden="1"/>
    <row r="7857" s="211" customFormat="1" hidden="1"/>
    <row r="7858" s="211" customFormat="1" hidden="1"/>
    <row r="7859" s="211" customFormat="1" hidden="1"/>
    <row r="7860" s="211" customFormat="1" hidden="1"/>
    <row r="7861" s="211" customFormat="1" hidden="1"/>
    <row r="7862" s="211" customFormat="1" hidden="1"/>
    <row r="7863" s="211" customFormat="1" hidden="1"/>
    <row r="7864" s="211" customFormat="1" hidden="1"/>
    <row r="7865" s="211" customFormat="1" hidden="1"/>
    <row r="7866" s="211" customFormat="1" hidden="1"/>
    <row r="7867" s="211" customFormat="1" hidden="1"/>
    <row r="7868" s="211" customFormat="1" hidden="1"/>
    <row r="7869" s="211" customFormat="1" hidden="1"/>
    <row r="7870" s="211" customFormat="1" hidden="1"/>
    <row r="7871" s="211" customFormat="1" hidden="1"/>
    <row r="7872" s="211" customFormat="1" hidden="1"/>
    <row r="7873" s="211" customFormat="1" hidden="1"/>
    <row r="7874" s="211" customFormat="1" hidden="1"/>
    <row r="7875" s="211" customFormat="1" hidden="1"/>
    <row r="7876" s="211" customFormat="1" hidden="1"/>
    <row r="7877" s="211" customFormat="1" hidden="1"/>
    <row r="7878" s="211" customFormat="1" hidden="1"/>
    <row r="7879" s="211" customFormat="1" hidden="1"/>
    <row r="7880" s="211" customFormat="1" hidden="1"/>
    <row r="7881" s="211" customFormat="1" hidden="1"/>
    <row r="7882" s="211" customFormat="1" hidden="1"/>
    <row r="7883" s="211" customFormat="1" hidden="1"/>
    <row r="7884" s="211" customFormat="1" hidden="1"/>
    <row r="7885" s="211" customFormat="1" hidden="1"/>
    <row r="7886" s="211" customFormat="1" hidden="1"/>
    <row r="7887" s="211" customFormat="1" hidden="1"/>
    <row r="7888" s="211" customFormat="1" hidden="1"/>
    <row r="7889" s="211" customFormat="1" hidden="1"/>
    <row r="7890" s="211" customFormat="1" hidden="1"/>
    <row r="7891" s="211" customFormat="1" hidden="1"/>
    <row r="7892" s="211" customFormat="1" hidden="1"/>
    <row r="7893" s="211" customFormat="1" hidden="1"/>
    <row r="7894" s="211" customFormat="1" hidden="1"/>
    <row r="7895" s="211" customFormat="1" hidden="1"/>
    <row r="7896" s="211" customFormat="1" hidden="1"/>
    <row r="7897" s="211" customFormat="1" hidden="1"/>
    <row r="7898" s="211" customFormat="1" hidden="1"/>
    <row r="7899" s="211" customFormat="1" hidden="1"/>
    <row r="7900" s="211" customFormat="1" hidden="1"/>
    <row r="7901" s="211" customFormat="1" hidden="1"/>
    <row r="7902" s="211" customFormat="1" hidden="1"/>
    <row r="7903" s="211" customFormat="1" hidden="1"/>
    <row r="7904" s="211" customFormat="1" hidden="1"/>
    <row r="7905" s="211" customFormat="1" hidden="1"/>
    <row r="7906" s="211" customFormat="1" hidden="1"/>
    <row r="7907" s="211" customFormat="1" hidden="1"/>
    <row r="7908" s="211" customFormat="1" hidden="1"/>
    <row r="7909" s="211" customFormat="1" hidden="1"/>
    <row r="7910" s="211" customFormat="1" hidden="1"/>
    <row r="7911" s="211" customFormat="1" hidden="1"/>
    <row r="7912" s="211" customFormat="1" hidden="1"/>
    <row r="7913" s="211" customFormat="1" hidden="1"/>
    <row r="7914" s="211" customFormat="1" hidden="1"/>
    <row r="7915" s="211" customFormat="1" hidden="1"/>
    <row r="7916" s="211" customFormat="1" hidden="1"/>
    <row r="7917" s="211" customFormat="1" hidden="1"/>
    <row r="7918" s="211" customFormat="1" hidden="1"/>
    <row r="7919" s="211" customFormat="1" hidden="1"/>
    <row r="7920" s="211" customFormat="1" hidden="1"/>
    <row r="7921" s="211" customFormat="1" hidden="1"/>
    <row r="7922" s="211" customFormat="1" hidden="1"/>
    <row r="7923" s="211" customFormat="1" hidden="1"/>
    <row r="7924" s="211" customFormat="1" hidden="1"/>
    <row r="7925" s="211" customFormat="1" hidden="1"/>
    <row r="7926" s="211" customFormat="1" hidden="1"/>
    <row r="7927" s="211" customFormat="1" hidden="1"/>
    <row r="7928" s="211" customFormat="1" hidden="1"/>
    <row r="7929" s="211" customFormat="1" hidden="1"/>
    <row r="7930" s="211" customFormat="1" hidden="1"/>
    <row r="7931" s="211" customFormat="1" hidden="1"/>
    <row r="7932" s="211" customFormat="1" hidden="1"/>
    <row r="7933" s="211" customFormat="1" hidden="1"/>
    <row r="7934" s="211" customFormat="1" hidden="1"/>
    <row r="7935" s="211" customFormat="1" hidden="1"/>
    <row r="7936" s="211" customFormat="1" hidden="1"/>
    <row r="7937" s="211" customFormat="1" hidden="1"/>
    <row r="7938" s="211" customFormat="1" hidden="1"/>
    <row r="7939" s="211" customFormat="1" hidden="1"/>
    <row r="7940" s="211" customFormat="1" hidden="1"/>
    <row r="7941" s="211" customFormat="1" hidden="1"/>
    <row r="7942" s="211" customFormat="1" hidden="1"/>
    <row r="7943" s="211" customFormat="1" hidden="1"/>
    <row r="7944" s="211" customFormat="1" hidden="1"/>
    <row r="7945" s="211" customFormat="1" hidden="1"/>
    <row r="7946" s="211" customFormat="1" hidden="1"/>
    <row r="7947" s="211" customFormat="1" hidden="1"/>
    <row r="7948" s="211" customFormat="1" hidden="1"/>
    <row r="7949" s="211" customFormat="1" hidden="1"/>
    <row r="7950" s="211" customFormat="1" hidden="1"/>
    <row r="7951" s="211" customFormat="1" hidden="1"/>
    <row r="7952" s="211" customFormat="1" hidden="1"/>
    <row r="7953" s="211" customFormat="1" hidden="1"/>
    <row r="7954" s="211" customFormat="1" hidden="1"/>
    <row r="7955" s="211" customFormat="1" hidden="1"/>
    <row r="7956" s="211" customFormat="1" hidden="1"/>
    <row r="7957" s="211" customFormat="1" hidden="1"/>
    <row r="7958" s="211" customFormat="1" hidden="1"/>
    <row r="7959" s="211" customFormat="1" hidden="1"/>
    <row r="7960" s="211" customFormat="1" hidden="1"/>
    <row r="7961" s="211" customFormat="1" hidden="1"/>
    <row r="7962" s="211" customFormat="1" hidden="1"/>
    <row r="7963" s="211" customFormat="1" hidden="1"/>
    <row r="7964" s="211" customFormat="1" hidden="1"/>
    <row r="7965" s="211" customFormat="1" hidden="1"/>
    <row r="7966" s="211" customFormat="1" hidden="1"/>
    <row r="7967" s="211" customFormat="1" hidden="1"/>
    <row r="7968" s="211" customFormat="1" hidden="1"/>
    <row r="7969" s="211" customFormat="1" hidden="1"/>
    <row r="7970" s="211" customFormat="1" hidden="1"/>
    <row r="7971" s="211" customFormat="1" hidden="1"/>
    <row r="7972" s="211" customFormat="1" hidden="1"/>
    <row r="7973" s="211" customFormat="1" hidden="1"/>
    <row r="7974" s="211" customFormat="1" hidden="1"/>
    <row r="7975" s="211" customFormat="1" hidden="1"/>
    <row r="7976" s="211" customFormat="1" hidden="1"/>
    <row r="7977" s="211" customFormat="1" hidden="1"/>
    <row r="7978" s="211" customFormat="1" hidden="1"/>
    <row r="7979" s="211" customFormat="1" hidden="1"/>
    <row r="7980" s="211" customFormat="1" hidden="1"/>
    <row r="7981" s="211" customFormat="1" hidden="1"/>
    <row r="7982" s="211" customFormat="1" hidden="1"/>
    <row r="7983" s="211" customFormat="1" hidden="1"/>
    <row r="7984" s="211" customFormat="1" hidden="1"/>
    <row r="7985" s="211" customFormat="1" hidden="1"/>
    <row r="7986" s="211" customFormat="1" hidden="1"/>
    <row r="7987" s="211" customFormat="1" hidden="1"/>
    <row r="7988" s="211" customFormat="1" hidden="1"/>
    <row r="7989" s="211" customFormat="1" hidden="1"/>
    <row r="7990" s="211" customFormat="1" hidden="1"/>
    <row r="7991" s="211" customFormat="1" hidden="1"/>
    <row r="7992" s="211" customFormat="1" hidden="1"/>
    <row r="7993" s="211" customFormat="1" hidden="1"/>
    <row r="7994" s="211" customFormat="1" hidden="1"/>
    <row r="7995" s="211" customFormat="1" hidden="1"/>
    <row r="7996" s="211" customFormat="1" hidden="1"/>
    <row r="7997" s="211" customFormat="1" hidden="1"/>
    <row r="7998" s="211" customFormat="1" hidden="1"/>
    <row r="7999" s="211" customFormat="1" hidden="1"/>
    <row r="8000" s="211" customFormat="1" hidden="1"/>
    <row r="8001" s="211" customFormat="1" hidden="1"/>
    <row r="8002" s="211" customFormat="1" hidden="1"/>
    <row r="8003" s="211" customFormat="1" hidden="1"/>
    <row r="8004" s="211" customFormat="1" hidden="1"/>
    <row r="8005" s="211" customFormat="1" hidden="1"/>
    <row r="8006" s="211" customFormat="1" hidden="1"/>
    <row r="8007" s="211" customFormat="1" hidden="1"/>
    <row r="8008" s="211" customFormat="1" hidden="1"/>
    <row r="8009" s="211" customFormat="1" hidden="1"/>
    <row r="8010" s="211" customFormat="1" hidden="1"/>
    <row r="8011" s="211" customFormat="1" hidden="1"/>
    <row r="8012" s="211" customFormat="1" hidden="1"/>
    <row r="8013" s="211" customFormat="1" hidden="1"/>
    <row r="8014" s="211" customFormat="1" hidden="1"/>
    <row r="8015" s="211" customFormat="1" hidden="1"/>
    <row r="8016" s="211" customFormat="1" hidden="1"/>
    <row r="8017" s="211" customFormat="1" hidden="1"/>
    <row r="8018" s="211" customFormat="1" hidden="1"/>
    <row r="8019" s="211" customFormat="1" hidden="1"/>
    <row r="8020" s="211" customFormat="1" hidden="1"/>
    <row r="8021" s="211" customFormat="1" hidden="1"/>
    <row r="8022" s="211" customFormat="1" hidden="1"/>
    <row r="8023" s="211" customFormat="1" hidden="1"/>
    <row r="8024" s="211" customFormat="1" hidden="1"/>
    <row r="8025" s="211" customFormat="1" hidden="1"/>
    <row r="8026" s="211" customFormat="1" hidden="1"/>
    <row r="8027" s="211" customFormat="1" hidden="1"/>
    <row r="8028" s="211" customFormat="1" hidden="1"/>
    <row r="8029" s="211" customFormat="1" hidden="1"/>
    <row r="8030" s="211" customFormat="1" hidden="1"/>
    <row r="8031" s="211" customFormat="1" hidden="1"/>
    <row r="8032" s="211" customFormat="1" hidden="1"/>
    <row r="8033" s="211" customFormat="1" hidden="1"/>
    <row r="8034" s="211" customFormat="1" hidden="1"/>
    <row r="8035" s="211" customFormat="1" hidden="1"/>
    <row r="8036" s="211" customFormat="1" hidden="1"/>
    <row r="8037" s="211" customFormat="1" hidden="1"/>
    <row r="8038" s="211" customFormat="1" hidden="1"/>
    <row r="8039" s="211" customFormat="1" hidden="1"/>
    <row r="8040" s="211" customFormat="1" hidden="1"/>
    <row r="8041" s="211" customFormat="1" hidden="1"/>
    <row r="8042" s="211" customFormat="1" hidden="1"/>
    <row r="8043" s="211" customFormat="1" hidden="1"/>
    <row r="8044" s="211" customFormat="1" hidden="1"/>
    <row r="8045" s="211" customFormat="1" hidden="1"/>
    <row r="8046" s="211" customFormat="1" hidden="1"/>
    <row r="8047" s="211" customFormat="1" hidden="1"/>
    <row r="8048" s="211" customFormat="1" hidden="1"/>
    <row r="8049" s="211" customFormat="1" hidden="1"/>
    <row r="8050" s="211" customFormat="1" hidden="1"/>
    <row r="8051" s="211" customFormat="1" hidden="1"/>
    <row r="8052" s="211" customFormat="1" hidden="1"/>
    <row r="8053" s="211" customFormat="1" hidden="1"/>
    <row r="8054" s="211" customFormat="1" hidden="1"/>
    <row r="8055" s="211" customFormat="1" hidden="1"/>
    <row r="8056" s="211" customFormat="1" hidden="1"/>
    <row r="8057" s="211" customFormat="1" hidden="1"/>
    <row r="8058" s="211" customFormat="1" hidden="1"/>
    <row r="8059" s="211" customFormat="1" hidden="1"/>
    <row r="8060" s="211" customFormat="1" hidden="1"/>
    <row r="8061" s="211" customFormat="1" hidden="1"/>
    <row r="8062" s="211" customFormat="1" hidden="1"/>
    <row r="8063" s="211" customFormat="1" hidden="1"/>
    <row r="8064" s="211" customFormat="1" hidden="1"/>
    <row r="8065" s="211" customFormat="1" hidden="1"/>
    <row r="8066" s="211" customFormat="1" hidden="1"/>
    <row r="8067" s="211" customFormat="1" hidden="1"/>
    <row r="8068" s="211" customFormat="1" hidden="1"/>
    <row r="8069" s="211" customFormat="1" hidden="1"/>
    <row r="8070" s="211" customFormat="1" hidden="1"/>
    <row r="8071" s="211" customFormat="1" hidden="1"/>
    <row r="8072" s="211" customFormat="1" hidden="1"/>
    <row r="8073" s="211" customFormat="1" hidden="1"/>
    <row r="8074" s="211" customFormat="1" hidden="1"/>
    <row r="8075" s="211" customFormat="1" hidden="1"/>
    <row r="8076" s="211" customFormat="1" hidden="1"/>
    <row r="8077" s="211" customFormat="1" hidden="1"/>
    <row r="8078" s="211" customFormat="1" hidden="1"/>
    <row r="8079" s="211" customFormat="1" hidden="1"/>
    <row r="8080" s="211" customFormat="1" hidden="1"/>
    <row r="8081" s="211" customFormat="1" hidden="1"/>
    <row r="8082" s="211" customFormat="1" hidden="1"/>
    <row r="8083" s="211" customFormat="1" hidden="1"/>
    <row r="8084" s="211" customFormat="1" hidden="1"/>
    <row r="8085" s="211" customFormat="1" hidden="1"/>
    <row r="8086" s="211" customFormat="1" hidden="1"/>
    <row r="8087" s="211" customFormat="1" hidden="1"/>
    <row r="8088" s="211" customFormat="1" hidden="1"/>
    <row r="8089" s="211" customFormat="1" hidden="1"/>
    <row r="8090" s="211" customFormat="1" hidden="1"/>
    <row r="8091" s="211" customFormat="1" hidden="1"/>
    <row r="8092" s="211" customFormat="1" hidden="1"/>
    <row r="8093" s="211" customFormat="1" hidden="1"/>
    <row r="8094" s="211" customFormat="1" hidden="1"/>
    <row r="8095" s="211" customFormat="1" hidden="1"/>
    <row r="8096" s="211" customFormat="1" hidden="1"/>
    <row r="8097" s="211" customFormat="1" hidden="1"/>
    <row r="8098" s="211" customFormat="1" hidden="1"/>
    <row r="8099" s="211" customFormat="1" hidden="1"/>
    <row r="8100" s="211" customFormat="1" hidden="1"/>
    <row r="8101" s="211" customFormat="1" hidden="1"/>
    <row r="8102" s="211" customFormat="1" hidden="1"/>
    <row r="8103" s="211" customFormat="1" hidden="1"/>
    <row r="8104" s="211" customFormat="1" hidden="1"/>
    <row r="8105" s="211" customFormat="1" hidden="1"/>
    <row r="8106" s="211" customFormat="1" hidden="1"/>
    <row r="8107" s="211" customFormat="1" hidden="1"/>
    <row r="8108" s="211" customFormat="1" hidden="1"/>
    <row r="8109" s="211" customFormat="1" hidden="1"/>
    <row r="8110" s="211" customFormat="1" hidden="1"/>
    <row r="8111" s="211" customFormat="1" hidden="1"/>
    <row r="8112" s="211" customFormat="1" hidden="1"/>
    <row r="8113" s="211" customFormat="1" hidden="1"/>
    <row r="8114" s="211" customFormat="1" hidden="1"/>
    <row r="8115" s="211" customFormat="1" hidden="1"/>
    <row r="8116" s="211" customFormat="1" hidden="1"/>
    <row r="8117" s="211" customFormat="1" hidden="1"/>
    <row r="8118" s="211" customFormat="1" hidden="1"/>
    <row r="8119" s="211" customFormat="1" hidden="1"/>
    <row r="8120" s="211" customFormat="1" hidden="1"/>
    <row r="8121" s="211" customFormat="1" hidden="1"/>
    <row r="8122" s="211" customFormat="1" hidden="1"/>
    <row r="8123" s="211" customFormat="1" hidden="1"/>
    <row r="8124" s="211" customFormat="1" hidden="1"/>
    <row r="8125" s="211" customFormat="1" hidden="1"/>
    <row r="8126" s="211" customFormat="1" hidden="1"/>
    <row r="8127" s="211" customFormat="1" hidden="1"/>
    <row r="8128" s="211" customFormat="1" hidden="1"/>
    <row r="8129" s="211" customFormat="1" hidden="1"/>
    <row r="8130" s="211" customFormat="1" hidden="1"/>
    <row r="8131" s="211" customFormat="1" hidden="1"/>
    <row r="8132" s="211" customFormat="1" hidden="1"/>
    <row r="8133" s="211" customFormat="1" hidden="1"/>
    <row r="8134" s="211" customFormat="1" hidden="1"/>
    <row r="8135" s="211" customFormat="1" hidden="1"/>
    <row r="8136" s="211" customFormat="1" hidden="1"/>
    <row r="8137" s="211" customFormat="1" hidden="1"/>
    <row r="8138" s="211" customFormat="1" hidden="1"/>
    <row r="8139" s="211" customFormat="1" hidden="1"/>
    <row r="8140" s="211" customFormat="1" hidden="1"/>
    <row r="8141" s="211" customFormat="1" hidden="1"/>
    <row r="8142" s="211" customFormat="1" hidden="1"/>
    <row r="8143" s="211" customFormat="1" hidden="1"/>
    <row r="8144" s="211" customFormat="1" hidden="1"/>
    <row r="8145" s="211" customFormat="1" hidden="1"/>
    <row r="8146" s="211" customFormat="1" hidden="1"/>
    <row r="8147" s="211" customFormat="1" hidden="1"/>
    <row r="8148" s="211" customFormat="1" hidden="1"/>
    <row r="8149" s="211" customFormat="1" hidden="1"/>
    <row r="8150" s="211" customFormat="1" hidden="1"/>
    <row r="8151" s="211" customFormat="1" hidden="1"/>
    <row r="8152" s="211" customFormat="1" hidden="1"/>
    <row r="8153" s="211" customFormat="1" hidden="1"/>
    <row r="8154" s="211" customFormat="1" hidden="1"/>
    <row r="8155" s="211" customFormat="1" hidden="1"/>
    <row r="8156" s="211" customFormat="1" hidden="1"/>
    <row r="8157" s="211" customFormat="1" hidden="1"/>
    <row r="8158" s="211" customFormat="1" hidden="1"/>
    <row r="8159" s="211" customFormat="1" hidden="1"/>
    <row r="8160" s="211" customFormat="1" hidden="1"/>
    <row r="8161" s="211" customFormat="1" hidden="1"/>
    <row r="8162" s="211" customFormat="1" hidden="1"/>
    <row r="8163" s="211" customFormat="1" hidden="1"/>
    <row r="8164" s="211" customFormat="1" hidden="1"/>
    <row r="8165" s="211" customFormat="1" hidden="1"/>
    <row r="8166" s="211" customFormat="1" hidden="1"/>
    <row r="8167" s="211" customFormat="1" hidden="1"/>
    <row r="8168" s="211" customFormat="1" hidden="1"/>
    <row r="8169" s="211" customFormat="1" hidden="1"/>
    <row r="8170" s="211" customFormat="1" hidden="1"/>
    <row r="8171" s="211" customFormat="1" hidden="1"/>
    <row r="8172" s="211" customFormat="1" hidden="1"/>
    <row r="8173" s="211" customFormat="1" hidden="1"/>
    <row r="8174" s="211" customFormat="1" hidden="1"/>
    <row r="8175" s="211" customFormat="1" hidden="1"/>
    <row r="8176" s="211" customFormat="1" hidden="1"/>
    <row r="8177" s="211" customFormat="1" hidden="1"/>
    <row r="8178" s="211" customFormat="1" hidden="1"/>
    <row r="8179" s="211" customFormat="1" hidden="1"/>
    <row r="8180" s="211" customFormat="1" hidden="1"/>
    <row r="8181" s="211" customFormat="1" hidden="1"/>
    <row r="8182" s="211" customFormat="1" hidden="1"/>
    <row r="8183" s="211" customFormat="1" hidden="1"/>
    <row r="8184" s="211" customFormat="1" hidden="1"/>
    <row r="8185" s="211" customFormat="1" hidden="1"/>
    <row r="8186" s="211" customFormat="1" hidden="1"/>
    <row r="8187" s="211" customFormat="1" hidden="1"/>
    <row r="8188" s="211" customFormat="1" hidden="1"/>
    <row r="8189" s="211" customFormat="1" hidden="1"/>
    <row r="8190" s="211" customFormat="1" hidden="1"/>
    <row r="8191" s="211" customFormat="1" hidden="1"/>
    <row r="8192" s="211" customFormat="1" hidden="1"/>
    <row r="8193" s="211" customFormat="1" hidden="1"/>
    <row r="8194" s="211" customFormat="1" hidden="1"/>
    <row r="8195" s="211" customFormat="1" hidden="1"/>
    <row r="8196" s="211" customFormat="1" hidden="1"/>
    <row r="8197" s="211" customFormat="1" hidden="1"/>
    <row r="8198" s="211" customFormat="1" hidden="1"/>
    <row r="8199" s="211" customFormat="1" hidden="1"/>
    <row r="8200" s="211" customFormat="1" hidden="1"/>
    <row r="8201" s="211" customFormat="1" hidden="1"/>
    <row r="8202" s="211" customFormat="1" hidden="1"/>
    <row r="8203" s="211" customFormat="1" hidden="1"/>
    <row r="8204" s="211" customFormat="1" hidden="1"/>
    <row r="8205" s="211" customFormat="1" hidden="1"/>
    <row r="8206" s="211" customFormat="1" hidden="1"/>
    <row r="8207" s="211" customFormat="1" hidden="1"/>
    <row r="8208" s="211" customFormat="1" hidden="1"/>
    <row r="8209" s="211" customFormat="1" hidden="1"/>
    <row r="8210" s="211" customFormat="1" hidden="1"/>
    <row r="8211" s="211" customFormat="1" hidden="1"/>
    <row r="8212" s="211" customFormat="1" hidden="1"/>
    <row r="8213" s="211" customFormat="1" hidden="1"/>
    <row r="8214" s="211" customFormat="1" hidden="1"/>
    <row r="8215" s="211" customFormat="1" hidden="1"/>
    <row r="8216" s="211" customFormat="1" hidden="1"/>
    <row r="8217" s="211" customFormat="1" hidden="1"/>
    <row r="8218" s="211" customFormat="1" hidden="1"/>
    <row r="8219" s="211" customFormat="1" hidden="1"/>
    <row r="8220" s="211" customFormat="1" hidden="1"/>
    <row r="8221" s="211" customFormat="1" hidden="1"/>
    <row r="8222" s="211" customFormat="1" hidden="1"/>
    <row r="8223" s="211" customFormat="1" hidden="1"/>
    <row r="8224" s="211" customFormat="1" hidden="1"/>
    <row r="8225" s="211" customFormat="1" hidden="1"/>
    <row r="8226" s="211" customFormat="1" hidden="1"/>
    <row r="8227" s="211" customFormat="1" hidden="1"/>
    <row r="8228" s="211" customFormat="1" hidden="1"/>
    <row r="8229" s="211" customFormat="1" hidden="1"/>
    <row r="8230" s="211" customFormat="1" hidden="1"/>
    <row r="8231" s="211" customFormat="1" hidden="1"/>
    <row r="8232" s="211" customFormat="1" hidden="1"/>
    <row r="8233" s="211" customFormat="1" hidden="1"/>
    <row r="8234" s="211" customFormat="1" hidden="1"/>
    <row r="8235" s="211" customFormat="1" hidden="1"/>
    <row r="8236" s="211" customFormat="1" hidden="1"/>
    <row r="8237" s="211" customFormat="1" hidden="1"/>
    <row r="8238" s="211" customFormat="1" hidden="1"/>
    <row r="8239" s="211" customFormat="1" hidden="1"/>
    <row r="8240" s="211" customFormat="1" hidden="1"/>
    <row r="8241" s="211" customFormat="1" hidden="1"/>
    <row r="8242" s="211" customFormat="1" hidden="1"/>
    <row r="8243" s="211" customFormat="1" hidden="1"/>
    <row r="8244" s="211" customFormat="1" hidden="1"/>
    <row r="8245" s="211" customFormat="1" hidden="1"/>
    <row r="8246" s="211" customFormat="1" hidden="1"/>
    <row r="8247" s="211" customFormat="1" hidden="1"/>
    <row r="8248" s="211" customFormat="1" hidden="1"/>
    <row r="8249" s="211" customFormat="1" hidden="1"/>
    <row r="8250" s="211" customFormat="1" hidden="1"/>
    <row r="8251" s="211" customFormat="1" hidden="1"/>
    <row r="8252" s="211" customFormat="1" hidden="1"/>
    <row r="8253" s="211" customFormat="1" hidden="1"/>
    <row r="8254" s="211" customFormat="1" hidden="1"/>
    <row r="8255" s="211" customFormat="1" hidden="1"/>
    <row r="8256" s="211" customFormat="1" hidden="1"/>
    <row r="8257" s="211" customFormat="1" hidden="1"/>
    <row r="8258" s="211" customFormat="1" hidden="1"/>
    <row r="8259" s="211" customFormat="1" hidden="1"/>
    <row r="8260" s="211" customFormat="1" hidden="1"/>
    <row r="8261" s="211" customFormat="1" hidden="1"/>
    <row r="8262" s="211" customFormat="1" hidden="1"/>
    <row r="8263" s="211" customFormat="1" hidden="1"/>
    <row r="8264" s="211" customFormat="1" hidden="1"/>
    <row r="8265" s="211" customFormat="1" hidden="1"/>
    <row r="8266" s="211" customFormat="1" hidden="1"/>
    <row r="8267" s="211" customFormat="1" hidden="1"/>
    <row r="8268" s="211" customFormat="1" hidden="1"/>
    <row r="8269" s="211" customFormat="1" hidden="1"/>
    <row r="8270" s="211" customFormat="1" hidden="1"/>
    <row r="8271" s="211" customFormat="1" hidden="1"/>
    <row r="8272" s="211" customFormat="1" hidden="1"/>
    <row r="8273" s="211" customFormat="1" hidden="1"/>
    <row r="8274" s="211" customFormat="1" hidden="1"/>
    <row r="8275" s="211" customFormat="1" hidden="1"/>
    <row r="8276" s="211" customFormat="1" hidden="1"/>
    <row r="8277" s="211" customFormat="1" hidden="1"/>
    <row r="8278" s="211" customFormat="1" hidden="1"/>
    <row r="8279" s="211" customFormat="1" hidden="1"/>
    <row r="8280" s="211" customFormat="1" hidden="1"/>
    <row r="8281" s="211" customFormat="1" hidden="1"/>
    <row r="8282" s="211" customFormat="1" hidden="1"/>
    <row r="8283" s="211" customFormat="1" hidden="1"/>
    <row r="8284" s="211" customFormat="1" hidden="1"/>
    <row r="8285" s="211" customFormat="1" hidden="1"/>
    <row r="8286" s="211" customFormat="1" hidden="1"/>
    <row r="8287" s="211" customFormat="1" hidden="1"/>
    <row r="8288" s="211" customFormat="1" hidden="1"/>
    <row r="8289" s="211" customFormat="1" hidden="1"/>
    <row r="8290" s="211" customFormat="1" hidden="1"/>
    <row r="8291" s="211" customFormat="1" hidden="1"/>
    <row r="8292" s="211" customFormat="1" hidden="1"/>
    <row r="8293" s="211" customFormat="1" hidden="1"/>
    <row r="8294" s="211" customFormat="1" hidden="1"/>
    <row r="8295" s="211" customFormat="1" hidden="1"/>
    <row r="8296" s="211" customFormat="1" hidden="1"/>
    <row r="8297" s="211" customFormat="1" hidden="1"/>
    <row r="8298" s="211" customFormat="1" hidden="1"/>
    <row r="8299" s="211" customFormat="1" hidden="1"/>
    <row r="8300" s="211" customFormat="1" hidden="1"/>
    <row r="8301" s="211" customFormat="1" hidden="1"/>
    <row r="8302" s="211" customFormat="1" hidden="1"/>
    <row r="8303" s="211" customFormat="1" hidden="1"/>
    <row r="8304" s="211" customFormat="1" hidden="1"/>
    <row r="8305" s="211" customFormat="1" hidden="1"/>
    <row r="8306" s="211" customFormat="1" hidden="1"/>
    <row r="8307" s="211" customFormat="1" hidden="1"/>
    <row r="8308" s="211" customFormat="1" hidden="1"/>
    <row r="8309" s="211" customFormat="1" hidden="1"/>
    <row r="8310" s="211" customFormat="1" hidden="1"/>
    <row r="8311" s="211" customFormat="1" hidden="1"/>
    <row r="8312" s="211" customFormat="1" hidden="1"/>
    <row r="8313" s="211" customFormat="1" hidden="1"/>
    <row r="8314" s="211" customFormat="1" hidden="1"/>
    <row r="8315" s="211" customFormat="1" hidden="1"/>
    <row r="8316" s="211" customFormat="1" hidden="1"/>
    <row r="8317" s="211" customFormat="1" hidden="1"/>
    <row r="8318" s="211" customFormat="1" hidden="1"/>
    <row r="8319" s="211" customFormat="1" hidden="1"/>
    <row r="8320" s="211" customFormat="1" hidden="1"/>
    <row r="8321" s="211" customFormat="1" hidden="1"/>
    <row r="8322" s="211" customFormat="1" hidden="1"/>
    <row r="8323" s="211" customFormat="1" hidden="1"/>
    <row r="8324" s="211" customFormat="1" hidden="1"/>
    <row r="8325" s="211" customFormat="1" hidden="1"/>
    <row r="8326" s="211" customFormat="1" hidden="1"/>
    <row r="8327" s="211" customFormat="1" hidden="1"/>
    <row r="8328" s="211" customFormat="1" hidden="1"/>
    <row r="8329" s="211" customFormat="1" hidden="1"/>
    <row r="8330" s="211" customFormat="1" hidden="1"/>
    <row r="8331" s="211" customFormat="1" hidden="1"/>
    <row r="8332" s="211" customFormat="1" hidden="1"/>
    <row r="8333" s="211" customFormat="1" hidden="1"/>
    <row r="8334" s="211" customFormat="1" hidden="1"/>
    <row r="8335" s="211" customFormat="1" hidden="1"/>
    <row r="8336" s="211" customFormat="1" hidden="1"/>
    <row r="8337" s="211" customFormat="1" hidden="1"/>
    <row r="8338" s="211" customFormat="1" hidden="1"/>
    <row r="8339" s="211" customFormat="1" hidden="1"/>
    <row r="8340" s="211" customFormat="1" hidden="1"/>
    <row r="8341" s="211" customFormat="1" hidden="1"/>
    <row r="8342" s="211" customFormat="1" hidden="1"/>
    <row r="8343" s="211" customFormat="1" hidden="1"/>
    <row r="8344" s="211" customFormat="1" hidden="1"/>
    <row r="8345" s="211" customFormat="1" hidden="1"/>
    <row r="8346" s="211" customFormat="1" hidden="1"/>
    <row r="8347" s="211" customFormat="1" hidden="1"/>
    <row r="8348" s="211" customFormat="1" hidden="1"/>
    <row r="8349" s="211" customFormat="1" hidden="1"/>
    <row r="8350" s="211" customFormat="1" hidden="1"/>
    <row r="8351" s="211" customFormat="1" hidden="1"/>
    <row r="8352" s="211" customFormat="1" hidden="1"/>
    <row r="8353" s="211" customFormat="1" hidden="1"/>
    <row r="8354" s="211" customFormat="1" hidden="1"/>
    <row r="8355" s="211" customFormat="1" hidden="1"/>
    <row r="8356" s="211" customFormat="1" hidden="1"/>
    <row r="8357" s="211" customFormat="1" hidden="1"/>
    <row r="8358" s="211" customFormat="1" hidden="1"/>
    <row r="8359" s="211" customFormat="1" hidden="1"/>
    <row r="8360" s="211" customFormat="1" hidden="1"/>
    <row r="8361" s="211" customFormat="1" hidden="1"/>
    <row r="8362" s="211" customFormat="1" hidden="1"/>
    <row r="8363" s="211" customFormat="1" hidden="1"/>
    <row r="8364" s="211" customFormat="1" hidden="1"/>
    <row r="8365" s="211" customFormat="1" hidden="1"/>
    <row r="8366" s="211" customFormat="1" hidden="1"/>
    <row r="8367" s="211" customFormat="1" hidden="1"/>
    <row r="8368" s="211" customFormat="1" hidden="1"/>
    <row r="8369" s="211" customFormat="1" hidden="1"/>
    <row r="8370" s="211" customFormat="1" hidden="1"/>
    <row r="8371" s="211" customFormat="1" hidden="1"/>
    <row r="8372" s="211" customFormat="1" hidden="1"/>
    <row r="8373" s="211" customFormat="1" hidden="1"/>
    <row r="8374" s="211" customFormat="1" hidden="1"/>
    <row r="8375" s="211" customFormat="1" hidden="1"/>
    <row r="8376" s="211" customFormat="1" hidden="1"/>
    <row r="8377" s="211" customFormat="1" hidden="1"/>
    <row r="8378" s="211" customFormat="1" hidden="1"/>
    <row r="8379" s="211" customFormat="1" hidden="1"/>
    <row r="8380" s="211" customFormat="1" hidden="1"/>
    <row r="8381" s="211" customFormat="1" hidden="1"/>
    <row r="8382" s="211" customFormat="1" hidden="1"/>
    <row r="8383" s="211" customFormat="1" hidden="1"/>
    <row r="8384" s="211" customFormat="1" hidden="1"/>
    <row r="8385" s="211" customFormat="1" hidden="1"/>
    <row r="8386" s="211" customFormat="1" hidden="1"/>
    <row r="8387" s="211" customFormat="1" hidden="1"/>
    <row r="8388" s="211" customFormat="1" hidden="1"/>
    <row r="8389" s="211" customFormat="1" hidden="1"/>
    <row r="8390" s="211" customFormat="1" hidden="1"/>
    <row r="8391" s="211" customFormat="1" hidden="1"/>
    <row r="8392" s="211" customFormat="1" hidden="1"/>
    <row r="8393" s="211" customFormat="1" hidden="1"/>
    <row r="8394" s="211" customFormat="1" hidden="1"/>
    <row r="8395" s="211" customFormat="1" hidden="1"/>
    <row r="8396" s="211" customFormat="1" hidden="1"/>
    <row r="8397" s="211" customFormat="1" hidden="1"/>
    <row r="8398" s="211" customFormat="1" hidden="1"/>
    <row r="8399" s="211" customFormat="1" hidden="1"/>
    <row r="8400" s="211" customFormat="1" hidden="1"/>
    <row r="8401" s="211" customFormat="1" hidden="1"/>
    <row r="8402" s="211" customFormat="1" hidden="1"/>
    <row r="8403" s="211" customFormat="1" hidden="1"/>
    <row r="8404" s="211" customFormat="1" hidden="1"/>
    <row r="8405" s="211" customFormat="1" hidden="1"/>
    <row r="8406" s="211" customFormat="1" hidden="1"/>
    <row r="8407" s="211" customFormat="1" hidden="1"/>
    <row r="8408" s="211" customFormat="1" hidden="1"/>
    <row r="8409" s="211" customFormat="1" hidden="1"/>
    <row r="8410" s="211" customFormat="1" hidden="1"/>
    <row r="8411" s="211" customFormat="1" hidden="1"/>
    <row r="8412" s="211" customFormat="1" hidden="1"/>
    <row r="8413" s="211" customFormat="1" hidden="1"/>
    <row r="8414" s="211" customFormat="1" hidden="1"/>
    <row r="8415" s="211" customFormat="1" hidden="1"/>
    <row r="8416" s="211" customFormat="1" hidden="1"/>
    <row r="8417" s="211" customFormat="1" hidden="1"/>
    <row r="8418" s="211" customFormat="1" hidden="1"/>
    <row r="8419" s="211" customFormat="1" hidden="1"/>
    <row r="8420" s="211" customFormat="1" hidden="1"/>
    <row r="8421" s="211" customFormat="1" hidden="1"/>
    <row r="8422" s="211" customFormat="1" hidden="1"/>
    <row r="8423" s="211" customFormat="1" hidden="1"/>
    <row r="8424" s="211" customFormat="1" hidden="1"/>
    <row r="8425" s="211" customFormat="1" hidden="1"/>
    <row r="8426" s="211" customFormat="1" hidden="1"/>
    <row r="8427" s="211" customFormat="1" hidden="1"/>
    <row r="8428" s="211" customFormat="1" hidden="1"/>
    <row r="8429" s="211" customFormat="1" hidden="1"/>
    <row r="8430" s="211" customFormat="1" hidden="1"/>
    <row r="8431" s="211" customFormat="1" hidden="1"/>
    <row r="8432" s="211" customFormat="1" hidden="1"/>
    <row r="8433" s="211" customFormat="1" hidden="1"/>
    <row r="8434" s="211" customFormat="1" hidden="1"/>
    <row r="8435" s="211" customFormat="1" hidden="1"/>
    <row r="8436" s="211" customFormat="1" hidden="1"/>
    <row r="8437" s="211" customFormat="1" hidden="1"/>
    <row r="8438" s="211" customFormat="1" hidden="1"/>
    <row r="8439" s="211" customFormat="1" hidden="1"/>
    <row r="8440" s="211" customFormat="1" hidden="1"/>
    <row r="8441" s="211" customFormat="1" hidden="1"/>
    <row r="8442" s="211" customFormat="1" hidden="1"/>
    <row r="8443" s="211" customFormat="1" hidden="1"/>
    <row r="8444" s="211" customFormat="1" hidden="1"/>
    <row r="8445" s="211" customFormat="1" hidden="1"/>
    <row r="8446" s="211" customFormat="1" hidden="1"/>
    <row r="8447" s="211" customFormat="1" hidden="1"/>
    <row r="8448" s="211" customFormat="1" hidden="1"/>
    <row r="8449" s="211" customFormat="1" hidden="1"/>
    <row r="8450" s="211" customFormat="1" hidden="1"/>
    <row r="8451" s="211" customFormat="1" hidden="1"/>
    <row r="8452" s="211" customFormat="1" hidden="1"/>
    <row r="8453" s="211" customFormat="1" hidden="1"/>
    <row r="8454" s="211" customFormat="1" hidden="1"/>
    <row r="8455" s="211" customFormat="1" hidden="1"/>
    <row r="8456" s="211" customFormat="1" hidden="1"/>
    <row r="8457" s="211" customFormat="1" hidden="1"/>
    <row r="8458" s="211" customFormat="1" hidden="1"/>
    <row r="8459" s="211" customFormat="1" hidden="1"/>
    <row r="8460" s="211" customFormat="1" hidden="1"/>
    <row r="8461" s="211" customFormat="1" hidden="1"/>
    <row r="8462" s="211" customFormat="1" hidden="1"/>
    <row r="8463" s="211" customFormat="1" hidden="1"/>
    <row r="8464" s="211" customFormat="1" hidden="1"/>
    <row r="8465" s="211" customFormat="1" hidden="1"/>
    <row r="8466" s="211" customFormat="1" hidden="1"/>
    <row r="8467" s="211" customFormat="1" hidden="1"/>
    <row r="8468" s="211" customFormat="1" hidden="1"/>
    <row r="8469" s="211" customFormat="1" hidden="1"/>
    <row r="8470" s="211" customFormat="1" hidden="1"/>
    <row r="8471" s="211" customFormat="1" hidden="1"/>
    <row r="8472" s="211" customFormat="1" hidden="1"/>
    <row r="8473" s="211" customFormat="1" hidden="1"/>
    <row r="8474" s="211" customFormat="1" hidden="1"/>
    <row r="8475" s="211" customFormat="1" hidden="1"/>
    <row r="8476" s="211" customFormat="1" hidden="1"/>
    <row r="8477" s="211" customFormat="1" hidden="1"/>
    <row r="8478" s="211" customFormat="1" hidden="1"/>
    <row r="8479" s="211" customFormat="1" hidden="1"/>
    <row r="8480" s="211" customFormat="1" hidden="1"/>
    <row r="8481" s="211" customFormat="1" hidden="1"/>
    <row r="8482" s="211" customFormat="1" hidden="1"/>
    <row r="8483" s="211" customFormat="1" hidden="1"/>
    <row r="8484" s="211" customFormat="1" hidden="1"/>
    <row r="8485" s="211" customFormat="1" hidden="1"/>
    <row r="8486" s="211" customFormat="1" hidden="1"/>
    <row r="8487" s="211" customFormat="1" hidden="1"/>
    <row r="8488" s="211" customFormat="1" hidden="1"/>
    <row r="8489" s="211" customFormat="1" hidden="1"/>
    <row r="8490" s="211" customFormat="1" hidden="1"/>
    <row r="8491" s="211" customFormat="1" hidden="1"/>
    <row r="8492" s="211" customFormat="1" hidden="1"/>
    <row r="8493" s="211" customFormat="1" hidden="1"/>
    <row r="8494" s="211" customFormat="1" hidden="1"/>
    <row r="8495" s="211" customFormat="1" hidden="1"/>
    <row r="8496" s="211" customFormat="1" hidden="1"/>
    <row r="8497" s="211" customFormat="1" hidden="1"/>
    <row r="8498" s="211" customFormat="1" hidden="1"/>
    <row r="8499" s="211" customFormat="1" hidden="1"/>
    <row r="8500" s="211" customFormat="1" hidden="1"/>
    <row r="8501" s="211" customFormat="1" hidden="1"/>
    <row r="8502" s="211" customFormat="1" hidden="1"/>
    <row r="8503" s="211" customFormat="1" hidden="1"/>
    <row r="8504" s="211" customFormat="1" hidden="1"/>
    <row r="8505" s="211" customFormat="1" hidden="1"/>
    <row r="8506" s="211" customFormat="1" hidden="1"/>
    <row r="8507" s="211" customFormat="1" hidden="1"/>
    <row r="8508" s="211" customFormat="1" hidden="1"/>
    <row r="8509" s="211" customFormat="1" hidden="1"/>
    <row r="8510" s="211" customFormat="1" hidden="1"/>
    <row r="8511" s="211" customFormat="1" hidden="1"/>
    <row r="8512" s="211" customFormat="1" hidden="1"/>
    <row r="8513" s="211" customFormat="1" hidden="1"/>
    <row r="8514" s="211" customFormat="1" hidden="1"/>
    <row r="8515" s="211" customFormat="1" hidden="1"/>
    <row r="8516" s="211" customFormat="1" hidden="1"/>
    <row r="8517" s="211" customFormat="1" hidden="1"/>
    <row r="8518" s="211" customFormat="1" hidden="1"/>
    <row r="8519" s="211" customFormat="1" hidden="1"/>
    <row r="8520" s="211" customFormat="1" hidden="1"/>
    <row r="8521" s="211" customFormat="1" hidden="1"/>
    <row r="8522" s="211" customFormat="1" hidden="1"/>
    <row r="8523" s="211" customFormat="1" hidden="1"/>
    <row r="8524" s="211" customFormat="1" hidden="1"/>
    <row r="8525" s="211" customFormat="1" hidden="1"/>
    <row r="8526" s="211" customFormat="1" hidden="1"/>
    <row r="8527" s="211" customFormat="1" hidden="1"/>
    <row r="8528" s="211" customFormat="1" hidden="1"/>
    <row r="8529" s="211" customFormat="1" hidden="1"/>
    <row r="8530" s="211" customFormat="1" hidden="1"/>
    <row r="8531" s="211" customFormat="1" hidden="1"/>
    <row r="8532" s="211" customFormat="1" hidden="1"/>
    <row r="8533" s="211" customFormat="1" hidden="1"/>
    <row r="8534" s="211" customFormat="1" hidden="1"/>
    <row r="8535" s="211" customFormat="1" hidden="1"/>
    <row r="8536" s="211" customFormat="1" hidden="1"/>
    <row r="8537" s="211" customFormat="1" hidden="1"/>
    <row r="8538" s="211" customFormat="1" hidden="1"/>
    <row r="8539" s="211" customFormat="1" hidden="1"/>
    <row r="8540" s="211" customFormat="1" hidden="1"/>
    <row r="8541" s="211" customFormat="1" hidden="1"/>
    <row r="8542" s="211" customFormat="1" hidden="1"/>
    <row r="8543" s="211" customFormat="1" hidden="1"/>
    <row r="8544" s="211" customFormat="1" hidden="1"/>
    <row r="8545" s="211" customFormat="1" hidden="1"/>
    <row r="8546" s="211" customFormat="1" hidden="1"/>
    <row r="8547" s="211" customFormat="1" hidden="1"/>
    <row r="8548" s="211" customFormat="1" hidden="1"/>
    <row r="8549" s="211" customFormat="1" hidden="1"/>
    <row r="8550" s="211" customFormat="1" hidden="1"/>
    <row r="8551" s="211" customFormat="1" hidden="1"/>
    <row r="8552" s="211" customFormat="1" hidden="1"/>
    <row r="8553" s="211" customFormat="1" hidden="1"/>
    <row r="8554" s="211" customFormat="1" hidden="1"/>
    <row r="8555" s="211" customFormat="1" hidden="1"/>
    <row r="8556" s="211" customFormat="1" hidden="1"/>
    <row r="8557" s="211" customFormat="1" hidden="1"/>
    <row r="8558" s="211" customFormat="1" hidden="1"/>
    <row r="8559" s="211" customFormat="1" hidden="1"/>
    <row r="8560" s="211" customFormat="1" hidden="1"/>
    <row r="8561" s="211" customFormat="1" hidden="1"/>
    <row r="8562" s="211" customFormat="1" hidden="1"/>
    <row r="8563" s="211" customFormat="1" hidden="1"/>
    <row r="8564" s="211" customFormat="1" hidden="1"/>
    <row r="8565" s="211" customFormat="1" hidden="1"/>
    <row r="8566" s="211" customFormat="1" hidden="1"/>
    <row r="8567" s="211" customFormat="1" hidden="1"/>
    <row r="8568" s="211" customFormat="1" hidden="1"/>
    <row r="8569" s="211" customFormat="1" hidden="1"/>
    <row r="8570" s="211" customFormat="1" hidden="1"/>
    <row r="8571" s="211" customFormat="1" hidden="1"/>
    <row r="8572" s="211" customFormat="1" hidden="1"/>
    <row r="8573" s="211" customFormat="1" hidden="1"/>
    <row r="8574" s="211" customFormat="1" hidden="1"/>
    <row r="8575" s="211" customFormat="1" hidden="1"/>
    <row r="8576" s="211" customFormat="1" hidden="1"/>
    <row r="8577" s="211" customFormat="1" hidden="1"/>
    <row r="8578" s="211" customFormat="1" hidden="1"/>
    <row r="8579" s="211" customFormat="1" hidden="1"/>
    <row r="8580" s="211" customFormat="1" hidden="1"/>
    <row r="8581" s="211" customFormat="1" hidden="1"/>
    <row r="8582" s="211" customFormat="1" hidden="1"/>
    <row r="8583" s="211" customFormat="1" hidden="1"/>
    <row r="8584" s="211" customFormat="1" hidden="1"/>
    <row r="8585" s="211" customFormat="1" hidden="1"/>
    <row r="8586" s="211" customFormat="1" hidden="1"/>
    <row r="8587" s="211" customFormat="1" hidden="1"/>
    <row r="8588" s="211" customFormat="1" hidden="1"/>
    <row r="8589" s="211" customFormat="1" hidden="1"/>
    <row r="8590" s="211" customFormat="1" hidden="1"/>
    <row r="8591" s="211" customFormat="1" hidden="1"/>
    <row r="8592" s="211" customFormat="1" hidden="1"/>
    <row r="8593" s="211" customFormat="1" hidden="1"/>
    <row r="8594" s="211" customFormat="1" hidden="1"/>
    <row r="8595" s="211" customFormat="1" hidden="1"/>
    <row r="8596" s="211" customFormat="1" hidden="1"/>
    <row r="8597" s="211" customFormat="1" hidden="1"/>
    <row r="8598" s="211" customFormat="1" hidden="1"/>
    <row r="8599" s="211" customFormat="1" hidden="1"/>
    <row r="8600" s="211" customFormat="1" hidden="1"/>
    <row r="8601" s="211" customFormat="1" hidden="1"/>
    <row r="8602" s="211" customFormat="1" hidden="1"/>
    <row r="8603" s="211" customFormat="1" hidden="1"/>
    <row r="8604" s="211" customFormat="1" hidden="1"/>
    <row r="8605" s="211" customFormat="1" hidden="1"/>
    <row r="8606" s="211" customFormat="1" hidden="1"/>
    <row r="8607" s="211" customFormat="1" hidden="1"/>
    <row r="8608" s="211" customFormat="1" hidden="1"/>
    <row r="8609" s="211" customFormat="1" hidden="1"/>
    <row r="8610" s="211" customFormat="1" hidden="1"/>
    <row r="8611" s="211" customFormat="1" hidden="1"/>
    <row r="8612" s="211" customFormat="1" hidden="1"/>
    <row r="8613" s="211" customFormat="1" hidden="1"/>
    <row r="8614" s="211" customFormat="1" hidden="1"/>
    <row r="8615" s="211" customFormat="1" hidden="1"/>
    <row r="8616" s="211" customFormat="1" hidden="1"/>
    <row r="8617" s="211" customFormat="1" hidden="1"/>
    <row r="8618" s="211" customFormat="1" hidden="1"/>
    <row r="8619" s="211" customFormat="1" hidden="1"/>
    <row r="8620" s="211" customFormat="1" hidden="1"/>
    <row r="8621" s="211" customFormat="1" hidden="1"/>
    <row r="8622" s="211" customFormat="1" hidden="1"/>
    <row r="8623" s="211" customFormat="1" hidden="1"/>
    <row r="8624" s="211" customFormat="1" hidden="1"/>
    <row r="8625" s="211" customFormat="1" hidden="1"/>
    <row r="8626" s="211" customFormat="1" hidden="1"/>
    <row r="8627" s="211" customFormat="1" hidden="1"/>
    <row r="8628" s="211" customFormat="1" hidden="1"/>
    <row r="8629" s="211" customFormat="1" hidden="1"/>
    <row r="8630" s="211" customFormat="1" hidden="1"/>
    <row r="8631" s="211" customFormat="1" hidden="1"/>
    <row r="8632" s="211" customFormat="1" hidden="1"/>
    <row r="8633" s="211" customFormat="1" hidden="1"/>
    <row r="8634" s="211" customFormat="1" hidden="1"/>
    <row r="8635" s="211" customFormat="1" hidden="1"/>
    <row r="8636" s="211" customFormat="1" hidden="1"/>
    <row r="8637" s="211" customFormat="1" hidden="1"/>
    <row r="8638" s="211" customFormat="1" hidden="1"/>
    <row r="8639" s="211" customFormat="1" hidden="1"/>
    <row r="8640" s="211" customFormat="1" hidden="1"/>
    <row r="8641" s="211" customFormat="1" hidden="1"/>
    <row r="8642" s="211" customFormat="1" hidden="1"/>
    <row r="8643" s="211" customFormat="1" hidden="1"/>
    <row r="8644" s="211" customFormat="1" hidden="1"/>
    <row r="8645" s="211" customFormat="1" hidden="1"/>
    <row r="8646" s="211" customFormat="1" hidden="1"/>
    <row r="8647" s="211" customFormat="1" hidden="1"/>
    <row r="8648" s="211" customFormat="1" hidden="1"/>
    <row r="8649" s="211" customFormat="1" hidden="1"/>
    <row r="8650" s="211" customFormat="1" hidden="1"/>
    <row r="8651" s="211" customFormat="1" hidden="1"/>
    <row r="8652" s="211" customFormat="1" hidden="1"/>
    <row r="8653" s="211" customFormat="1" hidden="1"/>
    <row r="8654" s="211" customFormat="1" hidden="1"/>
    <row r="8655" s="211" customFormat="1" hidden="1"/>
    <row r="8656" s="211" customFormat="1" hidden="1"/>
    <row r="8657" s="211" customFormat="1" hidden="1"/>
    <row r="8658" s="211" customFormat="1" hidden="1"/>
    <row r="8659" s="211" customFormat="1" hidden="1"/>
    <row r="8660" s="211" customFormat="1" hidden="1"/>
    <row r="8661" s="211" customFormat="1" hidden="1"/>
    <row r="8662" s="211" customFormat="1" hidden="1"/>
    <row r="8663" s="211" customFormat="1" hidden="1"/>
    <row r="8664" s="211" customFormat="1" hidden="1"/>
    <row r="8665" s="211" customFormat="1" hidden="1"/>
    <row r="8666" s="211" customFormat="1" hidden="1"/>
    <row r="8667" s="211" customFormat="1" hidden="1"/>
    <row r="8668" s="211" customFormat="1" hidden="1"/>
    <row r="8669" s="211" customFormat="1" hidden="1"/>
    <row r="8670" s="211" customFormat="1" hidden="1"/>
    <row r="8671" s="211" customFormat="1" hidden="1"/>
    <row r="8672" s="211" customFormat="1" hidden="1"/>
    <row r="8673" s="211" customFormat="1" hidden="1"/>
    <row r="8674" s="211" customFormat="1" hidden="1"/>
    <row r="8675" s="211" customFormat="1" hidden="1"/>
    <row r="8676" s="211" customFormat="1" hidden="1"/>
    <row r="8677" s="211" customFormat="1" hidden="1"/>
    <row r="8678" s="211" customFormat="1" hidden="1"/>
    <row r="8679" s="211" customFormat="1" hidden="1"/>
    <row r="8680" s="211" customFormat="1" hidden="1"/>
    <row r="8681" s="211" customFormat="1" hidden="1"/>
    <row r="8682" s="211" customFormat="1" hidden="1"/>
    <row r="8683" s="211" customFormat="1" hidden="1"/>
    <row r="8684" s="211" customFormat="1" hidden="1"/>
    <row r="8685" s="211" customFormat="1" hidden="1"/>
    <row r="8686" s="211" customFormat="1" hidden="1"/>
    <row r="8687" s="211" customFormat="1" hidden="1"/>
    <row r="8688" s="211" customFormat="1" hidden="1"/>
    <row r="8689" s="211" customFormat="1" hidden="1"/>
    <row r="8690" s="211" customFormat="1" hidden="1"/>
    <row r="8691" s="211" customFormat="1" hidden="1"/>
    <row r="8692" s="211" customFormat="1" hidden="1"/>
    <row r="8693" s="211" customFormat="1" hidden="1"/>
    <row r="8694" s="211" customFormat="1" hidden="1"/>
    <row r="8695" s="211" customFormat="1" hidden="1"/>
    <row r="8696" s="211" customFormat="1" hidden="1"/>
    <row r="8697" s="211" customFormat="1" hidden="1"/>
    <row r="8698" s="211" customFormat="1" hidden="1"/>
    <row r="8699" s="211" customFormat="1" hidden="1"/>
    <row r="8700" s="211" customFormat="1" hidden="1"/>
    <row r="8701" s="211" customFormat="1" hidden="1"/>
    <row r="8702" s="211" customFormat="1" hidden="1"/>
    <row r="8703" s="211" customFormat="1" hidden="1"/>
    <row r="8704" s="211" customFormat="1" hidden="1"/>
    <row r="8705" s="211" customFormat="1" hidden="1"/>
    <row r="8706" s="211" customFormat="1" hidden="1"/>
    <row r="8707" s="211" customFormat="1" hidden="1"/>
    <row r="8708" s="211" customFormat="1" hidden="1"/>
    <row r="8709" s="211" customFormat="1" hidden="1"/>
    <row r="8710" s="211" customFormat="1" hidden="1"/>
    <row r="8711" s="211" customFormat="1" hidden="1"/>
    <row r="8712" s="211" customFormat="1" hidden="1"/>
    <row r="8713" s="211" customFormat="1" hidden="1"/>
    <row r="8714" s="211" customFormat="1" hidden="1"/>
    <row r="8715" s="211" customFormat="1" hidden="1"/>
    <row r="8716" s="211" customFormat="1" hidden="1"/>
    <row r="8717" s="211" customFormat="1" hidden="1"/>
    <row r="8718" s="211" customFormat="1" hidden="1"/>
    <row r="8719" s="211" customFormat="1" hidden="1"/>
    <row r="8720" s="211" customFormat="1" hidden="1"/>
    <row r="8721" s="211" customFormat="1" hidden="1"/>
    <row r="8722" s="211" customFormat="1" hidden="1"/>
    <row r="8723" s="211" customFormat="1" hidden="1"/>
    <row r="8724" s="211" customFormat="1" hidden="1"/>
    <row r="8725" s="211" customFormat="1" hidden="1"/>
    <row r="8726" s="211" customFormat="1" hidden="1"/>
    <row r="8727" s="211" customFormat="1" hidden="1"/>
    <row r="8728" s="211" customFormat="1" hidden="1"/>
    <row r="8729" s="211" customFormat="1" hidden="1"/>
    <row r="8730" s="211" customFormat="1" hidden="1"/>
    <row r="8731" s="211" customFormat="1" hidden="1"/>
    <row r="8732" s="211" customFormat="1" hidden="1"/>
    <row r="8733" s="211" customFormat="1" hidden="1"/>
    <row r="8734" s="211" customFormat="1" hidden="1"/>
    <row r="8735" s="211" customFormat="1" hidden="1"/>
    <row r="8736" s="211" customFormat="1" hidden="1"/>
    <row r="8737" s="211" customFormat="1" hidden="1"/>
    <row r="8738" s="211" customFormat="1" hidden="1"/>
    <row r="8739" s="211" customFormat="1" hidden="1"/>
    <row r="8740" s="211" customFormat="1" hidden="1"/>
    <row r="8741" s="211" customFormat="1" hidden="1"/>
    <row r="8742" s="211" customFormat="1" hidden="1"/>
    <row r="8743" s="211" customFormat="1" hidden="1"/>
    <row r="8744" s="211" customFormat="1" hidden="1"/>
    <row r="8745" s="211" customFormat="1" hidden="1"/>
    <row r="8746" s="211" customFormat="1" hidden="1"/>
    <row r="8747" s="211" customFormat="1" hidden="1"/>
    <row r="8748" s="211" customFormat="1" hidden="1"/>
    <row r="8749" s="211" customFormat="1" hidden="1"/>
    <row r="8750" s="211" customFormat="1" hidden="1"/>
    <row r="8751" s="211" customFormat="1" hidden="1"/>
    <row r="8752" s="211" customFormat="1" hidden="1"/>
    <row r="8753" s="211" customFormat="1" hidden="1"/>
    <row r="8754" s="211" customFormat="1" hidden="1"/>
    <row r="8755" s="211" customFormat="1" hidden="1"/>
    <row r="8756" s="211" customFormat="1" hidden="1"/>
    <row r="8757" s="211" customFormat="1" hidden="1"/>
    <row r="8758" s="211" customFormat="1" hidden="1"/>
    <row r="8759" s="211" customFormat="1" hidden="1"/>
    <row r="8760" s="211" customFormat="1" hidden="1"/>
    <row r="8761" s="211" customFormat="1" hidden="1"/>
    <row r="8762" s="211" customFormat="1" hidden="1"/>
    <row r="8763" s="211" customFormat="1" hidden="1"/>
    <row r="8764" s="211" customFormat="1" hidden="1"/>
    <row r="8765" s="211" customFormat="1" hidden="1"/>
    <row r="8766" s="211" customFormat="1" hidden="1"/>
    <row r="8767" s="211" customFormat="1" hidden="1"/>
    <row r="8768" s="211" customFormat="1" hidden="1"/>
    <row r="8769" s="211" customFormat="1" hidden="1"/>
    <row r="8770" s="211" customFormat="1" hidden="1"/>
    <row r="8771" s="211" customFormat="1" hidden="1"/>
    <row r="8772" s="211" customFormat="1" hidden="1"/>
    <row r="8773" s="211" customFormat="1" hidden="1"/>
    <row r="8774" s="211" customFormat="1" hidden="1"/>
    <row r="8775" s="211" customFormat="1" hidden="1"/>
    <row r="8776" s="211" customFormat="1" hidden="1"/>
    <row r="8777" s="211" customFormat="1" hidden="1"/>
    <row r="8778" s="211" customFormat="1" hidden="1"/>
    <row r="8779" s="211" customFormat="1" hidden="1"/>
    <row r="8780" s="211" customFormat="1" hidden="1"/>
    <row r="8781" s="211" customFormat="1" hidden="1"/>
    <row r="8782" s="211" customFormat="1" hidden="1"/>
    <row r="8783" s="211" customFormat="1" hidden="1"/>
    <row r="8784" s="211" customFormat="1" hidden="1"/>
    <row r="8785" s="211" customFormat="1" hidden="1"/>
    <row r="8786" s="211" customFormat="1" hidden="1"/>
    <row r="8787" s="211" customFormat="1" hidden="1"/>
    <row r="8788" s="211" customFormat="1" hidden="1"/>
    <row r="8789" s="211" customFormat="1" hidden="1"/>
    <row r="8790" s="211" customFormat="1" hidden="1"/>
    <row r="8791" s="211" customFormat="1" hidden="1"/>
    <row r="8792" s="211" customFormat="1" hidden="1"/>
    <row r="8793" s="211" customFormat="1" hidden="1"/>
    <row r="8794" s="211" customFormat="1" hidden="1"/>
    <row r="8795" s="211" customFormat="1" hidden="1"/>
    <row r="8796" s="211" customFormat="1" hidden="1"/>
    <row r="8797" s="211" customFormat="1" hidden="1"/>
    <row r="8798" s="211" customFormat="1" hidden="1"/>
    <row r="8799" s="211" customFormat="1" hidden="1"/>
    <row r="8800" s="211" customFormat="1" hidden="1"/>
    <row r="8801" s="211" customFormat="1" hidden="1"/>
    <row r="8802" s="211" customFormat="1" hidden="1"/>
    <row r="8803" s="211" customFormat="1" hidden="1"/>
    <row r="8804" s="211" customFormat="1" hidden="1"/>
    <row r="8805" s="211" customFormat="1" hidden="1"/>
    <row r="8806" s="211" customFormat="1" hidden="1"/>
    <row r="8807" s="211" customFormat="1" hidden="1"/>
    <row r="8808" s="211" customFormat="1" hidden="1"/>
    <row r="8809" s="211" customFormat="1" hidden="1"/>
    <row r="8810" s="211" customFormat="1" hidden="1"/>
    <row r="8811" s="211" customFormat="1" hidden="1"/>
    <row r="8812" s="211" customFormat="1" hidden="1"/>
    <row r="8813" s="211" customFormat="1" hidden="1"/>
    <row r="8814" s="211" customFormat="1" hidden="1"/>
    <row r="8815" s="211" customFormat="1" hidden="1"/>
    <row r="8816" s="211" customFormat="1" hidden="1"/>
    <row r="8817" s="211" customFormat="1" hidden="1"/>
    <row r="8818" s="211" customFormat="1" hidden="1"/>
    <row r="8819" s="211" customFormat="1" hidden="1"/>
    <row r="8820" s="211" customFormat="1" hidden="1"/>
    <row r="8821" s="211" customFormat="1" hidden="1"/>
    <row r="8822" s="211" customFormat="1" hidden="1"/>
    <row r="8823" s="211" customFormat="1" hidden="1"/>
    <row r="8824" s="211" customFormat="1" hidden="1"/>
    <row r="8825" s="211" customFormat="1" hidden="1"/>
    <row r="8826" s="211" customFormat="1" hidden="1"/>
    <row r="8827" s="211" customFormat="1" hidden="1"/>
    <row r="8828" s="211" customFormat="1" hidden="1"/>
    <row r="8829" s="211" customFormat="1" hidden="1"/>
    <row r="8830" s="211" customFormat="1" hidden="1"/>
    <row r="8831" s="211" customFormat="1" hidden="1"/>
    <row r="8832" s="211" customFormat="1" hidden="1"/>
    <row r="8833" s="211" customFormat="1" hidden="1"/>
    <row r="8834" s="211" customFormat="1" hidden="1"/>
    <row r="8835" s="211" customFormat="1" hidden="1"/>
    <row r="8836" s="211" customFormat="1" hidden="1"/>
    <row r="8837" s="211" customFormat="1" hidden="1"/>
    <row r="8838" s="211" customFormat="1" hidden="1"/>
    <row r="8839" s="211" customFormat="1" hidden="1"/>
    <row r="8840" s="211" customFormat="1" hidden="1"/>
    <row r="8841" s="211" customFormat="1" hidden="1"/>
    <row r="8842" s="211" customFormat="1" hidden="1"/>
    <row r="8843" s="211" customFormat="1" hidden="1"/>
    <row r="8844" s="211" customFormat="1" hidden="1"/>
    <row r="8845" s="211" customFormat="1" hidden="1"/>
    <row r="8846" s="211" customFormat="1" hidden="1"/>
    <row r="8847" s="211" customFormat="1" hidden="1"/>
    <row r="8848" s="211" customFormat="1" hidden="1"/>
    <row r="8849" s="211" customFormat="1" hidden="1"/>
    <row r="8850" s="211" customFormat="1" hidden="1"/>
    <row r="8851" s="211" customFormat="1" hidden="1"/>
    <row r="8852" s="211" customFormat="1" hidden="1"/>
    <row r="8853" s="211" customFormat="1" hidden="1"/>
    <row r="8854" s="211" customFormat="1" hidden="1"/>
    <row r="8855" s="211" customFormat="1" hidden="1"/>
    <row r="8856" s="211" customFormat="1" hidden="1"/>
    <row r="8857" s="211" customFormat="1" hidden="1"/>
    <row r="8858" s="211" customFormat="1" hidden="1"/>
    <row r="8859" s="211" customFormat="1" hidden="1"/>
    <row r="8860" s="211" customFormat="1" hidden="1"/>
    <row r="8861" s="211" customFormat="1" hidden="1"/>
    <row r="8862" s="211" customFormat="1" hidden="1"/>
    <row r="8863" s="211" customFormat="1" hidden="1"/>
    <row r="8864" s="211" customFormat="1" hidden="1"/>
    <row r="8865" s="211" customFormat="1" hidden="1"/>
    <row r="8866" s="211" customFormat="1" hidden="1"/>
    <row r="8867" s="211" customFormat="1" hidden="1"/>
    <row r="8868" s="211" customFormat="1" hidden="1"/>
    <row r="8869" s="211" customFormat="1" hidden="1"/>
    <row r="8870" s="211" customFormat="1" hidden="1"/>
    <row r="8871" s="211" customFormat="1" hidden="1"/>
    <row r="8872" s="211" customFormat="1" hidden="1"/>
    <row r="8873" s="211" customFormat="1" hidden="1"/>
    <row r="8874" s="211" customFormat="1" hidden="1"/>
    <row r="8875" s="211" customFormat="1" hidden="1"/>
    <row r="8876" s="211" customFormat="1" hidden="1"/>
    <row r="8877" s="211" customFormat="1" hidden="1"/>
    <row r="8878" s="211" customFormat="1" hidden="1"/>
    <row r="8879" s="211" customFormat="1" hidden="1"/>
    <row r="8880" s="211" customFormat="1" hidden="1"/>
    <row r="8881" s="211" customFormat="1" hidden="1"/>
    <row r="8882" s="211" customFormat="1" hidden="1"/>
    <row r="8883" s="211" customFormat="1" hidden="1"/>
    <row r="8884" s="211" customFormat="1" hidden="1"/>
    <row r="8885" s="211" customFormat="1" hidden="1"/>
    <row r="8886" s="211" customFormat="1" hidden="1"/>
    <row r="8887" s="211" customFormat="1" hidden="1"/>
    <row r="8888" s="211" customFormat="1" hidden="1"/>
    <row r="8889" s="211" customFormat="1" hidden="1"/>
    <row r="8890" s="211" customFormat="1" hidden="1"/>
    <row r="8891" s="211" customFormat="1" hidden="1"/>
    <row r="8892" s="211" customFormat="1" hidden="1"/>
    <row r="8893" s="211" customFormat="1" hidden="1"/>
    <row r="8894" s="211" customFormat="1" hidden="1"/>
    <row r="8895" s="211" customFormat="1" hidden="1"/>
    <row r="8896" s="211" customFormat="1" hidden="1"/>
    <row r="8897" s="211" customFormat="1" hidden="1"/>
    <row r="8898" s="211" customFormat="1" hidden="1"/>
    <row r="8899" s="211" customFormat="1" hidden="1"/>
    <row r="8900" s="211" customFormat="1" hidden="1"/>
    <row r="8901" s="211" customFormat="1" hidden="1"/>
    <row r="8902" s="211" customFormat="1" hidden="1"/>
    <row r="8903" s="211" customFormat="1" hidden="1"/>
    <row r="8904" s="211" customFormat="1" hidden="1"/>
    <row r="8905" s="211" customFormat="1" hidden="1"/>
    <row r="8906" s="211" customFormat="1" hidden="1"/>
    <row r="8907" s="211" customFormat="1" hidden="1"/>
    <row r="8908" s="211" customFormat="1" hidden="1"/>
    <row r="8909" s="211" customFormat="1" hidden="1"/>
    <row r="8910" s="211" customFormat="1" hidden="1"/>
    <row r="8911" s="211" customFormat="1" hidden="1"/>
    <row r="8912" s="211" customFormat="1" hidden="1"/>
    <row r="8913" s="211" customFormat="1" hidden="1"/>
    <row r="8914" s="211" customFormat="1" hidden="1"/>
    <row r="8915" s="211" customFormat="1" hidden="1"/>
    <row r="8916" s="211" customFormat="1" hidden="1"/>
    <row r="8917" s="211" customFormat="1" hidden="1"/>
    <row r="8918" s="211" customFormat="1" hidden="1"/>
    <row r="8919" s="211" customFormat="1" hidden="1"/>
    <row r="8920" s="211" customFormat="1" hidden="1"/>
    <row r="8921" s="211" customFormat="1" hidden="1"/>
    <row r="8922" s="211" customFormat="1" hidden="1"/>
    <row r="8923" s="211" customFormat="1" hidden="1"/>
    <row r="8924" s="211" customFormat="1" hidden="1"/>
    <row r="8925" s="211" customFormat="1" hidden="1"/>
    <row r="8926" s="211" customFormat="1" hidden="1"/>
    <row r="8927" s="211" customFormat="1" hidden="1"/>
    <row r="8928" s="211" customFormat="1" hidden="1"/>
    <row r="8929" s="211" customFormat="1" hidden="1"/>
    <row r="8930" s="211" customFormat="1" hidden="1"/>
    <row r="8931" s="211" customFormat="1" hidden="1"/>
    <row r="8932" s="211" customFormat="1" hidden="1"/>
    <row r="8933" s="211" customFormat="1" hidden="1"/>
    <row r="8934" s="211" customFormat="1" hidden="1"/>
    <row r="8935" s="211" customFormat="1" hidden="1"/>
    <row r="8936" s="211" customFormat="1" hidden="1"/>
    <row r="8937" s="211" customFormat="1" hidden="1"/>
    <row r="8938" s="211" customFormat="1" hidden="1"/>
    <row r="8939" s="211" customFormat="1" hidden="1"/>
    <row r="8940" s="211" customFormat="1" hidden="1"/>
    <row r="8941" s="211" customFormat="1" hidden="1"/>
    <row r="8942" s="211" customFormat="1" hidden="1"/>
    <row r="8943" s="211" customFormat="1" hidden="1"/>
    <row r="8944" s="211" customFormat="1" hidden="1"/>
    <row r="8945" s="211" customFormat="1" hidden="1"/>
    <row r="8946" s="211" customFormat="1" hidden="1"/>
    <row r="8947" s="211" customFormat="1" hidden="1"/>
    <row r="8948" s="211" customFormat="1" hidden="1"/>
    <row r="8949" s="211" customFormat="1" hidden="1"/>
    <row r="8950" s="211" customFormat="1" hidden="1"/>
    <row r="8951" s="211" customFormat="1" hidden="1"/>
    <row r="8952" s="211" customFormat="1" hidden="1"/>
    <row r="8953" s="211" customFormat="1" hidden="1"/>
    <row r="8954" s="211" customFormat="1" hidden="1"/>
    <row r="8955" s="211" customFormat="1" hidden="1"/>
    <row r="8956" s="211" customFormat="1" hidden="1"/>
    <row r="8957" s="211" customFormat="1" hidden="1"/>
    <row r="8958" s="211" customFormat="1" hidden="1"/>
    <row r="8959" s="211" customFormat="1" hidden="1"/>
    <row r="8960" s="211" customFormat="1" hidden="1"/>
    <row r="8961" s="211" customFormat="1" hidden="1"/>
    <row r="8962" s="211" customFormat="1" hidden="1"/>
    <row r="8963" s="211" customFormat="1" hidden="1"/>
    <row r="8964" s="211" customFormat="1" hidden="1"/>
    <row r="8965" s="211" customFormat="1" hidden="1"/>
    <row r="8966" s="211" customFormat="1" hidden="1"/>
    <row r="8967" s="211" customFormat="1" hidden="1"/>
    <row r="8968" s="211" customFormat="1" hidden="1"/>
    <row r="8969" s="211" customFormat="1" hidden="1"/>
    <row r="8970" s="211" customFormat="1" hidden="1"/>
    <row r="8971" s="211" customFormat="1" hidden="1"/>
    <row r="8972" s="211" customFormat="1" hidden="1"/>
    <row r="8973" s="211" customFormat="1" hidden="1"/>
    <row r="8974" s="211" customFormat="1" hidden="1"/>
    <row r="8975" s="211" customFormat="1" hidden="1"/>
    <row r="8976" s="211" customFormat="1" hidden="1"/>
    <row r="8977" s="211" customFormat="1" hidden="1"/>
    <row r="8978" s="211" customFormat="1" hidden="1"/>
    <row r="8979" s="211" customFormat="1" hidden="1"/>
    <row r="8980" s="211" customFormat="1" hidden="1"/>
    <row r="8981" s="211" customFormat="1" hidden="1"/>
    <row r="8982" s="211" customFormat="1" hidden="1"/>
    <row r="8983" s="211" customFormat="1" hidden="1"/>
    <row r="8984" s="211" customFormat="1" hidden="1"/>
    <row r="8985" s="211" customFormat="1" hidden="1"/>
    <row r="8986" s="211" customFormat="1" hidden="1"/>
    <row r="8987" s="211" customFormat="1" hidden="1"/>
    <row r="8988" s="211" customFormat="1" hidden="1"/>
    <row r="8989" s="211" customFormat="1" hidden="1"/>
    <row r="8990" s="211" customFormat="1" hidden="1"/>
    <row r="8991" s="211" customFormat="1" hidden="1"/>
    <row r="8992" s="211" customFormat="1" hidden="1"/>
    <row r="8993" s="211" customFormat="1" hidden="1"/>
    <row r="8994" s="211" customFormat="1" hidden="1"/>
    <row r="8995" s="211" customFormat="1" hidden="1"/>
    <row r="8996" s="211" customFormat="1" hidden="1"/>
    <row r="8997" s="211" customFormat="1" hidden="1"/>
    <row r="8998" s="211" customFormat="1" hidden="1"/>
    <row r="8999" s="211" customFormat="1" hidden="1"/>
    <row r="9000" s="211" customFormat="1" hidden="1"/>
    <row r="9001" s="211" customFormat="1" hidden="1"/>
    <row r="9002" s="211" customFormat="1" hidden="1"/>
    <row r="9003" s="211" customFormat="1" hidden="1"/>
    <row r="9004" s="211" customFormat="1" hidden="1"/>
    <row r="9005" s="211" customFormat="1" hidden="1"/>
    <row r="9006" s="211" customFormat="1" hidden="1"/>
    <row r="9007" s="211" customFormat="1" hidden="1"/>
    <row r="9008" s="211" customFormat="1" hidden="1"/>
    <row r="9009" s="211" customFormat="1" hidden="1"/>
    <row r="9010" s="211" customFormat="1" hidden="1"/>
    <row r="9011" s="211" customFormat="1" hidden="1"/>
    <row r="9012" s="211" customFormat="1" hidden="1"/>
    <row r="9013" s="211" customFormat="1" hidden="1"/>
    <row r="9014" s="211" customFormat="1" hidden="1"/>
    <row r="9015" s="211" customFormat="1" hidden="1"/>
    <row r="9016" s="211" customFormat="1" hidden="1"/>
    <row r="9017" s="211" customFormat="1" hidden="1"/>
    <row r="9018" s="211" customFormat="1" hidden="1"/>
    <row r="9019" s="211" customFormat="1" hidden="1"/>
    <row r="9020" s="211" customFormat="1" hidden="1"/>
    <row r="9021" s="211" customFormat="1" hidden="1"/>
    <row r="9022" s="211" customFormat="1" hidden="1"/>
    <row r="9023" s="211" customFormat="1" hidden="1"/>
    <row r="9024" s="211" customFormat="1" hidden="1"/>
    <row r="9025" s="211" customFormat="1" hidden="1"/>
    <row r="9026" s="211" customFormat="1" hidden="1"/>
    <row r="9027" s="211" customFormat="1" hidden="1"/>
    <row r="9028" s="211" customFormat="1" hidden="1"/>
    <row r="9029" s="211" customFormat="1" hidden="1"/>
    <row r="9030" s="211" customFormat="1" hidden="1"/>
    <row r="9031" s="211" customFormat="1" hidden="1"/>
    <row r="9032" s="211" customFormat="1" hidden="1"/>
    <row r="9033" s="211" customFormat="1" hidden="1"/>
    <row r="9034" s="211" customFormat="1" hidden="1"/>
    <row r="9035" s="211" customFormat="1" hidden="1"/>
    <row r="9036" s="211" customFormat="1" hidden="1"/>
    <row r="9037" s="211" customFormat="1" hidden="1"/>
    <row r="9038" s="211" customFormat="1" hidden="1"/>
    <row r="9039" s="211" customFormat="1" hidden="1"/>
    <row r="9040" s="211" customFormat="1" hidden="1"/>
    <row r="9041" s="211" customFormat="1" hidden="1"/>
    <row r="9042" s="211" customFormat="1" hidden="1"/>
    <row r="9043" s="211" customFormat="1" hidden="1"/>
    <row r="9044" s="211" customFormat="1" hidden="1"/>
    <row r="9045" s="211" customFormat="1" hidden="1"/>
    <row r="9046" s="211" customFormat="1" hidden="1"/>
    <row r="9047" s="211" customFormat="1" hidden="1"/>
    <row r="9048" s="211" customFormat="1" hidden="1"/>
    <row r="9049" s="211" customFormat="1" hidden="1"/>
    <row r="9050" s="211" customFormat="1" hidden="1"/>
    <row r="9051" s="211" customFormat="1" hidden="1"/>
    <row r="9052" s="211" customFormat="1" hidden="1"/>
    <row r="9053" s="211" customFormat="1" hidden="1"/>
    <row r="9054" s="211" customFormat="1" hidden="1"/>
    <row r="9055" s="211" customFormat="1" hidden="1"/>
    <row r="9056" s="211" customFormat="1" hidden="1"/>
    <row r="9057" s="211" customFormat="1" hidden="1"/>
    <row r="9058" s="211" customFormat="1" hidden="1"/>
    <row r="9059" s="211" customFormat="1" hidden="1"/>
    <row r="9060" s="211" customFormat="1" hidden="1"/>
    <row r="9061" s="211" customFormat="1" hidden="1"/>
    <row r="9062" s="211" customFormat="1" hidden="1"/>
    <row r="9063" s="211" customFormat="1" hidden="1"/>
    <row r="9064" s="211" customFormat="1" hidden="1"/>
    <row r="9065" s="211" customFormat="1" hidden="1"/>
    <row r="9066" s="211" customFormat="1" hidden="1"/>
    <row r="9067" s="211" customFormat="1" hidden="1"/>
    <row r="9068" s="211" customFormat="1" hidden="1"/>
    <row r="9069" s="211" customFormat="1" hidden="1"/>
    <row r="9070" s="211" customFormat="1" hidden="1"/>
    <row r="9071" s="211" customFormat="1" hidden="1"/>
    <row r="9072" s="211" customFormat="1" hidden="1"/>
    <row r="9073" s="211" customFormat="1" hidden="1"/>
    <row r="9074" s="211" customFormat="1" hidden="1"/>
    <row r="9075" s="211" customFormat="1" hidden="1"/>
    <row r="9076" s="211" customFormat="1" hidden="1"/>
    <row r="9077" s="211" customFormat="1" hidden="1"/>
    <row r="9078" s="211" customFormat="1" hidden="1"/>
    <row r="9079" s="211" customFormat="1" hidden="1"/>
    <row r="9080" s="211" customFormat="1" hidden="1"/>
    <row r="9081" s="211" customFormat="1" hidden="1"/>
    <row r="9082" s="211" customFormat="1" hidden="1"/>
    <row r="9083" s="211" customFormat="1" hidden="1"/>
    <row r="9084" s="211" customFormat="1" hidden="1"/>
    <row r="9085" s="211" customFormat="1" hidden="1"/>
    <row r="9086" s="211" customFormat="1" hidden="1"/>
    <row r="9087" s="211" customFormat="1" hidden="1"/>
    <row r="9088" s="211" customFormat="1" hidden="1"/>
    <row r="9089" s="211" customFormat="1" hidden="1"/>
    <row r="9090" s="211" customFormat="1" hidden="1"/>
    <row r="9091" s="211" customFormat="1" hidden="1"/>
    <row r="9092" s="211" customFormat="1" hidden="1"/>
    <row r="9093" s="211" customFormat="1" hidden="1"/>
    <row r="9094" s="211" customFormat="1" hidden="1"/>
    <row r="9095" s="211" customFormat="1" hidden="1"/>
    <row r="9096" s="211" customFormat="1" hidden="1"/>
    <row r="9097" s="211" customFormat="1" hidden="1"/>
    <row r="9098" s="211" customFormat="1" hidden="1"/>
    <row r="9099" s="211" customFormat="1" hidden="1"/>
    <row r="9100" s="211" customFormat="1" hidden="1"/>
    <row r="9101" s="211" customFormat="1" hidden="1"/>
    <row r="9102" s="211" customFormat="1" hidden="1"/>
    <row r="9103" s="211" customFormat="1" hidden="1"/>
    <row r="9104" s="211" customFormat="1" hidden="1"/>
    <row r="9105" s="211" customFormat="1" hidden="1"/>
    <row r="9106" s="211" customFormat="1" hidden="1"/>
    <row r="9107" s="211" customFormat="1" hidden="1"/>
    <row r="9108" s="211" customFormat="1" hidden="1"/>
    <row r="9109" s="211" customFormat="1" hidden="1"/>
    <row r="9110" s="211" customFormat="1" hidden="1"/>
    <row r="9111" s="211" customFormat="1" hidden="1"/>
    <row r="9112" s="211" customFormat="1" hidden="1"/>
    <row r="9113" s="211" customFormat="1" hidden="1"/>
    <row r="9114" s="211" customFormat="1" hidden="1"/>
    <row r="9115" s="211" customFormat="1" hidden="1"/>
    <row r="9116" s="211" customFormat="1" hidden="1"/>
    <row r="9117" s="211" customFormat="1" hidden="1"/>
    <row r="9118" s="211" customFormat="1" hidden="1"/>
    <row r="9119" s="211" customFormat="1" hidden="1"/>
    <row r="9120" s="211" customFormat="1" hidden="1"/>
    <row r="9121" s="211" customFormat="1" hidden="1"/>
    <row r="9122" s="211" customFormat="1" hidden="1"/>
    <row r="9123" s="211" customFormat="1" hidden="1"/>
    <row r="9124" s="211" customFormat="1" hidden="1"/>
    <row r="9125" s="211" customFormat="1" hidden="1"/>
    <row r="9126" s="211" customFormat="1" hidden="1"/>
    <row r="9127" s="211" customFormat="1" hidden="1"/>
    <row r="9128" s="211" customFormat="1" hidden="1"/>
    <row r="9129" s="211" customFormat="1" hidden="1"/>
    <row r="9130" s="211" customFormat="1" hidden="1"/>
    <row r="9131" s="211" customFormat="1" hidden="1"/>
    <row r="9132" s="211" customFormat="1" hidden="1"/>
    <row r="9133" s="211" customFormat="1" hidden="1"/>
    <row r="9134" s="211" customFormat="1" hidden="1"/>
    <row r="9135" s="211" customFormat="1" hidden="1"/>
    <row r="9136" s="211" customFormat="1" hidden="1"/>
    <row r="9137" s="211" customFormat="1" hidden="1"/>
    <row r="9138" s="211" customFormat="1" hidden="1"/>
    <row r="9139" s="211" customFormat="1" hidden="1"/>
    <row r="9140" s="211" customFormat="1" hidden="1"/>
    <row r="9141" s="211" customFormat="1" hidden="1"/>
    <row r="9142" s="211" customFormat="1" hidden="1"/>
    <row r="9143" s="211" customFormat="1" hidden="1"/>
    <row r="9144" s="211" customFormat="1" hidden="1"/>
    <row r="9145" s="211" customFormat="1" hidden="1"/>
    <row r="9146" s="211" customFormat="1" hidden="1"/>
    <row r="9147" s="211" customFormat="1" hidden="1"/>
    <row r="9148" s="211" customFormat="1" hidden="1"/>
    <row r="9149" s="211" customFormat="1" hidden="1"/>
    <row r="9150" s="211" customFormat="1" hidden="1"/>
    <row r="9151" s="211" customFormat="1" hidden="1"/>
    <row r="9152" s="211" customFormat="1" hidden="1"/>
    <row r="9153" s="211" customFormat="1" hidden="1"/>
    <row r="9154" s="211" customFormat="1" hidden="1"/>
    <row r="9155" s="211" customFormat="1" hidden="1"/>
    <row r="9156" s="211" customFormat="1" hidden="1"/>
    <row r="9157" s="211" customFormat="1" hidden="1"/>
    <row r="9158" s="211" customFormat="1" hidden="1"/>
    <row r="9159" s="211" customFormat="1" hidden="1"/>
    <row r="9160" s="211" customFormat="1" hidden="1"/>
    <row r="9161" s="211" customFormat="1" hidden="1"/>
    <row r="9162" s="211" customFormat="1" hidden="1"/>
    <row r="9163" s="211" customFormat="1" hidden="1"/>
    <row r="9164" s="211" customFormat="1" hidden="1"/>
    <row r="9165" s="211" customFormat="1" hidden="1"/>
    <row r="9166" s="211" customFormat="1" hidden="1"/>
    <row r="9167" s="211" customFormat="1" hidden="1"/>
    <row r="9168" s="211" customFormat="1" hidden="1"/>
    <row r="9169" s="211" customFormat="1" hidden="1"/>
    <row r="9170" s="211" customFormat="1" hidden="1"/>
    <row r="9171" s="211" customFormat="1" hidden="1"/>
    <row r="9172" s="211" customFormat="1" hidden="1"/>
    <row r="9173" s="211" customFormat="1" hidden="1"/>
    <row r="9174" s="211" customFormat="1" hidden="1"/>
    <row r="9175" s="211" customFormat="1" hidden="1"/>
    <row r="9176" s="211" customFormat="1" hidden="1"/>
    <row r="9177" s="211" customFormat="1" hidden="1"/>
    <row r="9178" s="211" customFormat="1" hidden="1"/>
    <row r="9179" s="211" customFormat="1" hidden="1"/>
    <row r="9180" s="211" customFormat="1" hidden="1"/>
    <row r="9181" s="211" customFormat="1" hidden="1"/>
    <row r="9182" s="211" customFormat="1" hidden="1"/>
    <row r="9183" s="211" customFormat="1" hidden="1"/>
    <row r="9184" s="211" customFormat="1" hidden="1"/>
    <row r="9185" s="211" customFormat="1" hidden="1"/>
    <row r="9186" s="211" customFormat="1" hidden="1"/>
    <row r="9187" s="211" customFormat="1" hidden="1"/>
    <row r="9188" s="211" customFormat="1" hidden="1"/>
    <row r="9189" s="211" customFormat="1" hidden="1"/>
    <row r="9190" s="211" customFormat="1" hidden="1"/>
    <row r="9191" s="211" customFormat="1" hidden="1"/>
    <row r="9192" s="211" customFormat="1" hidden="1"/>
    <row r="9193" s="211" customFormat="1" hidden="1"/>
    <row r="9194" s="211" customFormat="1" hidden="1"/>
    <row r="9195" s="211" customFormat="1" hidden="1"/>
    <row r="9196" s="211" customFormat="1" hidden="1"/>
    <row r="9197" s="211" customFormat="1" hidden="1"/>
    <row r="9198" s="211" customFormat="1" hidden="1"/>
    <row r="9199" s="211" customFormat="1" hidden="1"/>
    <row r="9200" s="211" customFormat="1" hidden="1"/>
    <row r="9201" s="211" customFormat="1" hidden="1"/>
    <row r="9202" s="211" customFormat="1" hidden="1"/>
    <row r="9203" s="211" customFormat="1" hidden="1"/>
    <row r="9204" s="211" customFormat="1" hidden="1"/>
    <row r="9205" s="211" customFormat="1" hidden="1"/>
    <row r="9206" s="211" customFormat="1" hidden="1"/>
    <row r="9207" s="211" customFormat="1" hidden="1"/>
    <row r="9208" s="211" customFormat="1" hidden="1"/>
    <row r="9209" s="211" customFormat="1" hidden="1"/>
    <row r="9210" s="211" customFormat="1" hidden="1"/>
    <row r="9211" s="211" customFormat="1" hidden="1"/>
    <row r="9212" s="211" customFormat="1" hidden="1"/>
    <row r="9213" s="211" customFormat="1" hidden="1"/>
    <row r="9214" s="211" customFormat="1" hidden="1"/>
    <row r="9215" s="211" customFormat="1" hidden="1"/>
    <row r="9216" s="211" customFormat="1" hidden="1"/>
    <row r="9217" s="211" customFormat="1" hidden="1"/>
    <row r="9218" s="211" customFormat="1" hidden="1"/>
    <row r="9219" s="211" customFormat="1" hidden="1"/>
    <row r="9220" s="211" customFormat="1" hidden="1"/>
    <row r="9221" s="211" customFormat="1" hidden="1"/>
    <row r="9222" s="211" customFormat="1" hidden="1"/>
    <row r="9223" s="211" customFormat="1" hidden="1"/>
    <row r="9224" s="211" customFormat="1" hidden="1"/>
    <row r="9225" s="211" customFormat="1" hidden="1"/>
    <row r="9226" s="211" customFormat="1" hidden="1"/>
    <row r="9227" s="211" customFormat="1" hidden="1"/>
    <row r="9228" s="211" customFormat="1" hidden="1"/>
    <row r="9229" s="211" customFormat="1" hidden="1"/>
    <row r="9230" s="211" customFormat="1" hidden="1"/>
    <row r="9231" s="211" customFormat="1" hidden="1"/>
    <row r="9232" s="211" customFormat="1" hidden="1"/>
    <row r="9233" s="211" customFormat="1" hidden="1"/>
    <row r="9234" s="211" customFormat="1" hidden="1"/>
    <row r="9235" s="211" customFormat="1" hidden="1"/>
    <row r="9236" s="211" customFormat="1" hidden="1"/>
    <row r="9237" s="211" customFormat="1" hidden="1"/>
    <row r="9238" s="211" customFormat="1" hidden="1"/>
    <row r="9239" s="211" customFormat="1" hidden="1"/>
    <row r="9240" s="211" customFormat="1" hidden="1"/>
    <row r="9241" s="211" customFormat="1" hidden="1"/>
    <row r="9242" s="211" customFormat="1" hidden="1"/>
    <row r="9243" s="211" customFormat="1" hidden="1"/>
    <row r="9244" s="211" customFormat="1" hidden="1"/>
    <row r="9245" s="211" customFormat="1" hidden="1"/>
    <row r="9246" s="211" customFormat="1" hidden="1"/>
    <row r="9247" s="211" customFormat="1" hidden="1"/>
    <row r="9248" s="211" customFormat="1" hidden="1"/>
    <row r="9249" s="211" customFormat="1" hidden="1"/>
    <row r="9250" s="211" customFormat="1" hidden="1"/>
    <row r="9251" s="211" customFormat="1" hidden="1"/>
    <row r="9252" s="211" customFormat="1" hidden="1"/>
    <row r="9253" s="211" customFormat="1" hidden="1"/>
    <row r="9254" s="211" customFormat="1" hidden="1"/>
    <row r="9255" s="211" customFormat="1" hidden="1"/>
    <row r="9256" s="211" customFormat="1" hidden="1"/>
    <row r="9257" s="211" customFormat="1" hidden="1"/>
    <row r="9258" s="211" customFormat="1" hidden="1"/>
    <row r="9259" s="211" customFormat="1" hidden="1"/>
    <row r="9260" s="211" customFormat="1" hidden="1"/>
    <row r="9261" s="211" customFormat="1" hidden="1"/>
    <row r="9262" s="211" customFormat="1" hidden="1"/>
    <row r="9263" s="211" customFormat="1" hidden="1"/>
    <row r="9264" s="211" customFormat="1" hidden="1"/>
    <row r="9265" s="211" customFormat="1" hidden="1"/>
    <row r="9266" s="211" customFormat="1" hidden="1"/>
    <row r="9267" s="211" customFormat="1" hidden="1"/>
    <row r="9268" s="211" customFormat="1" hidden="1"/>
    <row r="9269" s="211" customFormat="1" hidden="1"/>
    <row r="9270" s="211" customFormat="1" hidden="1"/>
    <row r="9271" s="211" customFormat="1" hidden="1"/>
    <row r="9272" s="211" customFormat="1" hidden="1"/>
    <row r="9273" s="211" customFormat="1" hidden="1"/>
    <row r="9274" s="211" customFormat="1" hidden="1"/>
    <row r="9275" s="211" customFormat="1" hidden="1"/>
    <row r="9276" s="211" customFormat="1" hidden="1"/>
    <row r="9277" s="211" customFormat="1" hidden="1"/>
    <row r="9278" s="211" customFormat="1" hidden="1"/>
    <row r="9279" s="211" customFormat="1" hidden="1"/>
    <row r="9280" s="211" customFormat="1" hidden="1"/>
    <row r="9281" s="211" customFormat="1" hidden="1"/>
    <row r="9282" s="211" customFormat="1" hidden="1"/>
    <row r="9283" s="211" customFormat="1" hidden="1"/>
    <row r="9284" s="211" customFormat="1" hidden="1"/>
    <row r="9285" s="211" customFormat="1" hidden="1"/>
    <row r="9286" s="211" customFormat="1" hidden="1"/>
    <row r="9287" s="211" customFormat="1" hidden="1"/>
    <row r="9288" s="211" customFormat="1" hidden="1"/>
    <row r="9289" s="211" customFormat="1" hidden="1"/>
    <row r="9290" s="211" customFormat="1" hidden="1"/>
    <row r="9291" s="211" customFormat="1" hidden="1"/>
    <row r="9292" s="211" customFormat="1" hidden="1"/>
    <row r="9293" s="211" customFormat="1" hidden="1"/>
    <row r="9294" s="211" customFormat="1" hidden="1"/>
    <row r="9295" s="211" customFormat="1" hidden="1"/>
    <row r="9296" s="211" customFormat="1" hidden="1"/>
    <row r="9297" s="211" customFormat="1" hidden="1"/>
    <row r="9298" s="211" customFormat="1" hidden="1"/>
    <row r="9299" s="211" customFormat="1" hidden="1"/>
    <row r="9300" s="211" customFormat="1" hidden="1"/>
    <row r="9301" s="211" customFormat="1" hidden="1"/>
    <row r="9302" s="211" customFormat="1" hidden="1"/>
    <row r="9303" s="211" customFormat="1" hidden="1"/>
    <row r="9304" s="211" customFormat="1" hidden="1"/>
    <row r="9305" s="211" customFormat="1" hidden="1"/>
    <row r="9306" s="211" customFormat="1" hidden="1"/>
    <row r="9307" s="211" customFormat="1" hidden="1"/>
    <row r="9308" s="211" customFormat="1" hidden="1"/>
    <row r="9309" s="211" customFormat="1" hidden="1"/>
    <row r="9310" s="211" customFormat="1" hidden="1"/>
    <row r="9311" s="211" customFormat="1" hidden="1"/>
    <row r="9312" s="211" customFormat="1" hidden="1"/>
    <row r="9313" s="211" customFormat="1" hidden="1"/>
    <row r="9314" s="211" customFormat="1" hidden="1"/>
    <row r="9315" s="211" customFormat="1" hidden="1"/>
    <row r="9316" s="211" customFormat="1" hidden="1"/>
    <row r="9317" s="211" customFormat="1" hidden="1"/>
    <row r="9318" s="211" customFormat="1" hidden="1"/>
    <row r="9319" s="211" customFormat="1" hidden="1"/>
    <row r="9320" s="211" customFormat="1" hidden="1"/>
    <row r="9321" s="211" customFormat="1" hidden="1"/>
    <row r="9322" s="211" customFormat="1" hidden="1"/>
    <row r="9323" s="211" customFormat="1" hidden="1"/>
    <row r="9324" s="211" customFormat="1" hidden="1"/>
    <row r="9325" s="211" customFormat="1" hidden="1"/>
    <row r="9326" s="211" customFormat="1" hidden="1"/>
    <row r="9327" s="211" customFormat="1" hidden="1"/>
    <row r="9328" s="211" customFormat="1" hidden="1"/>
    <row r="9329" s="211" customFormat="1" hidden="1"/>
    <row r="9330" s="211" customFormat="1" hidden="1"/>
    <row r="9331" s="211" customFormat="1" hidden="1"/>
    <row r="9332" s="211" customFormat="1" hidden="1"/>
    <row r="9333" s="211" customFormat="1" hidden="1"/>
    <row r="9334" s="211" customFormat="1" hidden="1"/>
    <row r="9335" s="211" customFormat="1" hidden="1"/>
    <row r="9336" s="211" customFormat="1" hidden="1"/>
    <row r="9337" s="211" customFormat="1" hidden="1"/>
    <row r="9338" s="211" customFormat="1" hidden="1"/>
    <row r="9339" s="211" customFormat="1" hidden="1"/>
    <row r="9340" s="211" customFormat="1" hidden="1"/>
    <row r="9341" s="211" customFormat="1" hidden="1"/>
    <row r="9342" s="211" customFormat="1" hidden="1"/>
    <row r="9343" s="211" customFormat="1" hidden="1"/>
    <row r="9344" s="211" customFormat="1" hidden="1"/>
    <row r="9345" s="211" customFormat="1" hidden="1"/>
    <row r="9346" s="211" customFormat="1" hidden="1"/>
    <row r="9347" s="211" customFormat="1" hidden="1"/>
    <row r="9348" s="211" customFormat="1" hidden="1"/>
    <row r="9349" s="211" customFormat="1" hidden="1"/>
    <row r="9350" s="211" customFormat="1" hidden="1"/>
    <row r="9351" s="211" customFormat="1" hidden="1"/>
    <row r="9352" s="211" customFormat="1" hidden="1"/>
    <row r="9353" s="211" customFormat="1" hidden="1"/>
    <row r="9354" s="211" customFormat="1" hidden="1"/>
    <row r="9355" s="211" customFormat="1" hidden="1"/>
    <row r="9356" s="211" customFormat="1" hidden="1"/>
    <row r="9357" s="211" customFormat="1" hidden="1"/>
    <row r="9358" s="211" customFormat="1" hidden="1"/>
    <row r="9359" s="211" customFormat="1" hidden="1"/>
    <row r="9360" s="211" customFormat="1" hidden="1"/>
    <row r="9361" s="211" customFormat="1" hidden="1"/>
    <row r="9362" s="211" customFormat="1" hidden="1"/>
    <row r="9363" s="211" customFormat="1" hidden="1"/>
    <row r="9364" s="211" customFormat="1" hidden="1"/>
    <row r="9365" s="211" customFormat="1" hidden="1"/>
    <row r="9366" s="211" customFormat="1" hidden="1"/>
    <row r="9367" s="211" customFormat="1" hidden="1"/>
    <row r="9368" s="211" customFormat="1" hidden="1"/>
    <row r="9369" s="211" customFormat="1" hidden="1"/>
    <row r="9370" s="211" customFormat="1" hidden="1"/>
    <row r="9371" s="211" customFormat="1" hidden="1"/>
    <row r="9372" s="211" customFormat="1" hidden="1"/>
    <row r="9373" s="211" customFormat="1" hidden="1"/>
    <row r="9374" s="211" customFormat="1" hidden="1"/>
    <row r="9375" s="211" customFormat="1" hidden="1"/>
    <row r="9376" s="211" customFormat="1" hidden="1"/>
    <row r="9377" s="211" customFormat="1" hidden="1"/>
    <row r="9378" s="211" customFormat="1" hidden="1"/>
    <row r="9379" s="211" customFormat="1" hidden="1"/>
    <row r="9380" s="211" customFormat="1" hidden="1"/>
    <row r="9381" s="211" customFormat="1" hidden="1"/>
    <row r="9382" s="211" customFormat="1" hidden="1"/>
    <row r="9383" s="211" customFormat="1" hidden="1"/>
    <row r="9384" s="211" customFormat="1" hidden="1"/>
    <row r="9385" s="211" customFormat="1" hidden="1"/>
    <row r="9386" s="211" customFormat="1" hidden="1"/>
    <row r="9387" s="211" customFormat="1" hidden="1"/>
    <row r="9388" s="211" customFormat="1" hidden="1"/>
    <row r="9389" s="211" customFormat="1" hidden="1"/>
    <row r="9390" s="211" customFormat="1" hidden="1"/>
    <row r="9391" s="211" customFormat="1" hidden="1"/>
    <row r="9392" s="211" customFormat="1" hidden="1"/>
    <row r="9393" s="211" customFormat="1" hidden="1"/>
    <row r="9394" s="211" customFormat="1" hidden="1"/>
    <row r="9395" s="211" customFormat="1" hidden="1"/>
    <row r="9396" s="211" customFormat="1" hidden="1"/>
    <row r="9397" s="211" customFormat="1" hidden="1"/>
    <row r="9398" s="211" customFormat="1" hidden="1"/>
    <row r="9399" s="211" customFormat="1" hidden="1"/>
    <row r="9400" s="211" customFormat="1" hidden="1"/>
    <row r="9401" s="211" customFormat="1" hidden="1"/>
    <row r="9402" s="211" customFormat="1" hidden="1"/>
    <row r="9403" s="211" customFormat="1" hidden="1"/>
    <row r="9404" s="211" customFormat="1" hidden="1"/>
    <row r="9405" s="211" customFormat="1" hidden="1"/>
    <row r="9406" s="211" customFormat="1" hidden="1"/>
    <row r="9407" s="211" customFormat="1" hidden="1"/>
    <row r="9408" s="211" customFormat="1" hidden="1"/>
    <row r="9409" s="211" customFormat="1" hidden="1"/>
    <row r="9410" s="211" customFormat="1" hidden="1"/>
    <row r="9411" s="211" customFormat="1" hidden="1"/>
    <row r="9412" s="211" customFormat="1" hidden="1"/>
    <row r="9413" s="211" customFormat="1" hidden="1"/>
    <row r="9414" s="211" customFormat="1" hidden="1"/>
    <row r="9415" s="211" customFormat="1" hidden="1"/>
    <row r="9416" s="211" customFormat="1" hidden="1"/>
    <row r="9417" s="211" customFormat="1" hidden="1"/>
    <row r="9418" s="211" customFormat="1" hidden="1"/>
    <row r="9419" s="211" customFormat="1" hidden="1"/>
    <row r="9420" s="211" customFormat="1" hidden="1"/>
    <row r="9421" s="211" customFormat="1" hidden="1"/>
    <row r="9422" s="211" customFormat="1" hidden="1"/>
    <row r="9423" s="211" customFormat="1" hidden="1"/>
    <row r="9424" s="211" customFormat="1" hidden="1"/>
    <row r="9425" s="211" customFormat="1" hidden="1"/>
    <row r="9426" s="211" customFormat="1" hidden="1"/>
    <row r="9427" s="211" customFormat="1" hidden="1"/>
    <row r="9428" s="211" customFormat="1" hidden="1"/>
    <row r="9429" s="211" customFormat="1" hidden="1"/>
    <row r="9430" s="211" customFormat="1" hidden="1"/>
    <row r="9431" s="211" customFormat="1" hidden="1"/>
    <row r="9432" s="211" customFormat="1" hidden="1"/>
    <row r="9433" s="211" customFormat="1" hidden="1"/>
    <row r="9434" s="211" customFormat="1" hidden="1"/>
    <row r="9435" s="211" customFormat="1" hidden="1"/>
    <row r="9436" s="211" customFormat="1" hidden="1"/>
    <row r="9437" s="211" customFormat="1" hidden="1"/>
    <row r="9438" s="211" customFormat="1" hidden="1"/>
    <row r="9439" s="211" customFormat="1" hidden="1"/>
    <row r="9440" s="211" customFormat="1" hidden="1"/>
    <row r="9441" s="211" customFormat="1" hidden="1"/>
    <row r="9442" s="211" customFormat="1" hidden="1"/>
    <row r="9443" s="211" customFormat="1" hidden="1"/>
    <row r="9444" s="211" customFormat="1" hidden="1"/>
    <row r="9445" s="211" customFormat="1" hidden="1"/>
    <row r="9446" s="211" customFormat="1" hidden="1"/>
    <row r="9447" s="211" customFormat="1" hidden="1"/>
    <row r="9448" s="211" customFormat="1" hidden="1"/>
    <row r="9449" s="211" customFormat="1" hidden="1"/>
    <row r="9450" s="211" customFormat="1" hidden="1"/>
    <row r="9451" s="211" customFormat="1" hidden="1"/>
    <row r="9452" s="211" customFormat="1" hidden="1"/>
    <row r="9453" s="211" customFormat="1" hidden="1"/>
    <row r="9454" s="211" customFormat="1" hidden="1"/>
    <row r="9455" s="211" customFormat="1" hidden="1"/>
    <row r="9456" s="211" customFormat="1" hidden="1"/>
    <row r="9457" s="211" customFormat="1" hidden="1"/>
    <row r="9458" s="211" customFormat="1" hidden="1"/>
    <row r="9459" s="211" customFormat="1" hidden="1"/>
    <row r="9460" s="211" customFormat="1" hidden="1"/>
    <row r="9461" s="211" customFormat="1" hidden="1"/>
    <row r="9462" s="211" customFormat="1" hidden="1"/>
    <row r="9463" s="211" customFormat="1" hidden="1"/>
    <row r="9464" s="211" customFormat="1" hidden="1"/>
    <row r="9465" s="211" customFormat="1" hidden="1"/>
    <row r="9466" s="211" customFormat="1" hidden="1"/>
    <row r="9467" s="211" customFormat="1" hidden="1"/>
    <row r="9468" s="211" customFormat="1" hidden="1"/>
    <row r="9469" s="211" customFormat="1" hidden="1"/>
    <row r="9470" s="211" customFormat="1" hidden="1"/>
    <row r="9471" s="211" customFormat="1" hidden="1"/>
    <row r="9472" s="211" customFormat="1" hidden="1"/>
    <row r="9473" s="211" customFormat="1" hidden="1"/>
    <row r="9474" s="211" customFormat="1" hidden="1"/>
    <row r="9475" s="211" customFormat="1" hidden="1"/>
    <row r="9476" s="211" customFormat="1" hidden="1"/>
    <row r="9477" s="211" customFormat="1" hidden="1"/>
    <row r="9478" s="211" customFormat="1" hidden="1"/>
    <row r="9479" s="211" customFormat="1" hidden="1"/>
    <row r="9480" s="211" customFormat="1" hidden="1"/>
    <row r="9481" s="211" customFormat="1" hidden="1"/>
    <row r="9482" s="211" customFormat="1" hidden="1"/>
    <row r="9483" s="211" customFormat="1" hidden="1"/>
    <row r="9484" s="211" customFormat="1" hidden="1"/>
    <row r="9485" s="211" customFormat="1" hidden="1"/>
    <row r="9486" s="211" customFormat="1" hidden="1"/>
    <row r="9487" s="211" customFormat="1" hidden="1"/>
    <row r="9488" s="211" customFormat="1" hidden="1"/>
    <row r="9489" s="211" customFormat="1" hidden="1"/>
    <row r="9490" s="211" customFormat="1" hidden="1"/>
    <row r="9491" s="211" customFormat="1" hidden="1"/>
    <row r="9492" s="211" customFormat="1" hidden="1"/>
    <row r="9493" s="211" customFormat="1" hidden="1"/>
    <row r="9494" s="211" customFormat="1" hidden="1"/>
    <row r="9495" s="211" customFormat="1" hidden="1"/>
    <row r="9496" s="211" customFormat="1" hidden="1"/>
    <row r="9497" s="211" customFormat="1" hidden="1"/>
    <row r="9498" s="211" customFormat="1" hidden="1"/>
    <row r="9499" s="211" customFormat="1" hidden="1"/>
    <row r="9500" s="211" customFormat="1" hidden="1"/>
    <row r="9501" s="211" customFormat="1" hidden="1"/>
    <row r="9502" s="211" customFormat="1" hidden="1"/>
    <row r="9503" s="211" customFormat="1" hidden="1"/>
    <row r="9504" s="211" customFormat="1" hidden="1"/>
    <row r="9505" s="211" customFormat="1" hidden="1"/>
    <row r="9506" s="211" customFormat="1" hidden="1"/>
    <row r="9507" s="211" customFormat="1" hidden="1"/>
    <row r="9508" s="211" customFormat="1" hidden="1"/>
    <row r="9509" s="211" customFormat="1" hidden="1"/>
    <row r="9510" s="211" customFormat="1" hidden="1"/>
    <row r="9511" s="211" customFormat="1" hidden="1"/>
    <row r="9512" s="211" customFormat="1" hidden="1"/>
    <row r="9513" s="211" customFormat="1" hidden="1"/>
    <row r="9514" s="211" customFormat="1" hidden="1"/>
    <row r="9515" s="211" customFormat="1" hidden="1"/>
    <row r="9516" s="211" customFormat="1" hidden="1"/>
    <row r="9517" s="211" customFormat="1" hidden="1"/>
    <row r="9518" s="211" customFormat="1" hidden="1"/>
    <row r="9519" s="211" customFormat="1" hidden="1"/>
    <row r="9520" s="211" customFormat="1" hidden="1"/>
    <row r="9521" s="211" customFormat="1" hidden="1"/>
    <row r="9522" s="211" customFormat="1" hidden="1"/>
    <row r="9523" s="211" customFormat="1" hidden="1"/>
    <row r="9524" s="211" customFormat="1" hidden="1"/>
    <row r="9525" s="211" customFormat="1" hidden="1"/>
    <row r="9526" s="211" customFormat="1" hidden="1"/>
    <row r="9527" s="211" customFormat="1" hidden="1"/>
    <row r="9528" s="211" customFormat="1" hidden="1"/>
    <row r="9529" s="211" customFormat="1" hidden="1"/>
    <row r="9530" s="211" customFormat="1" hidden="1"/>
    <row r="9531" s="211" customFormat="1" hidden="1"/>
    <row r="9532" s="211" customFormat="1" hidden="1"/>
    <row r="9533" s="211" customFormat="1" hidden="1"/>
    <row r="9534" s="211" customFormat="1" hidden="1"/>
    <row r="9535" s="211" customFormat="1" hidden="1"/>
    <row r="9536" s="211" customFormat="1" hidden="1"/>
    <row r="9537" s="211" customFormat="1" hidden="1"/>
    <row r="9538" s="211" customFormat="1" hidden="1"/>
    <row r="9539" s="211" customFormat="1" hidden="1"/>
    <row r="9540" s="211" customFormat="1" hidden="1"/>
    <row r="9541" s="211" customFormat="1" hidden="1"/>
    <row r="9542" s="211" customFormat="1" hidden="1"/>
    <row r="9543" s="211" customFormat="1" hidden="1"/>
    <row r="9544" s="211" customFormat="1" hidden="1"/>
    <row r="9545" s="211" customFormat="1" hidden="1"/>
    <row r="9546" s="211" customFormat="1" hidden="1"/>
    <row r="9547" s="211" customFormat="1" hidden="1"/>
    <row r="9548" s="211" customFormat="1" hidden="1"/>
    <row r="9549" s="211" customFormat="1" hidden="1"/>
    <row r="9550" s="211" customFormat="1" hidden="1"/>
    <row r="9551" s="211" customFormat="1" hidden="1"/>
    <row r="9552" s="211" customFormat="1" hidden="1"/>
    <row r="9553" s="211" customFormat="1" hidden="1"/>
    <row r="9554" s="211" customFormat="1" hidden="1"/>
    <row r="9555" s="211" customFormat="1" hidden="1"/>
    <row r="9556" s="211" customFormat="1" hidden="1"/>
    <row r="9557" s="211" customFormat="1" hidden="1"/>
    <row r="9558" s="211" customFormat="1" hidden="1"/>
    <row r="9559" s="211" customFormat="1" hidden="1"/>
    <row r="9560" s="211" customFormat="1" hidden="1"/>
    <row r="9561" s="211" customFormat="1" hidden="1"/>
    <row r="9562" s="211" customFormat="1" hidden="1"/>
    <row r="9563" s="211" customFormat="1" hidden="1"/>
    <row r="9564" s="211" customFormat="1" hidden="1"/>
    <row r="9565" s="211" customFormat="1" hidden="1"/>
    <row r="9566" s="211" customFormat="1" hidden="1"/>
    <row r="9567" s="211" customFormat="1" hidden="1"/>
    <row r="9568" s="211" customFormat="1" hidden="1"/>
    <row r="9569" s="211" customFormat="1" hidden="1"/>
    <row r="9570" s="211" customFormat="1" hidden="1"/>
    <row r="9571" s="211" customFormat="1" hidden="1"/>
    <row r="9572" s="211" customFormat="1" hidden="1"/>
    <row r="9573" s="211" customFormat="1" hidden="1"/>
    <row r="9574" s="211" customFormat="1" hidden="1"/>
    <row r="9575" s="211" customFormat="1" hidden="1"/>
    <row r="9576" s="211" customFormat="1" hidden="1"/>
    <row r="9577" s="211" customFormat="1" hidden="1"/>
    <row r="9578" s="211" customFormat="1" hidden="1"/>
    <row r="9579" s="211" customFormat="1" hidden="1"/>
    <row r="9580" s="211" customFormat="1" hidden="1"/>
    <row r="9581" s="211" customFormat="1" hidden="1"/>
    <row r="9582" s="211" customFormat="1" hidden="1"/>
    <row r="9583" s="211" customFormat="1" hidden="1"/>
    <row r="9584" s="211" customFormat="1" hidden="1"/>
    <row r="9585" s="211" customFormat="1" hidden="1"/>
    <row r="9586" s="211" customFormat="1" hidden="1"/>
    <row r="9587" s="211" customFormat="1" hidden="1"/>
    <row r="9588" s="211" customFormat="1" hidden="1"/>
    <row r="9589" s="211" customFormat="1" hidden="1"/>
    <row r="9590" s="211" customFormat="1" hidden="1"/>
    <row r="9591" s="211" customFormat="1" hidden="1"/>
    <row r="9592" s="211" customFormat="1" hidden="1"/>
    <row r="9593" s="211" customFormat="1" hidden="1"/>
    <row r="9594" s="211" customFormat="1" hidden="1"/>
    <row r="9595" s="211" customFormat="1" hidden="1"/>
    <row r="9596" s="211" customFormat="1" hidden="1"/>
    <row r="9597" s="211" customFormat="1" hidden="1"/>
    <row r="9598" s="211" customFormat="1" hidden="1"/>
    <row r="9599" s="211" customFormat="1" hidden="1"/>
    <row r="9600" s="211" customFormat="1" hidden="1"/>
    <row r="9601" s="211" customFormat="1" hidden="1"/>
    <row r="9602" s="211" customFormat="1" hidden="1"/>
    <row r="9603" s="211" customFormat="1" hidden="1"/>
    <row r="9604" s="211" customFormat="1" hidden="1"/>
    <row r="9605" s="211" customFormat="1" hidden="1"/>
    <row r="9606" s="211" customFormat="1" hidden="1"/>
    <row r="9607" s="211" customFormat="1" hidden="1"/>
    <row r="9608" s="211" customFormat="1" hidden="1"/>
    <row r="9609" s="211" customFormat="1" hidden="1"/>
    <row r="9610" s="211" customFormat="1" hidden="1"/>
    <row r="9611" s="211" customFormat="1" hidden="1"/>
    <row r="9612" s="211" customFormat="1" hidden="1"/>
    <row r="9613" s="211" customFormat="1" hidden="1"/>
    <row r="9614" s="211" customFormat="1" hidden="1"/>
    <row r="9615" s="211" customFormat="1" hidden="1"/>
    <row r="9616" s="211" customFormat="1" hidden="1"/>
    <row r="9617" s="211" customFormat="1" hidden="1"/>
    <row r="9618" s="211" customFormat="1" hidden="1"/>
    <row r="9619" s="211" customFormat="1" hidden="1"/>
    <row r="9620" s="211" customFormat="1" hidden="1"/>
    <row r="9621" s="211" customFormat="1" hidden="1"/>
    <row r="9622" s="211" customFormat="1" hidden="1"/>
    <row r="9623" s="211" customFormat="1" hidden="1"/>
    <row r="9624" s="211" customFormat="1" hidden="1"/>
    <row r="9625" s="211" customFormat="1" hidden="1"/>
    <row r="9626" s="211" customFormat="1" hidden="1"/>
    <row r="9627" s="211" customFormat="1" hidden="1"/>
    <row r="9628" s="211" customFormat="1" hidden="1"/>
    <row r="9629" s="211" customFormat="1" hidden="1"/>
    <row r="9630" s="211" customFormat="1" hidden="1"/>
    <row r="9631" s="211" customFormat="1" hidden="1"/>
    <row r="9632" s="211" customFormat="1" hidden="1"/>
    <row r="9633" s="211" customFormat="1" hidden="1"/>
    <row r="9634" s="211" customFormat="1" hidden="1"/>
    <row r="9635" s="211" customFormat="1" hidden="1"/>
    <row r="9636" s="211" customFormat="1" hidden="1"/>
    <row r="9637" s="211" customFormat="1" hidden="1"/>
    <row r="9638" s="211" customFormat="1" hidden="1"/>
    <row r="9639" s="211" customFormat="1" hidden="1"/>
    <row r="9640" s="211" customFormat="1" hidden="1"/>
    <row r="9641" s="211" customFormat="1" hidden="1"/>
    <row r="9642" s="211" customFormat="1" hidden="1"/>
    <row r="9643" s="211" customFormat="1" hidden="1"/>
    <row r="9644" s="211" customFormat="1" hidden="1"/>
    <row r="9645" s="211" customFormat="1" hidden="1"/>
    <row r="9646" s="211" customFormat="1" hidden="1"/>
    <row r="9647" s="211" customFormat="1" hidden="1"/>
    <row r="9648" s="211" customFormat="1" hidden="1"/>
    <row r="9649" s="211" customFormat="1" hidden="1"/>
    <row r="9650" s="211" customFormat="1" hidden="1"/>
    <row r="9651" s="211" customFormat="1" hidden="1"/>
    <row r="9652" s="211" customFormat="1" hidden="1"/>
    <row r="9653" s="211" customFormat="1" hidden="1"/>
    <row r="9654" s="211" customFormat="1" hidden="1"/>
    <row r="9655" s="211" customFormat="1" hidden="1"/>
    <row r="9656" s="211" customFormat="1" hidden="1"/>
    <row r="9657" s="211" customFormat="1" hidden="1"/>
    <row r="9658" s="211" customFormat="1" hidden="1"/>
    <row r="9659" s="211" customFormat="1" hidden="1"/>
    <row r="9660" s="211" customFormat="1" hidden="1"/>
    <row r="9661" s="211" customFormat="1" hidden="1"/>
    <row r="9662" s="211" customFormat="1" hidden="1"/>
    <row r="9663" s="211" customFormat="1" hidden="1"/>
    <row r="9664" s="211" customFormat="1" hidden="1"/>
    <row r="9665" s="211" customFormat="1" hidden="1"/>
    <row r="9666" s="211" customFormat="1" hidden="1"/>
    <row r="9667" s="211" customFormat="1" hidden="1"/>
    <row r="9668" s="211" customFormat="1" hidden="1"/>
    <row r="9669" s="211" customFormat="1" hidden="1"/>
    <row r="9670" s="211" customFormat="1" hidden="1"/>
    <row r="9671" s="211" customFormat="1" hidden="1"/>
    <row r="9672" s="211" customFormat="1" hidden="1"/>
    <row r="9673" s="211" customFormat="1" hidden="1"/>
    <row r="9674" s="211" customFormat="1" hidden="1"/>
    <row r="9675" s="211" customFormat="1" hidden="1"/>
    <row r="9676" s="211" customFormat="1" hidden="1"/>
    <row r="9677" s="211" customFormat="1" hidden="1"/>
    <row r="9678" s="211" customFormat="1" hidden="1"/>
    <row r="9679" s="211" customFormat="1" hidden="1"/>
    <row r="9680" s="211" customFormat="1" hidden="1"/>
    <row r="9681" s="211" customFormat="1" hidden="1"/>
    <row r="9682" s="211" customFormat="1" hidden="1"/>
    <row r="9683" s="211" customFormat="1" hidden="1"/>
    <row r="9684" s="211" customFormat="1" hidden="1"/>
    <row r="9685" s="211" customFormat="1" hidden="1"/>
    <row r="9686" s="211" customFormat="1" hidden="1"/>
    <row r="9687" s="211" customFormat="1" hidden="1"/>
    <row r="9688" s="211" customFormat="1" hidden="1"/>
    <row r="9689" s="211" customFormat="1" hidden="1"/>
    <row r="9690" s="211" customFormat="1" hidden="1"/>
    <row r="9691" s="211" customFormat="1" hidden="1"/>
    <row r="9692" s="211" customFormat="1" hidden="1"/>
    <row r="9693" s="211" customFormat="1" hidden="1"/>
    <row r="9694" s="211" customFormat="1" hidden="1"/>
    <row r="9695" s="211" customFormat="1" hidden="1"/>
    <row r="9696" s="211" customFormat="1" hidden="1"/>
    <row r="9697" s="211" customFormat="1" hidden="1"/>
    <row r="9698" s="211" customFormat="1" hidden="1"/>
    <row r="9699" s="211" customFormat="1" hidden="1"/>
    <row r="9700" s="211" customFormat="1" hidden="1"/>
    <row r="9701" s="211" customFormat="1" hidden="1"/>
    <row r="9702" s="211" customFormat="1" hidden="1"/>
    <row r="9703" s="211" customFormat="1" hidden="1"/>
    <row r="9704" s="211" customFormat="1" hidden="1"/>
    <row r="9705" s="211" customFormat="1" hidden="1"/>
    <row r="9706" s="211" customFormat="1" hidden="1"/>
    <row r="9707" s="211" customFormat="1" hidden="1"/>
    <row r="9708" s="211" customFormat="1" hidden="1"/>
    <row r="9709" s="211" customFormat="1" hidden="1"/>
    <row r="9710" s="211" customFormat="1" hidden="1"/>
    <row r="9711" s="211" customFormat="1" hidden="1"/>
    <row r="9712" s="211" customFormat="1" hidden="1"/>
    <row r="9713" s="211" customFormat="1" hidden="1"/>
    <row r="9714" s="211" customFormat="1" hidden="1"/>
    <row r="9715" s="211" customFormat="1" hidden="1"/>
    <row r="9716" s="211" customFormat="1" hidden="1"/>
    <row r="9717" s="211" customFormat="1" hidden="1"/>
    <row r="9718" s="211" customFormat="1" hidden="1"/>
    <row r="9719" s="211" customFormat="1" hidden="1"/>
    <row r="9720" s="211" customFormat="1" hidden="1"/>
    <row r="9721" s="211" customFormat="1" hidden="1"/>
    <row r="9722" s="211" customFormat="1" hidden="1"/>
    <row r="9723" s="211" customFormat="1" hidden="1"/>
    <row r="9724" s="211" customFormat="1" hidden="1"/>
    <row r="9725" s="211" customFormat="1" hidden="1"/>
    <row r="9726" s="211" customFormat="1" hidden="1"/>
    <row r="9727" s="211" customFormat="1" hidden="1"/>
    <row r="9728" s="211" customFormat="1" hidden="1"/>
    <row r="9729" s="211" customFormat="1" hidden="1"/>
    <row r="9730" s="211" customFormat="1" hidden="1"/>
    <row r="9731" s="211" customFormat="1" hidden="1"/>
    <row r="9732" s="211" customFormat="1" hidden="1"/>
    <row r="9733" s="211" customFormat="1" hidden="1"/>
    <row r="9734" s="211" customFormat="1" hidden="1"/>
    <row r="9735" s="211" customFormat="1" hidden="1"/>
    <row r="9736" s="211" customFormat="1" hidden="1"/>
    <row r="9737" s="211" customFormat="1" hidden="1"/>
    <row r="9738" s="211" customFormat="1" hidden="1"/>
    <row r="9739" s="211" customFormat="1" hidden="1"/>
    <row r="9740" s="211" customFormat="1" hidden="1"/>
    <row r="9741" s="211" customFormat="1" hidden="1"/>
    <row r="9742" s="211" customFormat="1" hidden="1"/>
    <row r="9743" s="211" customFormat="1" hidden="1"/>
    <row r="9744" s="211" customFormat="1" hidden="1"/>
    <row r="9745" s="211" customFormat="1" hidden="1"/>
    <row r="9746" s="211" customFormat="1" hidden="1"/>
    <row r="9747" s="211" customFormat="1" hidden="1"/>
    <row r="9748" s="211" customFormat="1" hidden="1"/>
    <row r="9749" s="211" customFormat="1" hidden="1"/>
    <row r="9750" s="211" customFormat="1" hidden="1"/>
    <row r="9751" s="211" customFormat="1" hidden="1"/>
    <row r="9752" s="211" customFormat="1" hidden="1"/>
    <row r="9753" s="211" customFormat="1" hidden="1"/>
    <row r="9754" s="211" customFormat="1" hidden="1"/>
    <row r="9755" s="211" customFormat="1" hidden="1"/>
    <row r="9756" s="211" customFormat="1" hidden="1"/>
    <row r="9757" s="211" customFormat="1" hidden="1"/>
    <row r="9758" s="211" customFormat="1" hidden="1"/>
    <row r="9759" s="211" customFormat="1" hidden="1"/>
    <row r="9760" s="211" customFormat="1" hidden="1"/>
    <row r="9761" s="211" customFormat="1" hidden="1"/>
    <row r="9762" s="211" customFormat="1" hidden="1"/>
    <row r="9763" s="211" customFormat="1" hidden="1"/>
    <row r="9764" s="211" customFormat="1" hidden="1"/>
    <row r="9765" s="211" customFormat="1" hidden="1"/>
    <row r="9766" s="211" customFormat="1" hidden="1"/>
    <row r="9767" s="211" customFormat="1" hidden="1"/>
    <row r="9768" s="211" customFormat="1" hidden="1"/>
    <row r="9769" s="211" customFormat="1" hidden="1"/>
    <row r="9770" s="211" customFormat="1" hidden="1"/>
    <row r="9771" s="211" customFormat="1" hidden="1"/>
    <row r="9772" s="211" customFormat="1" hidden="1"/>
    <row r="9773" s="211" customFormat="1" hidden="1"/>
    <row r="9774" s="211" customFormat="1" hidden="1"/>
    <row r="9775" s="211" customFormat="1" hidden="1"/>
    <row r="9776" s="211" customFormat="1" hidden="1"/>
    <row r="9777" s="211" customFormat="1" hidden="1"/>
    <row r="9778" s="211" customFormat="1" hidden="1"/>
    <row r="9779" s="211" customFormat="1" hidden="1"/>
    <row r="9780" s="211" customFormat="1" hidden="1"/>
    <row r="9781" s="211" customFormat="1" hidden="1"/>
    <row r="9782" s="211" customFormat="1" hidden="1"/>
    <row r="9783" s="211" customFormat="1" hidden="1"/>
    <row r="9784" s="211" customFormat="1" hidden="1"/>
    <row r="9785" s="211" customFormat="1" hidden="1"/>
    <row r="9786" s="211" customFormat="1" hidden="1"/>
    <row r="9787" s="211" customFormat="1" hidden="1"/>
    <row r="9788" s="211" customFormat="1" hidden="1"/>
    <row r="9789" s="211" customFormat="1" hidden="1"/>
    <row r="9790" s="211" customFormat="1" hidden="1"/>
    <row r="9791" s="211" customFormat="1" hidden="1"/>
    <row r="9792" s="211" customFormat="1" hidden="1"/>
    <row r="9793" s="211" customFormat="1" hidden="1"/>
    <row r="9794" s="211" customFormat="1" hidden="1"/>
    <row r="9795" s="211" customFormat="1" hidden="1"/>
    <row r="9796" s="211" customFormat="1" hidden="1"/>
    <row r="9797" s="211" customFormat="1" hidden="1"/>
    <row r="9798" s="211" customFormat="1" hidden="1"/>
    <row r="9799" s="211" customFormat="1" hidden="1"/>
    <row r="9800" s="211" customFormat="1" hidden="1"/>
    <row r="9801" s="211" customFormat="1" hidden="1"/>
    <row r="9802" s="211" customFormat="1" hidden="1"/>
    <row r="9803" s="211" customFormat="1" hidden="1"/>
    <row r="9804" s="211" customFormat="1" hidden="1"/>
    <row r="9805" s="211" customFormat="1" hidden="1"/>
    <row r="9806" s="211" customFormat="1" hidden="1"/>
    <row r="9807" s="211" customFormat="1" hidden="1"/>
    <row r="9808" s="211" customFormat="1" hidden="1"/>
    <row r="9809" s="211" customFormat="1" hidden="1"/>
    <row r="9810" s="211" customFormat="1" hidden="1"/>
    <row r="9811" s="211" customFormat="1" hidden="1"/>
    <row r="9812" s="211" customFormat="1" hidden="1"/>
    <row r="9813" s="211" customFormat="1" hidden="1"/>
    <row r="9814" s="211" customFormat="1" hidden="1"/>
    <row r="9815" s="211" customFormat="1" hidden="1"/>
    <row r="9816" s="211" customFormat="1" hidden="1"/>
    <row r="9817" s="211" customFormat="1" hidden="1"/>
    <row r="9818" s="211" customFormat="1" hidden="1"/>
    <row r="9819" s="211" customFormat="1" hidden="1"/>
    <row r="9820" s="211" customFormat="1" hidden="1"/>
    <row r="9821" s="211" customFormat="1" hidden="1"/>
    <row r="9822" s="211" customFormat="1" hidden="1"/>
    <row r="9823" s="211" customFormat="1" hidden="1"/>
    <row r="9824" s="211" customFormat="1" hidden="1"/>
    <row r="9825" s="211" customFormat="1" hidden="1"/>
    <row r="9826" s="211" customFormat="1" hidden="1"/>
    <row r="9827" s="211" customFormat="1" hidden="1"/>
    <row r="9828" s="211" customFormat="1" hidden="1"/>
    <row r="9829" s="211" customFormat="1" hidden="1"/>
    <row r="9830" s="211" customFormat="1" hidden="1"/>
    <row r="9831" s="211" customFormat="1" hidden="1"/>
    <row r="9832" s="211" customFormat="1" hidden="1"/>
    <row r="9833" s="211" customFormat="1" hidden="1"/>
    <row r="9834" s="211" customFormat="1" hidden="1"/>
    <row r="9835" s="211" customFormat="1" hidden="1"/>
    <row r="9836" s="211" customFormat="1" hidden="1"/>
    <row r="9837" s="211" customFormat="1" hidden="1"/>
    <row r="9838" s="211" customFormat="1" hidden="1"/>
    <row r="9839" s="211" customFormat="1" hidden="1"/>
    <row r="9840" s="211" customFormat="1" hidden="1"/>
    <row r="9841" s="211" customFormat="1" hidden="1"/>
    <row r="9842" s="211" customFormat="1" hidden="1"/>
    <row r="9843" s="211" customFormat="1" hidden="1"/>
    <row r="9844" s="211" customFormat="1" hidden="1"/>
    <row r="9845" s="211" customFormat="1" hidden="1"/>
    <row r="9846" s="211" customFormat="1" hidden="1"/>
    <row r="9847" s="211" customFormat="1" hidden="1"/>
    <row r="9848" s="211" customFormat="1" hidden="1"/>
    <row r="9849" s="211" customFormat="1" hidden="1"/>
    <row r="9850" s="211" customFormat="1" hidden="1"/>
    <row r="9851" s="211" customFormat="1" hidden="1"/>
    <row r="9852" s="211" customFormat="1" hidden="1"/>
    <row r="9853" s="211" customFormat="1" hidden="1"/>
    <row r="9854" s="211" customFormat="1" hidden="1"/>
    <row r="9855" s="211" customFormat="1" hidden="1"/>
    <row r="9856" s="211" customFormat="1" hidden="1"/>
    <row r="9857" s="211" customFormat="1" hidden="1"/>
    <row r="9858" s="211" customFormat="1" hidden="1"/>
    <row r="9859" s="211" customFormat="1" hidden="1"/>
    <row r="9860" s="211" customFormat="1" hidden="1"/>
    <row r="9861" s="211" customFormat="1" hidden="1"/>
    <row r="9862" s="211" customFormat="1" hidden="1"/>
    <row r="9863" s="211" customFormat="1" hidden="1"/>
    <row r="9864" s="211" customFormat="1" hidden="1"/>
    <row r="9865" s="211" customFormat="1" hidden="1"/>
    <row r="9866" s="211" customFormat="1" hidden="1"/>
    <row r="9867" s="211" customFormat="1" hidden="1"/>
    <row r="9868" s="211" customFormat="1" hidden="1"/>
    <row r="9869" s="211" customFormat="1" hidden="1"/>
    <row r="9870" s="211" customFormat="1" hidden="1"/>
    <row r="9871" s="211" customFormat="1" hidden="1"/>
    <row r="9872" s="211" customFormat="1" hidden="1"/>
    <row r="9873" s="211" customFormat="1" hidden="1"/>
    <row r="9874" s="211" customFormat="1" hidden="1"/>
    <row r="9875" s="211" customFormat="1" hidden="1"/>
    <row r="9876" s="211" customFormat="1" hidden="1"/>
    <row r="9877" s="211" customFormat="1" hidden="1"/>
    <row r="9878" s="211" customFormat="1" hidden="1"/>
    <row r="9879" s="211" customFormat="1" hidden="1"/>
    <row r="9880" s="211" customFormat="1" hidden="1"/>
    <row r="9881" s="211" customFormat="1" hidden="1"/>
    <row r="9882" s="211" customFormat="1" hidden="1"/>
    <row r="9883" s="211" customFormat="1" hidden="1"/>
    <row r="9884" s="211" customFormat="1" hidden="1"/>
    <row r="9885" s="211" customFormat="1" hidden="1"/>
    <row r="9886" s="211" customFormat="1" hidden="1"/>
    <row r="9887" s="211" customFormat="1" hidden="1"/>
    <row r="9888" s="211" customFormat="1" hidden="1"/>
    <row r="9889" s="211" customFormat="1" hidden="1"/>
    <row r="9890" s="211" customFormat="1" hidden="1"/>
    <row r="9891" s="211" customFormat="1" hidden="1"/>
    <row r="9892" s="211" customFormat="1" hidden="1"/>
    <row r="9893" s="211" customFormat="1" hidden="1"/>
    <row r="9894" s="211" customFormat="1" hidden="1"/>
    <row r="9895" s="211" customFormat="1" hidden="1"/>
    <row r="9896" s="211" customFormat="1" hidden="1"/>
    <row r="9897" s="211" customFormat="1" hidden="1"/>
    <row r="9898" s="211" customFormat="1" hidden="1"/>
    <row r="9899" s="211" customFormat="1" hidden="1"/>
    <row r="9900" s="211" customFormat="1" hidden="1"/>
    <row r="9901" s="211" customFormat="1" hidden="1"/>
    <row r="9902" s="211" customFormat="1" hidden="1"/>
    <row r="9903" s="211" customFormat="1" hidden="1"/>
    <row r="9904" s="211" customFormat="1" hidden="1"/>
    <row r="9905" s="211" customFormat="1" hidden="1"/>
    <row r="9906" s="211" customFormat="1" hidden="1"/>
    <row r="9907" s="211" customFormat="1" hidden="1"/>
    <row r="9908" s="211" customFormat="1" hidden="1"/>
    <row r="9909" s="211" customFormat="1" hidden="1"/>
    <row r="9910" s="211" customFormat="1" hidden="1"/>
    <row r="9911" s="211" customFormat="1" hidden="1"/>
    <row r="9912" s="211" customFormat="1" hidden="1"/>
    <row r="9913" s="211" customFormat="1" hidden="1"/>
    <row r="9914" s="211" customFormat="1" hidden="1"/>
    <row r="9915" s="211" customFormat="1" hidden="1"/>
    <row r="9916" s="211" customFormat="1" hidden="1"/>
    <row r="9917" s="211" customFormat="1" hidden="1"/>
    <row r="9918" s="211" customFormat="1" hidden="1"/>
    <row r="9919" s="211" customFormat="1" hidden="1"/>
    <row r="9920" s="211" customFormat="1" hidden="1"/>
    <row r="9921" s="211" customFormat="1" hidden="1"/>
    <row r="9922" s="211" customFormat="1" hidden="1"/>
    <row r="9923" s="211" customFormat="1" hidden="1"/>
    <row r="9924" s="211" customFormat="1" hidden="1"/>
    <row r="9925" s="211" customFormat="1" hidden="1"/>
    <row r="9926" s="211" customFormat="1" hidden="1"/>
    <row r="9927" s="211" customFormat="1" hidden="1"/>
    <row r="9928" s="211" customFormat="1" hidden="1"/>
    <row r="9929" s="211" customFormat="1" hidden="1"/>
    <row r="9930" s="211" customFormat="1" hidden="1"/>
    <row r="9931" s="211" customFormat="1" hidden="1"/>
    <row r="9932" s="211" customFormat="1" hidden="1"/>
    <row r="9933" s="211" customFormat="1" hidden="1"/>
    <row r="9934" s="211" customFormat="1" hidden="1"/>
    <row r="9935" s="211" customFormat="1" hidden="1"/>
    <row r="9936" s="211" customFormat="1" hidden="1"/>
    <row r="9937" s="211" customFormat="1" hidden="1"/>
    <row r="9938" s="211" customFormat="1" hidden="1"/>
    <row r="9939" s="211" customFormat="1" hidden="1"/>
    <row r="9940" s="211" customFormat="1" hidden="1"/>
    <row r="9941" s="211" customFormat="1" hidden="1"/>
    <row r="9942" s="211" customFormat="1" hidden="1"/>
    <row r="9943" s="211" customFormat="1" hidden="1"/>
    <row r="9944" s="211" customFormat="1" hidden="1"/>
    <row r="9945" s="211" customFormat="1" hidden="1"/>
    <row r="9946" s="211" customFormat="1" hidden="1"/>
    <row r="9947" s="211" customFormat="1" hidden="1"/>
    <row r="9948" s="211" customFormat="1" hidden="1"/>
    <row r="9949" s="211" customFormat="1" hidden="1"/>
    <row r="9950" s="211" customFormat="1" hidden="1"/>
    <row r="9951" s="211" customFormat="1" hidden="1"/>
    <row r="9952" s="211" customFormat="1" hidden="1"/>
    <row r="9953" s="211" customFormat="1" hidden="1"/>
    <row r="9954" s="211" customFormat="1" hidden="1"/>
    <row r="9955" s="211" customFormat="1" hidden="1"/>
    <row r="9956" s="211" customFormat="1" hidden="1"/>
    <row r="9957" s="211" customFormat="1" hidden="1"/>
    <row r="9958" s="211" customFormat="1" hidden="1"/>
    <row r="9959" s="211" customFormat="1" hidden="1"/>
    <row r="9960" s="211" customFormat="1" hidden="1"/>
    <row r="9961" s="211" customFormat="1" hidden="1"/>
    <row r="9962" s="211" customFormat="1" hidden="1"/>
    <row r="9963" s="211" customFormat="1" hidden="1"/>
    <row r="9964" s="211" customFormat="1" hidden="1"/>
    <row r="9965" s="211" customFormat="1" hidden="1"/>
    <row r="9966" s="211" customFormat="1" hidden="1"/>
    <row r="9967" s="211" customFormat="1" hidden="1"/>
    <row r="9968" s="211" customFormat="1" hidden="1"/>
    <row r="9969" s="211" customFormat="1" hidden="1"/>
    <row r="9970" s="211" customFormat="1" hidden="1"/>
    <row r="9971" s="211" customFormat="1" hidden="1"/>
    <row r="9972" s="211" customFormat="1" hidden="1"/>
    <row r="9973" s="211" customFormat="1" hidden="1"/>
    <row r="9974" s="211" customFormat="1" hidden="1"/>
    <row r="9975" s="211" customFormat="1" hidden="1"/>
    <row r="9976" s="211" customFormat="1" hidden="1"/>
    <row r="9977" s="211" customFormat="1" hidden="1"/>
    <row r="9978" s="211" customFormat="1" hidden="1"/>
    <row r="9979" s="211" customFormat="1" hidden="1"/>
    <row r="9980" s="211" customFormat="1" hidden="1"/>
    <row r="9981" s="211" customFormat="1" hidden="1"/>
    <row r="9982" s="211" customFormat="1" hidden="1"/>
    <row r="9983" s="211" customFormat="1" hidden="1"/>
    <row r="9984" s="211" customFormat="1" hidden="1"/>
    <row r="9985" s="211" customFormat="1" hidden="1"/>
    <row r="9986" s="211" customFormat="1" hidden="1"/>
    <row r="9987" s="211" customFormat="1" hidden="1"/>
    <row r="9988" s="211" customFormat="1" hidden="1"/>
    <row r="9989" s="211" customFormat="1" hidden="1"/>
    <row r="9990" s="211" customFormat="1" hidden="1"/>
    <row r="9991" s="211" customFormat="1" hidden="1"/>
    <row r="9992" s="211" customFormat="1" hidden="1"/>
    <row r="9993" s="211" customFormat="1" hidden="1"/>
    <row r="9994" s="211" customFormat="1" hidden="1"/>
    <row r="9995" s="211" customFormat="1" hidden="1"/>
    <row r="9996" s="211" customFormat="1" hidden="1"/>
    <row r="9997" s="211" customFormat="1" hidden="1"/>
    <row r="9998" s="211" customFormat="1" hidden="1"/>
    <row r="9999" s="211" customFormat="1" hidden="1"/>
    <row r="10000" s="211" customFormat="1" hidden="1"/>
    <row r="10001" s="211" customFormat="1" hidden="1"/>
    <row r="10002" s="211" customFormat="1" hidden="1"/>
    <row r="10003" s="211" customFormat="1" hidden="1"/>
    <row r="10004" s="211" customFormat="1" hidden="1"/>
    <row r="10005" s="211" customFormat="1" hidden="1"/>
    <row r="10006" s="211" customFormat="1" hidden="1"/>
    <row r="10007" s="211" customFormat="1" hidden="1"/>
    <row r="10008" s="211" customFormat="1" hidden="1"/>
    <row r="10009" s="211" customFormat="1" hidden="1"/>
    <row r="10010" s="211" customFormat="1" hidden="1"/>
    <row r="10011" s="211" customFormat="1" hidden="1"/>
    <row r="10012" s="211" customFormat="1" hidden="1"/>
    <row r="10013" s="211" customFormat="1" hidden="1"/>
    <row r="10014" s="211" customFormat="1" hidden="1"/>
    <row r="10015" s="211" customFormat="1" hidden="1"/>
    <row r="10016" s="211" customFormat="1" hidden="1"/>
    <row r="10017" s="211" customFormat="1" hidden="1"/>
    <row r="10018" s="211" customFormat="1" hidden="1"/>
    <row r="10019" s="211" customFormat="1" hidden="1"/>
    <row r="10020" s="211" customFormat="1" hidden="1"/>
    <row r="10021" s="211" customFormat="1" hidden="1"/>
    <row r="10022" s="211" customFormat="1" hidden="1"/>
    <row r="10023" s="211" customFormat="1" hidden="1"/>
    <row r="10024" s="211" customFormat="1" hidden="1"/>
    <row r="10025" s="211" customFormat="1" hidden="1"/>
    <row r="10026" s="211" customFormat="1" hidden="1"/>
    <row r="10027" s="211" customFormat="1" hidden="1"/>
    <row r="10028" s="211" customFormat="1" hidden="1"/>
    <row r="10029" s="211" customFormat="1" hidden="1"/>
    <row r="10030" s="211" customFormat="1" hidden="1"/>
    <row r="10031" s="211" customFormat="1" hidden="1"/>
    <row r="10032" s="211" customFormat="1" hidden="1"/>
    <row r="10033" s="211" customFormat="1" hidden="1"/>
    <row r="10034" s="211" customFormat="1" hidden="1"/>
    <row r="10035" s="211" customFormat="1" hidden="1"/>
    <row r="10036" s="211" customFormat="1" hidden="1"/>
    <row r="10037" s="211" customFormat="1" hidden="1"/>
    <row r="10038" s="211" customFormat="1" hidden="1"/>
    <row r="10039" s="211" customFormat="1" hidden="1"/>
    <row r="10040" s="211" customFormat="1" hidden="1"/>
    <row r="10041" s="211" customFormat="1" hidden="1"/>
    <row r="10042" s="211" customFormat="1" hidden="1"/>
    <row r="10043" s="211" customFormat="1" hidden="1"/>
    <row r="10044" s="211" customFormat="1" hidden="1"/>
    <row r="10045" s="211" customFormat="1" hidden="1"/>
    <row r="10046" s="211" customFormat="1" hidden="1"/>
    <row r="10047" s="211" customFormat="1" hidden="1"/>
    <row r="10048" s="211" customFormat="1" hidden="1"/>
    <row r="10049" s="211" customFormat="1" hidden="1"/>
    <row r="10050" s="211" customFormat="1" hidden="1"/>
    <row r="10051" s="211" customFormat="1" hidden="1"/>
    <row r="10052" s="211" customFormat="1" hidden="1"/>
    <row r="10053" s="211" customFormat="1" hidden="1"/>
    <row r="10054" s="211" customFormat="1" hidden="1"/>
    <row r="10055" s="211" customFormat="1" hidden="1"/>
    <row r="10056" s="211" customFormat="1" hidden="1"/>
    <row r="10057" s="211" customFormat="1" hidden="1"/>
    <row r="10058" s="211" customFormat="1" hidden="1"/>
    <row r="10059" s="211" customFormat="1" hidden="1"/>
    <row r="10060" s="211" customFormat="1" hidden="1"/>
    <row r="10061" s="211" customFormat="1" hidden="1"/>
    <row r="10062" s="211" customFormat="1" hidden="1"/>
    <row r="10063" s="211" customFormat="1" hidden="1"/>
    <row r="10064" s="211" customFormat="1" hidden="1"/>
    <row r="10065" s="211" customFormat="1" hidden="1"/>
    <row r="10066" s="211" customFormat="1" hidden="1"/>
    <row r="10067" s="211" customFormat="1" hidden="1"/>
    <row r="10068" s="211" customFormat="1" hidden="1"/>
    <row r="10069" s="211" customFormat="1" hidden="1"/>
    <row r="10070" s="211" customFormat="1" hidden="1"/>
    <row r="10071" s="211" customFormat="1" hidden="1"/>
    <row r="10072" s="211" customFormat="1" hidden="1"/>
    <row r="10073" s="211" customFormat="1" hidden="1"/>
    <row r="10074" s="211" customFormat="1" hidden="1"/>
    <row r="10075" s="211" customFormat="1" hidden="1"/>
    <row r="10076" s="211" customFormat="1" hidden="1"/>
    <row r="10077" s="211" customFormat="1" hidden="1"/>
    <row r="10078" s="211" customFormat="1" hidden="1"/>
    <row r="10079" s="211" customFormat="1" hidden="1"/>
    <row r="10080" s="211" customFormat="1" hidden="1"/>
    <row r="10081" s="211" customFormat="1" hidden="1"/>
    <row r="10082" s="211" customFormat="1" hidden="1"/>
    <row r="10083" s="211" customFormat="1" hidden="1"/>
    <row r="10084" s="211" customFormat="1" hidden="1"/>
    <row r="10085" s="211" customFormat="1" hidden="1"/>
    <row r="10086" s="211" customFormat="1" hidden="1"/>
    <row r="10087" s="211" customFormat="1" hidden="1"/>
    <row r="10088" s="211" customFormat="1" hidden="1"/>
    <row r="10089" s="211" customFormat="1" hidden="1"/>
    <row r="10090" s="211" customFormat="1" hidden="1"/>
    <row r="10091" s="211" customFormat="1" hidden="1"/>
    <row r="10092" s="211" customFormat="1" hidden="1"/>
    <row r="10093" s="211" customFormat="1" hidden="1"/>
    <row r="10094" s="211" customFormat="1" hidden="1"/>
    <row r="10095" s="211" customFormat="1" hidden="1"/>
    <row r="10096" s="211" customFormat="1" hidden="1"/>
    <row r="10097" s="211" customFormat="1" hidden="1"/>
    <row r="10098" s="211" customFormat="1" hidden="1"/>
    <row r="10099" s="211" customFormat="1" hidden="1"/>
    <row r="10100" s="211" customFormat="1" hidden="1"/>
    <row r="10101" s="211" customFormat="1" hidden="1"/>
    <row r="10102" s="211" customFormat="1" hidden="1"/>
    <row r="10103" s="211" customFormat="1" hidden="1"/>
    <row r="10104" s="211" customFormat="1" hidden="1"/>
    <row r="10105" s="211" customFormat="1" hidden="1"/>
    <row r="10106" s="211" customFormat="1" hidden="1"/>
    <row r="10107" s="211" customFormat="1" hidden="1"/>
    <row r="10108" s="211" customFormat="1" hidden="1"/>
    <row r="10109" s="211" customFormat="1" hidden="1"/>
    <row r="10110" s="211" customFormat="1" hidden="1"/>
    <row r="10111" s="211" customFormat="1" hidden="1"/>
    <row r="10112" s="211" customFormat="1" hidden="1"/>
    <row r="10113" s="211" customFormat="1" hidden="1"/>
    <row r="10114" s="211" customFormat="1" hidden="1"/>
    <row r="10115" s="211" customFormat="1" hidden="1"/>
    <row r="10116" s="211" customFormat="1" hidden="1"/>
    <row r="10117" s="211" customFormat="1" hidden="1"/>
    <row r="10118" s="211" customFormat="1" hidden="1"/>
    <row r="10119" s="211" customFormat="1" hidden="1"/>
    <row r="10120" s="211" customFormat="1" hidden="1"/>
    <row r="10121" s="211" customFormat="1" hidden="1"/>
    <row r="10122" s="211" customFormat="1" hidden="1"/>
    <row r="10123" s="211" customFormat="1" hidden="1"/>
    <row r="10124" s="211" customFormat="1" hidden="1"/>
    <row r="10125" s="211" customFormat="1" hidden="1"/>
    <row r="10126" s="211" customFormat="1" hidden="1"/>
    <row r="10127" s="211" customFormat="1" hidden="1"/>
    <row r="10128" s="211" customFormat="1" hidden="1"/>
    <row r="10129" s="211" customFormat="1" hidden="1"/>
    <row r="10130" s="211" customFormat="1" hidden="1"/>
    <row r="10131" s="211" customFormat="1" hidden="1"/>
    <row r="10132" s="211" customFormat="1" hidden="1"/>
    <row r="10133" s="211" customFormat="1" hidden="1"/>
    <row r="10134" s="211" customFormat="1" hidden="1"/>
    <row r="10135" s="211" customFormat="1" hidden="1"/>
    <row r="10136" s="211" customFormat="1" hidden="1"/>
    <row r="10137" s="211" customFormat="1" hidden="1"/>
    <row r="10138" s="211" customFormat="1" hidden="1"/>
    <row r="10139" s="211" customFormat="1" hidden="1"/>
    <row r="10140" s="211" customFormat="1" hidden="1"/>
    <row r="10141" s="211" customFormat="1" hidden="1"/>
    <row r="10142" s="211" customFormat="1" hidden="1"/>
    <row r="10143" s="211" customFormat="1" hidden="1"/>
    <row r="10144" s="211" customFormat="1" hidden="1"/>
    <row r="10145" s="211" customFormat="1" hidden="1"/>
    <row r="10146" s="211" customFormat="1" hidden="1"/>
    <row r="10147" s="211" customFormat="1" hidden="1"/>
    <row r="10148" s="211" customFormat="1" hidden="1"/>
    <row r="10149" s="211" customFormat="1" hidden="1"/>
    <row r="10150" s="211" customFormat="1" hidden="1"/>
    <row r="10151" s="211" customFormat="1" hidden="1"/>
    <row r="10152" s="211" customFormat="1" hidden="1"/>
    <row r="10153" s="211" customFormat="1" hidden="1"/>
    <row r="10154" s="211" customFormat="1" hidden="1"/>
    <row r="10155" s="211" customFormat="1" hidden="1"/>
    <row r="10156" s="211" customFormat="1" hidden="1"/>
    <row r="10157" s="211" customFormat="1" hidden="1"/>
    <row r="10158" s="211" customFormat="1" hidden="1"/>
    <row r="10159" s="211" customFormat="1" hidden="1"/>
    <row r="10160" s="211" customFormat="1" hidden="1"/>
    <row r="10161" s="211" customFormat="1" hidden="1"/>
    <row r="10162" s="211" customFormat="1" hidden="1"/>
    <row r="10163" s="211" customFormat="1" hidden="1"/>
    <row r="10164" s="211" customFormat="1" hidden="1"/>
    <row r="10165" s="211" customFormat="1" hidden="1"/>
    <row r="10166" s="211" customFormat="1" hidden="1"/>
    <row r="10167" s="211" customFormat="1" hidden="1"/>
    <row r="10168" s="211" customFormat="1" hidden="1"/>
    <row r="10169" s="211" customFormat="1" hidden="1"/>
    <row r="10170" s="211" customFormat="1" hidden="1"/>
    <row r="10171" s="211" customFormat="1" hidden="1"/>
    <row r="10172" s="211" customFormat="1" hidden="1"/>
    <row r="10173" s="211" customFormat="1" hidden="1"/>
    <row r="10174" s="211" customFormat="1" hidden="1"/>
    <row r="10175" s="211" customFormat="1" hidden="1"/>
    <row r="10176" s="211" customFormat="1" hidden="1"/>
    <row r="10177" s="211" customFormat="1" hidden="1"/>
    <row r="10178" s="211" customFormat="1" hidden="1"/>
    <row r="10179" s="211" customFormat="1" hidden="1"/>
    <row r="10180" s="211" customFormat="1" hidden="1"/>
    <row r="10181" s="211" customFormat="1" hidden="1"/>
    <row r="10182" s="211" customFormat="1" hidden="1"/>
    <row r="10183" s="211" customFormat="1" hidden="1"/>
    <row r="10184" s="211" customFormat="1" hidden="1"/>
    <row r="10185" s="211" customFormat="1" hidden="1"/>
    <row r="10186" s="211" customFormat="1" hidden="1"/>
    <row r="10187" s="211" customFormat="1" hidden="1"/>
    <row r="10188" s="211" customFormat="1" hidden="1"/>
    <row r="10189" s="211" customFormat="1" hidden="1"/>
    <row r="10190" s="211" customFormat="1" hidden="1"/>
    <row r="10191" s="211" customFormat="1" hidden="1"/>
    <row r="10192" s="211" customFormat="1" hidden="1"/>
    <row r="10193" s="211" customFormat="1" hidden="1"/>
    <row r="10194" s="211" customFormat="1" hidden="1"/>
    <row r="10195" s="211" customFormat="1" hidden="1"/>
    <row r="10196" s="211" customFormat="1" hidden="1"/>
    <row r="10197" s="211" customFormat="1" hidden="1"/>
    <row r="10198" s="211" customFormat="1" hidden="1"/>
    <row r="10199" s="211" customFormat="1" hidden="1"/>
    <row r="10200" s="211" customFormat="1" hidden="1"/>
    <row r="10201" s="211" customFormat="1" hidden="1"/>
    <row r="10202" s="211" customFormat="1" hidden="1"/>
    <row r="10203" s="211" customFormat="1" hidden="1"/>
    <row r="10204" s="211" customFormat="1" hidden="1"/>
    <row r="10205" s="211" customFormat="1" hidden="1"/>
    <row r="10206" s="211" customFormat="1" hidden="1"/>
    <row r="10207" s="211" customFormat="1" hidden="1"/>
    <row r="10208" s="211" customFormat="1" hidden="1"/>
    <row r="10209" s="211" customFormat="1" hidden="1"/>
    <row r="10210" s="211" customFormat="1" hidden="1"/>
    <row r="10211" s="211" customFormat="1" hidden="1"/>
    <row r="10212" s="211" customFormat="1" hidden="1"/>
    <row r="10213" s="211" customFormat="1" hidden="1"/>
    <row r="10214" s="211" customFormat="1" hidden="1"/>
    <row r="10215" s="211" customFormat="1" hidden="1"/>
    <row r="10216" s="211" customFormat="1" hidden="1"/>
    <row r="10217" s="211" customFormat="1" hidden="1"/>
    <row r="10218" s="211" customFormat="1" hidden="1"/>
    <row r="10219" s="211" customFormat="1" hidden="1"/>
    <row r="10220" s="211" customFormat="1" hidden="1"/>
    <row r="10221" s="211" customFormat="1" hidden="1"/>
    <row r="10222" s="211" customFormat="1" hidden="1"/>
    <row r="10223" s="211" customFormat="1" hidden="1"/>
    <row r="10224" s="211" customFormat="1" hidden="1"/>
    <row r="10225" s="211" customFormat="1" hidden="1"/>
    <row r="10226" s="211" customFormat="1" hidden="1"/>
    <row r="10227" s="211" customFormat="1" hidden="1"/>
    <row r="10228" s="211" customFormat="1" hidden="1"/>
    <row r="10229" s="211" customFormat="1" hidden="1"/>
    <row r="10230" s="211" customFormat="1" hidden="1"/>
    <row r="10231" s="211" customFormat="1" hidden="1"/>
    <row r="10232" s="211" customFormat="1" hidden="1"/>
    <row r="10233" s="211" customFormat="1" hidden="1"/>
    <row r="10234" s="211" customFormat="1" hidden="1"/>
    <row r="10235" s="211" customFormat="1" hidden="1"/>
    <row r="10236" s="211" customFormat="1" hidden="1"/>
    <row r="10237" s="211" customFormat="1" hidden="1"/>
    <row r="10238" s="211" customFormat="1" hidden="1"/>
    <row r="10239" s="211" customFormat="1" hidden="1"/>
    <row r="10240" s="211" customFormat="1" hidden="1"/>
    <row r="10241" s="211" customFormat="1" hidden="1"/>
    <row r="10242" s="211" customFormat="1" hidden="1"/>
    <row r="10243" s="211" customFormat="1" hidden="1"/>
    <row r="10244" s="211" customFormat="1" hidden="1"/>
    <row r="10245" s="211" customFormat="1" hidden="1"/>
    <row r="10246" s="211" customFormat="1" hidden="1"/>
    <row r="10247" s="211" customFormat="1" hidden="1"/>
    <row r="10248" s="211" customFormat="1" hidden="1"/>
    <row r="10249" s="211" customFormat="1" hidden="1"/>
    <row r="10250" s="211" customFormat="1" hidden="1"/>
    <row r="10251" s="211" customFormat="1" hidden="1"/>
    <row r="10252" s="211" customFormat="1" hidden="1"/>
    <row r="10253" s="211" customFormat="1" hidden="1"/>
    <row r="10254" s="211" customFormat="1" hidden="1"/>
    <row r="10255" s="211" customFormat="1" hidden="1"/>
    <row r="10256" s="211" customFormat="1" hidden="1"/>
    <row r="10257" s="211" customFormat="1" hidden="1"/>
    <row r="10258" s="211" customFormat="1" hidden="1"/>
    <row r="10259" s="211" customFormat="1" hidden="1"/>
    <row r="10260" s="211" customFormat="1" hidden="1"/>
    <row r="10261" s="211" customFormat="1" hidden="1"/>
    <row r="10262" s="211" customFormat="1" hidden="1"/>
    <row r="10263" s="211" customFormat="1" hidden="1"/>
    <row r="10264" s="211" customFormat="1" hidden="1"/>
    <row r="10265" s="211" customFormat="1" hidden="1"/>
    <row r="10266" s="211" customFormat="1" hidden="1"/>
    <row r="10267" s="211" customFormat="1" hidden="1"/>
    <row r="10268" s="211" customFormat="1" hidden="1"/>
    <row r="10269" s="211" customFormat="1" hidden="1"/>
    <row r="10270" s="211" customFormat="1" hidden="1"/>
    <row r="10271" s="211" customFormat="1" hidden="1"/>
    <row r="10272" s="211" customFormat="1" hidden="1"/>
    <row r="10273" s="211" customFormat="1" hidden="1"/>
    <row r="10274" s="211" customFormat="1" hidden="1"/>
    <row r="10275" s="211" customFormat="1" hidden="1"/>
    <row r="10276" s="211" customFormat="1" hidden="1"/>
    <row r="10277" s="211" customFormat="1" hidden="1"/>
    <row r="10278" s="211" customFormat="1" hidden="1"/>
    <row r="10279" s="211" customFormat="1" hidden="1"/>
    <row r="10280" s="211" customFormat="1" hidden="1"/>
    <row r="10281" s="211" customFormat="1" hidden="1"/>
    <row r="10282" s="211" customFormat="1" hidden="1"/>
    <row r="10283" s="211" customFormat="1" hidden="1"/>
    <row r="10284" s="211" customFormat="1" hidden="1"/>
    <row r="10285" s="211" customFormat="1" hidden="1"/>
    <row r="10286" s="211" customFormat="1" hidden="1"/>
    <row r="10287" s="211" customFormat="1" hidden="1"/>
    <row r="10288" s="211" customFormat="1" hidden="1"/>
    <row r="10289" s="211" customFormat="1" hidden="1"/>
    <row r="10290" s="211" customFormat="1" hidden="1"/>
    <row r="10291" s="211" customFormat="1" hidden="1"/>
    <row r="10292" s="211" customFormat="1" hidden="1"/>
    <row r="10293" s="211" customFormat="1" hidden="1"/>
    <row r="10294" s="211" customFormat="1" hidden="1"/>
    <row r="10295" s="211" customFormat="1" hidden="1"/>
    <row r="10296" s="211" customFormat="1" hidden="1"/>
    <row r="10297" s="211" customFormat="1" hidden="1"/>
    <row r="10298" s="211" customFormat="1" hidden="1"/>
    <row r="10299" s="211" customFormat="1" hidden="1"/>
    <row r="10300" s="211" customFormat="1" hidden="1"/>
    <row r="10301" s="211" customFormat="1" hidden="1"/>
    <row r="10302" s="211" customFormat="1" hidden="1"/>
    <row r="10303" s="211" customFormat="1" hidden="1"/>
    <row r="10304" s="211" customFormat="1" hidden="1"/>
    <row r="10305" s="211" customFormat="1" hidden="1"/>
    <row r="10306" s="211" customFormat="1" hidden="1"/>
    <row r="10307" s="211" customFormat="1" hidden="1"/>
    <row r="10308" s="211" customFormat="1" hidden="1"/>
    <row r="10309" s="211" customFormat="1" hidden="1"/>
    <row r="10310" s="211" customFormat="1" hidden="1"/>
    <row r="10311" s="211" customFormat="1" hidden="1"/>
    <row r="10312" s="211" customFormat="1" hidden="1"/>
    <row r="10313" s="211" customFormat="1" hidden="1"/>
    <row r="10314" s="211" customFormat="1" hidden="1"/>
    <row r="10315" s="211" customFormat="1" hidden="1"/>
    <row r="10316" s="211" customFormat="1" hidden="1"/>
    <row r="10317" s="211" customFormat="1" hidden="1"/>
    <row r="10318" s="211" customFormat="1" hidden="1"/>
    <row r="10319" s="211" customFormat="1" hidden="1"/>
    <row r="10320" s="211" customFormat="1" hidden="1"/>
    <row r="10321" s="211" customFormat="1" hidden="1"/>
    <row r="10322" s="211" customFormat="1" hidden="1"/>
    <row r="10323" s="211" customFormat="1" hidden="1"/>
    <row r="10324" s="211" customFormat="1" hidden="1"/>
    <row r="10325" s="211" customFormat="1" hidden="1"/>
    <row r="10326" s="211" customFormat="1" hidden="1"/>
    <row r="10327" s="211" customFormat="1" hidden="1"/>
    <row r="10328" s="211" customFormat="1" hidden="1"/>
    <row r="10329" s="211" customFormat="1" hidden="1"/>
    <row r="10330" s="211" customFormat="1" hidden="1"/>
    <row r="10331" s="211" customFormat="1" hidden="1"/>
    <row r="10332" s="211" customFormat="1" hidden="1"/>
    <row r="10333" s="211" customFormat="1" hidden="1"/>
    <row r="10334" s="211" customFormat="1" hidden="1"/>
    <row r="10335" s="211" customFormat="1" hidden="1"/>
    <row r="10336" s="211" customFormat="1" hidden="1"/>
    <row r="10337" s="211" customFormat="1" hidden="1"/>
    <row r="10338" s="211" customFormat="1" hidden="1"/>
    <row r="10339" s="211" customFormat="1" hidden="1"/>
    <row r="10340" s="211" customFormat="1" hidden="1"/>
    <row r="10341" s="211" customFormat="1" hidden="1"/>
    <row r="10342" s="211" customFormat="1" hidden="1"/>
    <row r="10343" s="211" customFormat="1" hidden="1"/>
    <row r="10344" s="211" customFormat="1" hidden="1"/>
    <row r="10345" s="211" customFormat="1" hidden="1"/>
    <row r="10346" s="211" customFormat="1" hidden="1"/>
    <row r="10347" s="211" customFormat="1" hidden="1"/>
    <row r="10348" s="211" customFormat="1" hidden="1"/>
    <row r="10349" s="211" customFormat="1" hidden="1"/>
    <row r="10350" s="211" customFormat="1" hidden="1"/>
    <row r="10351" s="211" customFormat="1" hidden="1"/>
    <row r="10352" s="211" customFormat="1" hidden="1"/>
    <row r="10353" s="211" customFormat="1" hidden="1"/>
    <row r="10354" s="211" customFormat="1" hidden="1"/>
    <row r="10355" s="211" customFormat="1" hidden="1"/>
    <row r="10356" s="211" customFormat="1" hidden="1"/>
    <row r="10357" s="211" customFormat="1" hidden="1"/>
    <row r="10358" s="211" customFormat="1" hidden="1"/>
    <row r="10359" s="211" customFormat="1" hidden="1"/>
    <row r="10360" s="211" customFormat="1" hidden="1"/>
    <row r="10361" s="211" customFormat="1" hidden="1"/>
    <row r="10362" s="211" customFormat="1" hidden="1"/>
    <row r="10363" s="211" customFormat="1" hidden="1"/>
    <row r="10364" s="211" customFormat="1" hidden="1"/>
    <row r="10365" s="211" customFormat="1" hidden="1"/>
    <row r="10366" s="211" customFormat="1" hidden="1"/>
    <row r="10367" s="211" customFormat="1" hidden="1"/>
    <row r="10368" s="211" customFormat="1" hidden="1"/>
    <row r="10369" s="211" customFormat="1" hidden="1"/>
    <row r="10370" s="211" customFormat="1" hidden="1"/>
    <row r="10371" s="211" customFormat="1" hidden="1"/>
    <row r="10372" s="211" customFormat="1" hidden="1"/>
    <row r="10373" s="211" customFormat="1" hidden="1"/>
    <row r="10374" s="211" customFormat="1" hidden="1"/>
    <row r="10375" s="211" customFormat="1" hidden="1"/>
    <row r="10376" s="211" customFormat="1" hidden="1"/>
    <row r="10377" s="211" customFormat="1" hidden="1"/>
    <row r="10378" s="211" customFormat="1" hidden="1"/>
    <row r="10379" s="211" customFormat="1" hidden="1"/>
    <row r="10380" s="211" customFormat="1" hidden="1"/>
    <row r="10381" s="211" customFormat="1" hidden="1"/>
    <row r="10382" s="211" customFormat="1" hidden="1"/>
    <row r="10383" s="211" customFormat="1" hidden="1"/>
    <row r="10384" s="211" customFormat="1" hidden="1"/>
    <row r="10385" s="211" customFormat="1" hidden="1"/>
    <row r="10386" s="211" customFormat="1" hidden="1"/>
    <row r="10387" s="211" customFormat="1" hidden="1"/>
    <row r="10388" s="211" customFormat="1" hidden="1"/>
    <row r="10389" s="211" customFormat="1" hidden="1"/>
    <row r="10390" s="211" customFormat="1" hidden="1"/>
    <row r="10391" s="211" customFormat="1" hidden="1"/>
    <row r="10392" s="211" customFormat="1" hidden="1"/>
    <row r="10393" s="211" customFormat="1" hidden="1"/>
    <row r="10394" s="211" customFormat="1" hidden="1"/>
    <row r="10395" s="211" customFormat="1" hidden="1"/>
    <row r="10396" s="211" customFormat="1" hidden="1"/>
    <row r="10397" s="211" customFormat="1" hidden="1"/>
    <row r="10398" s="211" customFormat="1" hidden="1"/>
    <row r="10399" s="211" customFormat="1" hidden="1"/>
    <row r="10400" s="211" customFormat="1" hidden="1"/>
    <row r="10401" s="211" customFormat="1" hidden="1"/>
    <row r="10402" s="211" customFormat="1" hidden="1"/>
    <row r="10403" s="211" customFormat="1" hidden="1"/>
    <row r="10404" s="211" customFormat="1" hidden="1"/>
    <row r="10405" s="211" customFormat="1" hidden="1"/>
    <row r="10406" s="211" customFormat="1" hidden="1"/>
    <row r="10407" s="211" customFormat="1" hidden="1"/>
    <row r="10408" s="211" customFormat="1" hidden="1"/>
    <row r="10409" s="211" customFormat="1" hidden="1"/>
    <row r="10410" s="211" customFormat="1" hidden="1"/>
    <row r="10411" s="211" customFormat="1" hidden="1"/>
    <row r="10412" s="211" customFormat="1" hidden="1"/>
    <row r="10413" s="211" customFormat="1" hidden="1"/>
    <row r="10414" s="211" customFormat="1" hidden="1"/>
    <row r="10415" s="211" customFormat="1" hidden="1"/>
    <row r="10416" s="211" customFormat="1" hidden="1"/>
    <row r="10417" s="211" customFormat="1" hidden="1"/>
    <row r="10418" s="211" customFormat="1" hidden="1"/>
    <row r="10419" s="211" customFormat="1" hidden="1"/>
    <row r="10420" s="211" customFormat="1" hidden="1"/>
    <row r="10421" s="211" customFormat="1" hidden="1"/>
    <row r="10422" s="211" customFormat="1" hidden="1"/>
    <row r="10423" s="211" customFormat="1" hidden="1"/>
    <row r="10424" s="211" customFormat="1" hidden="1"/>
    <row r="10425" s="211" customFormat="1" hidden="1"/>
    <row r="10426" s="211" customFormat="1" hidden="1"/>
    <row r="10427" s="211" customFormat="1" hidden="1"/>
    <row r="10428" s="211" customFormat="1" hidden="1"/>
    <row r="10429" s="211" customFormat="1" hidden="1"/>
    <row r="10430" s="211" customFormat="1" hidden="1"/>
    <row r="10431" s="211" customFormat="1" hidden="1"/>
    <row r="10432" s="211" customFormat="1" hidden="1"/>
    <row r="10433" s="211" customFormat="1" hidden="1"/>
    <row r="10434" s="211" customFormat="1" hidden="1"/>
    <row r="10435" s="211" customFormat="1" hidden="1"/>
    <row r="10436" s="211" customFormat="1" hidden="1"/>
    <row r="10437" s="211" customFormat="1" hidden="1"/>
    <row r="10438" s="211" customFormat="1" hidden="1"/>
    <row r="10439" s="211" customFormat="1" hidden="1"/>
    <row r="10440" s="211" customFormat="1" hidden="1"/>
    <row r="10441" s="211" customFormat="1" hidden="1"/>
    <row r="10442" s="211" customFormat="1" hidden="1"/>
    <row r="10443" s="211" customFormat="1" hidden="1"/>
    <row r="10444" s="211" customFormat="1" hidden="1"/>
    <row r="10445" s="211" customFormat="1" hidden="1"/>
    <row r="10446" s="211" customFormat="1" hidden="1"/>
    <row r="10447" s="211" customFormat="1" hidden="1"/>
    <row r="10448" s="211" customFormat="1" hidden="1"/>
    <row r="10449" s="211" customFormat="1" hidden="1"/>
    <row r="10450" s="211" customFormat="1" hidden="1"/>
    <row r="10451" s="211" customFormat="1" hidden="1"/>
    <row r="10452" s="211" customFormat="1" hidden="1"/>
    <row r="10453" s="211" customFormat="1" hidden="1"/>
    <row r="10454" s="211" customFormat="1" hidden="1"/>
    <row r="10455" s="211" customFormat="1" hidden="1"/>
    <row r="10456" s="211" customFormat="1" hidden="1"/>
    <row r="10457" s="211" customFormat="1" hidden="1"/>
    <row r="10458" s="211" customFormat="1" hidden="1"/>
    <row r="10459" s="211" customFormat="1" hidden="1"/>
    <row r="10460" s="211" customFormat="1" hidden="1"/>
    <row r="10461" s="211" customFormat="1" hidden="1"/>
    <row r="10462" s="211" customFormat="1" hidden="1"/>
    <row r="10463" s="211" customFormat="1" hidden="1"/>
    <row r="10464" s="211" customFormat="1" hidden="1"/>
    <row r="10465" s="211" customFormat="1" hidden="1"/>
    <row r="10466" s="211" customFormat="1" hidden="1"/>
    <row r="10467" s="211" customFormat="1" hidden="1"/>
    <row r="10468" s="211" customFormat="1" hidden="1"/>
    <row r="10469" s="211" customFormat="1" hidden="1"/>
    <row r="10470" s="211" customFormat="1" hidden="1"/>
    <row r="10471" s="211" customFormat="1" hidden="1"/>
    <row r="10472" s="211" customFormat="1" hidden="1"/>
    <row r="10473" s="211" customFormat="1" hidden="1"/>
    <row r="10474" s="211" customFormat="1" hidden="1"/>
    <row r="10475" s="211" customFormat="1" hidden="1"/>
    <row r="10476" s="211" customFormat="1" hidden="1"/>
    <row r="10477" s="211" customFormat="1" hidden="1"/>
    <row r="10478" s="211" customFormat="1" hidden="1"/>
    <row r="10479" s="211" customFormat="1" hidden="1"/>
    <row r="10480" s="211" customFormat="1" hidden="1"/>
    <row r="10481" s="211" customFormat="1" hidden="1"/>
    <row r="10482" s="211" customFormat="1" hidden="1"/>
    <row r="10483" s="211" customFormat="1" hidden="1"/>
    <row r="10484" s="211" customFormat="1" hidden="1"/>
    <row r="10485" s="211" customFormat="1" hidden="1"/>
    <row r="10486" s="211" customFormat="1" hidden="1"/>
    <row r="10487" s="211" customFormat="1" hidden="1"/>
    <row r="10488" s="211" customFormat="1" hidden="1"/>
    <row r="10489" s="211" customFormat="1" hidden="1"/>
    <row r="10490" s="211" customFormat="1" hidden="1"/>
    <row r="10491" s="211" customFormat="1" hidden="1"/>
    <row r="10492" s="211" customFormat="1" hidden="1"/>
    <row r="10493" s="211" customFormat="1" hidden="1"/>
    <row r="10494" s="211" customFormat="1" hidden="1"/>
    <row r="10495" s="211" customFormat="1" hidden="1"/>
    <row r="10496" s="211" customFormat="1" hidden="1"/>
    <row r="10497" s="211" customFormat="1" hidden="1"/>
    <row r="10498" s="211" customFormat="1" hidden="1"/>
    <row r="10499" s="211" customFormat="1" hidden="1"/>
    <row r="10500" s="211" customFormat="1" hidden="1"/>
    <row r="10501" s="211" customFormat="1" hidden="1"/>
    <row r="10502" s="211" customFormat="1" hidden="1"/>
    <row r="10503" s="211" customFormat="1" hidden="1"/>
    <row r="10504" s="211" customFormat="1" hidden="1"/>
    <row r="10505" s="211" customFormat="1" hidden="1"/>
    <row r="10506" s="211" customFormat="1" hidden="1"/>
    <row r="10507" s="211" customFormat="1" hidden="1"/>
    <row r="10508" s="211" customFormat="1" hidden="1"/>
    <row r="10509" s="211" customFormat="1" hidden="1"/>
    <row r="10510" s="211" customFormat="1" hidden="1"/>
    <row r="10511" s="211" customFormat="1" hidden="1"/>
    <row r="10512" s="211" customFormat="1" hidden="1"/>
    <row r="10513" s="211" customFormat="1" hidden="1"/>
    <row r="10514" s="211" customFormat="1" hidden="1"/>
    <row r="10515" s="211" customFormat="1" hidden="1"/>
    <row r="10516" s="211" customFormat="1" hidden="1"/>
    <row r="10517" s="211" customFormat="1" hidden="1"/>
    <row r="10518" s="211" customFormat="1" hidden="1"/>
    <row r="10519" s="211" customFormat="1" hidden="1"/>
    <row r="10520" s="211" customFormat="1" hidden="1"/>
    <row r="10521" s="211" customFormat="1" hidden="1"/>
    <row r="10522" s="211" customFormat="1" hidden="1"/>
    <row r="10523" s="211" customFormat="1" hidden="1"/>
    <row r="10524" s="211" customFormat="1" hidden="1"/>
    <row r="10525" s="211" customFormat="1" hidden="1"/>
    <row r="10526" s="211" customFormat="1" hidden="1"/>
    <row r="10527" s="211" customFormat="1" hidden="1"/>
    <row r="10528" s="211" customFormat="1" hidden="1"/>
    <row r="10529" s="211" customFormat="1" hidden="1"/>
    <row r="10530" s="211" customFormat="1" hidden="1"/>
    <row r="10531" s="211" customFormat="1" hidden="1"/>
    <row r="10532" s="211" customFormat="1" hidden="1"/>
    <row r="10533" s="211" customFormat="1" hidden="1"/>
    <row r="10534" s="211" customFormat="1" hidden="1"/>
    <row r="10535" s="211" customFormat="1" hidden="1"/>
    <row r="10536" s="211" customFormat="1" hidden="1"/>
    <row r="10537" s="211" customFormat="1" hidden="1"/>
    <row r="10538" s="211" customFormat="1" hidden="1"/>
    <row r="10539" s="211" customFormat="1" hidden="1"/>
    <row r="10540" s="211" customFormat="1" hidden="1"/>
    <row r="10541" s="211" customFormat="1" hidden="1"/>
    <row r="10542" s="211" customFormat="1" hidden="1"/>
    <row r="10543" s="211" customFormat="1" hidden="1"/>
    <row r="10544" s="211" customFormat="1" hidden="1"/>
    <row r="10545" s="211" customFormat="1" hidden="1"/>
    <row r="10546" s="211" customFormat="1" hidden="1"/>
    <row r="10547" s="211" customFormat="1" hidden="1"/>
    <row r="10548" s="211" customFormat="1" hidden="1"/>
    <row r="10549" s="211" customFormat="1" hidden="1"/>
    <row r="10550" s="211" customFormat="1" hidden="1"/>
    <row r="10551" s="211" customFormat="1" hidden="1"/>
    <row r="10552" s="211" customFormat="1" hidden="1"/>
    <row r="10553" s="211" customFormat="1" hidden="1"/>
    <row r="10554" s="211" customFormat="1" hidden="1"/>
    <row r="10555" s="211" customFormat="1" hidden="1"/>
    <row r="10556" s="211" customFormat="1" hidden="1"/>
    <row r="10557" s="211" customFormat="1" hidden="1"/>
    <row r="10558" s="211" customFormat="1" hidden="1"/>
    <row r="10559" s="211" customFormat="1" hidden="1"/>
    <row r="10560" s="211" customFormat="1" hidden="1"/>
    <row r="10561" s="211" customFormat="1" hidden="1"/>
    <row r="10562" s="211" customFormat="1" hidden="1"/>
    <row r="10563" s="211" customFormat="1" hidden="1"/>
    <row r="10564" s="211" customFormat="1" hidden="1"/>
    <row r="10565" s="211" customFormat="1" hidden="1"/>
    <row r="10566" s="211" customFormat="1" hidden="1"/>
    <row r="10567" s="211" customFormat="1" hidden="1"/>
    <row r="10568" s="211" customFormat="1" hidden="1"/>
    <row r="10569" s="211" customFormat="1" hidden="1"/>
    <row r="10570" s="211" customFormat="1" hidden="1"/>
    <row r="10571" s="211" customFormat="1" hidden="1"/>
    <row r="10572" s="211" customFormat="1" hidden="1"/>
    <row r="10573" s="211" customFormat="1" hidden="1"/>
    <row r="10574" s="211" customFormat="1" hidden="1"/>
    <row r="10575" s="211" customFormat="1" hidden="1"/>
    <row r="10576" s="211" customFormat="1" hidden="1"/>
    <row r="10577" s="211" customFormat="1" hidden="1"/>
    <row r="10578" s="211" customFormat="1" hidden="1"/>
    <row r="10579" s="211" customFormat="1" hidden="1"/>
    <row r="10580" s="211" customFormat="1" hidden="1"/>
    <row r="10581" s="211" customFormat="1" hidden="1"/>
    <row r="10582" s="211" customFormat="1" hidden="1"/>
    <row r="10583" s="211" customFormat="1" hidden="1"/>
    <row r="10584" s="211" customFormat="1" hidden="1"/>
    <row r="10585" s="211" customFormat="1" hidden="1"/>
    <row r="10586" s="211" customFormat="1" hidden="1"/>
    <row r="10587" s="211" customFormat="1" hidden="1"/>
    <row r="10588" s="211" customFormat="1" hidden="1"/>
    <row r="10589" s="211" customFormat="1" hidden="1"/>
    <row r="10590" s="211" customFormat="1" hidden="1"/>
    <row r="10591" s="211" customFormat="1" hidden="1"/>
    <row r="10592" s="211" customFormat="1" hidden="1"/>
    <row r="10593" s="211" customFormat="1" hidden="1"/>
    <row r="10594" s="211" customFormat="1" hidden="1"/>
    <row r="10595" s="211" customFormat="1" hidden="1"/>
    <row r="10596" s="211" customFormat="1" hidden="1"/>
    <row r="10597" s="211" customFormat="1" hidden="1"/>
    <row r="10598" s="211" customFormat="1" hidden="1"/>
    <row r="10599" s="211" customFormat="1" hidden="1"/>
    <row r="10600" s="211" customFormat="1" hidden="1"/>
    <row r="10601" s="211" customFormat="1" hidden="1"/>
    <row r="10602" s="211" customFormat="1" hidden="1"/>
    <row r="10603" s="211" customFormat="1" hidden="1"/>
    <row r="10604" s="211" customFormat="1" hidden="1"/>
    <row r="10605" s="211" customFormat="1" hidden="1"/>
    <row r="10606" s="211" customFormat="1" hidden="1"/>
    <row r="10607" s="211" customFormat="1" hidden="1"/>
    <row r="10608" s="211" customFormat="1" hidden="1"/>
    <row r="10609" s="211" customFormat="1" hidden="1"/>
    <row r="10610" s="211" customFormat="1" hidden="1"/>
    <row r="10611" s="211" customFormat="1" hidden="1"/>
    <row r="10612" s="211" customFormat="1" hidden="1"/>
    <row r="10613" s="211" customFormat="1" hidden="1"/>
    <row r="10614" s="211" customFormat="1" hidden="1"/>
    <row r="10615" s="211" customFormat="1" hidden="1"/>
    <row r="10616" s="211" customFormat="1" hidden="1"/>
    <row r="10617" s="211" customFormat="1" hidden="1"/>
    <row r="10618" s="211" customFormat="1" hidden="1"/>
    <row r="10619" s="211" customFormat="1" hidden="1"/>
    <row r="10620" s="211" customFormat="1" hidden="1"/>
    <row r="10621" s="211" customFormat="1" hidden="1"/>
    <row r="10622" s="211" customFormat="1" hidden="1"/>
    <row r="10623" s="211" customFormat="1" hidden="1"/>
    <row r="10624" s="211" customFormat="1" hidden="1"/>
    <row r="10625" s="211" customFormat="1" hidden="1"/>
    <row r="10626" s="211" customFormat="1" hidden="1"/>
    <row r="10627" s="211" customFormat="1" hidden="1"/>
    <row r="10628" s="211" customFormat="1" hidden="1"/>
    <row r="10629" s="211" customFormat="1" hidden="1"/>
    <row r="10630" s="211" customFormat="1" hidden="1"/>
    <row r="10631" s="211" customFormat="1" hidden="1"/>
    <row r="10632" s="211" customFormat="1" hidden="1"/>
    <row r="10633" s="211" customFormat="1" hidden="1"/>
    <row r="10634" s="211" customFormat="1" hidden="1"/>
    <row r="10635" s="211" customFormat="1" hidden="1"/>
    <row r="10636" s="211" customFormat="1" hidden="1"/>
    <row r="10637" s="211" customFormat="1" hidden="1"/>
    <row r="10638" s="211" customFormat="1" hidden="1"/>
    <row r="10639" s="211" customFormat="1" hidden="1"/>
    <row r="10640" s="211" customFormat="1" hidden="1"/>
    <row r="10641" s="211" customFormat="1" hidden="1"/>
    <row r="10642" s="211" customFormat="1" hidden="1"/>
    <row r="10643" s="211" customFormat="1" hidden="1"/>
    <row r="10644" s="211" customFormat="1" hidden="1"/>
    <row r="10645" s="211" customFormat="1" hidden="1"/>
    <row r="10646" s="211" customFormat="1" hidden="1"/>
    <row r="10647" s="211" customFormat="1" hidden="1"/>
    <row r="10648" s="211" customFormat="1" hidden="1"/>
    <row r="10649" s="211" customFormat="1" hidden="1"/>
    <row r="10650" s="211" customFormat="1" hidden="1"/>
    <row r="10651" s="211" customFormat="1" hidden="1"/>
    <row r="10652" s="211" customFormat="1" hidden="1"/>
    <row r="10653" s="211" customFormat="1" hidden="1"/>
    <row r="10654" s="211" customFormat="1" hidden="1"/>
    <row r="10655" s="211" customFormat="1" hidden="1"/>
    <row r="10656" s="211" customFormat="1" hidden="1"/>
    <row r="10657" s="211" customFormat="1" hidden="1"/>
    <row r="10658" s="211" customFormat="1" hidden="1"/>
    <row r="10659" s="211" customFormat="1" hidden="1"/>
    <row r="10660" s="211" customFormat="1" hidden="1"/>
    <row r="10661" s="211" customFormat="1" hidden="1"/>
    <row r="10662" s="211" customFormat="1" hidden="1"/>
    <row r="10663" s="211" customFormat="1" hidden="1"/>
    <row r="10664" s="211" customFormat="1" hidden="1"/>
    <row r="10665" s="211" customFormat="1" hidden="1"/>
    <row r="10666" s="211" customFormat="1" hidden="1"/>
    <row r="10667" s="211" customFormat="1" hidden="1"/>
    <row r="10668" s="211" customFormat="1" hidden="1"/>
    <row r="10669" s="211" customFormat="1" hidden="1"/>
    <row r="10670" s="211" customFormat="1" hidden="1"/>
    <row r="10671" s="211" customFormat="1" hidden="1"/>
    <row r="10672" s="211" customFormat="1" hidden="1"/>
    <row r="10673" s="211" customFormat="1" hidden="1"/>
    <row r="10674" s="211" customFormat="1" hidden="1"/>
    <row r="10675" s="211" customFormat="1" hidden="1"/>
    <row r="10676" s="211" customFormat="1" hidden="1"/>
    <row r="10677" s="211" customFormat="1" hidden="1"/>
    <row r="10678" s="211" customFormat="1" hidden="1"/>
    <row r="10679" s="211" customFormat="1" hidden="1"/>
    <row r="10680" s="211" customFormat="1" hidden="1"/>
    <row r="10681" s="211" customFormat="1" hidden="1"/>
    <row r="10682" s="211" customFormat="1" hidden="1"/>
    <row r="10683" s="211" customFormat="1" hidden="1"/>
    <row r="10684" s="211" customFormat="1" hidden="1"/>
    <row r="10685" s="211" customFormat="1" hidden="1"/>
    <row r="10686" s="211" customFormat="1" hidden="1"/>
    <row r="10687" s="211" customFormat="1" hidden="1"/>
    <row r="10688" s="211" customFormat="1" hidden="1"/>
    <row r="10689" s="211" customFormat="1" hidden="1"/>
    <row r="10690" s="211" customFormat="1" hidden="1"/>
    <row r="10691" s="211" customFormat="1" hidden="1"/>
    <row r="10692" s="211" customFormat="1" hidden="1"/>
    <row r="10693" s="211" customFormat="1" hidden="1"/>
    <row r="10694" s="211" customFormat="1" hidden="1"/>
    <row r="10695" s="211" customFormat="1" hidden="1"/>
    <row r="10696" s="211" customFormat="1" hidden="1"/>
    <row r="10697" s="211" customFormat="1" hidden="1"/>
    <row r="10698" s="211" customFormat="1" hidden="1"/>
    <row r="10699" s="211" customFormat="1" hidden="1"/>
    <row r="10700" s="211" customFormat="1" hidden="1"/>
    <row r="10701" s="211" customFormat="1" hidden="1"/>
    <row r="10702" s="211" customFormat="1" hidden="1"/>
    <row r="10703" s="211" customFormat="1" hidden="1"/>
    <row r="10704" s="211" customFormat="1" hidden="1"/>
    <row r="10705" s="211" customFormat="1" hidden="1"/>
    <row r="10706" s="211" customFormat="1" hidden="1"/>
    <row r="10707" s="211" customFormat="1" hidden="1"/>
    <row r="10708" s="211" customFormat="1" hidden="1"/>
    <row r="10709" s="211" customFormat="1" hidden="1"/>
    <row r="10710" s="211" customFormat="1" hidden="1"/>
    <row r="10711" s="211" customFormat="1" hidden="1"/>
    <row r="10712" s="211" customFormat="1" hidden="1"/>
    <row r="10713" s="211" customFormat="1" hidden="1"/>
    <row r="10714" s="211" customFormat="1" hidden="1"/>
    <row r="10715" s="211" customFormat="1" hidden="1"/>
    <row r="10716" s="211" customFormat="1" hidden="1"/>
    <row r="10717" s="211" customFormat="1" hidden="1"/>
    <row r="10718" s="211" customFormat="1" hidden="1"/>
    <row r="10719" s="211" customFormat="1" hidden="1"/>
    <row r="10720" s="211" customFormat="1" hidden="1"/>
    <row r="10721" s="211" customFormat="1" hidden="1"/>
    <row r="10722" s="211" customFormat="1" hidden="1"/>
    <row r="10723" s="211" customFormat="1" hidden="1"/>
    <row r="10724" s="211" customFormat="1" hidden="1"/>
    <row r="10725" s="211" customFormat="1" hidden="1"/>
    <row r="10726" s="211" customFormat="1" hidden="1"/>
    <row r="10727" s="211" customFormat="1" hidden="1"/>
    <row r="10728" s="211" customFormat="1" hidden="1"/>
    <row r="10729" s="211" customFormat="1" hidden="1"/>
    <row r="10730" s="211" customFormat="1" hidden="1"/>
    <row r="10731" s="211" customFormat="1" hidden="1"/>
    <row r="10732" s="211" customFormat="1" hidden="1"/>
    <row r="10733" s="211" customFormat="1" hidden="1"/>
    <row r="10734" s="211" customFormat="1" hidden="1"/>
    <row r="10735" s="211" customFormat="1" hidden="1"/>
    <row r="10736" s="211" customFormat="1" hidden="1"/>
    <row r="10737" s="211" customFormat="1" hidden="1"/>
    <row r="10738" s="211" customFormat="1" hidden="1"/>
    <row r="10739" s="211" customFormat="1" hidden="1"/>
    <row r="10740" s="211" customFormat="1" hidden="1"/>
    <row r="10741" s="211" customFormat="1" hidden="1"/>
    <row r="10742" s="211" customFormat="1" hidden="1"/>
    <row r="10743" s="211" customFormat="1" hidden="1"/>
    <row r="10744" s="211" customFormat="1" hidden="1"/>
    <row r="10745" s="211" customFormat="1" hidden="1"/>
    <row r="10746" s="211" customFormat="1" hidden="1"/>
    <row r="10747" s="211" customFormat="1" hidden="1"/>
    <row r="10748" s="211" customFormat="1" hidden="1"/>
    <row r="10749" s="211" customFormat="1" hidden="1"/>
    <row r="10750" s="211" customFormat="1" hidden="1"/>
    <row r="10751" s="211" customFormat="1" hidden="1"/>
    <row r="10752" s="211" customFormat="1" hidden="1"/>
    <row r="10753" s="211" customFormat="1" hidden="1"/>
    <row r="10754" s="211" customFormat="1" hidden="1"/>
    <row r="10755" s="211" customFormat="1" hidden="1"/>
    <row r="10756" s="211" customFormat="1" hidden="1"/>
    <row r="10757" s="211" customFormat="1" hidden="1"/>
    <row r="10758" s="211" customFormat="1" hidden="1"/>
    <row r="10759" s="211" customFormat="1" hidden="1"/>
    <row r="10760" s="211" customFormat="1" hidden="1"/>
    <row r="10761" s="211" customFormat="1" hidden="1"/>
    <row r="10762" s="211" customFormat="1" hidden="1"/>
    <row r="10763" s="211" customFormat="1" hidden="1"/>
    <row r="10764" s="211" customFormat="1" hidden="1"/>
    <row r="10765" s="211" customFormat="1" hidden="1"/>
    <row r="10766" s="211" customFormat="1" hidden="1"/>
    <row r="10767" s="211" customFormat="1" hidden="1"/>
    <row r="10768" s="211" customFormat="1" hidden="1"/>
    <row r="10769" s="211" customFormat="1" hidden="1"/>
    <row r="10770" s="211" customFormat="1" hidden="1"/>
    <row r="10771" s="211" customFormat="1" hidden="1"/>
    <row r="10772" s="211" customFormat="1" hidden="1"/>
    <row r="10773" s="211" customFormat="1" hidden="1"/>
    <row r="10774" s="211" customFormat="1" hidden="1"/>
    <row r="10775" s="211" customFormat="1" hidden="1"/>
    <row r="10776" s="211" customFormat="1" hidden="1"/>
    <row r="10777" s="211" customFormat="1" hidden="1"/>
    <row r="10778" s="211" customFormat="1" hidden="1"/>
    <row r="10779" s="211" customFormat="1" hidden="1"/>
    <row r="10780" s="211" customFormat="1" hidden="1"/>
    <row r="10781" s="211" customFormat="1" hidden="1"/>
    <row r="10782" s="211" customFormat="1" hidden="1"/>
    <row r="10783" s="211" customFormat="1" hidden="1"/>
    <row r="10784" s="211" customFormat="1" hidden="1"/>
    <row r="10785" s="211" customFormat="1" hidden="1"/>
    <row r="10786" s="211" customFormat="1" hidden="1"/>
    <row r="10787" s="211" customFormat="1" hidden="1"/>
    <row r="10788" s="211" customFormat="1" hidden="1"/>
    <row r="10789" s="211" customFormat="1" hidden="1"/>
    <row r="10790" s="211" customFormat="1" hidden="1"/>
    <row r="10791" s="211" customFormat="1" hidden="1"/>
    <row r="10792" s="211" customFormat="1" hidden="1"/>
    <row r="10793" s="211" customFormat="1" hidden="1"/>
    <row r="10794" s="211" customFormat="1" hidden="1"/>
    <row r="10795" s="211" customFormat="1" hidden="1"/>
    <row r="10796" s="211" customFormat="1" hidden="1"/>
    <row r="10797" s="211" customFormat="1" hidden="1"/>
    <row r="10798" s="211" customFormat="1" hidden="1"/>
    <row r="10799" s="211" customFormat="1" hidden="1"/>
    <row r="10800" s="211" customFormat="1" hidden="1"/>
    <row r="10801" s="211" customFormat="1" hidden="1"/>
    <row r="10802" s="211" customFormat="1" hidden="1"/>
    <row r="10803" s="211" customFormat="1" hidden="1"/>
    <row r="10804" s="211" customFormat="1" hidden="1"/>
    <row r="10805" s="211" customFormat="1" hidden="1"/>
    <row r="10806" s="211" customFormat="1" hidden="1"/>
    <row r="10807" s="211" customFormat="1" hidden="1"/>
    <row r="10808" s="211" customFormat="1" hidden="1"/>
    <row r="10809" s="211" customFormat="1" hidden="1"/>
    <row r="10810" s="211" customFormat="1" hidden="1"/>
    <row r="10811" s="211" customFormat="1" hidden="1"/>
    <row r="10812" s="211" customFormat="1" hidden="1"/>
    <row r="10813" s="211" customFormat="1" hidden="1"/>
    <row r="10814" s="211" customFormat="1" hidden="1"/>
    <row r="10815" s="211" customFormat="1" hidden="1"/>
    <row r="10816" s="211" customFormat="1" hidden="1"/>
    <row r="10817" s="211" customFormat="1" hidden="1"/>
    <row r="10818" s="211" customFormat="1" hidden="1"/>
    <row r="10819" s="211" customFormat="1" hidden="1"/>
    <row r="10820" s="211" customFormat="1" hidden="1"/>
    <row r="10821" s="211" customFormat="1" hidden="1"/>
    <row r="10822" s="211" customFormat="1" hidden="1"/>
    <row r="10823" s="211" customFormat="1" hidden="1"/>
    <row r="10824" s="211" customFormat="1" hidden="1"/>
    <row r="10825" s="211" customFormat="1" hidden="1"/>
    <row r="10826" s="211" customFormat="1" hidden="1"/>
    <row r="10827" s="211" customFormat="1" hidden="1"/>
    <row r="10828" s="211" customFormat="1" hidden="1"/>
    <row r="10829" s="211" customFormat="1" hidden="1"/>
    <row r="10830" s="211" customFormat="1" hidden="1"/>
    <row r="10831" s="211" customFormat="1" hidden="1"/>
    <row r="10832" s="211" customFormat="1" hidden="1"/>
    <row r="10833" s="211" customFormat="1" hidden="1"/>
    <row r="10834" s="211" customFormat="1" hidden="1"/>
    <row r="10835" s="211" customFormat="1" hidden="1"/>
    <row r="10836" s="211" customFormat="1" hidden="1"/>
    <row r="10837" s="211" customFormat="1" hidden="1"/>
    <row r="10838" s="211" customFormat="1" hidden="1"/>
    <row r="10839" s="211" customFormat="1" hidden="1"/>
    <row r="10840" s="211" customFormat="1" hidden="1"/>
    <row r="10841" s="211" customFormat="1" hidden="1"/>
    <row r="10842" s="211" customFormat="1" hidden="1"/>
    <row r="10843" s="211" customFormat="1" hidden="1"/>
    <row r="10844" s="211" customFormat="1" hidden="1"/>
    <row r="10845" s="211" customFormat="1" hidden="1"/>
    <row r="10846" s="211" customFormat="1" hidden="1"/>
    <row r="10847" s="211" customFormat="1" hidden="1"/>
    <row r="10848" s="211" customFormat="1" hidden="1"/>
    <row r="10849" s="211" customFormat="1" hidden="1"/>
    <row r="10850" s="211" customFormat="1" hidden="1"/>
    <row r="10851" s="211" customFormat="1" hidden="1"/>
    <row r="10852" s="211" customFormat="1" hidden="1"/>
    <row r="10853" s="211" customFormat="1" hidden="1"/>
    <row r="10854" s="211" customFormat="1" hidden="1"/>
    <row r="10855" s="211" customFormat="1" hidden="1"/>
    <row r="10856" s="211" customFormat="1" hidden="1"/>
    <row r="10857" s="211" customFormat="1" hidden="1"/>
    <row r="10858" s="211" customFormat="1" hidden="1"/>
    <row r="10859" s="211" customFormat="1" hidden="1"/>
    <row r="10860" s="211" customFormat="1" hidden="1"/>
    <row r="10861" s="211" customFormat="1" hidden="1"/>
    <row r="10862" s="211" customFormat="1" hidden="1"/>
    <row r="10863" s="211" customFormat="1" hidden="1"/>
    <row r="10864" s="211" customFormat="1" hidden="1"/>
    <row r="10865" s="211" customFormat="1" hidden="1"/>
    <row r="10866" s="211" customFormat="1" hidden="1"/>
    <row r="10867" s="211" customFormat="1" hidden="1"/>
    <row r="10868" s="211" customFormat="1" hidden="1"/>
    <row r="10869" s="211" customFormat="1" hidden="1"/>
    <row r="10870" s="211" customFormat="1" hidden="1"/>
    <row r="10871" s="211" customFormat="1" hidden="1"/>
    <row r="10872" s="211" customFormat="1" hidden="1"/>
    <row r="10873" s="211" customFormat="1" hidden="1"/>
    <row r="10874" s="211" customFormat="1" hidden="1"/>
    <row r="10875" s="211" customFormat="1" hidden="1"/>
    <row r="10876" s="211" customFormat="1" hidden="1"/>
    <row r="10877" s="211" customFormat="1" hidden="1"/>
    <row r="10878" s="211" customFormat="1" hidden="1"/>
    <row r="10879" s="211" customFormat="1" hidden="1"/>
    <row r="10880" s="211" customFormat="1" hidden="1"/>
    <row r="10881" s="211" customFormat="1" hidden="1"/>
    <row r="10882" s="211" customFormat="1" hidden="1"/>
    <row r="10883" s="211" customFormat="1" hidden="1"/>
    <row r="10884" s="211" customFormat="1" hidden="1"/>
    <row r="10885" s="211" customFormat="1" hidden="1"/>
    <row r="10886" s="211" customFormat="1" hidden="1"/>
    <row r="10887" s="211" customFormat="1" hidden="1"/>
    <row r="10888" s="211" customFormat="1" hidden="1"/>
    <row r="10889" s="211" customFormat="1" hidden="1"/>
    <row r="10890" s="211" customFormat="1" hidden="1"/>
    <row r="10891" s="211" customFormat="1" hidden="1"/>
    <row r="10892" s="211" customFormat="1" hidden="1"/>
    <row r="10893" s="211" customFormat="1" hidden="1"/>
    <row r="10894" s="211" customFormat="1" hidden="1"/>
    <row r="10895" s="211" customFormat="1" hidden="1"/>
    <row r="10896" s="211" customFormat="1" hidden="1"/>
    <row r="10897" s="211" customFormat="1" hidden="1"/>
    <row r="10898" s="211" customFormat="1" hidden="1"/>
    <row r="10899" s="211" customFormat="1" hidden="1"/>
    <row r="10900" s="211" customFormat="1" hidden="1"/>
    <row r="10901" s="211" customFormat="1" hidden="1"/>
    <row r="10902" s="211" customFormat="1" hidden="1"/>
    <row r="10903" s="211" customFormat="1" hidden="1"/>
    <row r="10904" s="211" customFormat="1" hidden="1"/>
    <row r="10905" s="211" customFormat="1" hidden="1"/>
    <row r="10906" s="211" customFormat="1" hidden="1"/>
    <row r="10907" s="211" customFormat="1" hidden="1"/>
    <row r="10908" s="211" customFormat="1" hidden="1"/>
    <row r="10909" s="211" customFormat="1" hidden="1"/>
    <row r="10910" s="211" customFormat="1" hidden="1"/>
    <row r="10911" s="211" customFormat="1" hidden="1"/>
    <row r="10912" s="211" customFormat="1" hidden="1"/>
    <row r="10913" s="211" customFormat="1" hidden="1"/>
    <row r="10914" s="211" customFormat="1" hidden="1"/>
    <row r="10915" s="211" customFormat="1" hidden="1"/>
    <row r="10916" s="211" customFormat="1" hidden="1"/>
    <row r="10917" s="211" customFormat="1" hidden="1"/>
    <row r="10918" s="211" customFormat="1" hidden="1"/>
    <row r="10919" s="211" customFormat="1" hidden="1"/>
    <row r="10920" s="211" customFormat="1" hidden="1"/>
    <row r="10921" s="211" customFormat="1" hidden="1"/>
    <row r="10922" s="211" customFormat="1" hidden="1"/>
    <row r="10923" s="211" customFormat="1" hidden="1"/>
    <row r="10924" s="211" customFormat="1" hidden="1"/>
    <row r="10925" s="211" customFormat="1" hidden="1"/>
    <row r="10926" s="211" customFormat="1" hidden="1"/>
    <row r="10927" s="211" customFormat="1" hidden="1"/>
    <row r="10928" s="211" customFormat="1" hidden="1"/>
    <row r="10929" s="211" customFormat="1" hidden="1"/>
    <row r="10930" s="211" customFormat="1" hidden="1"/>
    <row r="10931" s="211" customFormat="1" hidden="1"/>
    <row r="10932" s="211" customFormat="1" hidden="1"/>
    <row r="10933" s="211" customFormat="1" hidden="1"/>
    <row r="10934" s="211" customFormat="1" hidden="1"/>
    <row r="10935" s="211" customFormat="1" hidden="1"/>
    <row r="10936" s="211" customFormat="1" hidden="1"/>
    <row r="10937" s="211" customFormat="1" hidden="1"/>
    <row r="10938" s="211" customFormat="1" hidden="1"/>
    <row r="10939" s="211" customFormat="1" hidden="1"/>
    <row r="10940" s="211" customFormat="1" hidden="1"/>
    <row r="10941" s="211" customFormat="1" hidden="1"/>
    <row r="10942" s="211" customFormat="1" hidden="1"/>
    <row r="10943" s="211" customFormat="1" hidden="1"/>
    <row r="10944" s="211" customFormat="1" hidden="1"/>
    <row r="10945" s="211" customFormat="1" hidden="1"/>
    <row r="10946" s="211" customFormat="1" hidden="1"/>
    <row r="10947" s="211" customFormat="1" hidden="1"/>
    <row r="10948" s="211" customFormat="1" hidden="1"/>
    <row r="10949" s="211" customFormat="1" hidden="1"/>
    <row r="10950" s="211" customFormat="1" hidden="1"/>
    <row r="10951" s="211" customFormat="1" hidden="1"/>
    <row r="10952" s="211" customFormat="1" hidden="1"/>
    <row r="10953" s="211" customFormat="1" hidden="1"/>
    <row r="10954" s="211" customFormat="1" hidden="1"/>
    <row r="10955" s="211" customFormat="1" hidden="1"/>
    <row r="10956" s="211" customFormat="1" hidden="1"/>
    <row r="10957" s="211" customFormat="1" hidden="1"/>
    <row r="10958" s="211" customFormat="1" hidden="1"/>
    <row r="10959" s="211" customFormat="1" hidden="1"/>
    <row r="10960" s="211" customFormat="1" hidden="1"/>
    <row r="10961" s="211" customFormat="1" hidden="1"/>
    <row r="10962" s="211" customFormat="1" hidden="1"/>
    <row r="10963" s="211" customFormat="1" hidden="1"/>
    <row r="10964" s="211" customFormat="1" hidden="1"/>
    <row r="10965" s="211" customFormat="1" hidden="1"/>
    <row r="10966" s="211" customFormat="1" hidden="1"/>
    <row r="10967" s="211" customFormat="1" hidden="1"/>
    <row r="10968" s="211" customFormat="1" hidden="1"/>
    <row r="10969" s="211" customFormat="1" hidden="1"/>
    <row r="10970" s="211" customFormat="1" hidden="1"/>
    <row r="10971" s="211" customFormat="1" hidden="1"/>
    <row r="10972" s="211" customFormat="1" hidden="1"/>
    <row r="10973" s="211" customFormat="1" hidden="1"/>
    <row r="10974" s="211" customFormat="1" hidden="1"/>
    <row r="10975" s="211" customFormat="1" hidden="1"/>
    <row r="10976" s="211" customFormat="1" hidden="1"/>
    <row r="10977" s="211" customFormat="1" hidden="1"/>
    <row r="10978" s="211" customFormat="1" hidden="1"/>
    <row r="10979" s="211" customFormat="1" hidden="1"/>
    <row r="10980" s="211" customFormat="1" hidden="1"/>
    <row r="10981" s="211" customFormat="1" hidden="1"/>
    <row r="10982" s="211" customFormat="1" hidden="1"/>
    <row r="10983" s="211" customFormat="1" hidden="1"/>
    <row r="10984" s="211" customFormat="1" hidden="1"/>
    <row r="10985" s="211" customFormat="1" hidden="1"/>
    <row r="10986" s="211" customFormat="1" hidden="1"/>
    <row r="10987" s="211" customFormat="1" hidden="1"/>
    <row r="10988" s="211" customFormat="1" hidden="1"/>
    <row r="10989" s="211" customFormat="1" hidden="1"/>
    <row r="10990" s="211" customFormat="1" hidden="1"/>
    <row r="10991" s="211" customFormat="1" hidden="1"/>
    <row r="10992" s="211" customFormat="1" hidden="1"/>
    <row r="10993" s="211" customFormat="1" hidden="1"/>
    <row r="10994" s="211" customFormat="1" hidden="1"/>
    <row r="10995" s="211" customFormat="1" hidden="1"/>
    <row r="10996" s="211" customFormat="1" hidden="1"/>
    <row r="10997" s="211" customFormat="1" hidden="1"/>
    <row r="10998" s="211" customFormat="1" hidden="1"/>
    <row r="10999" s="211" customFormat="1" hidden="1"/>
    <row r="11000" s="211" customFormat="1" hidden="1"/>
    <row r="11001" s="211" customFormat="1" hidden="1"/>
    <row r="11002" s="211" customFormat="1" hidden="1"/>
    <row r="11003" s="211" customFormat="1" hidden="1"/>
    <row r="11004" s="211" customFormat="1" hidden="1"/>
    <row r="11005" s="211" customFormat="1" hidden="1"/>
    <row r="11006" s="211" customFormat="1" hidden="1"/>
    <row r="11007" s="211" customFormat="1" hidden="1"/>
    <row r="11008" s="211" customFormat="1" hidden="1"/>
    <row r="11009" s="211" customFormat="1" hidden="1"/>
    <row r="11010" s="211" customFormat="1" hidden="1"/>
    <row r="11011" s="211" customFormat="1" hidden="1"/>
    <row r="11012" s="211" customFormat="1" hidden="1"/>
    <row r="11013" s="211" customFormat="1" hidden="1"/>
    <row r="11014" s="211" customFormat="1" hidden="1"/>
    <row r="11015" s="211" customFormat="1" hidden="1"/>
    <row r="11016" s="211" customFormat="1" hidden="1"/>
    <row r="11017" s="211" customFormat="1" hidden="1"/>
    <row r="11018" s="211" customFormat="1" hidden="1"/>
    <row r="11019" s="211" customFormat="1" hidden="1"/>
    <row r="11020" s="211" customFormat="1" hidden="1"/>
    <row r="11021" s="211" customFormat="1" hidden="1"/>
    <row r="11022" s="211" customFormat="1" hidden="1"/>
    <row r="11023" s="211" customFormat="1" hidden="1"/>
    <row r="11024" s="211" customFormat="1" hidden="1"/>
    <row r="11025" s="211" customFormat="1" hidden="1"/>
    <row r="11026" s="211" customFormat="1" hidden="1"/>
    <row r="11027" s="211" customFormat="1" hidden="1"/>
    <row r="11028" s="211" customFormat="1" hidden="1"/>
    <row r="11029" s="211" customFormat="1" hidden="1"/>
    <row r="11030" s="211" customFormat="1" hidden="1"/>
    <row r="11031" s="211" customFormat="1" hidden="1"/>
    <row r="11032" s="211" customFormat="1" hidden="1"/>
    <row r="11033" s="211" customFormat="1" hidden="1"/>
    <row r="11034" s="211" customFormat="1" hidden="1"/>
    <row r="11035" s="211" customFormat="1" hidden="1"/>
    <row r="11036" s="211" customFormat="1" hidden="1"/>
    <row r="11037" s="211" customFormat="1" hidden="1"/>
    <row r="11038" s="211" customFormat="1" hidden="1"/>
    <row r="11039" s="211" customFormat="1" hidden="1"/>
    <row r="11040" s="211" customFormat="1" hidden="1"/>
    <row r="11041" s="211" customFormat="1" hidden="1"/>
    <row r="11042" s="211" customFormat="1" hidden="1"/>
    <row r="11043" s="211" customFormat="1" hidden="1"/>
    <row r="11044" s="211" customFormat="1" hidden="1"/>
    <row r="11045" s="211" customFormat="1" hidden="1"/>
    <row r="11046" s="211" customFormat="1" hidden="1"/>
    <row r="11047" s="211" customFormat="1" hidden="1"/>
    <row r="11048" s="211" customFormat="1" hidden="1"/>
    <row r="11049" s="211" customFormat="1" hidden="1"/>
    <row r="11050" s="211" customFormat="1" hidden="1"/>
    <row r="11051" s="211" customFormat="1" hidden="1"/>
    <row r="11052" s="211" customFormat="1" hidden="1"/>
    <row r="11053" s="211" customFormat="1" hidden="1"/>
    <row r="11054" s="211" customFormat="1" hidden="1"/>
    <row r="11055" s="211" customFormat="1" hidden="1"/>
    <row r="11056" s="211" customFormat="1" hidden="1"/>
    <row r="11057" s="211" customFormat="1" hidden="1"/>
    <row r="11058" s="211" customFormat="1" hidden="1"/>
    <row r="11059" s="211" customFormat="1" hidden="1"/>
    <row r="11060" s="211" customFormat="1" hidden="1"/>
    <row r="11061" s="211" customFormat="1" hidden="1"/>
    <row r="11062" s="211" customFormat="1" hidden="1"/>
    <row r="11063" s="211" customFormat="1" hidden="1"/>
    <row r="11064" s="211" customFormat="1" hidden="1"/>
    <row r="11065" s="211" customFormat="1" hidden="1"/>
    <row r="11066" s="211" customFormat="1" hidden="1"/>
    <row r="11067" s="211" customFormat="1" hidden="1"/>
    <row r="11068" s="211" customFormat="1" hidden="1"/>
    <row r="11069" s="211" customFormat="1" hidden="1"/>
    <row r="11070" s="211" customFormat="1" hidden="1"/>
    <row r="11071" s="211" customFormat="1" hidden="1"/>
    <row r="11072" s="211" customFormat="1" hidden="1"/>
    <row r="11073" s="211" customFormat="1" hidden="1"/>
    <row r="11074" s="211" customFormat="1" hidden="1"/>
    <row r="11075" s="211" customFormat="1" hidden="1"/>
    <row r="11076" s="211" customFormat="1" hidden="1"/>
    <row r="11077" s="211" customFormat="1" hidden="1"/>
    <row r="11078" s="211" customFormat="1" hidden="1"/>
    <row r="11079" s="211" customFormat="1" hidden="1"/>
    <row r="11080" s="211" customFormat="1" hidden="1"/>
    <row r="11081" s="211" customFormat="1" hidden="1"/>
    <row r="11082" s="211" customFormat="1" hidden="1"/>
    <row r="11083" s="211" customFormat="1" hidden="1"/>
    <row r="11084" s="211" customFormat="1" hidden="1"/>
    <row r="11085" s="211" customFormat="1" hidden="1"/>
    <row r="11086" s="211" customFormat="1" hidden="1"/>
    <row r="11087" s="211" customFormat="1" hidden="1"/>
    <row r="11088" s="211" customFormat="1" hidden="1"/>
    <row r="11089" s="211" customFormat="1" hidden="1"/>
    <row r="11090" s="211" customFormat="1" hidden="1"/>
    <row r="11091" s="211" customFormat="1" hidden="1"/>
    <row r="11092" s="211" customFormat="1" hidden="1"/>
    <row r="11093" s="211" customFormat="1" hidden="1"/>
    <row r="11094" s="211" customFormat="1" hidden="1"/>
    <row r="11095" s="211" customFormat="1" hidden="1"/>
    <row r="11096" s="211" customFormat="1" hidden="1"/>
    <row r="11097" s="211" customFormat="1" hidden="1"/>
    <row r="11098" s="211" customFormat="1" hidden="1"/>
    <row r="11099" s="211" customFormat="1" hidden="1"/>
    <row r="11100" s="211" customFormat="1" hidden="1"/>
    <row r="11101" s="211" customFormat="1" hidden="1"/>
    <row r="11102" s="211" customFormat="1" hidden="1"/>
    <row r="11103" s="211" customFormat="1" hidden="1"/>
    <row r="11104" s="211" customFormat="1" hidden="1"/>
    <row r="11105" s="211" customFormat="1" hidden="1"/>
    <row r="11106" s="211" customFormat="1" hidden="1"/>
    <row r="11107" s="211" customFormat="1" hidden="1"/>
    <row r="11108" s="211" customFormat="1" hidden="1"/>
    <row r="11109" s="211" customFormat="1" hidden="1"/>
    <row r="11110" s="211" customFormat="1" hidden="1"/>
    <row r="11111" s="211" customFormat="1" hidden="1"/>
    <row r="11112" s="211" customFormat="1" hidden="1"/>
    <row r="11113" s="211" customFormat="1" hidden="1"/>
    <row r="11114" s="211" customFormat="1" hidden="1"/>
    <row r="11115" s="211" customFormat="1" hidden="1"/>
    <row r="11116" s="211" customFormat="1" hidden="1"/>
    <row r="11117" s="211" customFormat="1" hidden="1"/>
    <row r="11118" s="211" customFormat="1" hidden="1"/>
    <row r="11119" s="211" customFormat="1" hidden="1"/>
    <row r="11120" s="211" customFormat="1" hidden="1"/>
    <row r="11121" s="211" customFormat="1" hidden="1"/>
    <row r="11122" s="211" customFormat="1" hidden="1"/>
    <row r="11123" s="211" customFormat="1" hidden="1"/>
    <row r="11124" s="211" customFormat="1" hidden="1"/>
    <row r="11125" s="211" customFormat="1" hidden="1"/>
    <row r="11126" s="211" customFormat="1" hidden="1"/>
    <row r="11127" s="211" customFormat="1" hidden="1"/>
    <row r="11128" s="211" customFormat="1" hidden="1"/>
    <row r="11129" s="211" customFormat="1" hidden="1"/>
    <row r="11130" s="211" customFormat="1" hidden="1"/>
    <row r="11131" s="211" customFormat="1" hidden="1"/>
    <row r="11132" s="211" customFormat="1" hidden="1"/>
    <row r="11133" s="211" customFormat="1" hidden="1"/>
    <row r="11134" s="211" customFormat="1" hidden="1"/>
    <row r="11135" s="211" customFormat="1" hidden="1"/>
    <row r="11136" s="211" customFormat="1" hidden="1"/>
    <row r="11137" s="211" customFormat="1" hidden="1"/>
    <row r="11138" s="211" customFormat="1" hidden="1"/>
    <row r="11139" s="211" customFormat="1" hidden="1"/>
    <row r="11140" s="211" customFormat="1" hidden="1"/>
    <row r="11141" s="211" customFormat="1" hidden="1"/>
    <row r="11142" s="211" customFormat="1" hidden="1"/>
    <row r="11143" s="211" customFormat="1" hidden="1"/>
    <row r="11144" s="211" customFormat="1" hidden="1"/>
    <row r="11145" s="211" customFormat="1" hidden="1"/>
    <row r="11146" s="211" customFormat="1" hidden="1"/>
    <row r="11147" s="211" customFormat="1" hidden="1"/>
    <row r="11148" s="211" customFormat="1" hidden="1"/>
    <row r="11149" s="211" customFormat="1" hidden="1"/>
    <row r="11150" s="211" customFormat="1" hidden="1"/>
    <row r="11151" s="211" customFormat="1" hidden="1"/>
    <row r="11152" s="211" customFormat="1" hidden="1"/>
    <row r="11153" s="211" customFormat="1" hidden="1"/>
    <row r="11154" s="211" customFormat="1" hidden="1"/>
    <row r="11155" s="211" customFormat="1" hidden="1"/>
    <row r="11156" s="211" customFormat="1" hidden="1"/>
    <row r="11157" s="211" customFormat="1" hidden="1"/>
    <row r="11158" s="211" customFormat="1" hidden="1"/>
    <row r="11159" s="211" customFormat="1" hidden="1"/>
    <row r="11160" s="211" customFormat="1" hidden="1"/>
    <row r="11161" s="211" customFormat="1" hidden="1"/>
    <row r="11162" s="211" customFormat="1" hidden="1"/>
    <row r="11163" s="211" customFormat="1" hidden="1"/>
    <row r="11164" s="211" customFormat="1" hidden="1"/>
    <row r="11165" s="211" customFormat="1" hidden="1"/>
    <row r="11166" s="211" customFormat="1" hidden="1"/>
    <row r="11167" s="211" customFormat="1" hidden="1"/>
    <row r="11168" s="211" customFormat="1" hidden="1"/>
    <row r="11169" s="211" customFormat="1" hidden="1"/>
    <row r="11170" s="211" customFormat="1" hidden="1"/>
    <row r="11171" s="211" customFormat="1" hidden="1"/>
    <row r="11172" s="211" customFormat="1" hidden="1"/>
    <row r="11173" s="211" customFormat="1" hidden="1"/>
    <row r="11174" s="211" customFormat="1" hidden="1"/>
    <row r="11175" s="211" customFormat="1" hidden="1"/>
    <row r="11176" s="211" customFormat="1" hidden="1"/>
    <row r="11177" s="211" customFormat="1" hidden="1"/>
    <row r="11178" s="211" customFormat="1" hidden="1"/>
    <row r="11179" s="211" customFormat="1" hidden="1"/>
    <row r="11180" s="211" customFormat="1" hidden="1"/>
    <row r="11181" s="211" customFormat="1" hidden="1"/>
    <row r="11182" s="211" customFormat="1" hidden="1"/>
    <row r="11183" s="211" customFormat="1" hidden="1"/>
    <row r="11184" s="211" customFormat="1" hidden="1"/>
    <row r="11185" s="211" customFormat="1" hidden="1"/>
    <row r="11186" s="211" customFormat="1" hidden="1"/>
    <row r="11187" s="211" customFormat="1" hidden="1"/>
    <row r="11188" s="211" customFormat="1" hidden="1"/>
    <row r="11189" s="211" customFormat="1" hidden="1"/>
    <row r="11190" s="211" customFormat="1" hidden="1"/>
    <row r="11191" s="211" customFormat="1" hidden="1"/>
    <row r="11192" s="211" customFormat="1" hidden="1"/>
    <row r="11193" s="211" customFormat="1" hidden="1"/>
    <row r="11194" s="211" customFormat="1" hidden="1"/>
    <row r="11195" s="211" customFormat="1" hidden="1"/>
    <row r="11196" s="211" customFormat="1" hidden="1"/>
    <row r="11197" s="211" customFormat="1" hidden="1"/>
    <row r="11198" s="211" customFormat="1" hidden="1"/>
    <row r="11199" s="211" customFormat="1" hidden="1"/>
    <row r="11200" s="211" customFormat="1" hidden="1"/>
    <row r="11201" s="211" customFormat="1" hidden="1"/>
    <row r="11202" s="211" customFormat="1" hidden="1"/>
    <row r="11203" s="211" customFormat="1" hidden="1"/>
    <row r="11204" s="211" customFormat="1" hidden="1"/>
    <row r="11205" s="211" customFormat="1" hidden="1"/>
    <row r="11206" s="211" customFormat="1" hidden="1"/>
    <row r="11207" s="211" customFormat="1" hidden="1"/>
    <row r="11208" s="211" customFormat="1" hidden="1"/>
    <row r="11209" s="211" customFormat="1" hidden="1"/>
    <row r="11210" s="211" customFormat="1" hidden="1"/>
    <row r="11211" s="211" customFormat="1" hidden="1"/>
    <row r="11212" s="211" customFormat="1" hidden="1"/>
    <row r="11213" s="211" customFormat="1" hidden="1"/>
    <row r="11214" s="211" customFormat="1" hidden="1"/>
    <row r="11215" s="211" customFormat="1" hidden="1"/>
    <row r="11216" s="211" customFormat="1" hidden="1"/>
    <row r="11217" s="211" customFormat="1" hidden="1"/>
    <row r="11218" s="211" customFormat="1" hidden="1"/>
    <row r="11219" s="211" customFormat="1" hidden="1"/>
    <row r="11220" s="211" customFormat="1" hidden="1"/>
    <row r="11221" s="211" customFormat="1" hidden="1"/>
    <row r="11222" s="211" customFormat="1" hidden="1"/>
    <row r="11223" s="211" customFormat="1" hidden="1"/>
    <row r="11224" s="211" customFormat="1" hidden="1"/>
    <row r="11225" s="211" customFormat="1" hidden="1"/>
    <row r="11226" s="211" customFormat="1" hidden="1"/>
    <row r="11227" s="211" customFormat="1" hidden="1"/>
    <row r="11228" s="211" customFormat="1" hidden="1"/>
    <row r="11229" s="211" customFormat="1" hidden="1"/>
    <row r="11230" s="211" customFormat="1" hidden="1"/>
    <row r="11231" s="211" customFormat="1" hidden="1"/>
    <row r="11232" s="211" customFormat="1" hidden="1"/>
    <row r="11233" s="211" customFormat="1" hidden="1"/>
    <row r="11234" s="211" customFormat="1" hidden="1"/>
    <row r="11235" s="211" customFormat="1" hidden="1"/>
    <row r="11236" s="211" customFormat="1" hidden="1"/>
    <row r="11237" s="211" customFormat="1" hidden="1"/>
    <row r="11238" s="211" customFormat="1" hidden="1"/>
    <row r="11239" s="211" customFormat="1" hidden="1"/>
    <row r="11240" s="211" customFormat="1" hidden="1"/>
    <row r="11241" s="211" customFormat="1" hidden="1"/>
    <row r="11242" s="211" customFormat="1" hidden="1"/>
    <row r="11243" s="211" customFormat="1" hidden="1"/>
    <row r="11244" s="211" customFormat="1" hidden="1"/>
    <row r="11245" s="211" customFormat="1" hidden="1"/>
    <row r="11246" s="211" customFormat="1" hidden="1"/>
    <row r="11247" s="211" customFormat="1" hidden="1"/>
    <row r="11248" s="211" customFormat="1" hidden="1"/>
    <row r="11249" s="211" customFormat="1" hidden="1"/>
    <row r="11250" s="211" customFormat="1" hidden="1"/>
    <row r="11251" s="211" customFormat="1" hidden="1"/>
    <row r="11252" s="211" customFormat="1" hidden="1"/>
    <row r="11253" s="211" customFormat="1" hidden="1"/>
    <row r="11254" s="211" customFormat="1" hidden="1"/>
    <row r="11255" s="211" customFormat="1" hidden="1"/>
    <row r="11256" s="211" customFormat="1" hidden="1"/>
    <row r="11257" s="211" customFormat="1" hidden="1"/>
    <row r="11258" s="211" customFormat="1" hidden="1"/>
    <row r="11259" s="211" customFormat="1" hidden="1"/>
    <row r="11260" s="211" customFormat="1" hidden="1"/>
    <row r="11261" s="211" customFormat="1" hidden="1"/>
    <row r="11262" s="211" customFormat="1" hidden="1"/>
    <row r="11263" s="211" customFormat="1" hidden="1"/>
    <row r="11264" s="211" customFormat="1" hidden="1"/>
    <row r="11265" s="211" customFormat="1" hidden="1"/>
    <row r="11266" s="211" customFormat="1" hidden="1"/>
    <row r="11267" s="211" customFormat="1" hidden="1"/>
    <row r="11268" s="211" customFormat="1" hidden="1"/>
    <row r="11269" s="211" customFormat="1" hidden="1"/>
    <row r="11270" s="211" customFormat="1" hidden="1"/>
    <row r="11271" s="211" customFormat="1" hidden="1"/>
    <row r="11272" s="211" customFormat="1" hidden="1"/>
    <row r="11273" s="211" customFormat="1" hidden="1"/>
    <row r="11274" s="211" customFormat="1" hidden="1"/>
    <row r="11275" s="211" customFormat="1" hidden="1"/>
    <row r="11276" s="211" customFormat="1" hidden="1"/>
    <row r="11277" s="211" customFormat="1" hidden="1"/>
    <row r="11278" s="211" customFormat="1" hidden="1"/>
    <row r="11279" s="211" customFormat="1" hidden="1"/>
    <row r="11280" s="211" customFormat="1" hidden="1"/>
    <row r="11281" s="211" customFormat="1" hidden="1"/>
    <row r="11282" s="211" customFormat="1" hidden="1"/>
    <row r="11283" s="211" customFormat="1" hidden="1"/>
    <row r="11284" s="211" customFormat="1" hidden="1"/>
    <row r="11285" s="211" customFormat="1" hidden="1"/>
    <row r="11286" s="211" customFormat="1" hidden="1"/>
    <row r="11287" s="211" customFormat="1" hidden="1"/>
    <row r="11288" s="211" customFormat="1" hidden="1"/>
    <row r="11289" s="211" customFormat="1" hidden="1"/>
    <row r="11290" s="211" customFormat="1" hidden="1"/>
    <row r="11291" s="211" customFormat="1" hidden="1"/>
    <row r="11292" s="211" customFormat="1" hidden="1"/>
    <row r="11293" s="211" customFormat="1" hidden="1"/>
    <row r="11294" s="211" customFormat="1" hidden="1"/>
    <row r="11295" s="211" customFormat="1" hidden="1"/>
    <row r="11296" s="211" customFormat="1" hidden="1"/>
    <row r="11297" s="211" customFormat="1" hidden="1"/>
    <row r="11298" s="211" customFormat="1" hidden="1"/>
    <row r="11299" s="211" customFormat="1" hidden="1"/>
    <row r="11300" s="211" customFormat="1" hidden="1"/>
    <row r="11301" s="211" customFormat="1" hidden="1"/>
    <row r="11302" s="211" customFormat="1" hidden="1"/>
    <row r="11303" s="211" customFormat="1" hidden="1"/>
    <row r="11304" s="211" customFormat="1" hidden="1"/>
    <row r="11305" s="211" customFormat="1" hidden="1"/>
    <row r="11306" s="211" customFormat="1" hidden="1"/>
    <row r="11307" s="211" customFormat="1" hidden="1"/>
    <row r="11308" s="211" customFormat="1" hidden="1"/>
    <row r="11309" s="211" customFormat="1" hidden="1"/>
    <row r="11310" s="211" customFormat="1" hidden="1"/>
    <row r="11311" s="211" customFormat="1" hidden="1"/>
    <row r="11312" s="211" customFormat="1" hidden="1"/>
    <row r="11313" s="211" customFormat="1" hidden="1"/>
    <row r="11314" s="211" customFormat="1" hidden="1"/>
    <row r="11315" s="211" customFormat="1" hidden="1"/>
    <row r="11316" s="211" customFormat="1" hidden="1"/>
    <row r="11317" s="211" customFormat="1" hidden="1"/>
    <row r="11318" s="211" customFormat="1" hidden="1"/>
    <row r="11319" s="211" customFormat="1" hidden="1"/>
    <row r="11320" s="211" customFormat="1" hidden="1"/>
    <row r="11321" s="211" customFormat="1" hidden="1"/>
    <row r="11322" s="211" customFormat="1" hidden="1"/>
    <row r="11323" s="211" customFormat="1" hidden="1"/>
    <row r="11324" s="211" customFormat="1" hidden="1"/>
    <row r="11325" s="211" customFormat="1" hidden="1"/>
    <row r="11326" s="211" customFormat="1" hidden="1"/>
    <row r="11327" s="211" customFormat="1" hidden="1"/>
    <row r="11328" s="211" customFormat="1" hidden="1"/>
    <row r="11329" s="211" customFormat="1" hidden="1"/>
    <row r="11330" s="211" customFormat="1" hidden="1"/>
    <row r="11331" s="211" customFormat="1" hidden="1"/>
    <row r="11332" s="211" customFormat="1" hidden="1"/>
    <row r="11333" s="211" customFormat="1" hidden="1"/>
    <row r="11334" s="211" customFormat="1" hidden="1"/>
    <row r="11335" s="211" customFormat="1" hidden="1"/>
    <row r="11336" s="211" customFormat="1" hidden="1"/>
    <row r="11337" s="211" customFormat="1" hidden="1"/>
    <row r="11338" s="211" customFormat="1" hidden="1"/>
    <row r="11339" s="211" customFormat="1" hidden="1"/>
    <row r="11340" s="211" customFormat="1" hidden="1"/>
    <row r="11341" s="211" customFormat="1" hidden="1"/>
    <row r="11342" s="211" customFormat="1" hidden="1"/>
    <row r="11343" s="211" customFormat="1" hidden="1"/>
    <row r="11344" s="211" customFormat="1" hidden="1"/>
    <row r="11345" s="211" customFormat="1" hidden="1"/>
    <row r="11346" s="211" customFormat="1" hidden="1"/>
    <row r="11347" s="211" customFormat="1" hidden="1"/>
    <row r="11348" s="211" customFormat="1" hidden="1"/>
    <row r="11349" s="211" customFormat="1" hidden="1"/>
    <row r="11350" s="211" customFormat="1" hidden="1"/>
    <row r="11351" s="211" customFormat="1" hidden="1"/>
    <row r="11352" s="211" customFormat="1" hidden="1"/>
    <row r="11353" s="211" customFormat="1" hidden="1"/>
    <row r="11354" s="211" customFormat="1" hidden="1"/>
    <row r="11355" s="211" customFormat="1" hidden="1"/>
    <row r="11356" s="211" customFormat="1" hidden="1"/>
    <row r="11357" s="211" customFormat="1" hidden="1"/>
    <row r="11358" s="211" customFormat="1" hidden="1"/>
    <row r="11359" s="211" customFormat="1" hidden="1"/>
    <row r="11360" s="211" customFormat="1" hidden="1"/>
    <row r="11361" s="211" customFormat="1" hidden="1"/>
    <row r="11362" s="211" customFormat="1" hidden="1"/>
    <row r="11363" s="211" customFormat="1" hidden="1"/>
    <row r="11364" s="211" customFormat="1" hidden="1"/>
    <row r="11365" s="211" customFormat="1" hidden="1"/>
    <row r="11366" s="211" customFormat="1" hidden="1"/>
    <row r="11367" s="211" customFormat="1" hidden="1"/>
    <row r="11368" s="211" customFormat="1" hidden="1"/>
    <row r="11369" s="211" customFormat="1" hidden="1"/>
    <row r="11370" s="211" customFormat="1" hidden="1"/>
    <row r="11371" s="211" customFormat="1" hidden="1"/>
    <row r="11372" s="211" customFormat="1" hidden="1"/>
    <row r="11373" s="211" customFormat="1" hidden="1"/>
    <row r="11374" s="211" customFormat="1" hidden="1"/>
    <row r="11375" s="211" customFormat="1" hidden="1"/>
    <row r="11376" s="211" customFormat="1" hidden="1"/>
    <row r="11377" s="211" customFormat="1" hidden="1"/>
    <row r="11378" s="211" customFormat="1" hidden="1"/>
    <row r="11379" s="211" customFormat="1" hidden="1"/>
    <row r="11380" s="211" customFormat="1" hidden="1"/>
    <row r="11381" s="211" customFormat="1" hidden="1"/>
    <row r="11382" s="211" customFormat="1" hidden="1"/>
    <row r="11383" s="211" customFormat="1" hidden="1"/>
    <row r="11384" s="211" customFormat="1" hidden="1"/>
    <row r="11385" s="211" customFormat="1" hidden="1"/>
    <row r="11386" s="211" customFormat="1" hidden="1"/>
    <row r="11387" s="211" customFormat="1" hidden="1"/>
    <row r="11388" s="211" customFormat="1" hidden="1"/>
    <row r="11389" s="211" customFormat="1" hidden="1"/>
    <row r="11390" s="211" customFormat="1" hidden="1"/>
    <row r="11391" s="211" customFormat="1" hidden="1"/>
    <row r="11392" s="211" customFormat="1" hidden="1"/>
    <row r="11393" s="211" customFormat="1" hidden="1"/>
    <row r="11394" s="211" customFormat="1" hidden="1"/>
    <row r="11395" s="211" customFormat="1" hidden="1"/>
    <row r="11396" s="211" customFormat="1" hidden="1"/>
    <row r="11397" s="211" customFormat="1" hidden="1"/>
    <row r="11398" s="211" customFormat="1" hidden="1"/>
    <row r="11399" s="211" customFormat="1" hidden="1"/>
    <row r="11400" s="211" customFormat="1" hidden="1"/>
    <row r="11401" s="211" customFormat="1" hidden="1"/>
    <row r="11402" s="211" customFormat="1" hidden="1"/>
    <row r="11403" s="211" customFormat="1" hidden="1"/>
    <row r="11404" s="211" customFormat="1" hidden="1"/>
    <row r="11405" s="211" customFormat="1" hidden="1"/>
    <row r="11406" s="211" customFormat="1" hidden="1"/>
    <row r="11407" s="211" customFormat="1" hidden="1"/>
    <row r="11408" s="211" customFormat="1" hidden="1"/>
    <row r="11409" s="211" customFormat="1" hidden="1"/>
    <row r="11410" s="211" customFormat="1" hidden="1"/>
    <row r="11411" s="211" customFormat="1" hidden="1"/>
    <row r="11412" s="211" customFormat="1" hidden="1"/>
    <row r="11413" s="211" customFormat="1" hidden="1"/>
    <row r="11414" s="211" customFormat="1" hidden="1"/>
    <row r="11415" s="211" customFormat="1" hidden="1"/>
    <row r="11416" s="211" customFormat="1" hidden="1"/>
    <row r="11417" s="211" customFormat="1" hidden="1"/>
    <row r="11418" s="211" customFormat="1" hidden="1"/>
    <row r="11419" s="211" customFormat="1" hidden="1"/>
    <row r="11420" s="211" customFormat="1" hidden="1"/>
    <row r="11421" s="211" customFormat="1" hidden="1"/>
    <row r="11422" s="211" customFormat="1" hidden="1"/>
    <row r="11423" s="211" customFormat="1" hidden="1"/>
    <row r="11424" s="211" customFormat="1" hidden="1"/>
    <row r="11425" s="211" customFormat="1" hidden="1"/>
    <row r="11426" s="211" customFormat="1" hidden="1"/>
    <row r="11427" s="211" customFormat="1" hidden="1"/>
    <row r="11428" s="211" customFormat="1" hidden="1"/>
    <row r="11429" s="211" customFormat="1" hidden="1"/>
    <row r="11430" s="211" customFormat="1" hidden="1"/>
    <row r="11431" s="211" customFormat="1" hidden="1"/>
    <row r="11432" s="211" customFormat="1" hidden="1"/>
    <row r="11433" s="211" customFormat="1" hidden="1"/>
    <row r="11434" s="211" customFormat="1" hidden="1"/>
    <row r="11435" s="211" customFormat="1" hidden="1"/>
    <row r="11436" s="211" customFormat="1" hidden="1"/>
    <row r="11437" s="211" customFormat="1" hidden="1"/>
    <row r="11438" s="211" customFormat="1" hidden="1"/>
    <row r="11439" s="211" customFormat="1" hidden="1"/>
    <row r="11440" s="211" customFormat="1" hidden="1"/>
    <row r="11441" s="211" customFormat="1" hidden="1"/>
    <row r="11442" s="211" customFormat="1" hidden="1"/>
    <row r="11443" s="211" customFormat="1" hidden="1"/>
    <row r="11444" s="211" customFormat="1" hidden="1"/>
    <row r="11445" s="211" customFormat="1" hidden="1"/>
    <row r="11446" s="211" customFormat="1" hidden="1"/>
    <row r="11447" s="211" customFormat="1" hidden="1"/>
    <row r="11448" s="211" customFormat="1" hidden="1"/>
    <row r="11449" s="211" customFormat="1" hidden="1"/>
    <row r="11450" s="211" customFormat="1" hidden="1"/>
    <row r="11451" s="211" customFormat="1" hidden="1"/>
    <row r="11452" s="211" customFormat="1" hidden="1"/>
    <row r="11453" s="211" customFormat="1" hidden="1"/>
    <row r="11454" s="211" customFormat="1" hidden="1"/>
    <row r="11455" s="211" customFormat="1" hidden="1"/>
    <row r="11456" s="211" customFormat="1" hidden="1"/>
    <row r="11457" s="211" customFormat="1" hidden="1"/>
    <row r="11458" s="211" customFormat="1" hidden="1"/>
    <row r="11459" s="211" customFormat="1" hidden="1"/>
    <row r="11460" s="211" customFormat="1" hidden="1"/>
    <row r="11461" s="211" customFormat="1" hidden="1"/>
    <row r="11462" s="211" customFormat="1" hidden="1"/>
    <row r="11463" s="211" customFormat="1" hidden="1"/>
    <row r="11464" s="211" customFormat="1" hidden="1"/>
    <row r="11465" s="211" customFormat="1" hidden="1"/>
    <row r="11466" s="211" customFormat="1" hidden="1"/>
    <row r="11467" s="211" customFormat="1" hidden="1"/>
    <row r="11468" s="211" customFormat="1" hidden="1"/>
    <row r="11469" s="211" customFormat="1" hidden="1"/>
    <row r="11470" s="211" customFormat="1" hidden="1"/>
    <row r="11471" s="211" customFormat="1" hidden="1"/>
    <row r="11472" s="211" customFormat="1" hidden="1"/>
    <row r="11473" s="211" customFormat="1" hidden="1"/>
    <row r="11474" s="211" customFormat="1" hidden="1"/>
    <row r="11475" s="211" customFormat="1" hidden="1"/>
    <row r="11476" s="211" customFormat="1" hidden="1"/>
    <row r="11477" s="211" customFormat="1" hidden="1"/>
    <row r="11478" s="211" customFormat="1" hidden="1"/>
    <row r="11479" s="211" customFormat="1" hidden="1"/>
    <row r="11480" s="211" customFormat="1" hidden="1"/>
    <row r="11481" s="211" customFormat="1" hidden="1"/>
    <row r="11482" s="211" customFormat="1" hidden="1"/>
    <row r="11483" s="211" customFormat="1" hidden="1"/>
    <row r="11484" s="211" customFormat="1" hidden="1"/>
    <row r="11485" s="211" customFormat="1" hidden="1"/>
    <row r="11486" s="211" customFormat="1" hidden="1"/>
    <row r="11487" s="211" customFormat="1" hidden="1"/>
    <row r="11488" s="211" customFormat="1" hidden="1"/>
    <row r="11489" s="211" customFormat="1" hidden="1"/>
    <row r="11490" s="211" customFormat="1" hidden="1"/>
    <row r="11491" s="211" customFormat="1" hidden="1"/>
    <row r="11492" s="211" customFormat="1" hidden="1"/>
    <row r="11493" s="211" customFormat="1" hidden="1"/>
    <row r="11494" s="211" customFormat="1" hidden="1"/>
    <row r="11495" s="211" customFormat="1" hidden="1"/>
    <row r="11496" s="211" customFormat="1" hidden="1"/>
    <row r="11497" s="211" customFormat="1" hidden="1"/>
    <row r="11498" s="211" customFormat="1" hidden="1"/>
    <row r="11499" s="211" customFormat="1" hidden="1"/>
    <row r="11500" s="211" customFormat="1" hidden="1"/>
    <row r="11501" s="211" customFormat="1" hidden="1"/>
    <row r="11502" s="211" customFormat="1" hidden="1"/>
    <row r="11503" s="211" customFormat="1" hidden="1"/>
    <row r="11504" s="211" customFormat="1" hidden="1"/>
    <row r="11505" s="211" customFormat="1" hidden="1"/>
    <row r="11506" s="211" customFormat="1" hidden="1"/>
    <row r="11507" s="211" customFormat="1" hidden="1"/>
    <row r="11508" s="211" customFormat="1" hidden="1"/>
    <row r="11509" s="211" customFormat="1" hidden="1"/>
    <row r="11510" s="211" customFormat="1" hidden="1"/>
    <row r="11511" s="211" customFormat="1" hidden="1"/>
    <row r="11512" s="211" customFormat="1" hidden="1"/>
    <row r="11513" s="211" customFormat="1" hidden="1"/>
    <row r="11514" s="211" customFormat="1" hidden="1"/>
    <row r="11515" s="211" customFormat="1" hidden="1"/>
    <row r="11516" s="211" customFormat="1" hidden="1"/>
    <row r="11517" s="211" customFormat="1" hidden="1"/>
    <row r="11518" s="211" customFormat="1" hidden="1"/>
    <row r="11519" s="211" customFormat="1" hidden="1"/>
    <row r="11520" s="211" customFormat="1" hidden="1"/>
    <row r="11521" s="211" customFormat="1" hidden="1"/>
    <row r="11522" s="211" customFormat="1" hidden="1"/>
    <row r="11523" s="211" customFormat="1" hidden="1"/>
    <row r="11524" s="211" customFormat="1" hidden="1"/>
    <row r="11525" s="211" customFormat="1" hidden="1"/>
    <row r="11526" s="211" customFormat="1" hidden="1"/>
    <row r="11527" s="211" customFormat="1" hidden="1"/>
    <row r="11528" s="211" customFormat="1" hidden="1"/>
    <row r="11529" s="211" customFormat="1" hidden="1"/>
    <row r="11530" s="211" customFormat="1" hidden="1"/>
    <row r="11531" s="211" customFormat="1" hidden="1"/>
    <row r="11532" s="211" customFormat="1" hidden="1"/>
    <row r="11533" s="211" customFormat="1" hidden="1"/>
    <row r="11534" s="211" customFormat="1" hidden="1"/>
    <row r="11535" s="211" customFormat="1" hidden="1"/>
    <row r="11536" s="211" customFormat="1" hidden="1"/>
    <row r="11537" s="211" customFormat="1" hidden="1"/>
    <row r="11538" s="211" customFormat="1" hidden="1"/>
    <row r="11539" s="211" customFormat="1" hidden="1"/>
    <row r="11540" s="211" customFormat="1" hidden="1"/>
    <row r="11541" s="211" customFormat="1" hidden="1"/>
    <row r="11542" s="211" customFormat="1" hidden="1"/>
    <row r="11543" s="211" customFormat="1" hidden="1"/>
    <row r="11544" s="211" customFormat="1" hidden="1"/>
    <row r="11545" s="211" customFormat="1" hidden="1"/>
    <row r="11546" s="211" customFormat="1" hidden="1"/>
    <row r="11547" s="211" customFormat="1" hidden="1"/>
    <row r="11548" s="211" customFormat="1" hidden="1"/>
    <row r="11549" s="211" customFormat="1" hidden="1"/>
    <row r="11550" s="211" customFormat="1" hidden="1"/>
    <row r="11551" s="211" customFormat="1" hidden="1"/>
    <row r="11552" s="211" customFormat="1" hidden="1"/>
    <row r="11553" s="211" customFormat="1" hidden="1"/>
    <row r="11554" s="211" customFormat="1" hidden="1"/>
    <row r="11555" s="211" customFormat="1" hidden="1"/>
    <row r="11556" s="211" customFormat="1" hidden="1"/>
    <row r="11557" s="211" customFormat="1" hidden="1"/>
    <row r="11558" s="211" customFormat="1" hidden="1"/>
    <row r="11559" s="211" customFormat="1" hidden="1"/>
    <row r="11560" s="211" customFormat="1" hidden="1"/>
    <row r="11561" s="211" customFormat="1" hidden="1"/>
    <row r="11562" s="211" customFormat="1" hidden="1"/>
    <row r="11563" s="211" customFormat="1" hidden="1"/>
    <row r="11564" s="211" customFormat="1" hidden="1"/>
    <row r="11565" s="211" customFormat="1" hidden="1"/>
    <row r="11566" s="211" customFormat="1" hidden="1"/>
    <row r="11567" s="211" customFormat="1" hidden="1"/>
    <row r="11568" s="211" customFormat="1" hidden="1"/>
    <row r="11569" s="211" customFormat="1" hidden="1"/>
    <row r="11570" s="211" customFormat="1" hidden="1"/>
    <row r="11571" s="211" customFormat="1" hidden="1"/>
    <row r="11572" s="211" customFormat="1" hidden="1"/>
    <row r="11573" s="211" customFormat="1" hidden="1"/>
    <row r="11574" s="211" customFormat="1" hidden="1"/>
    <row r="11575" s="211" customFormat="1" hidden="1"/>
    <row r="11576" s="211" customFormat="1" hidden="1"/>
    <row r="11577" s="211" customFormat="1" hidden="1"/>
    <row r="11578" s="211" customFormat="1" hidden="1"/>
    <row r="11579" s="211" customFormat="1" hidden="1"/>
    <row r="11580" s="211" customFormat="1" hidden="1"/>
    <row r="11581" s="211" customFormat="1" hidden="1"/>
    <row r="11582" s="211" customFormat="1" hidden="1"/>
    <row r="11583" s="211" customFormat="1" hidden="1"/>
    <row r="11584" s="211" customFormat="1" hidden="1"/>
    <row r="11585" s="211" customFormat="1" hidden="1"/>
    <row r="11586" s="211" customFormat="1" hidden="1"/>
    <row r="11587" s="211" customFormat="1" hidden="1"/>
    <row r="11588" s="211" customFormat="1" hidden="1"/>
    <row r="11589" s="211" customFormat="1" hidden="1"/>
    <row r="11590" s="211" customFormat="1" hidden="1"/>
    <row r="11591" s="211" customFormat="1" hidden="1"/>
    <row r="11592" s="211" customFormat="1" hidden="1"/>
    <row r="11593" s="211" customFormat="1" hidden="1"/>
    <row r="11594" s="211" customFormat="1" hidden="1"/>
    <row r="11595" s="211" customFormat="1" hidden="1"/>
    <row r="11596" s="211" customFormat="1" hidden="1"/>
    <row r="11597" s="211" customFormat="1" hidden="1"/>
    <row r="11598" s="211" customFormat="1" hidden="1"/>
    <row r="11599" s="211" customFormat="1" hidden="1"/>
    <row r="11600" s="211" customFormat="1" hidden="1"/>
    <row r="11601" s="211" customFormat="1" hidden="1"/>
    <row r="11602" s="211" customFormat="1" hidden="1"/>
    <row r="11603" s="211" customFormat="1" hidden="1"/>
    <row r="11604" s="211" customFormat="1" hidden="1"/>
    <row r="11605" s="211" customFormat="1" hidden="1"/>
    <row r="11606" s="211" customFormat="1" hidden="1"/>
    <row r="11607" s="211" customFormat="1" hidden="1"/>
    <row r="11608" s="211" customFormat="1" hidden="1"/>
    <row r="11609" s="211" customFormat="1" hidden="1"/>
    <row r="11610" s="211" customFormat="1" hidden="1"/>
    <row r="11611" s="211" customFormat="1" hidden="1"/>
    <row r="11612" s="211" customFormat="1" hidden="1"/>
    <row r="11613" s="211" customFormat="1" hidden="1"/>
    <row r="11614" s="211" customFormat="1" hidden="1"/>
    <row r="11615" s="211" customFormat="1" hidden="1"/>
    <row r="11616" s="211" customFormat="1" hidden="1"/>
    <row r="11617" s="211" customFormat="1" hidden="1"/>
    <row r="11618" s="211" customFormat="1" hidden="1"/>
    <row r="11619" s="211" customFormat="1" hidden="1"/>
    <row r="11620" s="211" customFormat="1" hidden="1"/>
    <row r="11621" s="211" customFormat="1" hidden="1"/>
    <row r="11622" s="211" customFormat="1" hidden="1"/>
    <row r="11623" s="211" customFormat="1" hidden="1"/>
    <row r="11624" s="211" customFormat="1" hidden="1"/>
    <row r="11625" s="211" customFormat="1" hidden="1"/>
    <row r="11626" s="211" customFormat="1" hidden="1"/>
    <row r="11627" s="211" customFormat="1" hidden="1"/>
    <row r="11628" s="211" customFormat="1" hidden="1"/>
    <row r="11629" s="211" customFormat="1" hidden="1"/>
    <row r="11630" s="211" customFormat="1" hidden="1"/>
    <row r="11631" s="211" customFormat="1" hidden="1"/>
    <row r="11632" s="211" customFormat="1" hidden="1"/>
    <row r="11633" s="211" customFormat="1" hidden="1"/>
    <row r="11634" s="211" customFormat="1" hidden="1"/>
    <row r="11635" s="211" customFormat="1" hidden="1"/>
    <row r="11636" s="211" customFormat="1" hidden="1"/>
    <row r="11637" s="211" customFormat="1" hidden="1"/>
    <row r="11638" s="211" customFormat="1" hidden="1"/>
    <row r="11639" s="211" customFormat="1" hidden="1"/>
    <row r="11640" s="211" customFormat="1" hidden="1"/>
    <row r="11641" s="211" customFormat="1" hidden="1"/>
    <row r="11642" s="211" customFormat="1" hidden="1"/>
    <row r="11643" s="211" customFormat="1" hidden="1"/>
    <row r="11644" s="211" customFormat="1" hidden="1"/>
    <row r="11645" s="211" customFormat="1" hidden="1"/>
    <row r="11646" s="211" customFormat="1" hidden="1"/>
    <row r="11647" s="211" customFormat="1" hidden="1"/>
    <row r="11648" s="211" customFormat="1" hidden="1"/>
    <row r="11649" s="211" customFormat="1" hidden="1"/>
    <row r="11650" s="211" customFormat="1" hidden="1"/>
    <row r="11651" s="211" customFormat="1" hidden="1"/>
    <row r="11652" s="211" customFormat="1" hidden="1"/>
    <row r="11653" s="211" customFormat="1" hidden="1"/>
    <row r="11654" s="211" customFormat="1" hidden="1"/>
    <row r="11655" s="211" customFormat="1" hidden="1"/>
    <row r="11656" s="211" customFormat="1" hidden="1"/>
    <row r="11657" s="211" customFormat="1" hidden="1"/>
    <row r="11658" s="211" customFormat="1" hidden="1"/>
    <row r="11659" s="211" customFormat="1" hidden="1"/>
    <row r="11660" s="211" customFormat="1" hidden="1"/>
    <row r="11661" s="211" customFormat="1" hidden="1"/>
    <row r="11662" s="211" customFormat="1" hidden="1"/>
    <row r="11663" s="211" customFormat="1" hidden="1"/>
    <row r="11664" s="211" customFormat="1" hidden="1"/>
    <row r="11665" s="211" customFormat="1" hidden="1"/>
    <row r="11666" s="211" customFormat="1" hidden="1"/>
    <row r="11667" s="211" customFormat="1" hidden="1"/>
    <row r="11668" s="211" customFormat="1" hidden="1"/>
    <row r="11669" s="211" customFormat="1" hidden="1"/>
    <row r="11670" s="211" customFormat="1" hidden="1"/>
    <row r="11671" s="211" customFormat="1" hidden="1"/>
    <row r="11672" s="211" customFormat="1" hidden="1"/>
    <row r="11673" s="211" customFormat="1" hidden="1"/>
    <row r="11674" s="211" customFormat="1" hidden="1"/>
    <row r="11675" s="211" customFormat="1" hidden="1"/>
    <row r="11676" s="211" customFormat="1" hidden="1"/>
    <row r="11677" s="211" customFormat="1" hidden="1"/>
    <row r="11678" s="211" customFormat="1" hidden="1"/>
    <row r="11679" s="211" customFormat="1" hidden="1"/>
    <row r="11680" s="211" customFormat="1" hidden="1"/>
    <row r="11681" s="211" customFormat="1" hidden="1"/>
    <row r="11682" s="211" customFormat="1" hidden="1"/>
    <row r="11683" s="211" customFormat="1" hidden="1"/>
    <row r="11684" s="211" customFormat="1" hidden="1"/>
    <row r="11685" s="211" customFormat="1" hidden="1"/>
    <row r="11686" s="211" customFormat="1" hidden="1"/>
    <row r="11687" s="211" customFormat="1" hidden="1"/>
    <row r="11688" s="211" customFormat="1" hidden="1"/>
    <row r="11689" s="211" customFormat="1" hidden="1"/>
    <row r="11690" s="211" customFormat="1" hidden="1"/>
    <row r="11691" s="211" customFormat="1" hidden="1"/>
    <row r="11692" s="211" customFormat="1" hidden="1"/>
    <row r="11693" s="211" customFormat="1" hidden="1"/>
    <row r="11694" s="211" customFormat="1" hidden="1"/>
    <row r="11695" s="211" customFormat="1" hidden="1"/>
    <row r="11696" s="211" customFormat="1" hidden="1"/>
    <row r="11697" s="211" customFormat="1" hidden="1"/>
    <row r="11698" s="211" customFormat="1" hidden="1"/>
    <row r="11699" s="211" customFormat="1" hidden="1"/>
    <row r="11700" s="211" customFormat="1" hidden="1"/>
    <row r="11701" s="211" customFormat="1" hidden="1"/>
    <row r="11702" s="211" customFormat="1" hidden="1"/>
    <row r="11703" s="211" customFormat="1" hidden="1"/>
    <row r="11704" s="211" customFormat="1" hidden="1"/>
    <row r="11705" s="211" customFormat="1" hidden="1"/>
    <row r="11706" s="211" customFormat="1" hidden="1"/>
    <row r="11707" s="211" customFormat="1" hidden="1"/>
    <row r="11708" s="211" customFormat="1" hidden="1"/>
    <row r="11709" s="211" customFormat="1" hidden="1"/>
    <row r="11710" s="211" customFormat="1" hidden="1"/>
    <row r="11711" s="211" customFormat="1" hidden="1"/>
    <row r="11712" s="211" customFormat="1" hidden="1"/>
    <row r="11713" s="211" customFormat="1" hidden="1"/>
    <row r="11714" s="211" customFormat="1" hidden="1"/>
    <row r="11715" s="211" customFormat="1" hidden="1"/>
    <row r="11716" s="211" customFormat="1" hidden="1"/>
    <row r="11717" s="211" customFormat="1" hidden="1"/>
    <row r="11718" s="211" customFormat="1" hidden="1"/>
    <row r="11719" s="211" customFormat="1" hidden="1"/>
    <row r="11720" s="211" customFormat="1" hidden="1"/>
    <row r="11721" s="211" customFormat="1" hidden="1"/>
    <row r="11722" s="211" customFormat="1" hidden="1"/>
    <row r="11723" s="211" customFormat="1" hidden="1"/>
    <row r="11724" s="211" customFormat="1" hidden="1"/>
    <row r="11725" s="211" customFormat="1" hidden="1"/>
    <row r="11726" s="211" customFormat="1" hidden="1"/>
    <row r="11727" s="211" customFormat="1" hidden="1"/>
    <row r="11728" s="211" customFormat="1" hidden="1"/>
    <row r="11729" s="211" customFormat="1" hidden="1"/>
    <row r="11730" s="211" customFormat="1" hidden="1"/>
    <row r="11731" s="211" customFormat="1" hidden="1"/>
    <row r="11732" s="211" customFormat="1" hidden="1"/>
    <row r="11733" s="211" customFormat="1" hidden="1"/>
    <row r="11734" s="211" customFormat="1" hidden="1"/>
    <row r="11735" s="211" customFormat="1" hidden="1"/>
    <row r="11736" s="211" customFormat="1" hidden="1"/>
    <row r="11737" s="211" customFormat="1" hidden="1"/>
    <row r="11738" s="211" customFormat="1" hidden="1"/>
    <row r="11739" s="211" customFormat="1" hidden="1"/>
    <row r="11740" s="211" customFormat="1" hidden="1"/>
    <row r="11741" s="211" customFormat="1" hidden="1"/>
    <row r="11742" s="211" customFormat="1" hidden="1"/>
    <row r="11743" s="211" customFormat="1" hidden="1"/>
    <row r="11744" s="211" customFormat="1" hidden="1"/>
    <row r="11745" s="211" customFormat="1" hidden="1"/>
    <row r="11746" s="211" customFormat="1" hidden="1"/>
    <row r="11747" s="211" customFormat="1" hidden="1"/>
    <row r="11748" s="211" customFormat="1" hidden="1"/>
    <row r="11749" s="211" customFormat="1" hidden="1"/>
    <row r="11750" s="211" customFormat="1" hidden="1"/>
    <row r="11751" s="211" customFormat="1" hidden="1"/>
    <row r="11752" s="211" customFormat="1" hidden="1"/>
    <row r="11753" s="211" customFormat="1" hidden="1"/>
    <row r="11754" s="211" customFormat="1" hidden="1"/>
    <row r="11755" s="211" customFormat="1" hidden="1"/>
    <row r="11756" s="211" customFormat="1" hidden="1"/>
    <row r="11757" s="211" customFormat="1" hidden="1"/>
    <row r="11758" s="211" customFormat="1" hidden="1"/>
    <row r="11759" s="211" customFormat="1" hidden="1"/>
    <row r="11760" s="211" customFormat="1" hidden="1"/>
    <row r="11761" s="211" customFormat="1" hidden="1"/>
    <row r="11762" s="211" customFormat="1" hidden="1"/>
    <row r="11763" s="211" customFormat="1" hidden="1"/>
    <row r="11764" s="211" customFormat="1" hidden="1"/>
    <row r="11765" s="211" customFormat="1" hidden="1"/>
    <row r="11766" s="211" customFormat="1" hidden="1"/>
    <row r="11767" s="211" customFormat="1" hidden="1"/>
    <row r="11768" s="211" customFormat="1" hidden="1"/>
    <row r="11769" s="211" customFormat="1" hidden="1"/>
    <row r="11770" s="211" customFormat="1" hidden="1"/>
    <row r="11771" s="211" customFormat="1" hidden="1"/>
    <row r="11772" s="211" customFormat="1" hidden="1"/>
    <row r="11773" s="211" customFormat="1" hidden="1"/>
    <row r="11774" s="211" customFormat="1" hidden="1"/>
    <row r="11775" s="211" customFormat="1" hidden="1"/>
    <row r="11776" s="211" customFormat="1" hidden="1"/>
    <row r="11777" s="211" customFormat="1" hidden="1"/>
    <row r="11778" s="211" customFormat="1" hidden="1"/>
    <row r="11779" s="211" customFormat="1" hidden="1"/>
    <row r="11780" s="211" customFormat="1" hidden="1"/>
    <row r="11781" s="211" customFormat="1" hidden="1"/>
    <row r="11782" s="211" customFormat="1" hidden="1"/>
    <row r="11783" s="211" customFormat="1" hidden="1"/>
    <row r="11784" s="211" customFormat="1" hidden="1"/>
    <row r="11785" s="211" customFormat="1" hidden="1"/>
    <row r="11786" s="211" customFormat="1" hidden="1"/>
    <row r="11787" s="211" customFormat="1" hidden="1"/>
    <row r="11788" s="211" customFormat="1" hidden="1"/>
    <row r="11789" s="211" customFormat="1" hidden="1"/>
    <row r="11790" s="211" customFormat="1" hidden="1"/>
    <row r="11791" s="211" customFormat="1" hidden="1"/>
    <row r="11792" s="211" customFormat="1" hidden="1"/>
    <row r="11793" s="211" customFormat="1" hidden="1"/>
    <row r="11794" s="211" customFormat="1" hidden="1"/>
    <row r="11795" s="211" customFormat="1" hidden="1"/>
    <row r="11796" s="211" customFormat="1" hidden="1"/>
    <row r="11797" s="211" customFormat="1" hidden="1"/>
    <row r="11798" s="211" customFormat="1" hidden="1"/>
    <row r="11799" s="211" customFormat="1" hidden="1"/>
    <row r="11800" s="211" customFormat="1" hidden="1"/>
    <row r="11801" s="211" customFormat="1" hidden="1"/>
    <row r="11802" s="211" customFormat="1" hidden="1"/>
    <row r="11803" s="211" customFormat="1" hidden="1"/>
    <row r="11804" s="211" customFormat="1" hidden="1"/>
    <row r="11805" s="211" customFormat="1" hidden="1"/>
    <row r="11806" s="211" customFormat="1" hidden="1"/>
    <row r="11807" s="211" customFormat="1" hidden="1"/>
    <row r="11808" s="211" customFormat="1" hidden="1"/>
    <row r="11809" s="211" customFormat="1" hidden="1"/>
    <row r="11810" s="211" customFormat="1" hidden="1"/>
    <row r="11811" s="211" customFormat="1" hidden="1"/>
    <row r="11812" s="211" customFormat="1" hidden="1"/>
    <row r="11813" s="211" customFormat="1" hidden="1"/>
    <row r="11814" s="211" customFormat="1" hidden="1"/>
    <row r="11815" s="211" customFormat="1" hidden="1"/>
    <row r="11816" s="211" customFormat="1" hidden="1"/>
    <row r="11817" s="211" customFormat="1" hidden="1"/>
    <row r="11818" s="211" customFormat="1" hidden="1"/>
    <row r="11819" s="211" customFormat="1" hidden="1"/>
    <row r="11820" s="211" customFormat="1" hidden="1"/>
    <row r="11821" s="211" customFormat="1" hidden="1"/>
    <row r="11822" s="211" customFormat="1" hidden="1"/>
    <row r="11823" s="211" customFormat="1" hidden="1"/>
    <row r="11824" s="211" customFormat="1" hidden="1"/>
    <row r="11825" s="211" customFormat="1" hidden="1"/>
    <row r="11826" s="211" customFormat="1" hidden="1"/>
    <row r="11827" s="211" customFormat="1" hidden="1"/>
    <row r="11828" s="211" customFormat="1" hidden="1"/>
    <row r="11829" s="211" customFormat="1" hidden="1"/>
    <row r="11830" s="211" customFormat="1" hidden="1"/>
    <row r="11831" s="211" customFormat="1" hidden="1"/>
    <row r="11832" s="211" customFormat="1" hidden="1"/>
    <row r="11833" s="211" customFormat="1" hidden="1"/>
    <row r="11834" s="211" customFormat="1" hidden="1"/>
    <row r="11835" s="211" customFormat="1" hidden="1"/>
    <row r="11836" s="211" customFormat="1" hidden="1"/>
    <row r="11837" s="211" customFormat="1" hidden="1"/>
    <row r="11838" s="211" customFormat="1" hidden="1"/>
    <row r="11839" s="211" customFormat="1" hidden="1"/>
    <row r="11840" s="211" customFormat="1" hidden="1"/>
    <row r="11841" s="211" customFormat="1" hidden="1"/>
    <row r="11842" s="211" customFormat="1" hidden="1"/>
    <row r="11843" s="211" customFormat="1" hidden="1"/>
    <row r="11844" s="211" customFormat="1" hidden="1"/>
    <row r="11845" s="211" customFormat="1" hidden="1"/>
    <row r="11846" s="211" customFormat="1" hidden="1"/>
    <row r="11847" s="211" customFormat="1" hidden="1"/>
    <row r="11848" s="211" customFormat="1" hidden="1"/>
    <row r="11849" s="211" customFormat="1" hidden="1"/>
    <row r="11850" s="211" customFormat="1" hidden="1"/>
    <row r="11851" s="211" customFormat="1" hidden="1"/>
    <row r="11852" s="211" customFormat="1" hidden="1"/>
    <row r="11853" s="211" customFormat="1" hidden="1"/>
    <row r="11854" s="211" customFormat="1" hidden="1"/>
    <row r="11855" s="211" customFormat="1" hidden="1"/>
    <row r="11856" s="211" customFormat="1" hidden="1"/>
    <row r="11857" s="211" customFormat="1" hidden="1"/>
    <row r="11858" s="211" customFormat="1" hidden="1"/>
    <row r="11859" s="211" customFormat="1" hidden="1"/>
    <row r="11860" s="211" customFormat="1" hidden="1"/>
    <row r="11861" s="211" customFormat="1" hidden="1"/>
    <row r="11862" s="211" customFormat="1" hidden="1"/>
    <row r="11863" s="211" customFormat="1" hidden="1"/>
    <row r="11864" s="211" customFormat="1" hidden="1"/>
    <row r="11865" s="211" customFormat="1" hidden="1"/>
    <row r="11866" s="211" customFormat="1" hidden="1"/>
    <row r="11867" s="211" customFormat="1" hidden="1"/>
    <row r="11868" s="211" customFormat="1" hidden="1"/>
    <row r="11869" s="211" customFormat="1" hidden="1"/>
    <row r="11870" s="211" customFormat="1" hidden="1"/>
    <row r="11871" s="211" customFormat="1" hidden="1"/>
    <row r="11872" s="211" customFormat="1" hidden="1"/>
    <row r="11873" s="211" customFormat="1" hidden="1"/>
    <row r="11874" s="211" customFormat="1" hidden="1"/>
    <row r="11875" s="211" customFormat="1" hidden="1"/>
    <row r="11876" s="211" customFormat="1" hidden="1"/>
    <row r="11877" s="211" customFormat="1" hidden="1"/>
    <row r="11878" s="211" customFormat="1" hidden="1"/>
    <row r="11879" s="211" customFormat="1" hidden="1"/>
    <row r="11880" s="211" customFormat="1" hidden="1"/>
    <row r="11881" s="211" customFormat="1" hidden="1"/>
    <row r="11882" s="211" customFormat="1" hidden="1"/>
    <row r="11883" s="211" customFormat="1" hidden="1"/>
    <row r="11884" s="211" customFormat="1" hidden="1"/>
    <row r="11885" s="211" customFormat="1" hidden="1"/>
    <row r="11886" s="211" customFormat="1" hidden="1"/>
    <row r="11887" s="211" customFormat="1" hidden="1"/>
    <row r="11888" s="211" customFormat="1" hidden="1"/>
    <row r="11889" s="211" customFormat="1" hidden="1"/>
    <row r="11890" s="211" customFormat="1" hidden="1"/>
    <row r="11891" s="211" customFormat="1" hidden="1"/>
    <row r="11892" s="211" customFormat="1" hidden="1"/>
    <row r="11893" s="211" customFormat="1" hidden="1"/>
    <row r="11894" s="211" customFormat="1" hidden="1"/>
    <row r="11895" s="211" customFormat="1" hidden="1"/>
    <row r="11896" s="211" customFormat="1" hidden="1"/>
    <row r="11897" s="211" customFormat="1" hidden="1"/>
    <row r="11898" s="211" customFormat="1" hidden="1"/>
    <row r="11899" s="211" customFormat="1" hidden="1"/>
    <row r="11900" s="211" customFormat="1" hidden="1"/>
    <row r="11901" s="211" customFormat="1" hidden="1"/>
    <row r="11902" s="211" customFormat="1" hidden="1"/>
    <row r="11903" s="211" customFormat="1" hidden="1"/>
    <row r="11904" s="211" customFormat="1" hidden="1"/>
    <row r="11905" s="211" customFormat="1" hidden="1"/>
    <row r="11906" s="211" customFormat="1" hidden="1"/>
    <row r="11907" s="211" customFormat="1" hidden="1"/>
    <row r="11908" s="211" customFormat="1" hidden="1"/>
    <row r="11909" s="211" customFormat="1" hidden="1"/>
    <row r="11910" s="211" customFormat="1" hidden="1"/>
    <row r="11911" s="211" customFormat="1" hidden="1"/>
    <row r="11912" s="211" customFormat="1" hidden="1"/>
    <row r="11913" s="211" customFormat="1" hidden="1"/>
    <row r="11914" s="211" customFormat="1" hidden="1"/>
    <row r="11915" s="211" customFormat="1" hidden="1"/>
    <row r="11916" s="211" customFormat="1" hidden="1"/>
    <row r="11917" s="211" customFormat="1" hidden="1"/>
    <row r="11918" s="211" customFormat="1" hidden="1"/>
    <row r="11919" s="211" customFormat="1" hidden="1"/>
    <row r="11920" s="211" customFormat="1" hidden="1"/>
    <row r="11921" s="211" customFormat="1" hidden="1"/>
    <row r="11922" s="211" customFormat="1" hidden="1"/>
    <row r="11923" s="211" customFormat="1" hidden="1"/>
    <row r="11924" s="211" customFormat="1" hidden="1"/>
    <row r="11925" s="211" customFormat="1" hidden="1"/>
    <row r="11926" s="211" customFormat="1" hidden="1"/>
    <row r="11927" s="211" customFormat="1" hidden="1"/>
    <row r="11928" s="211" customFormat="1" hidden="1"/>
    <row r="11929" s="211" customFormat="1" hidden="1"/>
    <row r="11930" s="211" customFormat="1" hidden="1"/>
    <row r="11931" s="211" customFormat="1" hidden="1"/>
    <row r="11932" s="211" customFormat="1" hidden="1"/>
    <row r="11933" s="211" customFormat="1" hidden="1"/>
    <row r="11934" s="211" customFormat="1" hidden="1"/>
    <row r="11935" s="211" customFormat="1" hidden="1"/>
    <row r="11936" s="211" customFormat="1" hidden="1"/>
    <row r="11937" s="211" customFormat="1" hidden="1"/>
    <row r="11938" s="211" customFormat="1" hidden="1"/>
    <row r="11939" s="211" customFormat="1" hidden="1"/>
    <row r="11940" s="211" customFormat="1" hidden="1"/>
    <row r="11941" s="211" customFormat="1" hidden="1"/>
    <row r="11942" s="211" customFormat="1" hidden="1"/>
    <row r="11943" s="211" customFormat="1" hidden="1"/>
    <row r="11944" s="211" customFormat="1" hidden="1"/>
    <row r="11945" s="211" customFormat="1" hidden="1"/>
    <row r="11946" s="211" customFormat="1" hidden="1"/>
    <row r="11947" s="211" customFormat="1" hidden="1"/>
    <row r="11948" s="211" customFormat="1" hidden="1"/>
    <row r="11949" s="211" customFormat="1" hidden="1"/>
    <row r="11950" s="211" customFormat="1" hidden="1"/>
    <row r="11951" s="211" customFormat="1" hidden="1"/>
    <row r="11952" s="211" customFormat="1" hidden="1"/>
    <row r="11953" s="211" customFormat="1" hidden="1"/>
    <row r="11954" s="211" customFormat="1" hidden="1"/>
    <row r="11955" s="211" customFormat="1" hidden="1"/>
    <row r="11956" s="211" customFormat="1" hidden="1"/>
    <row r="11957" s="211" customFormat="1" hidden="1"/>
    <row r="11958" s="211" customFormat="1" hidden="1"/>
    <row r="11959" s="211" customFormat="1" hidden="1"/>
    <row r="11960" s="211" customFormat="1" hidden="1"/>
    <row r="11961" s="211" customFormat="1" hidden="1"/>
    <row r="11962" s="211" customFormat="1" hidden="1"/>
    <row r="11963" s="211" customFormat="1" hidden="1"/>
    <row r="11964" s="211" customFormat="1" hidden="1"/>
    <row r="11965" s="211" customFormat="1" hidden="1"/>
    <row r="11966" s="211" customFormat="1" hidden="1"/>
    <row r="11967" s="211" customFormat="1" hidden="1"/>
    <row r="11968" s="211" customFormat="1" hidden="1"/>
    <row r="11969" s="211" customFormat="1" hidden="1"/>
    <row r="11970" s="211" customFormat="1" hidden="1"/>
    <row r="11971" s="211" customFormat="1" hidden="1"/>
    <row r="11972" s="211" customFormat="1" hidden="1"/>
    <row r="11973" s="211" customFormat="1" hidden="1"/>
    <row r="11974" s="211" customFormat="1" hidden="1"/>
    <row r="11975" s="211" customFormat="1" hidden="1"/>
    <row r="11976" s="211" customFormat="1" hidden="1"/>
    <row r="11977" s="211" customFormat="1" hidden="1"/>
    <row r="11978" s="211" customFormat="1" hidden="1"/>
    <row r="11979" s="211" customFormat="1" hidden="1"/>
    <row r="11980" s="211" customFormat="1" hidden="1"/>
    <row r="11981" s="211" customFormat="1" hidden="1"/>
    <row r="11982" s="211" customFormat="1" hidden="1"/>
    <row r="11983" s="211" customFormat="1" hidden="1"/>
    <row r="11984" s="211" customFormat="1" hidden="1"/>
    <row r="11985" s="211" customFormat="1" hidden="1"/>
    <row r="11986" s="211" customFormat="1" hidden="1"/>
    <row r="11987" s="211" customFormat="1" hidden="1"/>
    <row r="11988" s="211" customFormat="1" hidden="1"/>
    <row r="11989" s="211" customFormat="1" hidden="1"/>
    <row r="11990" s="211" customFormat="1" hidden="1"/>
    <row r="11991" s="211" customFormat="1" hidden="1"/>
    <row r="11992" s="211" customFormat="1" hidden="1"/>
    <row r="11993" s="211" customFormat="1" hidden="1"/>
    <row r="11994" s="211" customFormat="1" hidden="1"/>
    <row r="11995" s="211" customFormat="1" hidden="1"/>
    <row r="11996" s="211" customFormat="1" hidden="1"/>
    <row r="11997" s="211" customFormat="1" hidden="1"/>
    <row r="11998" s="211" customFormat="1" hidden="1"/>
    <row r="11999" s="211" customFormat="1" hidden="1"/>
    <row r="12000" s="211" customFormat="1" hidden="1"/>
    <row r="12001" s="211" customFormat="1" hidden="1"/>
    <row r="12002" s="211" customFormat="1" hidden="1"/>
    <row r="12003" s="211" customFormat="1" hidden="1"/>
    <row r="12004" s="211" customFormat="1" hidden="1"/>
    <row r="12005" s="211" customFormat="1" hidden="1"/>
    <row r="12006" s="211" customFormat="1" hidden="1"/>
    <row r="12007" s="211" customFormat="1" hidden="1"/>
    <row r="12008" s="211" customFormat="1" hidden="1"/>
    <row r="12009" s="211" customFormat="1" hidden="1"/>
    <row r="12010" s="211" customFormat="1" hidden="1"/>
    <row r="12011" s="211" customFormat="1" hidden="1"/>
    <row r="12012" s="211" customFormat="1" hidden="1"/>
    <row r="12013" s="211" customFormat="1" hidden="1"/>
    <row r="12014" s="211" customFormat="1" hidden="1"/>
    <row r="12015" s="211" customFormat="1" hidden="1"/>
    <row r="12016" s="211" customFormat="1" hidden="1"/>
    <row r="12017" s="211" customFormat="1" hidden="1"/>
    <row r="12018" s="211" customFormat="1" hidden="1"/>
    <row r="12019" s="211" customFormat="1" hidden="1"/>
    <row r="12020" s="211" customFormat="1" hidden="1"/>
    <row r="12021" s="211" customFormat="1" hidden="1"/>
    <row r="12022" s="211" customFormat="1" hidden="1"/>
    <row r="12023" s="211" customFormat="1" hidden="1"/>
    <row r="12024" s="211" customFormat="1" hidden="1"/>
    <row r="12025" s="211" customFormat="1" hidden="1"/>
    <row r="12026" s="211" customFormat="1" hidden="1"/>
    <row r="12027" s="211" customFormat="1" hidden="1"/>
    <row r="12028" s="211" customFormat="1" hidden="1"/>
    <row r="12029" s="211" customFormat="1" hidden="1"/>
    <row r="12030" s="211" customFormat="1" hidden="1"/>
    <row r="12031" s="211" customFormat="1" hidden="1"/>
    <row r="12032" s="211" customFormat="1" hidden="1"/>
    <row r="12033" s="211" customFormat="1" hidden="1"/>
    <row r="12034" s="211" customFormat="1" hidden="1"/>
    <row r="12035" s="211" customFormat="1" hidden="1"/>
    <row r="12036" s="211" customFormat="1" hidden="1"/>
    <row r="12037" s="211" customFormat="1" hidden="1"/>
    <row r="12038" s="211" customFormat="1" hidden="1"/>
    <row r="12039" s="211" customFormat="1" hidden="1"/>
    <row r="12040" s="211" customFormat="1" hidden="1"/>
    <row r="12041" s="211" customFormat="1" hidden="1"/>
    <row r="12042" s="211" customFormat="1" hidden="1"/>
    <row r="12043" s="211" customFormat="1" hidden="1"/>
    <row r="12044" s="211" customFormat="1" hidden="1"/>
    <row r="12045" s="211" customFormat="1" hidden="1"/>
    <row r="12046" s="211" customFormat="1" hidden="1"/>
    <row r="12047" s="211" customFormat="1" hidden="1"/>
    <row r="12048" s="211" customFormat="1" hidden="1"/>
    <row r="12049" s="211" customFormat="1" hidden="1"/>
    <row r="12050" s="211" customFormat="1" hidden="1"/>
    <row r="12051" s="211" customFormat="1" hidden="1"/>
    <row r="12052" s="211" customFormat="1" hidden="1"/>
    <row r="12053" s="211" customFormat="1" hidden="1"/>
    <row r="12054" s="211" customFormat="1" hidden="1"/>
    <row r="12055" s="211" customFormat="1" hidden="1"/>
    <row r="12056" s="211" customFormat="1" hidden="1"/>
    <row r="12057" s="211" customFormat="1" hidden="1"/>
    <row r="12058" s="211" customFormat="1" hidden="1"/>
    <row r="12059" s="211" customFormat="1" hidden="1"/>
    <row r="12060" s="211" customFormat="1" hidden="1"/>
    <row r="12061" s="211" customFormat="1" hidden="1"/>
    <row r="12062" s="211" customFormat="1" hidden="1"/>
    <row r="12063" s="211" customFormat="1" hidden="1"/>
    <row r="12064" s="211" customFormat="1" hidden="1"/>
    <row r="12065" s="211" customFormat="1" hidden="1"/>
    <row r="12066" s="211" customFormat="1" hidden="1"/>
    <row r="12067" s="211" customFormat="1" hidden="1"/>
    <row r="12068" s="211" customFormat="1" hidden="1"/>
    <row r="12069" s="211" customFormat="1" hidden="1"/>
    <row r="12070" s="211" customFormat="1" hidden="1"/>
    <row r="12071" s="211" customFormat="1" hidden="1"/>
    <row r="12072" s="211" customFormat="1" hidden="1"/>
    <row r="12073" s="211" customFormat="1" hidden="1"/>
    <row r="12074" s="211" customFormat="1" hidden="1"/>
    <row r="12075" s="211" customFormat="1" hidden="1"/>
    <row r="12076" s="211" customFormat="1" hidden="1"/>
    <row r="12077" s="211" customFormat="1" hidden="1"/>
    <row r="12078" s="211" customFormat="1" hidden="1"/>
    <row r="12079" s="211" customFormat="1" hidden="1"/>
    <row r="12080" s="211" customFormat="1" hidden="1"/>
    <row r="12081" s="211" customFormat="1" hidden="1"/>
    <row r="12082" s="211" customFormat="1" hidden="1"/>
    <row r="12083" s="211" customFormat="1" hidden="1"/>
    <row r="12084" s="211" customFormat="1" hidden="1"/>
    <row r="12085" s="211" customFormat="1" hidden="1"/>
    <row r="12086" s="211" customFormat="1" hidden="1"/>
    <row r="12087" s="211" customFormat="1" hidden="1"/>
    <row r="12088" s="211" customFormat="1" hidden="1"/>
    <row r="12089" s="211" customFormat="1" hidden="1"/>
    <row r="12090" s="211" customFormat="1" hidden="1"/>
    <row r="12091" s="211" customFormat="1" hidden="1"/>
    <row r="12092" s="211" customFormat="1" hidden="1"/>
    <row r="12093" s="211" customFormat="1" hidden="1"/>
    <row r="12094" s="211" customFormat="1" hidden="1"/>
    <row r="12095" s="211" customFormat="1" hidden="1"/>
    <row r="12096" s="211" customFormat="1" hidden="1"/>
    <row r="12097" s="211" customFormat="1" hidden="1"/>
    <row r="12098" s="211" customFormat="1" hidden="1"/>
    <row r="12099" s="211" customFormat="1" hidden="1"/>
    <row r="12100" s="211" customFormat="1" hidden="1"/>
    <row r="12101" s="211" customFormat="1" hidden="1"/>
    <row r="12102" s="211" customFormat="1" hidden="1"/>
    <row r="12103" s="211" customFormat="1" hidden="1"/>
    <row r="12104" s="211" customFormat="1" hidden="1"/>
    <row r="12105" s="211" customFormat="1" hidden="1"/>
    <row r="12106" s="211" customFormat="1" hidden="1"/>
    <row r="12107" s="211" customFormat="1" hidden="1"/>
    <row r="12108" s="211" customFormat="1" hidden="1"/>
    <row r="12109" s="211" customFormat="1" hidden="1"/>
    <row r="12110" s="211" customFormat="1" hidden="1"/>
    <row r="12111" s="211" customFormat="1" hidden="1"/>
    <row r="12112" s="211" customFormat="1" hidden="1"/>
    <row r="12113" s="211" customFormat="1" hidden="1"/>
    <row r="12114" s="211" customFormat="1" hidden="1"/>
    <row r="12115" s="211" customFormat="1" hidden="1"/>
    <row r="12116" s="211" customFormat="1" hidden="1"/>
    <row r="12117" s="211" customFormat="1" hidden="1"/>
    <row r="12118" s="211" customFormat="1" hidden="1"/>
    <row r="12119" s="211" customFormat="1" hidden="1"/>
    <row r="12120" s="211" customFormat="1" hidden="1"/>
    <row r="12121" s="211" customFormat="1" hidden="1"/>
    <row r="12122" s="211" customFormat="1" hidden="1"/>
    <row r="12123" s="211" customFormat="1" hidden="1"/>
    <row r="12124" s="211" customFormat="1" hidden="1"/>
    <row r="12125" s="211" customFormat="1" hidden="1"/>
    <row r="12126" s="211" customFormat="1" hidden="1"/>
    <row r="12127" s="211" customFormat="1" hidden="1"/>
    <row r="12128" s="211" customFormat="1" hidden="1"/>
    <row r="12129" s="211" customFormat="1" hidden="1"/>
    <row r="12130" s="211" customFormat="1" hidden="1"/>
    <row r="12131" s="211" customFormat="1" hidden="1"/>
    <row r="12132" s="211" customFormat="1" hidden="1"/>
    <row r="12133" s="211" customFormat="1" hidden="1"/>
    <row r="12134" s="211" customFormat="1" hidden="1"/>
    <row r="12135" s="211" customFormat="1" hidden="1"/>
    <row r="12136" s="211" customFormat="1" hidden="1"/>
    <row r="12137" s="211" customFormat="1" hidden="1"/>
    <row r="12138" s="211" customFormat="1" hidden="1"/>
    <row r="12139" s="211" customFormat="1" hidden="1"/>
    <row r="12140" s="211" customFormat="1" hidden="1"/>
    <row r="12141" s="211" customFormat="1" hidden="1"/>
    <row r="12142" s="211" customFormat="1" hidden="1"/>
    <row r="12143" s="211" customFormat="1" hidden="1"/>
    <row r="12144" s="211" customFormat="1" hidden="1"/>
    <row r="12145" s="211" customFormat="1" hidden="1"/>
    <row r="12146" s="211" customFormat="1" hidden="1"/>
    <row r="12147" s="211" customFormat="1" hidden="1"/>
    <row r="12148" s="211" customFormat="1" hidden="1"/>
    <row r="12149" s="211" customFormat="1" hidden="1"/>
    <row r="12150" s="211" customFormat="1" hidden="1"/>
    <row r="12151" s="211" customFormat="1" hidden="1"/>
    <row r="12152" s="211" customFormat="1" hidden="1"/>
    <row r="12153" s="211" customFormat="1" hidden="1"/>
    <row r="12154" s="211" customFormat="1" hidden="1"/>
    <row r="12155" s="211" customFormat="1" hidden="1"/>
    <row r="12156" s="211" customFormat="1" hidden="1"/>
    <row r="12157" s="211" customFormat="1" hidden="1"/>
    <row r="12158" s="211" customFormat="1" hidden="1"/>
    <row r="12159" s="211" customFormat="1" hidden="1"/>
    <row r="12160" s="211" customFormat="1" hidden="1"/>
    <row r="12161" s="211" customFormat="1" hidden="1"/>
    <row r="12162" s="211" customFormat="1" hidden="1"/>
    <row r="12163" s="211" customFormat="1" hidden="1"/>
    <row r="12164" s="211" customFormat="1" hidden="1"/>
    <row r="12165" s="211" customFormat="1" hidden="1"/>
    <row r="12166" s="211" customFormat="1" hidden="1"/>
    <row r="12167" s="211" customFormat="1" hidden="1"/>
    <row r="12168" s="211" customFormat="1" hidden="1"/>
    <row r="12169" s="211" customFormat="1" hidden="1"/>
    <row r="12170" s="211" customFormat="1" hidden="1"/>
    <row r="12171" s="211" customFormat="1" hidden="1"/>
    <row r="12172" s="211" customFormat="1" hidden="1"/>
    <row r="12173" s="211" customFormat="1" hidden="1"/>
    <row r="12174" s="211" customFormat="1" hidden="1"/>
    <row r="12175" s="211" customFormat="1" hidden="1"/>
    <row r="12176" s="211" customFormat="1" hidden="1"/>
    <row r="12177" s="211" customFormat="1" hidden="1"/>
    <row r="12178" s="211" customFormat="1" hidden="1"/>
    <row r="12179" s="211" customFormat="1" hidden="1"/>
    <row r="12180" s="211" customFormat="1" hidden="1"/>
    <row r="12181" s="211" customFormat="1" hidden="1"/>
    <row r="12182" s="211" customFormat="1" hidden="1"/>
    <row r="12183" s="211" customFormat="1" hidden="1"/>
    <row r="12184" s="211" customFormat="1" hidden="1"/>
    <row r="12185" s="211" customFormat="1" hidden="1"/>
    <row r="12186" s="211" customFormat="1" hidden="1"/>
    <row r="12187" s="211" customFormat="1" hidden="1"/>
    <row r="12188" s="211" customFormat="1" hidden="1"/>
    <row r="12189" s="211" customFormat="1" hidden="1"/>
    <row r="12190" s="211" customFormat="1" hidden="1"/>
    <row r="12191" s="211" customFormat="1" hidden="1"/>
    <row r="12192" s="211" customFormat="1" hidden="1"/>
    <row r="12193" s="211" customFormat="1" hidden="1"/>
    <row r="12194" s="211" customFormat="1" hidden="1"/>
    <row r="12195" s="211" customFormat="1" hidden="1"/>
    <row r="12196" s="211" customFormat="1" hidden="1"/>
    <row r="12197" s="211" customFormat="1" hidden="1"/>
    <row r="12198" s="211" customFormat="1" hidden="1"/>
    <row r="12199" s="211" customFormat="1" hidden="1"/>
    <row r="12200" s="211" customFormat="1" hidden="1"/>
    <row r="12201" s="211" customFormat="1" hidden="1"/>
    <row r="12202" s="211" customFormat="1" hidden="1"/>
    <row r="12203" s="211" customFormat="1" hidden="1"/>
    <row r="12204" s="211" customFormat="1" hidden="1"/>
    <row r="12205" s="211" customFormat="1" hidden="1"/>
    <row r="12206" s="211" customFormat="1" hidden="1"/>
    <row r="12207" s="211" customFormat="1" hidden="1"/>
    <row r="12208" s="211" customFormat="1" hidden="1"/>
    <row r="12209" s="211" customFormat="1" hidden="1"/>
    <row r="12210" s="211" customFormat="1" hidden="1"/>
    <row r="12211" s="211" customFormat="1" hidden="1"/>
    <row r="12212" s="211" customFormat="1" hidden="1"/>
    <row r="12213" s="211" customFormat="1" hidden="1"/>
    <row r="12214" s="211" customFormat="1" hidden="1"/>
    <row r="12215" s="211" customFormat="1" hidden="1"/>
    <row r="12216" s="211" customFormat="1" hidden="1"/>
    <row r="12217" s="211" customFormat="1" hidden="1"/>
    <row r="12218" s="211" customFormat="1" hidden="1"/>
    <row r="12219" s="211" customFormat="1" hidden="1"/>
    <row r="12220" s="211" customFormat="1" hidden="1"/>
    <row r="12221" s="211" customFormat="1" hidden="1"/>
    <row r="12222" s="211" customFormat="1" hidden="1"/>
    <row r="12223" s="211" customFormat="1" hidden="1"/>
    <row r="12224" s="211" customFormat="1" hidden="1"/>
    <row r="12225" s="211" customFormat="1" hidden="1"/>
    <row r="12226" s="211" customFormat="1" hidden="1"/>
    <row r="12227" s="211" customFormat="1" hidden="1"/>
    <row r="12228" s="211" customFormat="1" hidden="1"/>
    <row r="12229" s="211" customFormat="1" hidden="1"/>
    <row r="12230" s="211" customFormat="1" hidden="1"/>
    <row r="12231" s="211" customFormat="1" hidden="1"/>
    <row r="12232" s="211" customFormat="1" hidden="1"/>
    <row r="12233" s="211" customFormat="1" hidden="1"/>
    <row r="12234" s="211" customFormat="1" hidden="1"/>
    <row r="12235" s="211" customFormat="1" hidden="1"/>
    <row r="12236" s="211" customFormat="1" hidden="1"/>
    <row r="12237" s="211" customFormat="1" hidden="1"/>
    <row r="12238" s="211" customFormat="1" hidden="1"/>
    <row r="12239" s="211" customFormat="1" hidden="1"/>
    <row r="12240" s="211" customFormat="1" hidden="1"/>
    <row r="12241" s="211" customFormat="1" hidden="1"/>
    <row r="12242" s="211" customFormat="1" hidden="1"/>
    <row r="12243" s="211" customFormat="1" hidden="1"/>
    <row r="12244" s="211" customFormat="1" hidden="1"/>
    <row r="12245" s="211" customFormat="1" hidden="1"/>
    <row r="12246" s="211" customFormat="1" hidden="1"/>
    <row r="12247" s="211" customFormat="1" hidden="1"/>
    <row r="12248" s="211" customFormat="1" hidden="1"/>
    <row r="12249" s="211" customFormat="1" hidden="1"/>
    <row r="12250" s="211" customFormat="1" hidden="1"/>
    <row r="12251" s="211" customFormat="1" hidden="1"/>
    <row r="12252" s="211" customFormat="1" hidden="1"/>
    <row r="12253" s="211" customFormat="1" hidden="1"/>
    <row r="12254" s="211" customFormat="1" hidden="1"/>
    <row r="12255" s="211" customFormat="1" hidden="1"/>
    <row r="12256" s="211" customFormat="1" hidden="1"/>
    <row r="12257" s="211" customFormat="1" hidden="1"/>
    <row r="12258" s="211" customFormat="1" hidden="1"/>
    <row r="12259" s="211" customFormat="1" hidden="1"/>
    <row r="12260" s="211" customFormat="1" hidden="1"/>
    <row r="12261" s="211" customFormat="1" hidden="1"/>
    <row r="12262" s="211" customFormat="1" hidden="1"/>
    <row r="12263" s="211" customFormat="1" hidden="1"/>
    <row r="12264" s="211" customFormat="1" hidden="1"/>
    <row r="12265" s="211" customFormat="1" hidden="1"/>
    <row r="12266" s="211" customFormat="1" hidden="1"/>
    <row r="12267" s="211" customFormat="1" hidden="1"/>
    <row r="12268" s="211" customFormat="1" hidden="1"/>
    <row r="12269" s="211" customFormat="1" hidden="1"/>
    <row r="12270" s="211" customFormat="1" hidden="1"/>
    <row r="12271" s="211" customFormat="1" hidden="1"/>
    <row r="12272" s="211" customFormat="1" hidden="1"/>
    <row r="12273" s="211" customFormat="1" hidden="1"/>
    <row r="12274" s="211" customFormat="1" hidden="1"/>
    <row r="12275" s="211" customFormat="1" hidden="1"/>
    <row r="12276" s="211" customFormat="1" hidden="1"/>
    <row r="12277" s="211" customFormat="1" hidden="1"/>
    <row r="12278" s="211" customFormat="1" hidden="1"/>
    <row r="12279" s="211" customFormat="1" hidden="1"/>
    <row r="12280" s="211" customFormat="1" hidden="1"/>
    <row r="12281" s="211" customFormat="1" hidden="1"/>
    <row r="12282" s="211" customFormat="1" hidden="1"/>
    <row r="12283" s="211" customFormat="1" hidden="1"/>
    <row r="12284" s="211" customFormat="1" hidden="1"/>
    <row r="12285" s="211" customFormat="1" hidden="1"/>
    <row r="12286" s="211" customFormat="1" hidden="1"/>
    <row r="12287" s="211" customFormat="1" hidden="1"/>
    <row r="12288" s="211" customFormat="1" hidden="1"/>
    <row r="12289" s="211" customFormat="1" hidden="1"/>
    <row r="12290" s="211" customFormat="1" hidden="1"/>
    <row r="12291" s="211" customFormat="1" hidden="1"/>
    <row r="12292" s="211" customFormat="1" hidden="1"/>
    <row r="12293" s="211" customFormat="1" hidden="1"/>
    <row r="12294" s="211" customFormat="1" hidden="1"/>
    <row r="12295" s="211" customFormat="1" hidden="1"/>
    <row r="12296" s="211" customFormat="1" hidden="1"/>
    <row r="12297" s="211" customFormat="1" hidden="1"/>
    <row r="12298" s="211" customFormat="1" hidden="1"/>
    <row r="12299" s="211" customFormat="1" hidden="1"/>
    <row r="12300" s="211" customFormat="1" hidden="1"/>
    <row r="12301" s="211" customFormat="1" hidden="1"/>
    <row r="12302" s="211" customFormat="1" hidden="1"/>
    <row r="12303" s="211" customFormat="1" hidden="1"/>
    <row r="12304" s="211" customFormat="1" hidden="1"/>
    <row r="12305" s="211" customFormat="1" hidden="1"/>
    <row r="12306" s="211" customFormat="1" hidden="1"/>
    <row r="12307" s="211" customFormat="1" hidden="1"/>
    <row r="12308" s="211" customFormat="1" hidden="1"/>
    <row r="12309" s="211" customFormat="1" hidden="1"/>
    <row r="12310" s="211" customFormat="1" hidden="1"/>
    <row r="12311" s="211" customFormat="1" hidden="1"/>
    <row r="12312" s="211" customFormat="1" hidden="1"/>
    <row r="12313" s="211" customFormat="1" hidden="1"/>
    <row r="12314" s="211" customFormat="1" hidden="1"/>
    <row r="12315" s="211" customFormat="1" hidden="1"/>
    <row r="12316" s="211" customFormat="1" hidden="1"/>
    <row r="12317" s="211" customFormat="1" hidden="1"/>
    <row r="12318" s="211" customFormat="1" hidden="1"/>
    <row r="12319" s="211" customFormat="1" hidden="1"/>
    <row r="12320" s="211" customFormat="1" hidden="1"/>
    <row r="12321" s="211" customFormat="1" hidden="1"/>
    <row r="12322" s="211" customFormat="1" hidden="1"/>
    <row r="12323" s="211" customFormat="1" hidden="1"/>
    <row r="12324" s="211" customFormat="1" hidden="1"/>
    <row r="12325" s="211" customFormat="1" hidden="1"/>
    <row r="12326" s="211" customFormat="1" hidden="1"/>
    <row r="12327" s="211" customFormat="1" hidden="1"/>
    <row r="12328" s="211" customFormat="1" hidden="1"/>
    <row r="12329" s="211" customFormat="1" hidden="1"/>
    <row r="12330" s="211" customFormat="1" hidden="1"/>
    <row r="12331" s="211" customFormat="1" hidden="1"/>
    <row r="12332" s="211" customFormat="1" hidden="1"/>
    <row r="12333" s="211" customFormat="1" hidden="1"/>
    <row r="12334" s="211" customFormat="1" hidden="1"/>
    <row r="12335" s="211" customFormat="1" hidden="1"/>
    <row r="12336" s="211" customFormat="1" hidden="1"/>
    <row r="12337" s="211" customFormat="1" hidden="1"/>
    <row r="12338" s="211" customFormat="1" hidden="1"/>
    <row r="12339" s="211" customFormat="1" hidden="1"/>
    <row r="12340" s="211" customFormat="1" hidden="1"/>
    <row r="12341" s="211" customFormat="1" hidden="1"/>
    <row r="12342" s="211" customFormat="1" hidden="1"/>
    <row r="12343" s="211" customFormat="1" hidden="1"/>
    <row r="12344" s="211" customFormat="1" hidden="1"/>
    <row r="12345" s="211" customFormat="1" hidden="1"/>
    <row r="12346" s="211" customFormat="1" hidden="1"/>
    <row r="12347" s="211" customFormat="1" hidden="1"/>
    <row r="12348" s="211" customFormat="1" hidden="1"/>
    <row r="12349" s="211" customFormat="1" hidden="1"/>
    <row r="12350" s="211" customFormat="1" hidden="1"/>
    <row r="12351" s="211" customFormat="1" hidden="1"/>
    <row r="12352" s="211" customFormat="1" hidden="1"/>
    <row r="12353" s="211" customFormat="1" hidden="1"/>
    <row r="12354" s="211" customFormat="1" hidden="1"/>
    <row r="12355" s="211" customFormat="1" hidden="1"/>
    <row r="12356" s="211" customFormat="1" hidden="1"/>
    <row r="12357" s="211" customFormat="1" hidden="1"/>
    <row r="12358" s="211" customFormat="1" hidden="1"/>
    <row r="12359" s="211" customFormat="1" hidden="1"/>
    <row r="12360" s="211" customFormat="1" hidden="1"/>
    <row r="12361" s="211" customFormat="1" hidden="1"/>
    <row r="12362" s="211" customFormat="1" hidden="1"/>
    <row r="12363" s="211" customFormat="1" hidden="1"/>
    <row r="12364" s="211" customFormat="1" hidden="1"/>
    <row r="12365" s="211" customFormat="1" hidden="1"/>
    <row r="12366" s="211" customFormat="1" hidden="1"/>
    <row r="12367" s="211" customFormat="1" hidden="1"/>
    <row r="12368" s="211" customFormat="1" hidden="1"/>
    <row r="12369" s="211" customFormat="1" hidden="1"/>
    <row r="12370" s="211" customFormat="1" hidden="1"/>
    <row r="12371" s="211" customFormat="1" hidden="1"/>
    <row r="12372" s="211" customFormat="1" hidden="1"/>
    <row r="12373" s="211" customFormat="1" hidden="1"/>
    <row r="12374" s="211" customFormat="1" hidden="1"/>
    <row r="12375" s="211" customFormat="1" hidden="1"/>
    <row r="12376" s="211" customFormat="1" hidden="1"/>
    <row r="12377" s="211" customFormat="1" hidden="1"/>
    <row r="12378" s="211" customFormat="1" hidden="1"/>
    <row r="12379" s="211" customFormat="1" hidden="1"/>
    <row r="12380" s="211" customFormat="1" hidden="1"/>
    <row r="12381" s="211" customFormat="1" hidden="1"/>
    <row r="12382" s="211" customFormat="1" hidden="1"/>
    <row r="12383" s="211" customFormat="1" hidden="1"/>
    <row r="12384" s="211" customFormat="1" hidden="1"/>
    <row r="12385" s="211" customFormat="1" hidden="1"/>
    <row r="12386" s="211" customFormat="1" hidden="1"/>
    <row r="12387" s="211" customFormat="1" hidden="1"/>
    <row r="12388" s="211" customFormat="1" hidden="1"/>
    <row r="12389" s="211" customFormat="1" hidden="1"/>
    <row r="12390" s="211" customFormat="1" hidden="1"/>
    <row r="12391" s="211" customFormat="1" hidden="1"/>
    <row r="12392" s="211" customFormat="1" hidden="1"/>
    <row r="12393" s="211" customFormat="1" hidden="1"/>
    <row r="12394" s="211" customFormat="1" hidden="1"/>
    <row r="12395" s="211" customFormat="1" hidden="1"/>
    <row r="12396" s="211" customFormat="1" hidden="1"/>
    <row r="12397" s="211" customFormat="1" hidden="1"/>
    <row r="12398" s="211" customFormat="1" hidden="1"/>
    <row r="12399" s="211" customFormat="1" hidden="1"/>
    <row r="12400" s="211" customFormat="1" hidden="1"/>
    <row r="12401" s="211" customFormat="1" hidden="1"/>
    <row r="12402" s="211" customFormat="1" hidden="1"/>
    <row r="12403" s="211" customFormat="1" hidden="1"/>
    <row r="12404" s="211" customFormat="1" hidden="1"/>
    <row r="12405" s="211" customFormat="1" hidden="1"/>
    <row r="12406" s="211" customFormat="1" hidden="1"/>
    <row r="12407" s="211" customFormat="1" hidden="1"/>
    <row r="12408" s="211" customFormat="1" hidden="1"/>
    <row r="12409" s="211" customFormat="1" hidden="1"/>
    <row r="12410" s="211" customFormat="1" hidden="1"/>
    <row r="12411" s="211" customFormat="1" hidden="1"/>
    <row r="12412" s="211" customFormat="1" hidden="1"/>
    <row r="12413" s="211" customFormat="1" hidden="1"/>
    <row r="12414" s="211" customFormat="1" hidden="1"/>
    <row r="12415" s="211" customFormat="1" hidden="1"/>
    <row r="12416" s="211" customFormat="1" hidden="1"/>
    <row r="12417" s="211" customFormat="1" hidden="1"/>
    <row r="12418" s="211" customFormat="1" hidden="1"/>
    <row r="12419" s="211" customFormat="1" hidden="1"/>
    <row r="12420" s="211" customFormat="1" hidden="1"/>
    <row r="12421" s="211" customFormat="1" hidden="1"/>
    <row r="12422" s="211" customFormat="1" hidden="1"/>
    <row r="12423" s="211" customFormat="1" hidden="1"/>
    <row r="12424" s="211" customFormat="1" hidden="1"/>
    <row r="12425" s="211" customFormat="1" hidden="1"/>
    <row r="12426" s="211" customFormat="1" hidden="1"/>
    <row r="12427" s="211" customFormat="1" hidden="1"/>
    <row r="12428" s="211" customFormat="1" hidden="1"/>
    <row r="12429" s="211" customFormat="1" hidden="1"/>
    <row r="12430" s="211" customFormat="1" hidden="1"/>
    <row r="12431" s="211" customFormat="1" hidden="1"/>
    <row r="12432" s="211" customFormat="1" hidden="1"/>
    <row r="12433" s="211" customFormat="1" hidden="1"/>
    <row r="12434" s="211" customFormat="1" hidden="1"/>
    <row r="12435" s="211" customFormat="1" hidden="1"/>
    <row r="12436" s="211" customFormat="1" hidden="1"/>
    <row r="12437" s="211" customFormat="1" hidden="1"/>
    <row r="12438" s="211" customFormat="1" hidden="1"/>
    <row r="12439" s="211" customFormat="1" hidden="1"/>
    <row r="12440" s="211" customFormat="1" hidden="1"/>
    <row r="12441" s="211" customFormat="1" hidden="1"/>
    <row r="12442" s="211" customFormat="1" hidden="1"/>
    <row r="12443" s="211" customFormat="1" hidden="1"/>
    <row r="12444" s="211" customFormat="1" hidden="1"/>
    <row r="12445" s="211" customFormat="1" hidden="1"/>
    <row r="12446" s="211" customFormat="1" hidden="1"/>
    <row r="12447" s="211" customFormat="1" hidden="1"/>
    <row r="12448" s="211" customFormat="1" hidden="1"/>
    <row r="12449" s="211" customFormat="1" hidden="1"/>
    <row r="12450" s="211" customFormat="1" hidden="1"/>
    <row r="12451" s="211" customFormat="1" hidden="1"/>
    <row r="12452" s="211" customFormat="1" hidden="1"/>
    <row r="12453" s="211" customFormat="1" hidden="1"/>
    <row r="12454" s="211" customFormat="1" hidden="1"/>
    <row r="12455" s="211" customFormat="1" hidden="1"/>
    <row r="12456" s="211" customFormat="1" hidden="1"/>
    <row r="12457" s="211" customFormat="1" hidden="1"/>
    <row r="12458" s="211" customFormat="1" hidden="1"/>
    <row r="12459" s="211" customFormat="1" hidden="1"/>
    <row r="12460" s="211" customFormat="1" hidden="1"/>
    <row r="12461" s="211" customFormat="1" hidden="1"/>
    <row r="12462" s="211" customFormat="1" hidden="1"/>
    <row r="12463" s="211" customFormat="1" hidden="1"/>
    <row r="12464" s="211" customFormat="1" hidden="1"/>
    <row r="12465" s="211" customFormat="1" hidden="1"/>
    <row r="12466" s="211" customFormat="1" hidden="1"/>
    <row r="12467" s="211" customFormat="1" hidden="1"/>
    <row r="12468" s="211" customFormat="1" hidden="1"/>
    <row r="12469" s="211" customFormat="1" hidden="1"/>
    <row r="12470" s="211" customFormat="1" hidden="1"/>
    <row r="12471" s="211" customFormat="1" hidden="1"/>
    <row r="12472" s="211" customFormat="1" hidden="1"/>
    <row r="12473" s="211" customFormat="1" hidden="1"/>
    <row r="12474" s="211" customFormat="1" hidden="1"/>
    <row r="12475" s="211" customFormat="1" hidden="1"/>
    <row r="12476" s="211" customFormat="1" hidden="1"/>
    <row r="12477" s="211" customFormat="1" hidden="1"/>
    <row r="12478" s="211" customFormat="1" hidden="1"/>
    <row r="12479" s="211" customFormat="1" hidden="1"/>
    <row r="12480" s="211" customFormat="1" hidden="1"/>
    <row r="12481" s="211" customFormat="1" hidden="1"/>
    <row r="12482" s="211" customFormat="1" hidden="1"/>
    <row r="12483" s="211" customFormat="1" hidden="1"/>
    <row r="12484" s="211" customFormat="1" hidden="1"/>
    <row r="12485" s="211" customFormat="1" hidden="1"/>
    <row r="12486" s="211" customFormat="1" hidden="1"/>
    <row r="12487" s="211" customFormat="1" hidden="1"/>
    <row r="12488" s="211" customFormat="1" hidden="1"/>
    <row r="12489" s="211" customFormat="1" hidden="1"/>
    <row r="12490" s="211" customFormat="1" hidden="1"/>
    <row r="12491" s="211" customFormat="1" hidden="1"/>
    <row r="12492" s="211" customFormat="1" hidden="1"/>
    <row r="12493" s="211" customFormat="1" hidden="1"/>
    <row r="12494" s="211" customFormat="1" hidden="1"/>
    <row r="12495" s="211" customFormat="1" hidden="1"/>
    <row r="12496" s="211" customFormat="1" hidden="1"/>
    <row r="12497" s="211" customFormat="1" hidden="1"/>
    <row r="12498" s="211" customFormat="1" hidden="1"/>
    <row r="12499" s="211" customFormat="1" hidden="1"/>
    <row r="12500" s="211" customFormat="1" hidden="1"/>
    <row r="12501" s="211" customFormat="1" hidden="1"/>
    <row r="12502" s="211" customFormat="1" hidden="1"/>
    <row r="12503" s="211" customFormat="1" hidden="1"/>
    <row r="12504" s="211" customFormat="1" hidden="1"/>
    <row r="12505" s="211" customFormat="1" hidden="1"/>
    <row r="12506" s="211" customFormat="1" hidden="1"/>
    <row r="12507" s="211" customFormat="1" hidden="1"/>
    <row r="12508" s="211" customFormat="1" hidden="1"/>
    <row r="12509" s="211" customFormat="1" hidden="1"/>
    <row r="12510" s="211" customFormat="1" hidden="1"/>
    <row r="12511" s="211" customFormat="1" hidden="1"/>
    <row r="12512" s="211" customFormat="1" hidden="1"/>
    <row r="12513" s="211" customFormat="1" hidden="1"/>
    <row r="12514" s="211" customFormat="1" hidden="1"/>
    <row r="12515" s="211" customFormat="1" hidden="1"/>
    <row r="12516" s="211" customFormat="1" hidden="1"/>
    <row r="12517" s="211" customFormat="1" hidden="1"/>
    <row r="12518" s="211" customFormat="1" hidden="1"/>
    <row r="12519" s="211" customFormat="1" hidden="1"/>
    <row r="12520" s="211" customFormat="1" hidden="1"/>
    <row r="12521" s="211" customFormat="1" hidden="1"/>
    <row r="12522" s="211" customFormat="1" hidden="1"/>
    <row r="12523" s="211" customFormat="1" hidden="1"/>
    <row r="12524" s="211" customFormat="1" hidden="1"/>
    <row r="12525" s="211" customFormat="1" hidden="1"/>
    <row r="12526" s="211" customFormat="1" hidden="1"/>
    <row r="12527" s="211" customFormat="1" hidden="1"/>
    <row r="12528" s="211" customFormat="1" hidden="1"/>
    <row r="12529" s="211" customFormat="1" hidden="1"/>
    <row r="12530" s="211" customFormat="1" hidden="1"/>
    <row r="12531" s="211" customFormat="1" hidden="1"/>
    <row r="12532" s="211" customFormat="1" hidden="1"/>
    <row r="12533" s="211" customFormat="1" hidden="1"/>
    <row r="12534" s="211" customFormat="1" hidden="1"/>
    <row r="12535" s="211" customFormat="1" hidden="1"/>
    <row r="12536" s="211" customFormat="1" hidden="1"/>
    <row r="12537" s="211" customFormat="1" hidden="1"/>
    <row r="12538" s="211" customFormat="1" hidden="1"/>
    <row r="12539" s="211" customFormat="1" hidden="1"/>
    <row r="12540" s="211" customFormat="1" hidden="1"/>
    <row r="12541" s="211" customFormat="1" hidden="1"/>
    <row r="12542" s="211" customFormat="1" hidden="1"/>
    <row r="12543" s="211" customFormat="1" hidden="1"/>
    <row r="12544" s="211" customFormat="1" hidden="1"/>
    <row r="12545" s="211" customFormat="1" hidden="1"/>
    <row r="12546" s="211" customFormat="1" hidden="1"/>
    <row r="12547" s="211" customFormat="1" hidden="1"/>
    <row r="12548" s="211" customFormat="1" hidden="1"/>
    <row r="12549" s="211" customFormat="1" hidden="1"/>
    <row r="12550" s="211" customFormat="1" hidden="1"/>
    <row r="12551" s="211" customFormat="1" hidden="1"/>
    <row r="12552" s="211" customFormat="1" hidden="1"/>
    <row r="12553" s="211" customFormat="1" hidden="1"/>
    <row r="12554" s="211" customFormat="1" hidden="1"/>
    <row r="12555" s="211" customFormat="1" hidden="1"/>
    <row r="12556" s="211" customFormat="1" hidden="1"/>
    <row r="12557" s="211" customFormat="1" hidden="1"/>
    <row r="12558" s="211" customFormat="1" hidden="1"/>
    <row r="12559" s="211" customFormat="1" hidden="1"/>
    <row r="12560" s="211" customFormat="1" hidden="1"/>
    <row r="12561" s="211" customFormat="1" hidden="1"/>
    <row r="12562" s="211" customFormat="1" hidden="1"/>
    <row r="12563" s="211" customFormat="1" hidden="1"/>
    <row r="12564" s="211" customFormat="1" hidden="1"/>
    <row r="12565" s="211" customFormat="1" hidden="1"/>
    <row r="12566" s="211" customFormat="1" hidden="1"/>
    <row r="12567" s="211" customFormat="1" hidden="1"/>
    <row r="12568" s="211" customFormat="1" hidden="1"/>
    <row r="12569" s="211" customFormat="1" hidden="1"/>
    <row r="12570" s="211" customFormat="1" hidden="1"/>
    <row r="12571" s="211" customFormat="1" hidden="1"/>
    <row r="12572" s="211" customFormat="1" hidden="1"/>
    <row r="12573" s="211" customFormat="1" hidden="1"/>
    <row r="12574" s="211" customFormat="1" hidden="1"/>
    <row r="12575" s="211" customFormat="1" hidden="1"/>
    <row r="12576" s="211" customFormat="1" hidden="1"/>
    <row r="12577" s="211" customFormat="1" hidden="1"/>
    <row r="12578" s="211" customFormat="1" hidden="1"/>
    <row r="12579" s="211" customFormat="1" hidden="1"/>
    <row r="12580" s="211" customFormat="1" hidden="1"/>
    <row r="12581" s="211" customFormat="1" hidden="1"/>
    <row r="12582" s="211" customFormat="1" hidden="1"/>
    <row r="12583" s="211" customFormat="1" hidden="1"/>
    <row r="12584" s="211" customFormat="1" hidden="1"/>
    <row r="12585" s="211" customFormat="1" hidden="1"/>
    <row r="12586" s="211" customFormat="1" hidden="1"/>
    <row r="12587" s="211" customFormat="1" hidden="1"/>
    <row r="12588" s="211" customFormat="1" hidden="1"/>
    <row r="12589" s="211" customFormat="1" hidden="1"/>
    <row r="12590" s="211" customFormat="1" hidden="1"/>
    <row r="12591" s="211" customFormat="1" hidden="1"/>
    <row r="12592" s="211" customFormat="1" hidden="1"/>
    <row r="12593" s="211" customFormat="1" hidden="1"/>
    <row r="12594" s="211" customFormat="1" hidden="1"/>
    <row r="12595" s="211" customFormat="1" hidden="1"/>
    <row r="12596" s="211" customFormat="1" hidden="1"/>
    <row r="12597" s="211" customFormat="1" hidden="1"/>
    <row r="12598" s="211" customFormat="1" hidden="1"/>
    <row r="12599" s="211" customFormat="1" hidden="1"/>
    <row r="12600" s="211" customFormat="1" hidden="1"/>
    <row r="12601" s="211" customFormat="1" hidden="1"/>
    <row r="12602" s="211" customFormat="1" hidden="1"/>
    <row r="12603" s="211" customFormat="1" hidden="1"/>
    <row r="12604" s="211" customFormat="1" hidden="1"/>
    <row r="12605" s="211" customFormat="1" hidden="1"/>
    <row r="12606" s="211" customFormat="1" hidden="1"/>
    <row r="12607" s="211" customFormat="1" hidden="1"/>
    <row r="12608" s="211" customFormat="1" hidden="1"/>
    <row r="12609" s="211" customFormat="1" hidden="1"/>
    <row r="12610" s="211" customFormat="1" hidden="1"/>
    <row r="12611" s="211" customFormat="1" hidden="1"/>
    <row r="12612" s="211" customFormat="1" hidden="1"/>
    <row r="12613" s="211" customFormat="1" hidden="1"/>
    <row r="12614" s="211" customFormat="1" hidden="1"/>
    <row r="12615" s="211" customFormat="1" hidden="1"/>
    <row r="12616" s="211" customFormat="1" hidden="1"/>
    <row r="12617" s="211" customFormat="1" hidden="1"/>
    <row r="12618" s="211" customFormat="1" hidden="1"/>
    <row r="12619" s="211" customFormat="1" hidden="1"/>
    <row r="12620" s="211" customFormat="1" hidden="1"/>
    <row r="12621" s="211" customFormat="1" hidden="1"/>
    <row r="12622" s="211" customFormat="1" hidden="1"/>
    <row r="12623" s="211" customFormat="1" hidden="1"/>
    <row r="12624" s="211" customFormat="1" hidden="1"/>
    <row r="12625" s="211" customFormat="1" hidden="1"/>
    <row r="12626" s="211" customFormat="1" hidden="1"/>
    <row r="12627" s="211" customFormat="1" hidden="1"/>
    <row r="12628" s="211" customFormat="1" hidden="1"/>
    <row r="12629" s="211" customFormat="1" hidden="1"/>
    <row r="12630" s="211" customFormat="1" hidden="1"/>
    <row r="12631" s="211" customFormat="1" hidden="1"/>
    <row r="12632" s="211" customFormat="1" hidden="1"/>
    <row r="12633" s="211" customFormat="1" hidden="1"/>
    <row r="12634" s="211" customFormat="1" hidden="1"/>
    <row r="12635" s="211" customFormat="1" hidden="1"/>
    <row r="12636" s="211" customFormat="1" hidden="1"/>
    <row r="12637" s="211" customFormat="1" hidden="1"/>
    <row r="12638" s="211" customFormat="1" hidden="1"/>
    <row r="12639" s="211" customFormat="1" hidden="1"/>
    <row r="12640" s="211" customFormat="1" hidden="1"/>
    <row r="12641" s="211" customFormat="1" hidden="1"/>
    <row r="12642" s="211" customFormat="1" hidden="1"/>
    <row r="12643" s="211" customFormat="1" hidden="1"/>
    <row r="12644" s="211" customFormat="1" hidden="1"/>
    <row r="12645" s="211" customFormat="1" hidden="1"/>
    <row r="12646" s="211" customFormat="1" hidden="1"/>
    <row r="12647" s="211" customFormat="1" hidden="1"/>
    <row r="12648" s="211" customFormat="1" hidden="1"/>
    <row r="12649" s="211" customFormat="1" hidden="1"/>
    <row r="12650" s="211" customFormat="1" hidden="1"/>
    <row r="12651" s="211" customFormat="1" hidden="1"/>
    <row r="12652" s="211" customFormat="1" hidden="1"/>
    <row r="12653" s="211" customFormat="1" hidden="1"/>
    <row r="12654" s="211" customFormat="1" hidden="1"/>
    <row r="12655" s="211" customFormat="1" hidden="1"/>
    <row r="12656" s="211" customFormat="1" hidden="1"/>
    <row r="12657" s="211" customFormat="1" hidden="1"/>
    <row r="12658" s="211" customFormat="1" hidden="1"/>
    <row r="12659" s="211" customFormat="1" hidden="1"/>
    <row r="12660" s="211" customFormat="1" hidden="1"/>
    <row r="12661" s="211" customFormat="1" hidden="1"/>
    <row r="12662" s="211" customFormat="1" hidden="1"/>
    <row r="12663" s="211" customFormat="1" hidden="1"/>
    <row r="12664" s="211" customFormat="1" hidden="1"/>
    <row r="12665" s="211" customFormat="1" hidden="1"/>
    <row r="12666" s="211" customFormat="1" hidden="1"/>
    <row r="12667" s="211" customFormat="1" hidden="1"/>
    <row r="12668" s="211" customFormat="1" hidden="1"/>
    <row r="12669" s="211" customFormat="1" hidden="1"/>
    <row r="12670" s="211" customFormat="1" hidden="1"/>
    <row r="12671" s="211" customFormat="1" hidden="1"/>
    <row r="12672" s="211" customFormat="1" hidden="1"/>
    <row r="12673" s="211" customFormat="1" hidden="1"/>
    <row r="12674" s="211" customFormat="1" hidden="1"/>
    <row r="12675" s="211" customFormat="1" hidden="1"/>
    <row r="12676" s="211" customFormat="1" hidden="1"/>
    <row r="12677" s="211" customFormat="1" hidden="1"/>
    <row r="12678" s="211" customFormat="1" hidden="1"/>
    <row r="12679" s="211" customFormat="1" hidden="1"/>
    <row r="12680" s="211" customFormat="1" hidden="1"/>
    <row r="12681" s="211" customFormat="1" hidden="1"/>
    <row r="12682" s="211" customFormat="1" hidden="1"/>
    <row r="12683" s="211" customFormat="1" hidden="1"/>
    <row r="12684" s="211" customFormat="1" hidden="1"/>
    <row r="12685" s="211" customFormat="1" hidden="1"/>
    <row r="12686" s="211" customFormat="1" hidden="1"/>
    <row r="12687" s="211" customFormat="1" hidden="1"/>
    <row r="12688" s="211" customFormat="1" hidden="1"/>
    <row r="12689" s="211" customFormat="1" hidden="1"/>
    <row r="12690" s="211" customFormat="1" hidden="1"/>
    <row r="12691" s="211" customFormat="1" hidden="1"/>
    <row r="12692" s="211" customFormat="1" hidden="1"/>
    <row r="12693" s="211" customFormat="1" hidden="1"/>
    <row r="12694" s="211" customFormat="1" hidden="1"/>
    <row r="12695" s="211" customFormat="1" hidden="1"/>
    <row r="12696" s="211" customFormat="1" hidden="1"/>
    <row r="12697" s="211" customFormat="1" hidden="1"/>
    <row r="12698" s="211" customFormat="1" hidden="1"/>
    <row r="12699" s="211" customFormat="1" hidden="1"/>
    <row r="12700" s="211" customFormat="1" hidden="1"/>
    <row r="12701" s="211" customFormat="1" hidden="1"/>
    <row r="12702" s="211" customFormat="1" hidden="1"/>
    <row r="12703" s="211" customFormat="1" hidden="1"/>
    <row r="12704" s="211" customFormat="1" hidden="1"/>
    <row r="12705" s="211" customFormat="1" hidden="1"/>
    <row r="12706" s="211" customFormat="1" hidden="1"/>
    <row r="12707" s="211" customFormat="1" hidden="1"/>
    <row r="12708" s="211" customFormat="1" hidden="1"/>
    <row r="12709" s="211" customFormat="1" hidden="1"/>
    <row r="12710" s="211" customFormat="1" hidden="1"/>
    <row r="12711" s="211" customFormat="1" hidden="1"/>
    <row r="12712" s="211" customFormat="1" hidden="1"/>
    <row r="12713" s="211" customFormat="1" hidden="1"/>
    <row r="12714" s="211" customFormat="1" hidden="1"/>
    <row r="12715" s="211" customFormat="1" hidden="1"/>
    <row r="12716" s="211" customFormat="1" hidden="1"/>
    <row r="12717" s="211" customFormat="1" hidden="1"/>
    <row r="12718" s="211" customFormat="1" hidden="1"/>
    <row r="12719" s="211" customFormat="1" hidden="1"/>
    <row r="12720" s="211" customFormat="1" hidden="1"/>
    <row r="12721" s="211" customFormat="1" hidden="1"/>
    <row r="12722" s="211" customFormat="1" hidden="1"/>
    <row r="12723" s="211" customFormat="1" hidden="1"/>
    <row r="12724" s="211" customFormat="1" hidden="1"/>
    <row r="12725" s="211" customFormat="1" hidden="1"/>
    <row r="12726" s="211" customFormat="1" hidden="1"/>
    <row r="12727" s="211" customFormat="1" hidden="1"/>
    <row r="12728" s="211" customFormat="1" hidden="1"/>
    <row r="12729" s="211" customFormat="1" hidden="1"/>
    <row r="12730" s="211" customFormat="1" hidden="1"/>
    <row r="12731" s="211" customFormat="1" hidden="1"/>
    <row r="12732" s="211" customFormat="1" hidden="1"/>
    <row r="12733" s="211" customFormat="1" hidden="1"/>
    <row r="12734" s="211" customFormat="1" hidden="1"/>
    <row r="12735" s="211" customFormat="1" hidden="1"/>
    <row r="12736" s="211" customFormat="1" hidden="1"/>
    <row r="12737" s="211" customFormat="1" hidden="1"/>
    <row r="12738" s="211" customFormat="1" hidden="1"/>
    <row r="12739" s="211" customFormat="1" hidden="1"/>
    <row r="12740" s="211" customFormat="1" hidden="1"/>
    <row r="12741" s="211" customFormat="1" hidden="1"/>
    <row r="12742" s="211" customFormat="1" hidden="1"/>
    <row r="12743" s="211" customFormat="1" hidden="1"/>
    <row r="12744" s="211" customFormat="1" hidden="1"/>
    <row r="12745" s="211" customFormat="1" hidden="1"/>
    <row r="12746" s="211" customFormat="1" hidden="1"/>
    <row r="12747" s="211" customFormat="1" hidden="1"/>
    <row r="12748" s="211" customFormat="1" hidden="1"/>
    <row r="12749" s="211" customFormat="1" hidden="1"/>
    <row r="12750" s="211" customFormat="1" hidden="1"/>
    <row r="12751" s="211" customFormat="1" hidden="1"/>
    <row r="12752" s="211" customFormat="1" hidden="1"/>
    <row r="12753" s="211" customFormat="1" hidden="1"/>
    <row r="12754" s="211" customFormat="1" hidden="1"/>
    <row r="12755" s="211" customFormat="1" hidden="1"/>
    <row r="12756" s="211" customFormat="1" hidden="1"/>
    <row r="12757" s="211" customFormat="1" hidden="1"/>
    <row r="12758" s="211" customFormat="1" hidden="1"/>
    <row r="12759" s="211" customFormat="1" hidden="1"/>
    <row r="12760" s="211" customFormat="1" hidden="1"/>
    <row r="12761" s="211" customFormat="1" hidden="1"/>
    <row r="12762" s="211" customFormat="1" hidden="1"/>
    <row r="12763" s="211" customFormat="1" hidden="1"/>
    <row r="12764" s="211" customFormat="1" hidden="1"/>
    <row r="12765" s="211" customFormat="1" hidden="1"/>
    <row r="12766" s="211" customFormat="1" hidden="1"/>
    <row r="12767" s="211" customFormat="1" hidden="1"/>
    <row r="12768" s="211" customFormat="1" hidden="1"/>
    <row r="12769" s="211" customFormat="1" hidden="1"/>
    <row r="12770" s="211" customFormat="1" hidden="1"/>
    <row r="12771" s="211" customFormat="1" hidden="1"/>
    <row r="12772" s="211" customFormat="1" hidden="1"/>
    <row r="12773" s="211" customFormat="1" hidden="1"/>
    <row r="12774" s="211" customFormat="1" hidden="1"/>
    <row r="12775" s="211" customFormat="1" hidden="1"/>
    <row r="12776" s="211" customFormat="1" hidden="1"/>
    <row r="12777" s="211" customFormat="1" hidden="1"/>
    <row r="12778" s="211" customFormat="1" hidden="1"/>
    <row r="12779" s="211" customFormat="1" hidden="1"/>
    <row r="12780" s="211" customFormat="1" hidden="1"/>
    <row r="12781" s="211" customFormat="1" hidden="1"/>
    <row r="12782" s="211" customFormat="1" hidden="1"/>
    <row r="12783" s="211" customFormat="1" hidden="1"/>
    <row r="12784" s="211" customFormat="1" hidden="1"/>
    <row r="12785" s="211" customFormat="1" hidden="1"/>
    <row r="12786" s="211" customFormat="1" hidden="1"/>
    <row r="12787" s="211" customFormat="1" hidden="1"/>
    <row r="12788" s="211" customFormat="1" hidden="1"/>
    <row r="12789" s="211" customFormat="1" hidden="1"/>
    <row r="12790" s="211" customFormat="1" hidden="1"/>
    <row r="12791" s="211" customFormat="1" hidden="1"/>
    <row r="12792" s="211" customFormat="1" hidden="1"/>
    <row r="12793" s="211" customFormat="1" hidden="1"/>
    <row r="12794" s="211" customFormat="1" hidden="1"/>
    <row r="12795" s="211" customFormat="1" hidden="1"/>
    <row r="12796" s="211" customFormat="1" hidden="1"/>
    <row r="12797" s="211" customFormat="1" hidden="1"/>
    <row r="12798" s="211" customFormat="1" hidden="1"/>
    <row r="12799" s="211" customFormat="1" hidden="1"/>
    <row r="12800" s="211" customFormat="1" hidden="1"/>
    <row r="12801" s="211" customFormat="1" hidden="1"/>
    <row r="12802" s="211" customFormat="1" hidden="1"/>
    <row r="12803" s="211" customFormat="1" hidden="1"/>
    <row r="12804" s="211" customFormat="1" hidden="1"/>
    <row r="12805" s="211" customFormat="1" hidden="1"/>
    <row r="12806" s="211" customFormat="1" hidden="1"/>
    <row r="12807" s="211" customFormat="1" hidden="1"/>
    <row r="12808" s="211" customFormat="1" hidden="1"/>
    <row r="12809" s="211" customFormat="1" hidden="1"/>
    <row r="12810" s="211" customFormat="1" hidden="1"/>
    <row r="12811" s="211" customFormat="1" hidden="1"/>
    <row r="12812" s="211" customFormat="1" hidden="1"/>
    <row r="12813" s="211" customFormat="1" hidden="1"/>
    <row r="12814" s="211" customFormat="1" hidden="1"/>
    <row r="12815" s="211" customFormat="1" hidden="1"/>
    <row r="12816" s="211" customFormat="1" hidden="1"/>
    <row r="12817" s="211" customFormat="1" hidden="1"/>
    <row r="12818" s="211" customFormat="1" hidden="1"/>
    <row r="12819" s="211" customFormat="1" hidden="1"/>
    <row r="12820" s="211" customFormat="1" hidden="1"/>
    <row r="12821" s="211" customFormat="1" hidden="1"/>
    <row r="12822" s="211" customFormat="1" hidden="1"/>
    <row r="12823" s="211" customFormat="1" hidden="1"/>
    <row r="12824" s="211" customFormat="1" hidden="1"/>
    <row r="12825" s="211" customFormat="1" hidden="1"/>
    <row r="12826" s="211" customFormat="1" hidden="1"/>
    <row r="12827" s="211" customFormat="1" hidden="1"/>
    <row r="12828" s="211" customFormat="1" hidden="1"/>
    <row r="12829" s="211" customFormat="1" hidden="1"/>
    <row r="12830" s="211" customFormat="1" hidden="1"/>
    <row r="12831" s="211" customFormat="1" hidden="1"/>
    <row r="12832" s="211" customFormat="1" hidden="1"/>
    <row r="12833" s="211" customFormat="1" hidden="1"/>
    <row r="12834" s="211" customFormat="1" hidden="1"/>
    <row r="12835" s="211" customFormat="1" hidden="1"/>
    <row r="12836" s="211" customFormat="1" hidden="1"/>
    <row r="12837" s="211" customFormat="1" hidden="1"/>
    <row r="12838" s="211" customFormat="1" hidden="1"/>
    <row r="12839" s="211" customFormat="1" hidden="1"/>
    <row r="12840" s="211" customFormat="1" hidden="1"/>
    <row r="12841" s="211" customFormat="1" hidden="1"/>
    <row r="12842" s="211" customFormat="1" hidden="1"/>
    <row r="12843" s="211" customFormat="1" hidden="1"/>
    <row r="12844" s="211" customFormat="1" hidden="1"/>
    <row r="12845" s="211" customFormat="1" hidden="1"/>
    <row r="12846" s="211" customFormat="1" hidden="1"/>
    <row r="12847" s="211" customFormat="1" hidden="1"/>
    <row r="12848" s="211" customFormat="1" hidden="1"/>
    <row r="12849" s="211" customFormat="1" hidden="1"/>
    <row r="12850" s="211" customFormat="1" hidden="1"/>
    <row r="12851" s="211" customFormat="1" hidden="1"/>
    <row r="12852" s="211" customFormat="1" hidden="1"/>
    <row r="12853" s="211" customFormat="1" hidden="1"/>
    <row r="12854" s="211" customFormat="1" hidden="1"/>
    <row r="12855" s="211" customFormat="1" hidden="1"/>
    <row r="12856" s="211" customFormat="1" hidden="1"/>
    <row r="12857" s="211" customFormat="1" hidden="1"/>
    <row r="12858" s="211" customFormat="1" hidden="1"/>
    <row r="12859" s="211" customFormat="1" hidden="1"/>
    <row r="12860" s="211" customFormat="1" hidden="1"/>
    <row r="12861" s="211" customFormat="1" hidden="1"/>
    <row r="12862" s="211" customFormat="1" hidden="1"/>
    <row r="12863" s="211" customFormat="1" hidden="1"/>
    <row r="12864" s="211" customFormat="1" hidden="1"/>
    <row r="12865" s="211" customFormat="1" hidden="1"/>
    <row r="12866" s="211" customFormat="1" hidden="1"/>
    <row r="12867" s="211" customFormat="1" hidden="1"/>
    <row r="12868" s="211" customFormat="1" hidden="1"/>
    <row r="12869" s="211" customFormat="1" hidden="1"/>
    <row r="12870" s="211" customFormat="1" hidden="1"/>
    <row r="12871" s="211" customFormat="1" hidden="1"/>
    <row r="12872" s="211" customFormat="1" hidden="1"/>
    <row r="12873" s="211" customFormat="1" hidden="1"/>
    <row r="12874" s="211" customFormat="1" hidden="1"/>
    <row r="12875" s="211" customFormat="1" hidden="1"/>
    <row r="12876" s="211" customFormat="1" hidden="1"/>
    <row r="12877" s="211" customFormat="1" hidden="1"/>
    <row r="12878" s="211" customFormat="1" hidden="1"/>
    <row r="12879" s="211" customFormat="1" hidden="1"/>
    <row r="12880" s="211" customFormat="1" hidden="1"/>
    <row r="12881" s="211" customFormat="1" hidden="1"/>
    <row r="12882" s="211" customFormat="1" hidden="1"/>
    <row r="12883" s="211" customFormat="1" hidden="1"/>
    <row r="12884" s="211" customFormat="1" hidden="1"/>
    <row r="12885" s="211" customFormat="1" hidden="1"/>
    <row r="12886" s="211" customFormat="1" hidden="1"/>
    <row r="12887" s="211" customFormat="1" hidden="1"/>
    <row r="12888" s="211" customFormat="1" hidden="1"/>
    <row r="12889" s="211" customFormat="1" hidden="1"/>
    <row r="12890" s="211" customFormat="1" hidden="1"/>
    <row r="12891" s="211" customFormat="1" hidden="1"/>
    <row r="12892" s="211" customFormat="1" hidden="1"/>
    <row r="12893" s="211" customFormat="1" hidden="1"/>
    <row r="12894" s="211" customFormat="1" hidden="1"/>
    <row r="12895" s="211" customFormat="1" hidden="1"/>
    <row r="12896" s="211" customFormat="1" hidden="1"/>
    <row r="12897" s="211" customFormat="1" hidden="1"/>
    <row r="12898" s="211" customFormat="1" hidden="1"/>
    <row r="12899" s="211" customFormat="1" hidden="1"/>
    <row r="12900" s="211" customFormat="1" hidden="1"/>
    <row r="12901" s="211" customFormat="1" hidden="1"/>
    <row r="12902" s="211" customFormat="1" hidden="1"/>
    <row r="12903" s="211" customFormat="1" hidden="1"/>
    <row r="12904" s="211" customFormat="1" hidden="1"/>
    <row r="12905" s="211" customFormat="1" hidden="1"/>
    <row r="12906" s="211" customFormat="1" hidden="1"/>
    <row r="12907" s="211" customFormat="1" hidden="1"/>
    <row r="12908" s="211" customFormat="1" hidden="1"/>
    <row r="12909" s="211" customFormat="1" hidden="1"/>
    <row r="12910" s="211" customFormat="1" hidden="1"/>
    <row r="12911" s="211" customFormat="1" hidden="1"/>
    <row r="12912" s="211" customFormat="1" hidden="1"/>
    <row r="12913" s="211" customFormat="1" hidden="1"/>
    <row r="12914" s="211" customFormat="1" hidden="1"/>
    <row r="12915" s="211" customFormat="1" hidden="1"/>
    <row r="12916" s="211" customFormat="1" hidden="1"/>
    <row r="12917" s="211" customFormat="1" hidden="1"/>
    <row r="12918" s="211" customFormat="1" hidden="1"/>
    <row r="12919" s="211" customFormat="1" hidden="1"/>
    <row r="12920" s="211" customFormat="1" hidden="1"/>
    <row r="12921" s="211" customFormat="1" hidden="1"/>
    <row r="12922" s="211" customFormat="1" hidden="1"/>
    <row r="12923" s="211" customFormat="1" hidden="1"/>
    <row r="12924" s="211" customFormat="1" hidden="1"/>
    <row r="12925" s="211" customFormat="1" hidden="1"/>
    <row r="12926" s="211" customFormat="1" hidden="1"/>
    <row r="12927" s="211" customFormat="1" hidden="1"/>
    <row r="12928" s="211" customFormat="1" hidden="1"/>
    <row r="12929" s="211" customFormat="1" hidden="1"/>
    <row r="12930" s="211" customFormat="1" hidden="1"/>
    <row r="12931" s="211" customFormat="1" hidden="1"/>
    <row r="12932" s="211" customFormat="1" hidden="1"/>
    <row r="12933" s="211" customFormat="1" hidden="1"/>
    <row r="12934" s="211" customFormat="1" hidden="1"/>
    <row r="12935" s="211" customFormat="1" hidden="1"/>
    <row r="12936" s="211" customFormat="1" hidden="1"/>
    <row r="12937" s="211" customFormat="1" hidden="1"/>
    <row r="12938" s="211" customFormat="1" hidden="1"/>
    <row r="12939" s="211" customFormat="1" hidden="1"/>
    <row r="12940" s="211" customFormat="1" hidden="1"/>
    <row r="12941" s="211" customFormat="1" hidden="1"/>
    <row r="12942" s="211" customFormat="1" hidden="1"/>
    <row r="12943" s="211" customFormat="1" hidden="1"/>
    <row r="12944" s="211" customFormat="1" hidden="1"/>
    <row r="12945" s="211" customFormat="1" hidden="1"/>
    <row r="12946" s="211" customFormat="1" hidden="1"/>
    <row r="12947" s="211" customFormat="1" hidden="1"/>
    <row r="12948" s="211" customFormat="1" hidden="1"/>
    <row r="12949" s="211" customFormat="1" hidden="1"/>
    <row r="12950" s="211" customFormat="1" hidden="1"/>
    <row r="12951" s="211" customFormat="1" hidden="1"/>
    <row r="12952" s="211" customFormat="1" hidden="1"/>
    <row r="12953" s="211" customFormat="1" hidden="1"/>
    <row r="12954" s="211" customFormat="1" hidden="1"/>
    <row r="12955" s="211" customFormat="1" hidden="1"/>
    <row r="12956" s="211" customFormat="1" hidden="1"/>
    <row r="12957" s="211" customFormat="1" hidden="1"/>
    <row r="12958" s="211" customFormat="1" hidden="1"/>
    <row r="12959" s="211" customFormat="1" hidden="1"/>
    <row r="12960" s="211" customFormat="1" hidden="1"/>
    <row r="12961" s="211" customFormat="1" hidden="1"/>
    <row r="12962" s="211" customFormat="1" hidden="1"/>
    <row r="12963" s="211" customFormat="1" hidden="1"/>
    <row r="12964" s="211" customFormat="1" hidden="1"/>
    <row r="12965" s="211" customFormat="1" hidden="1"/>
    <row r="12966" s="211" customFormat="1" hidden="1"/>
    <row r="12967" s="211" customFormat="1" hidden="1"/>
    <row r="12968" s="211" customFormat="1" hidden="1"/>
    <row r="12969" s="211" customFormat="1" hidden="1"/>
    <row r="12970" s="211" customFormat="1" hidden="1"/>
    <row r="12971" s="211" customFormat="1" hidden="1"/>
    <row r="12972" s="211" customFormat="1" hidden="1"/>
    <row r="12973" s="211" customFormat="1" hidden="1"/>
    <row r="12974" s="211" customFormat="1" hidden="1"/>
    <row r="12975" s="211" customFormat="1" hidden="1"/>
    <row r="12976" s="211" customFormat="1" hidden="1"/>
    <row r="12977" s="211" customFormat="1" hidden="1"/>
    <row r="12978" s="211" customFormat="1" hidden="1"/>
    <row r="12979" s="211" customFormat="1" hidden="1"/>
    <row r="12980" s="211" customFormat="1" hidden="1"/>
    <row r="12981" s="211" customFormat="1" hidden="1"/>
    <row r="12982" s="211" customFormat="1" hidden="1"/>
    <row r="12983" s="211" customFormat="1" hidden="1"/>
    <row r="12984" s="211" customFormat="1" hidden="1"/>
    <row r="12985" s="211" customFormat="1" hidden="1"/>
    <row r="12986" s="211" customFormat="1" hidden="1"/>
    <row r="12987" s="211" customFormat="1" hidden="1"/>
    <row r="12988" s="211" customFormat="1" hidden="1"/>
    <row r="12989" s="211" customFormat="1" hidden="1"/>
    <row r="12990" s="211" customFormat="1" hidden="1"/>
    <row r="12991" s="211" customFormat="1" hidden="1"/>
    <row r="12992" s="211" customFormat="1" hidden="1"/>
    <row r="12993" s="211" customFormat="1" hidden="1"/>
    <row r="12994" s="211" customFormat="1" hidden="1"/>
    <row r="12995" s="211" customFormat="1" hidden="1"/>
    <row r="12996" s="211" customFormat="1" hidden="1"/>
    <row r="12997" s="211" customFormat="1" hidden="1"/>
    <row r="12998" s="211" customFormat="1" hidden="1"/>
    <row r="12999" s="211" customFormat="1" hidden="1"/>
    <row r="13000" s="211" customFormat="1" hidden="1"/>
    <row r="13001" s="211" customFormat="1" hidden="1"/>
    <row r="13002" s="211" customFormat="1" hidden="1"/>
    <row r="13003" s="211" customFormat="1" hidden="1"/>
    <row r="13004" s="211" customFormat="1" hidden="1"/>
    <row r="13005" s="211" customFormat="1" hidden="1"/>
    <row r="13006" s="211" customFormat="1" hidden="1"/>
    <row r="13007" s="211" customFormat="1" hidden="1"/>
    <row r="13008" s="211" customFormat="1" hidden="1"/>
    <row r="13009" s="211" customFormat="1" hidden="1"/>
    <row r="13010" s="211" customFormat="1" hidden="1"/>
    <row r="13011" s="211" customFormat="1" hidden="1"/>
    <row r="13012" s="211" customFormat="1" hidden="1"/>
    <row r="13013" s="211" customFormat="1" hidden="1"/>
    <row r="13014" s="211" customFormat="1" hidden="1"/>
    <row r="13015" s="211" customFormat="1" hidden="1"/>
    <row r="13016" s="211" customFormat="1" hidden="1"/>
    <row r="13017" s="211" customFormat="1" hidden="1"/>
    <row r="13018" s="211" customFormat="1" hidden="1"/>
    <row r="13019" s="211" customFormat="1" hidden="1"/>
    <row r="13020" s="211" customFormat="1" hidden="1"/>
    <row r="13021" s="211" customFormat="1" hidden="1"/>
    <row r="13022" s="211" customFormat="1" hidden="1"/>
    <row r="13023" s="211" customFormat="1" hidden="1"/>
    <row r="13024" s="211" customFormat="1" hidden="1"/>
    <row r="13025" s="211" customFormat="1" hidden="1"/>
    <row r="13026" s="211" customFormat="1" hidden="1"/>
    <row r="13027" s="211" customFormat="1" hidden="1"/>
    <row r="13028" s="211" customFormat="1" hidden="1"/>
    <row r="13029" s="211" customFormat="1" hidden="1"/>
    <row r="13030" s="211" customFormat="1" hidden="1"/>
    <row r="13031" s="211" customFormat="1" hidden="1"/>
    <row r="13032" s="211" customFormat="1" hidden="1"/>
    <row r="13033" s="211" customFormat="1" hidden="1"/>
    <row r="13034" s="211" customFormat="1" hidden="1"/>
    <row r="13035" s="211" customFormat="1" hidden="1"/>
    <row r="13036" s="211" customFormat="1" hidden="1"/>
    <row r="13037" s="211" customFormat="1" hidden="1"/>
    <row r="13038" s="211" customFormat="1" hidden="1"/>
    <row r="13039" s="211" customFormat="1" hidden="1"/>
    <row r="13040" s="211" customFormat="1" hidden="1"/>
    <row r="13041" s="211" customFormat="1" hidden="1"/>
    <row r="13042" s="211" customFormat="1" hidden="1"/>
    <row r="13043" s="211" customFormat="1" hidden="1"/>
    <row r="13044" s="211" customFormat="1" hidden="1"/>
    <row r="13045" s="211" customFormat="1" hidden="1"/>
    <row r="13046" s="211" customFormat="1" hidden="1"/>
    <row r="13047" s="211" customFormat="1" hidden="1"/>
    <row r="13048" s="211" customFormat="1" hidden="1"/>
    <row r="13049" s="211" customFormat="1" hidden="1"/>
    <row r="13050" s="211" customFormat="1" hidden="1"/>
    <row r="13051" s="211" customFormat="1" hidden="1"/>
    <row r="13052" s="211" customFormat="1" hidden="1"/>
    <row r="13053" s="211" customFormat="1" hidden="1"/>
    <row r="13054" s="211" customFormat="1" hidden="1"/>
    <row r="13055" s="211" customFormat="1" hidden="1"/>
    <row r="13056" s="211" customFormat="1" hidden="1"/>
    <row r="13057" s="211" customFormat="1" hidden="1"/>
    <row r="13058" s="211" customFormat="1" hidden="1"/>
    <row r="13059" s="211" customFormat="1" hidden="1"/>
    <row r="13060" s="211" customFormat="1" hidden="1"/>
    <row r="13061" s="211" customFormat="1" hidden="1"/>
    <row r="13062" s="211" customFormat="1" hidden="1"/>
    <row r="13063" s="211" customFormat="1" hidden="1"/>
    <row r="13064" s="211" customFormat="1" hidden="1"/>
    <row r="13065" s="211" customFormat="1" hidden="1"/>
    <row r="13066" s="211" customFormat="1" hidden="1"/>
    <row r="13067" s="211" customFormat="1" hidden="1"/>
    <row r="13068" s="211" customFormat="1" hidden="1"/>
    <row r="13069" s="211" customFormat="1" hidden="1"/>
    <row r="13070" s="211" customFormat="1" hidden="1"/>
    <row r="13071" s="211" customFormat="1" hidden="1"/>
    <row r="13072" s="211" customFormat="1" hidden="1"/>
    <row r="13073" s="211" customFormat="1" hidden="1"/>
    <row r="13074" s="211" customFormat="1" hidden="1"/>
    <row r="13075" s="211" customFormat="1" hidden="1"/>
    <row r="13076" s="211" customFormat="1" hidden="1"/>
    <row r="13077" s="211" customFormat="1" hidden="1"/>
    <row r="13078" s="211" customFormat="1" hidden="1"/>
    <row r="13079" s="211" customFormat="1" hidden="1"/>
    <row r="13080" s="211" customFormat="1" hidden="1"/>
    <row r="13081" s="211" customFormat="1" hidden="1"/>
    <row r="13082" s="211" customFormat="1" hidden="1"/>
    <row r="13083" s="211" customFormat="1" hidden="1"/>
    <row r="13084" s="211" customFormat="1" hidden="1"/>
    <row r="13085" s="211" customFormat="1" hidden="1"/>
    <row r="13086" s="211" customFormat="1" hidden="1"/>
    <row r="13087" s="211" customFormat="1" hidden="1"/>
    <row r="13088" s="211" customFormat="1" hidden="1"/>
    <row r="13089" s="211" customFormat="1" hidden="1"/>
    <row r="13090" s="211" customFormat="1" hidden="1"/>
    <row r="13091" s="211" customFormat="1" hidden="1"/>
    <row r="13092" s="211" customFormat="1" hidden="1"/>
    <row r="13093" s="211" customFormat="1" hidden="1"/>
    <row r="13094" s="211" customFormat="1" hidden="1"/>
    <row r="13095" s="211" customFormat="1" hidden="1"/>
    <row r="13096" s="211" customFormat="1" hidden="1"/>
    <row r="13097" s="211" customFormat="1" hidden="1"/>
    <row r="13098" s="211" customFormat="1" hidden="1"/>
    <row r="13099" s="211" customFormat="1" hidden="1"/>
    <row r="13100" s="211" customFormat="1" hidden="1"/>
    <row r="13101" s="211" customFormat="1" hidden="1"/>
    <row r="13102" s="211" customFormat="1" hidden="1"/>
    <row r="13103" s="211" customFormat="1" hidden="1"/>
    <row r="13104" s="211" customFormat="1" hidden="1"/>
    <row r="13105" s="211" customFormat="1" hidden="1"/>
    <row r="13106" s="211" customFormat="1" hidden="1"/>
    <row r="13107" s="211" customFormat="1" hidden="1"/>
    <row r="13108" s="211" customFormat="1" hidden="1"/>
    <row r="13109" s="211" customFormat="1" hidden="1"/>
    <row r="13110" s="211" customFormat="1" hidden="1"/>
    <row r="13111" s="211" customFormat="1" hidden="1"/>
    <row r="13112" s="211" customFormat="1" hidden="1"/>
    <row r="13113" s="211" customFormat="1" hidden="1"/>
    <row r="13114" s="211" customFormat="1" hidden="1"/>
    <row r="13115" s="211" customFormat="1" hidden="1"/>
    <row r="13116" s="211" customFormat="1" hidden="1"/>
    <row r="13117" s="211" customFormat="1" hidden="1"/>
    <row r="13118" s="211" customFormat="1" hidden="1"/>
    <row r="13119" s="211" customFormat="1" hidden="1"/>
    <row r="13120" s="211" customFormat="1" hidden="1"/>
    <row r="13121" s="211" customFormat="1" hidden="1"/>
    <row r="13122" s="211" customFormat="1" hidden="1"/>
    <row r="13123" s="211" customFormat="1" hidden="1"/>
    <row r="13124" s="211" customFormat="1" hidden="1"/>
    <row r="13125" s="211" customFormat="1" hidden="1"/>
    <row r="13126" s="211" customFormat="1" hidden="1"/>
    <row r="13127" s="211" customFormat="1" hidden="1"/>
    <row r="13128" s="211" customFormat="1" hidden="1"/>
    <row r="13129" s="211" customFormat="1" hidden="1"/>
    <row r="13130" s="211" customFormat="1" hidden="1"/>
    <row r="13131" s="211" customFormat="1" hidden="1"/>
    <row r="13132" s="211" customFormat="1" hidden="1"/>
    <row r="13133" s="211" customFormat="1" hidden="1"/>
    <row r="13134" s="211" customFormat="1" hidden="1"/>
    <row r="13135" s="211" customFormat="1" hidden="1"/>
    <row r="13136" s="211" customFormat="1" hidden="1"/>
    <row r="13137" s="211" customFormat="1" hidden="1"/>
    <row r="13138" s="211" customFormat="1" hidden="1"/>
    <row r="13139" s="211" customFormat="1" hidden="1"/>
    <row r="13140" s="211" customFormat="1" hidden="1"/>
    <row r="13141" s="211" customFormat="1" hidden="1"/>
    <row r="13142" s="211" customFormat="1" hidden="1"/>
    <row r="13143" s="211" customFormat="1" hidden="1"/>
    <row r="13144" s="211" customFormat="1" hidden="1"/>
    <row r="13145" s="211" customFormat="1" hidden="1"/>
    <row r="13146" s="211" customFormat="1" hidden="1"/>
    <row r="13147" s="211" customFormat="1" hidden="1"/>
    <row r="13148" s="211" customFormat="1" hidden="1"/>
    <row r="13149" s="211" customFormat="1" hidden="1"/>
    <row r="13150" s="211" customFormat="1" hidden="1"/>
    <row r="13151" s="211" customFormat="1" hidden="1"/>
    <row r="13152" s="211" customFormat="1" hidden="1"/>
    <row r="13153" s="211" customFormat="1" hidden="1"/>
    <row r="13154" s="211" customFormat="1" hidden="1"/>
    <row r="13155" s="211" customFormat="1" hidden="1"/>
    <row r="13156" s="211" customFormat="1" hidden="1"/>
    <row r="13157" s="211" customFormat="1" hidden="1"/>
    <row r="13158" s="211" customFormat="1" hidden="1"/>
    <row r="13159" s="211" customFormat="1" hidden="1"/>
    <row r="13160" s="211" customFormat="1" hidden="1"/>
    <row r="13161" s="211" customFormat="1" hidden="1"/>
    <row r="13162" s="211" customFormat="1" hidden="1"/>
    <row r="13163" s="211" customFormat="1" hidden="1"/>
    <row r="13164" s="211" customFormat="1" hidden="1"/>
    <row r="13165" s="211" customFormat="1" hidden="1"/>
    <row r="13166" s="211" customFormat="1" hidden="1"/>
    <row r="13167" s="211" customFormat="1" hidden="1"/>
    <row r="13168" s="211" customFormat="1" hidden="1"/>
    <row r="13169" s="211" customFormat="1" hidden="1"/>
    <row r="13170" s="211" customFormat="1" hidden="1"/>
    <row r="13171" s="211" customFormat="1" hidden="1"/>
    <row r="13172" s="211" customFormat="1" hidden="1"/>
    <row r="13173" s="211" customFormat="1" hidden="1"/>
    <row r="13174" s="211" customFormat="1" hidden="1"/>
    <row r="13175" s="211" customFormat="1" hidden="1"/>
    <row r="13176" s="211" customFormat="1" hidden="1"/>
    <row r="13177" s="211" customFormat="1" hidden="1"/>
    <row r="13178" s="211" customFormat="1" hidden="1"/>
    <row r="13179" s="211" customFormat="1" hidden="1"/>
    <row r="13180" s="211" customFormat="1" hidden="1"/>
    <row r="13181" s="211" customFormat="1" hidden="1"/>
    <row r="13182" s="211" customFormat="1" hidden="1"/>
    <row r="13183" s="211" customFormat="1" hidden="1"/>
    <row r="13184" s="211" customFormat="1" hidden="1"/>
    <row r="13185" s="211" customFormat="1" hidden="1"/>
    <row r="13186" s="211" customFormat="1" hidden="1"/>
    <row r="13187" s="211" customFormat="1" hidden="1"/>
    <row r="13188" s="211" customFormat="1" hidden="1"/>
    <row r="13189" s="211" customFormat="1" hidden="1"/>
    <row r="13190" s="211" customFormat="1" hidden="1"/>
    <row r="13191" s="211" customFormat="1" hidden="1"/>
    <row r="13192" s="211" customFormat="1" hidden="1"/>
    <row r="13193" s="211" customFormat="1" hidden="1"/>
    <row r="13194" s="211" customFormat="1" hidden="1"/>
    <row r="13195" s="211" customFormat="1" hidden="1"/>
    <row r="13196" s="211" customFormat="1" hidden="1"/>
    <row r="13197" s="211" customFormat="1" hidden="1"/>
    <row r="13198" s="211" customFormat="1" hidden="1"/>
    <row r="13199" s="211" customFormat="1" hidden="1"/>
    <row r="13200" s="211" customFormat="1" hidden="1"/>
    <row r="13201" s="211" customFormat="1" hidden="1"/>
    <row r="13202" s="211" customFormat="1" hidden="1"/>
    <row r="13203" s="211" customFormat="1" hidden="1"/>
    <row r="13204" s="211" customFormat="1" hidden="1"/>
    <row r="13205" s="211" customFormat="1" hidden="1"/>
    <row r="13206" s="211" customFormat="1" hidden="1"/>
    <row r="13207" s="211" customFormat="1" hidden="1"/>
    <row r="13208" s="211" customFormat="1" hidden="1"/>
    <row r="13209" s="211" customFormat="1" hidden="1"/>
    <row r="13210" s="211" customFormat="1" hidden="1"/>
    <row r="13211" s="211" customFormat="1" hidden="1"/>
    <row r="13212" s="211" customFormat="1" hidden="1"/>
    <row r="13213" s="211" customFormat="1" hidden="1"/>
    <row r="13214" s="211" customFormat="1" hidden="1"/>
    <row r="13215" s="211" customFormat="1" hidden="1"/>
    <row r="13216" s="211" customFormat="1" hidden="1"/>
    <row r="13217" s="211" customFormat="1" hidden="1"/>
    <row r="13218" s="211" customFormat="1" hidden="1"/>
    <row r="13219" s="211" customFormat="1" hidden="1"/>
    <row r="13220" s="211" customFormat="1" hidden="1"/>
    <row r="13221" s="211" customFormat="1" hidden="1"/>
    <row r="13222" s="211" customFormat="1" hidden="1"/>
    <row r="13223" s="211" customFormat="1" hidden="1"/>
    <row r="13224" s="211" customFormat="1" hidden="1"/>
    <row r="13225" s="211" customFormat="1" hidden="1"/>
    <row r="13226" s="211" customFormat="1" hidden="1"/>
    <row r="13227" s="211" customFormat="1" hidden="1"/>
    <row r="13228" s="211" customFormat="1" hidden="1"/>
    <row r="13229" s="211" customFormat="1" hidden="1"/>
    <row r="13230" s="211" customFormat="1" hidden="1"/>
    <row r="13231" s="211" customFormat="1" hidden="1"/>
    <row r="13232" s="211" customFormat="1" hidden="1"/>
    <row r="13233" s="211" customFormat="1" hidden="1"/>
    <row r="13234" s="211" customFormat="1" hidden="1"/>
    <row r="13235" s="211" customFormat="1" hidden="1"/>
    <row r="13236" s="211" customFormat="1" hidden="1"/>
    <row r="13237" s="211" customFormat="1" hidden="1"/>
    <row r="13238" s="211" customFormat="1" hidden="1"/>
    <row r="13239" s="211" customFormat="1" hidden="1"/>
    <row r="13240" s="211" customFormat="1" hidden="1"/>
    <row r="13241" s="211" customFormat="1" hidden="1"/>
    <row r="13242" s="211" customFormat="1" hidden="1"/>
    <row r="13243" s="211" customFormat="1" hidden="1"/>
    <row r="13244" s="211" customFormat="1" hidden="1"/>
    <row r="13245" s="211" customFormat="1" hidden="1"/>
    <row r="13246" s="211" customFormat="1" hidden="1"/>
    <row r="13247" s="211" customFormat="1" hidden="1"/>
    <row r="13248" s="211" customFormat="1" hidden="1"/>
    <row r="13249" s="211" customFormat="1" hidden="1"/>
    <row r="13250" s="211" customFormat="1" hidden="1"/>
    <row r="13251" s="211" customFormat="1" hidden="1"/>
    <row r="13252" s="211" customFormat="1" hidden="1"/>
    <row r="13253" s="211" customFormat="1" hidden="1"/>
    <row r="13254" s="211" customFormat="1" hidden="1"/>
    <row r="13255" s="211" customFormat="1" hidden="1"/>
    <row r="13256" s="211" customFormat="1" hidden="1"/>
    <row r="13257" s="211" customFormat="1" hidden="1"/>
    <row r="13258" s="211" customFormat="1" hidden="1"/>
    <row r="13259" s="211" customFormat="1" hidden="1"/>
    <row r="13260" s="211" customFormat="1" hidden="1"/>
    <row r="13261" s="211" customFormat="1" hidden="1"/>
    <row r="13262" s="211" customFormat="1" hidden="1"/>
    <row r="13263" s="211" customFormat="1" hidden="1"/>
    <row r="13264" s="211" customFormat="1" hidden="1"/>
    <row r="13265" s="211" customFormat="1" hidden="1"/>
    <row r="13266" s="211" customFormat="1" hidden="1"/>
    <row r="13267" s="211" customFormat="1" hidden="1"/>
    <row r="13268" s="211" customFormat="1" hidden="1"/>
    <row r="13269" s="211" customFormat="1" hidden="1"/>
    <row r="13270" s="211" customFormat="1" hidden="1"/>
    <row r="13271" s="211" customFormat="1" hidden="1"/>
    <row r="13272" s="211" customFormat="1" hidden="1"/>
    <row r="13273" s="211" customFormat="1" hidden="1"/>
    <row r="13274" s="211" customFormat="1" hidden="1"/>
    <row r="13275" s="211" customFormat="1" hidden="1"/>
    <row r="13276" s="211" customFormat="1" hidden="1"/>
    <row r="13277" s="211" customFormat="1" hidden="1"/>
    <row r="13278" s="211" customFormat="1" hidden="1"/>
    <row r="13279" s="211" customFormat="1" hidden="1"/>
    <row r="13280" s="211" customFormat="1" hidden="1"/>
    <row r="13281" s="211" customFormat="1" hidden="1"/>
    <row r="13282" s="211" customFormat="1" hidden="1"/>
    <row r="13283" s="211" customFormat="1" hidden="1"/>
    <row r="13284" s="211" customFormat="1" hidden="1"/>
    <row r="13285" s="211" customFormat="1" hidden="1"/>
    <row r="13286" s="211" customFormat="1" hidden="1"/>
    <row r="13287" s="211" customFormat="1" hidden="1"/>
    <row r="13288" s="211" customFormat="1" hidden="1"/>
    <row r="13289" s="211" customFormat="1" hidden="1"/>
    <row r="13290" s="211" customFormat="1" hidden="1"/>
    <row r="13291" s="211" customFormat="1" hidden="1"/>
    <row r="13292" s="211" customFormat="1" hidden="1"/>
    <row r="13293" s="211" customFormat="1" hidden="1"/>
    <row r="13294" s="211" customFormat="1" hidden="1"/>
    <row r="13295" s="211" customFormat="1" hidden="1"/>
    <row r="13296" s="211" customFormat="1" hidden="1"/>
    <row r="13297" s="211" customFormat="1" hidden="1"/>
    <row r="13298" s="211" customFormat="1" hidden="1"/>
    <row r="13299" s="211" customFormat="1" hidden="1"/>
    <row r="13300" s="211" customFormat="1" hidden="1"/>
    <row r="13301" s="211" customFormat="1" hidden="1"/>
    <row r="13302" s="211" customFormat="1" hidden="1"/>
    <row r="13303" s="211" customFormat="1" hidden="1"/>
    <row r="13304" s="211" customFormat="1" hidden="1"/>
    <row r="13305" s="211" customFormat="1" hidden="1"/>
    <row r="13306" s="211" customFormat="1" hidden="1"/>
    <row r="13307" s="211" customFormat="1" hidden="1"/>
    <row r="13308" s="211" customFormat="1" hidden="1"/>
    <row r="13309" s="211" customFormat="1" hidden="1"/>
    <row r="13310" s="211" customFormat="1" hidden="1"/>
    <row r="13311" s="211" customFormat="1" hidden="1"/>
    <row r="13312" s="211" customFormat="1" hidden="1"/>
    <row r="13313" s="211" customFormat="1" hidden="1"/>
    <row r="13314" s="211" customFormat="1" hidden="1"/>
    <row r="13315" s="211" customFormat="1" hidden="1"/>
    <row r="13316" s="211" customFormat="1" hidden="1"/>
    <row r="13317" s="211" customFormat="1" hidden="1"/>
    <row r="13318" s="211" customFormat="1" hidden="1"/>
    <row r="13319" s="211" customFormat="1" hidden="1"/>
    <row r="13320" s="211" customFormat="1" hidden="1"/>
    <row r="13321" s="211" customFormat="1" hidden="1"/>
    <row r="13322" s="211" customFormat="1" hidden="1"/>
    <row r="13323" s="211" customFormat="1" hidden="1"/>
    <row r="13324" s="211" customFormat="1" hidden="1"/>
    <row r="13325" s="211" customFormat="1" hidden="1"/>
    <row r="13326" s="211" customFormat="1" hidden="1"/>
    <row r="13327" s="211" customFormat="1" hidden="1"/>
    <row r="13328" s="211" customFormat="1" hidden="1"/>
    <row r="13329" s="211" customFormat="1" hidden="1"/>
    <row r="13330" s="211" customFormat="1" hidden="1"/>
    <row r="13331" s="211" customFormat="1" hidden="1"/>
    <row r="13332" s="211" customFormat="1" hidden="1"/>
    <row r="13333" s="211" customFormat="1" hidden="1"/>
    <row r="13334" s="211" customFormat="1" hidden="1"/>
    <row r="13335" s="211" customFormat="1" hidden="1"/>
    <row r="13336" s="211" customFormat="1" hidden="1"/>
    <row r="13337" s="211" customFormat="1" hidden="1"/>
    <row r="13338" s="211" customFormat="1" hidden="1"/>
    <row r="13339" s="211" customFormat="1" hidden="1"/>
    <row r="13340" s="211" customFormat="1" hidden="1"/>
    <row r="13341" s="211" customFormat="1" hidden="1"/>
    <row r="13342" s="211" customFormat="1" hidden="1"/>
    <row r="13343" s="211" customFormat="1" hidden="1"/>
    <row r="13344" s="211" customFormat="1" hidden="1"/>
    <row r="13345" s="211" customFormat="1" hidden="1"/>
    <row r="13346" s="211" customFormat="1" hidden="1"/>
    <row r="13347" s="211" customFormat="1" hidden="1"/>
    <row r="13348" s="211" customFormat="1" hidden="1"/>
    <row r="13349" s="211" customFormat="1" hidden="1"/>
    <row r="13350" s="211" customFormat="1" hidden="1"/>
    <row r="13351" s="211" customFormat="1" hidden="1"/>
    <row r="13352" s="211" customFormat="1" hidden="1"/>
    <row r="13353" s="211" customFormat="1" hidden="1"/>
    <row r="13354" s="211" customFormat="1" hidden="1"/>
    <row r="13355" s="211" customFormat="1" hidden="1"/>
    <row r="13356" s="211" customFormat="1" hidden="1"/>
    <row r="13357" s="211" customFormat="1" hidden="1"/>
    <row r="13358" s="211" customFormat="1" hidden="1"/>
    <row r="13359" s="211" customFormat="1" hidden="1"/>
    <row r="13360" s="211" customFormat="1" hidden="1"/>
    <row r="13361" s="211" customFormat="1" hidden="1"/>
    <row r="13362" s="211" customFormat="1" hidden="1"/>
    <row r="13363" s="211" customFormat="1" hidden="1"/>
    <row r="13364" s="211" customFormat="1" hidden="1"/>
    <row r="13365" s="211" customFormat="1" hidden="1"/>
    <row r="13366" s="211" customFormat="1" hidden="1"/>
    <row r="13367" s="211" customFormat="1" hidden="1"/>
    <row r="13368" s="211" customFormat="1" hidden="1"/>
    <row r="13369" s="211" customFormat="1" hidden="1"/>
    <row r="13370" s="211" customFormat="1" hidden="1"/>
    <row r="13371" s="211" customFormat="1" hidden="1"/>
    <row r="13372" s="211" customFormat="1" hidden="1"/>
    <row r="13373" s="211" customFormat="1" hidden="1"/>
    <row r="13374" s="211" customFormat="1" hidden="1"/>
    <row r="13375" s="211" customFormat="1" hidden="1"/>
    <row r="13376" s="211" customFormat="1" hidden="1"/>
    <row r="13377" s="211" customFormat="1" hidden="1"/>
    <row r="13378" s="211" customFormat="1" hidden="1"/>
    <row r="13379" s="211" customFormat="1" hidden="1"/>
    <row r="13380" s="211" customFormat="1" hidden="1"/>
    <row r="13381" s="211" customFormat="1" hidden="1"/>
    <row r="13382" s="211" customFormat="1" hidden="1"/>
    <row r="13383" s="211" customFormat="1" hidden="1"/>
    <row r="13384" s="211" customFormat="1" hidden="1"/>
    <row r="13385" s="211" customFormat="1" hidden="1"/>
    <row r="13386" s="211" customFormat="1" hidden="1"/>
    <row r="13387" s="211" customFormat="1" hidden="1"/>
    <row r="13388" s="211" customFormat="1" hidden="1"/>
    <row r="13389" s="211" customFormat="1" hidden="1"/>
    <row r="13390" s="211" customFormat="1" hidden="1"/>
    <row r="13391" s="211" customFormat="1" hidden="1"/>
    <row r="13392" s="211" customFormat="1" hidden="1"/>
    <row r="13393" s="211" customFormat="1" hidden="1"/>
    <row r="13394" s="211" customFormat="1" hidden="1"/>
    <row r="13395" s="211" customFormat="1" hidden="1"/>
    <row r="13396" s="211" customFormat="1" hidden="1"/>
    <row r="13397" s="211" customFormat="1" hidden="1"/>
    <row r="13398" s="211" customFormat="1" hidden="1"/>
    <row r="13399" s="211" customFormat="1" hidden="1"/>
    <row r="13400" s="211" customFormat="1" hidden="1"/>
    <row r="13401" s="211" customFormat="1" hidden="1"/>
    <row r="13402" s="211" customFormat="1" hidden="1"/>
    <row r="13403" s="211" customFormat="1" hidden="1"/>
    <row r="13404" s="211" customFormat="1" hidden="1"/>
    <row r="13405" s="211" customFormat="1" hidden="1"/>
    <row r="13406" s="211" customFormat="1" hidden="1"/>
    <row r="13407" s="211" customFormat="1" hidden="1"/>
    <row r="13408" s="211" customFormat="1" hidden="1"/>
    <row r="13409" s="211" customFormat="1" hidden="1"/>
    <row r="13410" s="211" customFormat="1" hidden="1"/>
    <row r="13411" s="211" customFormat="1" hidden="1"/>
    <row r="13412" s="211" customFormat="1" hidden="1"/>
    <row r="13413" s="211" customFormat="1" hidden="1"/>
    <row r="13414" s="211" customFormat="1" hidden="1"/>
    <row r="13415" s="211" customFormat="1" hidden="1"/>
    <row r="13416" s="211" customFormat="1" hidden="1"/>
    <row r="13417" s="211" customFormat="1" hidden="1"/>
    <row r="13418" s="211" customFormat="1" hidden="1"/>
    <row r="13419" s="211" customFormat="1" hidden="1"/>
    <row r="13420" s="211" customFormat="1" hidden="1"/>
    <row r="13421" s="211" customFormat="1" hidden="1"/>
    <row r="13422" s="211" customFormat="1" hidden="1"/>
    <row r="13423" s="211" customFormat="1" hidden="1"/>
    <row r="13424" s="211" customFormat="1" hidden="1"/>
    <row r="13425" s="211" customFormat="1" hidden="1"/>
    <row r="13426" s="211" customFormat="1" hidden="1"/>
    <row r="13427" s="211" customFormat="1" hidden="1"/>
    <row r="13428" s="211" customFormat="1" hidden="1"/>
    <row r="13429" s="211" customFormat="1" hidden="1"/>
    <row r="13430" s="211" customFormat="1" hidden="1"/>
    <row r="13431" s="211" customFormat="1" hidden="1"/>
    <row r="13432" s="211" customFormat="1" hidden="1"/>
    <row r="13433" s="211" customFormat="1" hidden="1"/>
    <row r="13434" s="211" customFormat="1" hidden="1"/>
    <row r="13435" s="211" customFormat="1" hidden="1"/>
    <row r="13436" s="211" customFormat="1" hidden="1"/>
    <row r="13437" s="211" customFormat="1" hidden="1"/>
    <row r="13438" s="211" customFormat="1" hidden="1"/>
    <row r="13439" s="211" customFormat="1" hidden="1"/>
    <row r="13440" s="211" customFormat="1" hidden="1"/>
    <row r="13441" s="211" customFormat="1" hidden="1"/>
    <row r="13442" s="211" customFormat="1" hidden="1"/>
    <row r="13443" s="211" customFormat="1" hidden="1"/>
    <row r="13444" s="211" customFormat="1" hidden="1"/>
    <row r="13445" s="211" customFormat="1" hidden="1"/>
    <row r="13446" s="211" customFormat="1" hidden="1"/>
    <row r="13447" s="211" customFormat="1" hidden="1"/>
    <row r="13448" s="211" customFormat="1" hidden="1"/>
    <row r="13449" s="211" customFormat="1" hidden="1"/>
    <row r="13450" s="211" customFormat="1" hidden="1"/>
    <row r="13451" s="211" customFormat="1" hidden="1"/>
    <row r="13452" s="211" customFormat="1" hidden="1"/>
    <row r="13453" s="211" customFormat="1" hidden="1"/>
    <row r="13454" s="211" customFormat="1" hidden="1"/>
    <row r="13455" s="211" customFormat="1" hidden="1"/>
    <row r="13456" s="211" customFormat="1" hidden="1"/>
    <row r="13457" s="211" customFormat="1" hidden="1"/>
    <row r="13458" s="211" customFormat="1" hidden="1"/>
    <row r="13459" s="211" customFormat="1" hidden="1"/>
    <row r="13460" s="211" customFormat="1" hidden="1"/>
    <row r="13461" s="211" customFormat="1" hidden="1"/>
    <row r="13462" s="211" customFormat="1" hidden="1"/>
    <row r="13463" s="211" customFormat="1" hidden="1"/>
    <row r="13464" s="211" customFormat="1" hidden="1"/>
    <row r="13465" s="211" customFormat="1" hidden="1"/>
    <row r="13466" s="211" customFormat="1" hidden="1"/>
    <row r="13467" s="211" customFormat="1" hidden="1"/>
    <row r="13468" s="211" customFormat="1" hidden="1"/>
    <row r="13469" s="211" customFormat="1" hidden="1"/>
    <row r="13470" s="211" customFormat="1" hidden="1"/>
    <row r="13471" s="211" customFormat="1" hidden="1"/>
    <row r="13472" s="211" customFormat="1" hidden="1"/>
    <row r="13473" s="211" customFormat="1" hidden="1"/>
    <row r="13474" s="211" customFormat="1" hidden="1"/>
    <row r="13475" s="211" customFormat="1" hidden="1"/>
    <row r="13476" s="211" customFormat="1" hidden="1"/>
    <row r="13477" s="211" customFormat="1" hidden="1"/>
    <row r="13478" s="211" customFormat="1" hidden="1"/>
    <row r="13479" s="211" customFormat="1" hidden="1"/>
    <row r="13480" s="211" customFormat="1" hidden="1"/>
    <row r="13481" s="211" customFormat="1" hidden="1"/>
    <row r="13482" s="211" customFormat="1" hidden="1"/>
    <row r="13483" s="211" customFormat="1" hidden="1"/>
    <row r="13484" s="211" customFormat="1" hidden="1"/>
    <row r="13485" s="211" customFormat="1" hidden="1"/>
    <row r="13486" s="211" customFormat="1" hidden="1"/>
    <row r="13487" s="211" customFormat="1" hidden="1"/>
    <row r="13488" s="211" customFormat="1" hidden="1"/>
    <row r="13489" s="211" customFormat="1" hidden="1"/>
    <row r="13490" s="211" customFormat="1" hidden="1"/>
    <row r="13491" s="211" customFormat="1" hidden="1"/>
    <row r="13492" s="211" customFormat="1" hidden="1"/>
    <row r="13493" s="211" customFormat="1" hidden="1"/>
    <row r="13494" s="211" customFormat="1" hidden="1"/>
    <row r="13495" s="211" customFormat="1" hidden="1"/>
    <row r="13496" s="211" customFormat="1" hidden="1"/>
    <row r="13497" s="211" customFormat="1" hidden="1"/>
    <row r="13498" s="211" customFormat="1" hidden="1"/>
    <row r="13499" s="211" customFormat="1" hidden="1"/>
    <row r="13500" s="211" customFormat="1" hidden="1"/>
    <row r="13501" s="211" customFormat="1" hidden="1"/>
    <row r="13502" s="211" customFormat="1" hidden="1"/>
    <row r="13503" s="211" customFormat="1" hidden="1"/>
    <row r="13504" s="211" customFormat="1" hidden="1"/>
    <row r="13505" s="211" customFormat="1" hidden="1"/>
    <row r="13506" s="211" customFormat="1" hidden="1"/>
    <row r="13507" s="211" customFormat="1" hidden="1"/>
    <row r="13508" s="211" customFormat="1" hidden="1"/>
    <row r="13509" s="211" customFormat="1" hidden="1"/>
    <row r="13510" s="211" customFormat="1" hidden="1"/>
    <row r="13511" s="211" customFormat="1" hidden="1"/>
    <row r="13512" s="211" customFormat="1" hidden="1"/>
    <row r="13513" s="211" customFormat="1" hidden="1"/>
    <row r="13514" s="211" customFormat="1" hidden="1"/>
    <row r="13515" s="211" customFormat="1" hidden="1"/>
    <row r="13516" s="211" customFormat="1" hidden="1"/>
    <row r="13517" s="211" customFormat="1" hidden="1"/>
    <row r="13518" s="211" customFormat="1" hidden="1"/>
    <row r="13519" s="211" customFormat="1" hidden="1"/>
    <row r="13520" s="211" customFormat="1" hidden="1"/>
    <row r="13521" s="211" customFormat="1" hidden="1"/>
    <row r="13522" s="211" customFormat="1" hidden="1"/>
    <row r="13523" s="211" customFormat="1" hidden="1"/>
    <row r="13524" s="211" customFormat="1" hidden="1"/>
    <row r="13525" s="211" customFormat="1" hidden="1"/>
    <row r="13526" s="211" customFormat="1" hidden="1"/>
    <row r="13527" s="211" customFormat="1" hidden="1"/>
    <row r="13528" s="211" customFormat="1" hidden="1"/>
    <row r="13529" s="211" customFormat="1" hidden="1"/>
    <row r="13530" s="211" customFormat="1" hidden="1"/>
    <row r="13531" s="211" customFormat="1" hidden="1"/>
    <row r="13532" s="211" customFormat="1" hidden="1"/>
    <row r="13533" s="211" customFormat="1" hidden="1"/>
    <row r="13534" s="211" customFormat="1" hidden="1"/>
    <row r="13535" s="211" customFormat="1" hidden="1"/>
    <row r="13536" s="211" customFormat="1" hidden="1"/>
    <row r="13537" s="211" customFormat="1" hidden="1"/>
    <row r="13538" s="211" customFormat="1" hidden="1"/>
    <row r="13539" s="211" customFormat="1" hidden="1"/>
    <row r="13540" s="211" customFormat="1" hidden="1"/>
    <row r="13541" s="211" customFormat="1" hidden="1"/>
    <row r="13542" s="211" customFormat="1" hidden="1"/>
    <row r="13543" s="211" customFormat="1" hidden="1"/>
    <row r="13544" s="211" customFormat="1" hidden="1"/>
    <row r="13545" s="211" customFormat="1" hidden="1"/>
    <row r="13546" s="211" customFormat="1" hidden="1"/>
    <row r="13547" s="211" customFormat="1" hidden="1"/>
    <row r="13548" s="211" customFormat="1" hidden="1"/>
    <row r="13549" s="211" customFormat="1" hidden="1"/>
    <row r="13550" s="211" customFormat="1" hidden="1"/>
    <row r="13551" s="211" customFormat="1" hidden="1"/>
    <row r="13552" s="211" customFormat="1" hidden="1"/>
    <row r="13553" s="211" customFormat="1" hidden="1"/>
    <row r="13554" s="211" customFormat="1" hidden="1"/>
    <row r="13555" s="211" customFormat="1" hidden="1"/>
    <row r="13556" s="211" customFormat="1" hidden="1"/>
    <row r="13557" s="211" customFormat="1" hidden="1"/>
    <row r="13558" s="211" customFormat="1" hidden="1"/>
    <row r="13559" s="211" customFormat="1" hidden="1"/>
    <row r="13560" s="211" customFormat="1" hidden="1"/>
    <row r="13561" s="211" customFormat="1" hidden="1"/>
    <row r="13562" s="211" customFormat="1" hidden="1"/>
    <row r="13563" s="211" customFormat="1" hidden="1"/>
    <row r="13564" s="211" customFormat="1" hidden="1"/>
    <row r="13565" s="211" customFormat="1" hidden="1"/>
    <row r="13566" s="211" customFormat="1" hidden="1"/>
    <row r="13567" s="211" customFormat="1" hidden="1"/>
    <row r="13568" s="211" customFormat="1" hidden="1"/>
    <row r="13569" s="211" customFormat="1" hidden="1"/>
    <row r="13570" s="211" customFormat="1" hidden="1"/>
    <row r="13571" s="211" customFormat="1" hidden="1"/>
    <row r="13572" s="211" customFormat="1" hidden="1"/>
    <row r="13573" s="211" customFormat="1" hidden="1"/>
    <row r="13574" s="211" customFormat="1" hidden="1"/>
    <row r="13575" s="211" customFormat="1" hidden="1"/>
    <row r="13576" s="211" customFormat="1" hidden="1"/>
    <row r="13577" s="211" customFormat="1" hidden="1"/>
    <row r="13578" s="211" customFormat="1" hidden="1"/>
    <row r="13579" s="211" customFormat="1" hidden="1"/>
    <row r="13580" s="211" customFormat="1" hidden="1"/>
    <row r="13581" s="211" customFormat="1" hidden="1"/>
    <row r="13582" s="211" customFormat="1" hidden="1"/>
    <row r="13583" s="211" customFormat="1" hidden="1"/>
    <row r="13584" s="211" customFormat="1" hidden="1"/>
    <row r="13585" s="211" customFormat="1" hidden="1"/>
    <row r="13586" s="211" customFormat="1" hidden="1"/>
    <row r="13587" s="211" customFormat="1" hidden="1"/>
    <row r="13588" s="211" customFormat="1" hidden="1"/>
    <row r="13589" s="211" customFormat="1" hidden="1"/>
    <row r="13590" s="211" customFormat="1" hidden="1"/>
    <row r="13591" s="211" customFormat="1" hidden="1"/>
    <row r="13592" s="211" customFormat="1" hidden="1"/>
    <row r="13593" s="211" customFormat="1" hidden="1"/>
    <row r="13594" s="211" customFormat="1" hidden="1"/>
    <row r="13595" s="211" customFormat="1" hidden="1"/>
    <row r="13596" s="211" customFormat="1" hidden="1"/>
    <row r="13597" s="211" customFormat="1" hidden="1"/>
    <row r="13598" s="211" customFormat="1" hidden="1"/>
    <row r="13599" s="211" customFormat="1" hidden="1"/>
    <row r="13600" s="211" customFormat="1" hidden="1"/>
    <row r="13601" s="211" customFormat="1" hidden="1"/>
    <row r="13602" s="211" customFormat="1" hidden="1"/>
    <row r="13603" s="211" customFormat="1" hidden="1"/>
    <row r="13604" s="211" customFormat="1" hidden="1"/>
    <row r="13605" s="211" customFormat="1" hidden="1"/>
    <row r="13606" s="211" customFormat="1" hidden="1"/>
    <row r="13607" s="211" customFormat="1" hidden="1"/>
    <row r="13608" s="211" customFormat="1" hidden="1"/>
    <row r="13609" s="211" customFormat="1" hidden="1"/>
    <row r="13610" s="211" customFormat="1" hidden="1"/>
    <row r="13611" s="211" customFormat="1" hidden="1"/>
    <row r="13612" s="211" customFormat="1" hidden="1"/>
    <row r="13613" s="211" customFormat="1" hidden="1"/>
    <row r="13614" s="211" customFormat="1" hidden="1"/>
    <row r="13615" s="211" customFormat="1" hidden="1"/>
    <row r="13616" s="211" customFormat="1" hidden="1"/>
    <row r="13617" s="211" customFormat="1" hidden="1"/>
    <row r="13618" s="211" customFormat="1" hidden="1"/>
    <row r="13619" s="211" customFormat="1" hidden="1"/>
    <row r="13620" s="211" customFormat="1" hidden="1"/>
    <row r="13621" s="211" customFormat="1" hidden="1"/>
    <row r="13622" s="211" customFormat="1" hidden="1"/>
    <row r="13623" s="211" customFormat="1" hidden="1"/>
    <row r="13624" s="211" customFormat="1" hidden="1"/>
    <row r="13625" s="211" customFormat="1" hidden="1"/>
    <row r="13626" s="211" customFormat="1" hidden="1"/>
    <row r="13627" s="211" customFormat="1" hidden="1"/>
    <row r="13628" s="211" customFormat="1" hidden="1"/>
    <row r="13629" s="211" customFormat="1" hidden="1"/>
    <row r="13630" s="211" customFormat="1" hidden="1"/>
    <row r="13631" s="211" customFormat="1" hidden="1"/>
    <row r="13632" s="211" customFormat="1" hidden="1"/>
    <row r="13633" s="211" customFormat="1" hidden="1"/>
    <row r="13634" s="211" customFormat="1" hidden="1"/>
    <row r="13635" s="211" customFormat="1" hidden="1"/>
    <row r="13636" s="211" customFormat="1" hidden="1"/>
    <row r="13637" s="211" customFormat="1" hidden="1"/>
    <row r="13638" s="211" customFormat="1" hidden="1"/>
    <row r="13639" s="211" customFormat="1" hidden="1"/>
    <row r="13640" s="211" customFormat="1" hidden="1"/>
    <row r="13641" s="211" customFormat="1" hidden="1"/>
    <row r="13642" s="211" customFormat="1" hidden="1"/>
    <row r="13643" s="211" customFormat="1" hidden="1"/>
    <row r="13644" s="211" customFormat="1" hidden="1"/>
    <row r="13645" s="211" customFormat="1" hidden="1"/>
    <row r="13646" s="211" customFormat="1" hidden="1"/>
    <row r="13647" s="211" customFormat="1" hidden="1"/>
    <row r="13648" s="211" customFormat="1" hidden="1"/>
    <row r="13649" s="211" customFormat="1" hidden="1"/>
    <row r="13650" s="211" customFormat="1" hidden="1"/>
    <row r="13651" s="211" customFormat="1" hidden="1"/>
    <row r="13652" s="211" customFormat="1" hidden="1"/>
    <row r="13653" s="211" customFormat="1" hidden="1"/>
    <row r="13654" s="211" customFormat="1" hidden="1"/>
    <row r="13655" s="211" customFormat="1" hidden="1"/>
    <row r="13656" s="211" customFormat="1" hidden="1"/>
    <row r="13657" s="211" customFormat="1" hidden="1"/>
    <row r="13658" s="211" customFormat="1" hidden="1"/>
    <row r="13659" s="211" customFormat="1" hidden="1"/>
    <row r="13660" s="211" customFormat="1" hidden="1"/>
    <row r="13661" s="211" customFormat="1" hidden="1"/>
    <row r="13662" s="211" customFormat="1" hidden="1"/>
    <row r="13663" s="211" customFormat="1" hidden="1"/>
    <row r="13664" s="211" customFormat="1" hidden="1"/>
    <row r="13665" s="211" customFormat="1" hidden="1"/>
    <row r="13666" s="211" customFormat="1" hidden="1"/>
    <row r="13667" s="211" customFormat="1" hidden="1"/>
    <row r="13668" s="211" customFormat="1" hidden="1"/>
    <row r="13669" s="211" customFormat="1" hidden="1"/>
    <row r="13670" s="211" customFormat="1" hidden="1"/>
    <row r="13671" s="211" customFormat="1" hidden="1"/>
    <row r="13672" s="211" customFormat="1" hidden="1"/>
    <row r="13673" s="211" customFormat="1" hidden="1"/>
    <row r="13674" s="211" customFormat="1" hidden="1"/>
    <row r="13675" s="211" customFormat="1" hidden="1"/>
    <row r="13676" s="211" customFormat="1" hidden="1"/>
    <row r="13677" s="211" customFormat="1" hidden="1"/>
    <row r="13678" s="211" customFormat="1" hidden="1"/>
    <row r="13679" s="211" customFormat="1" hidden="1"/>
    <row r="13680" s="211" customFormat="1" hidden="1"/>
    <row r="13681" s="211" customFormat="1" hidden="1"/>
    <row r="13682" s="211" customFormat="1" hidden="1"/>
    <row r="13683" s="211" customFormat="1" hidden="1"/>
    <row r="13684" s="211" customFormat="1" hidden="1"/>
    <row r="13685" s="211" customFormat="1" hidden="1"/>
    <row r="13686" s="211" customFormat="1" hidden="1"/>
    <row r="13687" s="211" customFormat="1" hidden="1"/>
    <row r="13688" s="211" customFormat="1" hidden="1"/>
    <row r="13689" s="211" customFormat="1" hidden="1"/>
    <row r="13690" s="211" customFormat="1" hidden="1"/>
    <row r="13691" s="211" customFormat="1" hidden="1"/>
    <row r="13692" s="211" customFormat="1" hidden="1"/>
    <row r="13693" s="211" customFormat="1" hidden="1"/>
    <row r="13694" s="211" customFormat="1" hidden="1"/>
    <row r="13695" s="211" customFormat="1" hidden="1"/>
    <row r="13696" s="211" customFormat="1" hidden="1"/>
    <row r="13697" s="211" customFormat="1" hidden="1"/>
    <row r="13698" s="211" customFormat="1" hidden="1"/>
    <row r="13699" s="211" customFormat="1" hidden="1"/>
    <row r="13700" s="211" customFormat="1" hidden="1"/>
    <row r="13701" s="211" customFormat="1" hidden="1"/>
    <row r="13702" s="211" customFormat="1" hidden="1"/>
    <row r="13703" s="211" customFormat="1" hidden="1"/>
    <row r="13704" s="211" customFormat="1" hidden="1"/>
    <row r="13705" s="211" customFormat="1" hidden="1"/>
    <row r="13706" s="211" customFormat="1" hidden="1"/>
    <row r="13707" s="211" customFormat="1" hidden="1"/>
    <row r="13708" s="211" customFormat="1" hidden="1"/>
    <row r="13709" s="211" customFormat="1" hidden="1"/>
    <row r="13710" s="211" customFormat="1" hidden="1"/>
    <row r="13711" s="211" customFormat="1" hidden="1"/>
    <row r="13712" s="211" customFormat="1" hidden="1"/>
    <row r="13713" s="211" customFormat="1" hidden="1"/>
    <row r="13714" s="211" customFormat="1" hidden="1"/>
    <row r="13715" s="211" customFormat="1" hidden="1"/>
    <row r="13716" s="211" customFormat="1" hidden="1"/>
    <row r="13717" s="211" customFormat="1" hidden="1"/>
    <row r="13718" s="211" customFormat="1" hidden="1"/>
    <row r="13719" s="211" customFormat="1" hidden="1"/>
    <row r="13720" s="211" customFormat="1" hidden="1"/>
    <row r="13721" s="211" customFormat="1" hidden="1"/>
    <row r="13722" s="211" customFormat="1" hidden="1"/>
    <row r="13723" s="211" customFormat="1" hidden="1"/>
    <row r="13724" s="211" customFormat="1" hidden="1"/>
    <row r="13725" s="211" customFormat="1" hidden="1"/>
    <row r="13726" s="211" customFormat="1" hidden="1"/>
    <row r="13727" s="211" customFormat="1" hidden="1"/>
    <row r="13728" s="211" customFormat="1" hidden="1"/>
    <row r="13729" s="211" customFormat="1" hidden="1"/>
    <row r="13730" s="211" customFormat="1" hidden="1"/>
    <row r="13731" s="211" customFormat="1" hidden="1"/>
    <row r="13732" s="211" customFormat="1" hidden="1"/>
    <row r="13733" s="211" customFormat="1" hidden="1"/>
    <row r="13734" s="211" customFormat="1" hidden="1"/>
    <row r="13735" s="211" customFormat="1" hidden="1"/>
    <row r="13736" s="211" customFormat="1" hidden="1"/>
    <row r="13737" s="211" customFormat="1" hidden="1"/>
    <row r="13738" s="211" customFormat="1" hidden="1"/>
    <row r="13739" s="211" customFormat="1" hidden="1"/>
    <row r="13740" s="211" customFormat="1" hidden="1"/>
    <row r="13741" s="211" customFormat="1" hidden="1"/>
    <row r="13742" s="211" customFormat="1" hidden="1"/>
    <row r="13743" s="211" customFormat="1" hidden="1"/>
    <row r="13744" s="211" customFormat="1" hidden="1"/>
    <row r="13745" s="211" customFormat="1" hidden="1"/>
    <row r="13746" s="211" customFormat="1" hidden="1"/>
    <row r="13747" s="211" customFormat="1" hidden="1"/>
    <row r="13748" s="211" customFormat="1" hidden="1"/>
    <row r="13749" s="211" customFormat="1" hidden="1"/>
    <row r="13750" s="211" customFormat="1" hidden="1"/>
    <row r="13751" s="211" customFormat="1" hidden="1"/>
    <row r="13752" s="211" customFormat="1" hidden="1"/>
    <row r="13753" s="211" customFormat="1" hidden="1"/>
    <row r="13754" s="211" customFormat="1" hidden="1"/>
    <row r="13755" s="211" customFormat="1" hidden="1"/>
    <row r="13756" s="211" customFormat="1" hidden="1"/>
    <row r="13757" s="211" customFormat="1" hidden="1"/>
    <row r="13758" s="211" customFormat="1" hidden="1"/>
    <row r="13759" s="211" customFormat="1" hidden="1"/>
    <row r="13760" s="211" customFormat="1" hidden="1"/>
    <row r="13761" s="211" customFormat="1" hidden="1"/>
    <row r="13762" s="211" customFormat="1" hidden="1"/>
    <row r="13763" s="211" customFormat="1" hidden="1"/>
    <row r="13764" s="211" customFormat="1" hidden="1"/>
    <row r="13765" s="211" customFormat="1" hidden="1"/>
    <row r="13766" s="211" customFormat="1" hidden="1"/>
    <row r="13767" s="211" customFormat="1" hidden="1"/>
    <row r="13768" s="211" customFormat="1" hidden="1"/>
    <row r="13769" s="211" customFormat="1" hidden="1"/>
    <row r="13770" s="211" customFormat="1" hidden="1"/>
    <row r="13771" s="211" customFormat="1" hidden="1"/>
    <row r="13772" s="211" customFormat="1" hidden="1"/>
    <row r="13773" s="211" customFormat="1" hidden="1"/>
    <row r="13774" s="211" customFormat="1" hidden="1"/>
    <row r="13775" s="211" customFormat="1" hidden="1"/>
    <row r="13776" s="211" customFormat="1" hidden="1"/>
    <row r="13777" s="211" customFormat="1" hidden="1"/>
    <row r="13778" s="211" customFormat="1" hidden="1"/>
    <row r="13779" s="211" customFormat="1" hidden="1"/>
    <row r="13780" s="211" customFormat="1" hidden="1"/>
    <row r="13781" s="211" customFormat="1" hidden="1"/>
    <row r="13782" s="211" customFormat="1" hidden="1"/>
    <row r="13783" s="211" customFormat="1" hidden="1"/>
    <row r="13784" s="211" customFormat="1" hidden="1"/>
    <row r="13785" s="211" customFormat="1" hidden="1"/>
    <row r="13786" s="211" customFormat="1" hidden="1"/>
    <row r="13787" s="211" customFormat="1" hidden="1"/>
    <row r="13788" s="211" customFormat="1" hidden="1"/>
    <row r="13789" s="211" customFormat="1" hidden="1"/>
    <row r="13790" s="211" customFormat="1" hidden="1"/>
    <row r="13791" s="211" customFormat="1" hidden="1"/>
    <row r="13792" s="211" customFormat="1" hidden="1"/>
    <row r="13793" s="211" customFormat="1" hidden="1"/>
    <row r="13794" s="211" customFormat="1" hidden="1"/>
    <row r="13795" s="211" customFormat="1" hidden="1"/>
    <row r="13796" s="211" customFormat="1" hidden="1"/>
    <row r="13797" s="211" customFormat="1" hidden="1"/>
    <row r="13798" s="211" customFormat="1" hidden="1"/>
    <row r="13799" s="211" customFormat="1" hidden="1"/>
    <row r="13800" s="211" customFormat="1" hidden="1"/>
    <row r="13801" s="211" customFormat="1" hidden="1"/>
    <row r="13802" s="211" customFormat="1" hidden="1"/>
    <row r="13803" s="211" customFormat="1" hidden="1"/>
    <row r="13804" s="211" customFormat="1" hidden="1"/>
    <row r="13805" s="211" customFormat="1" hidden="1"/>
    <row r="13806" s="211" customFormat="1" hidden="1"/>
    <row r="13807" s="211" customFormat="1" hidden="1"/>
    <row r="13808" s="211" customFormat="1" hidden="1"/>
    <row r="13809" s="211" customFormat="1" hidden="1"/>
    <row r="13810" s="211" customFormat="1" hidden="1"/>
    <row r="13811" s="211" customFormat="1" hidden="1"/>
    <row r="13812" s="211" customFormat="1" hidden="1"/>
    <row r="13813" s="211" customFormat="1" hidden="1"/>
    <row r="13814" s="211" customFormat="1" hidden="1"/>
    <row r="13815" s="211" customFormat="1" hidden="1"/>
    <row r="13816" s="211" customFormat="1" hidden="1"/>
    <row r="13817" s="211" customFormat="1" hidden="1"/>
    <row r="13818" s="211" customFormat="1" hidden="1"/>
    <row r="13819" s="211" customFormat="1" hidden="1"/>
    <row r="13820" s="211" customFormat="1" hidden="1"/>
    <row r="13821" s="211" customFormat="1" hidden="1"/>
    <row r="13822" s="211" customFormat="1" hidden="1"/>
    <row r="13823" s="211" customFormat="1" hidden="1"/>
    <row r="13824" s="211" customFormat="1" hidden="1"/>
    <row r="13825" s="211" customFormat="1" hidden="1"/>
    <row r="13826" s="211" customFormat="1" hidden="1"/>
    <row r="13827" s="211" customFormat="1" hidden="1"/>
    <row r="13828" s="211" customFormat="1" hidden="1"/>
    <row r="13829" s="211" customFormat="1" hidden="1"/>
    <row r="13830" s="211" customFormat="1" hidden="1"/>
    <row r="13831" s="211" customFormat="1" hidden="1"/>
    <row r="13832" s="211" customFormat="1" hidden="1"/>
    <row r="13833" s="211" customFormat="1" hidden="1"/>
    <row r="13834" s="211" customFormat="1" hidden="1"/>
    <row r="13835" s="211" customFormat="1" hidden="1"/>
    <row r="13836" s="211" customFormat="1" hidden="1"/>
    <row r="13837" s="211" customFormat="1" hidden="1"/>
    <row r="13838" s="211" customFormat="1" hidden="1"/>
    <row r="13839" s="211" customFormat="1" hidden="1"/>
    <row r="13840" s="211" customFormat="1" hidden="1"/>
    <row r="13841" s="211" customFormat="1" hidden="1"/>
    <row r="13842" s="211" customFormat="1" hidden="1"/>
    <row r="13843" s="211" customFormat="1" hidden="1"/>
    <row r="13844" s="211" customFormat="1" hidden="1"/>
    <row r="13845" s="211" customFormat="1" hidden="1"/>
    <row r="13846" s="211" customFormat="1" hidden="1"/>
    <row r="13847" s="211" customFormat="1" hidden="1"/>
    <row r="13848" s="211" customFormat="1" hidden="1"/>
    <row r="13849" s="211" customFormat="1" hidden="1"/>
    <row r="13850" s="211" customFormat="1" hidden="1"/>
    <row r="13851" s="211" customFormat="1" hidden="1"/>
    <row r="13852" s="211" customFormat="1" hidden="1"/>
    <row r="13853" s="211" customFormat="1" hidden="1"/>
    <row r="13854" s="211" customFormat="1" hidden="1"/>
    <row r="13855" s="211" customFormat="1" hidden="1"/>
    <row r="13856" s="211" customFormat="1" hidden="1"/>
    <row r="13857" s="211" customFormat="1" hidden="1"/>
    <row r="13858" s="211" customFormat="1" hidden="1"/>
    <row r="13859" s="211" customFormat="1" hidden="1"/>
    <row r="13860" s="211" customFormat="1" hidden="1"/>
    <row r="13861" s="211" customFormat="1" hidden="1"/>
    <row r="13862" s="211" customFormat="1" hidden="1"/>
    <row r="13863" s="211" customFormat="1" hidden="1"/>
    <row r="13864" s="211" customFormat="1" hidden="1"/>
    <row r="13865" s="211" customFormat="1" hidden="1"/>
    <row r="13866" s="211" customFormat="1" hidden="1"/>
    <row r="13867" s="211" customFormat="1" hidden="1"/>
    <row r="13868" s="211" customFormat="1" hidden="1"/>
    <row r="13869" s="211" customFormat="1" hidden="1"/>
    <row r="13870" s="211" customFormat="1" hidden="1"/>
    <row r="13871" s="211" customFormat="1" hidden="1"/>
    <row r="13872" s="211" customFormat="1" hidden="1"/>
    <row r="13873" s="211" customFormat="1" hidden="1"/>
    <row r="13874" s="211" customFormat="1" hidden="1"/>
    <row r="13875" s="211" customFormat="1" hidden="1"/>
    <row r="13876" s="211" customFormat="1" hidden="1"/>
    <row r="13877" s="211" customFormat="1" hidden="1"/>
    <row r="13878" s="211" customFormat="1" hidden="1"/>
    <row r="13879" s="211" customFormat="1" hidden="1"/>
    <row r="13880" s="211" customFormat="1" hidden="1"/>
    <row r="13881" s="211" customFormat="1" hidden="1"/>
    <row r="13882" s="211" customFormat="1" hidden="1"/>
    <row r="13883" s="211" customFormat="1" hidden="1"/>
    <row r="13884" s="211" customFormat="1" hidden="1"/>
    <row r="13885" s="211" customFormat="1" hidden="1"/>
    <row r="13886" s="211" customFormat="1" hidden="1"/>
    <row r="13887" s="211" customFormat="1" hidden="1"/>
    <row r="13888" s="211" customFormat="1" hidden="1"/>
    <row r="13889" s="211" customFormat="1" hidden="1"/>
    <row r="13890" s="211" customFormat="1" hidden="1"/>
    <row r="13891" s="211" customFormat="1" hidden="1"/>
    <row r="13892" s="211" customFormat="1" hidden="1"/>
    <row r="13893" s="211" customFormat="1" hidden="1"/>
    <row r="13894" s="211" customFormat="1" hidden="1"/>
    <row r="13895" s="211" customFormat="1" hidden="1"/>
    <row r="13896" s="211" customFormat="1" hidden="1"/>
    <row r="13897" s="211" customFormat="1" hidden="1"/>
    <row r="13898" s="211" customFormat="1" hidden="1"/>
    <row r="13899" s="211" customFormat="1" hidden="1"/>
    <row r="13900" s="211" customFormat="1" hidden="1"/>
    <row r="13901" s="211" customFormat="1" hidden="1"/>
    <row r="13902" s="211" customFormat="1" hidden="1"/>
    <row r="13903" s="211" customFormat="1" hidden="1"/>
    <row r="13904" s="211" customFormat="1" hidden="1"/>
    <row r="13905" s="211" customFormat="1" hidden="1"/>
    <row r="13906" s="211" customFormat="1" hidden="1"/>
    <row r="13907" s="211" customFormat="1" hidden="1"/>
    <row r="13908" s="211" customFormat="1" hidden="1"/>
    <row r="13909" s="211" customFormat="1" hidden="1"/>
    <row r="13910" s="211" customFormat="1" hidden="1"/>
    <row r="13911" s="211" customFormat="1" hidden="1"/>
    <row r="13912" s="211" customFormat="1" hidden="1"/>
    <row r="13913" s="211" customFormat="1" hidden="1"/>
    <row r="13914" s="211" customFormat="1" hidden="1"/>
    <row r="13915" s="211" customFormat="1" hidden="1"/>
    <row r="13916" s="211" customFormat="1" hidden="1"/>
    <row r="13917" s="211" customFormat="1" hidden="1"/>
    <row r="13918" s="211" customFormat="1" hidden="1"/>
    <row r="13919" s="211" customFormat="1" hidden="1"/>
    <row r="13920" s="211" customFormat="1" hidden="1"/>
    <row r="13921" s="211" customFormat="1" hidden="1"/>
    <row r="13922" s="211" customFormat="1" hidden="1"/>
    <row r="13923" s="211" customFormat="1" hidden="1"/>
    <row r="13924" s="211" customFormat="1" hidden="1"/>
    <row r="13925" s="211" customFormat="1" hidden="1"/>
    <row r="13926" s="211" customFormat="1" hidden="1"/>
    <row r="13927" s="211" customFormat="1" hidden="1"/>
    <row r="13928" s="211" customFormat="1" hidden="1"/>
    <row r="13929" s="211" customFormat="1" hidden="1"/>
    <row r="13930" s="211" customFormat="1" hidden="1"/>
    <row r="13931" s="211" customFormat="1" hidden="1"/>
    <row r="13932" s="211" customFormat="1" hidden="1"/>
    <row r="13933" s="211" customFormat="1" hidden="1"/>
    <row r="13934" s="211" customFormat="1" hidden="1"/>
    <row r="13935" s="211" customFormat="1" hidden="1"/>
    <row r="13936" s="211" customFormat="1" hidden="1"/>
    <row r="13937" s="211" customFormat="1" hidden="1"/>
    <row r="13938" s="211" customFormat="1" hidden="1"/>
    <row r="13939" s="211" customFormat="1" hidden="1"/>
    <row r="13940" s="211" customFormat="1" hidden="1"/>
    <row r="13941" s="211" customFormat="1" hidden="1"/>
    <row r="13942" s="211" customFormat="1" hidden="1"/>
    <row r="13943" s="211" customFormat="1" hidden="1"/>
    <row r="13944" s="211" customFormat="1" hidden="1"/>
    <row r="13945" s="211" customFormat="1" hidden="1"/>
    <row r="13946" s="211" customFormat="1" hidden="1"/>
    <row r="13947" s="211" customFormat="1" hidden="1"/>
    <row r="13948" s="211" customFormat="1" hidden="1"/>
    <row r="13949" s="211" customFormat="1" hidden="1"/>
    <row r="13950" s="211" customFormat="1" hidden="1"/>
    <row r="13951" s="211" customFormat="1" hidden="1"/>
    <row r="13952" s="211" customFormat="1" hidden="1"/>
    <row r="13953" s="211" customFormat="1" hidden="1"/>
    <row r="13954" s="211" customFormat="1" hidden="1"/>
    <row r="13955" s="211" customFormat="1" hidden="1"/>
    <row r="13956" s="211" customFormat="1" hidden="1"/>
    <row r="13957" s="211" customFormat="1" hidden="1"/>
    <row r="13958" s="211" customFormat="1" hidden="1"/>
    <row r="13959" s="211" customFormat="1" hidden="1"/>
    <row r="13960" s="211" customFormat="1" hidden="1"/>
    <row r="13961" s="211" customFormat="1" hidden="1"/>
    <row r="13962" s="211" customFormat="1" hidden="1"/>
    <row r="13963" s="211" customFormat="1" hidden="1"/>
    <row r="13964" s="211" customFormat="1" hidden="1"/>
    <row r="13965" s="211" customFormat="1" hidden="1"/>
    <row r="13966" s="211" customFormat="1" hidden="1"/>
    <row r="13967" s="211" customFormat="1" hidden="1"/>
    <row r="13968" s="211" customFormat="1" hidden="1"/>
    <row r="13969" s="211" customFormat="1" hidden="1"/>
    <row r="13970" s="211" customFormat="1" hidden="1"/>
    <row r="13971" s="211" customFormat="1" hidden="1"/>
    <row r="13972" s="211" customFormat="1" hidden="1"/>
    <row r="13973" s="211" customFormat="1" hidden="1"/>
    <row r="13974" s="211" customFormat="1" hidden="1"/>
    <row r="13975" s="211" customFormat="1" hidden="1"/>
    <row r="13976" s="211" customFormat="1" hidden="1"/>
    <row r="13977" s="211" customFormat="1" hidden="1"/>
    <row r="13978" s="211" customFormat="1" hidden="1"/>
    <row r="13979" s="211" customFormat="1" hidden="1"/>
    <row r="13980" s="211" customFormat="1" hidden="1"/>
    <row r="13981" s="211" customFormat="1" hidden="1"/>
    <row r="13982" s="211" customFormat="1" hidden="1"/>
    <row r="13983" s="211" customFormat="1" hidden="1"/>
    <row r="13984" s="211" customFormat="1" hidden="1"/>
    <row r="13985" s="211" customFormat="1" hidden="1"/>
    <row r="13986" s="211" customFormat="1" hidden="1"/>
    <row r="13987" s="211" customFormat="1" hidden="1"/>
    <row r="13988" s="211" customFormat="1" hidden="1"/>
    <row r="13989" s="211" customFormat="1" hidden="1"/>
    <row r="13990" s="211" customFormat="1" hidden="1"/>
    <row r="13991" s="211" customFormat="1" hidden="1"/>
    <row r="13992" s="211" customFormat="1" hidden="1"/>
    <row r="13993" s="211" customFormat="1" hidden="1"/>
    <row r="13994" s="211" customFormat="1" hidden="1"/>
    <row r="13995" s="211" customFormat="1" hidden="1"/>
    <row r="13996" s="211" customFormat="1" hidden="1"/>
    <row r="13997" s="211" customFormat="1" hidden="1"/>
    <row r="13998" s="211" customFormat="1" hidden="1"/>
    <row r="13999" s="211" customFormat="1" hidden="1"/>
    <row r="14000" s="211" customFormat="1" hidden="1"/>
    <row r="14001" s="211" customFormat="1" hidden="1"/>
    <row r="14002" s="211" customFormat="1" hidden="1"/>
    <row r="14003" s="211" customFormat="1" hidden="1"/>
    <row r="14004" s="211" customFormat="1" hidden="1"/>
    <row r="14005" s="211" customFormat="1" hidden="1"/>
    <row r="14006" s="211" customFormat="1" hidden="1"/>
    <row r="14007" s="211" customFormat="1" hidden="1"/>
    <row r="14008" s="211" customFormat="1" hidden="1"/>
    <row r="14009" s="211" customFormat="1" hidden="1"/>
    <row r="14010" s="211" customFormat="1" hidden="1"/>
    <row r="14011" s="211" customFormat="1" hidden="1"/>
    <row r="14012" s="211" customFormat="1" hidden="1"/>
    <row r="14013" s="211" customFormat="1" hidden="1"/>
    <row r="14014" s="211" customFormat="1" hidden="1"/>
    <row r="14015" s="211" customFormat="1" hidden="1"/>
    <row r="14016" s="211" customFormat="1" hidden="1"/>
    <row r="14017" s="211" customFormat="1" hidden="1"/>
    <row r="14018" s="211" customFormat="1" hidden="1"/>
    <row r="14019" s="211" customFormat="1" hidden="1"/>
    <row r="14020" s="211" customFormat="1" hidden="1"/>
    <row r="14021" s="211" customFormat="1" hidden="1"/>
    <row r="14022" s="211" customFormat="1" hidden="1"/>
    <row r="14023" s="211" customFormat="1" hidden="1"/>
    <row r="14024" s="211" customFormat="1" hidden="1"/>
    <row r="14025" s="211" customFormat="1" hidden="1"/>
    <row r="14026" s="211" customFormat="1" hidden="1"/>
    <row r="14027" s="211" customFormat="1" hidden="1"/>
    <row r="14028" s="211" customFormat="1" hidden="1"/>
    <row r="14029" s="211" customFormat="1" hidden="1"/>
    <row r="14030" s="211" customFormat="1" hidden="1"/>
    <row r="14031" s="211" customFormat="1" hidden="1"/>
    <row r="14032" s="211" customFormat="1" hidden="1"/>
    <row r="14033" s="211" customFormat="1" hidden="1"/>
    <row r="14034" s="211" customFormat="1" hidden="1"/>
    <row r="14035" s="211" customFormat="1" hidden="1"/>
    <row r="14036" s="211" customFormat="1" hidden="1"/>
    <row r="14037" s="211" customFormat="1" hidden="1"/>
    <row r="14038" s="211" customFormat="1" hidden="1"/>
    <row r="14039" s="211" customFormat="1" hidden="1"/>
    <row r="14040" s="211" customFormat="1" hidden="1"/>
    <row r="14041" s="211" customFormat="1" hidden="1"/>
    <row r="14042" s="211" customFormat="1" hidden="1"/>
    <row r="14043" s="211" customFormat="1" hidden="1"/>
    <row r="14044" s="211" customFormat="1" hidden="1"/>
    <row r="14045" s="211" customFormat="1" hidden="1"/>
    <row r="14046" s="211" customFormat="1" hidden="1"/>
    <row r="14047" s="211" customFormat="1" hidden="1"/>
    <row r="14048" s="211" customFormat="1" hidden="1"/>
    <row r="14049" s="211" customFormat="1" hidden="1"/>
    <row r="14050" s="211" customFormat="1" hidden="1"/>
    <row r="14051" s="211" customFormat="1" hidden="1"/>
    <row r="14052" s="211" customFormat="1" hidden="1"/>
    <row r="14053" s="211" customFormat="1" hidden="1"/>
    <row r="14054" s="211" customFormat="1" hidden="1"/>
    <row r="14055" s="211" customFormat="1" hidden="1"/>
    <row r="14056" s="211" customFormat="1" hidden="1"/>
    <row r="14057" s="211" customFormat="1" hidden="1"/>
    <row r="14058" s="211" customFormat="1" hidden="1"/>
    <row r="14059" s="211" customFormat="1" hidden="1"/>
    <row r="14060" s="211" customFormat="1" hidden="1"/>
    <row r="14061" s="211" customFormat="1" hidden="1"/>
    <row r="14062" s="211" customFormat="1" hidden="1"/>
    <row r="14063" s="211" customFormat="1" hidden="1"/>
    <row r="14064" s="211" customFormat="1" hidden="1"/>
    <row r="14065" s="211" customFormat="1" hidden="1"/>
    <row r="14066" s="211" customFormat="1" hidden="1"/>
    <row r="14067" s="211" customFormat="1" hidden="1"/>
    <row r="14068" s="211" customFormat="1" hidden="1"/>
    <row r="14069" s="211" customFormat="1" hidden="1"/>
    <row r="14070" s="211" customFormat="1" hidden="1"/>
    <row r="14071" s="211" customFormat="1" hidden="1"/>
    <row r="14072" s="211" customFormat="1" hidden="1"/>
    <row r="14073" s="211" customFormat="1" hidden="1"/>
    <row r="14074" s="211" customFormat="1" hidden="1"/>
    <row r="14075" s="211" customFormat="1" hidden="1"/>
    <row r="14076" s="211" customFormat="1" hidden="1"/>
    <row r="14077" s="211" customFormat="1" hidden="1"/>
    <row r="14078" s="211" customFormat="1" hidden="1"/>
    <row r="14079" s="211" customFormat="1" hidden="1"/>
    <row r="14080" s="211" customFormat="1" hidden="1"/>
    <row r="14081" s="211" customFormat="1" hidden="1"/>
    <row r="14082" s="211" customFormat="1" hidden="1"/>
    <row r="14083" s="211" customFormat="1" hidden="1"/>
    <row r="14084" s="211" customFormat="1" hidden="1"/>
    <row r="14085" s="211" customFormat="1" hidden="1"/>
    <row r="14086" s="211" customFormat="1" hidden="1"/>
    <row r="14087" s="211" customFormat="1" hidden="1"/>
    <row r="14088" s="211" customFormat="1" hidden="1"/>
    <row r="14089" s="211" customFormat="1" hidden="1"/>
    <row r="14090" s="211" customFormat="1" hidden="1"/>
    <row r="14091" s="211" customFormat="1" hidden="1"/>
    <row r="14092" s="211" customFormat="1" hidden="1"/>
    <row r="14093" s="211" customFormat="1" hidden="1"/>
    <row r="14094" s="211" customFormat="1" hidden="1"/>
    <row r="14095" s="211" customFormat="1" hidden="1"/>
    <row r="14096" s="211" customFormat="1" hidden="1"/>
    <row r="14097" s="211" customFormat="1" hidden="1"/>
    <row r="14098" s="211" customFormat="1" hidden="1"/>
    <row r="14099" s="211" customFormat="1" hidden="1"/>
    <row r="14100" s="211" customFormat="1" hidden="1"/>
    <row r="14101" s="211" customFormat="1" hidden="1"/>
    <row r="14102" s="211" customFormat="1" hidden="1"/>
    <row r="14103" s="211" customFormat="1" hidden="1"/>
    <row r="14104" s="211" customFormat="1" hidden="1"/>
    <row r="14105" s="211" customFormat="1" hidden="1"/>
    <row r="14106" s="211" customFormat="1" hidden="1"/>
    <row r="14107" s="211" customFormat="1" hidden="1"/>
    <row r="14108" s="211" customFormat="1" hidden="1"/>
    <row r="14109" s="211" customFormat="1" hidden="1"/>
    <row r="14110" s="211" customFormat="1" hidden="1"/>
    <row r="14111" s="211" customFormat="1" hidden="1"/>
    <row r="14112" s="211" customFormat="1" hidden="1"/>
    <row r="14113" s="211" customFormat="1" hidden="1"/>
    <row r="14114" s="211" customFormat="1" hidden="1"/>
    <row r="14115" s="211" customFormat="1" hidden="1"/>
    <row r="14116" s="211" customFormat="1" hidden="1"/>
    <row r="14117" s="211" customFormat="1" hidden="1"/>
    <row r="14118" s="211" customFormat="1" hidden="1"/>
    <row r="14119" s="211" customFormat="1" hidden="1"/>
    <row r="14120" s="211" customFormat="1" hidden="1"/>
    <row r="14121" s="211" customFormat="1" hidden="1"/>
    <row r="14122" s="211" customFormat="1" hidden="1"/>
    <row r="14123" s="211" customFormat="1" hidden="1"/>
    <row r="14124" s="211" customFormat="1" hidden="1"/>
    <row r="14125" s="211" customFormat="1" hidden="1"/>
    <row r="14126" s="211" customFormat="1" hidden="1"/>
    <row r="14127" s="211" customFormat="1" hidden="1"/>
    <row r="14128" s="211" customFormat="1" hidden="1"/>
    <row r="14129" s="211" customFormat="1" hidden="1"/>
    <row r="14130" s="211" customFormat="1" hidden="1"/>
    <row r="14131" s="211" customFormat="1" hidden="1"/>
    <row r="14132" s="211" customFormat="1" hidden="1"/>
    <row r="14133" s="211" customFormat="1" hidden="1"/>
    <row r="14134" s="211" customFormat="1" hidden="1"/>
    <row r="14135" s="211" customFormat="1" hidden="1"/>
    <row r="14136" s="211" customFormat="1" hidden="1"/>
    <row r="14137" s="211" customFormat="1" hidden="1"/>
    <row r="14138" s="211" customFormat="1" hidden="1"/>
    <row r="14139" s="211" customFormat="1" hidden="1"/>
    <row r="14140" s="211" customFormat="1" hidden="1"/>
    <row r="14141" s="211" customFormat="1" hidden="1"/>
    <row r="14142" s="211" customFormat="1" hidden="1"/>
    <row r="14143" s="211" customFormat="1" hidden="1"/>
    <row r="14144" s="211" customFormat="1" hidden="1"/>
    <row r="14145" s="211" customFormat="1" hidden="1"/>
    <row r="14146" s="211" customFormat="1" hidden="1"/>
    <row r="14147" s="211" customFormat="1" hidden="1"/>
    <row r="14148" s="211" customFormat="1" hidden="1"/>
    <row r="14149" s="211" customFormat="1" hidden="1"/>
    <row r="14150" s="211" customFormat="1" hidden="1"/>
    <row r="14151" s="211" customFormat="1" hidden="1"/>
    <row r="14152" s="211" customFormat="1" hidden="1"/>
    <row r="14153" s="211" customFormat="1" hidden="1"/>
    <row r="14154" s="211" customFormat="1" hidden="1"/>
    <row r="14155" s="211" customFormat="1" hidden="1"/>
    <row r="14156" s="211" customFormat="1" hidden="1"/>
    <row r="14157" s="211" customFormat="1" hidden="1"/>
    <row r="14158" s="211" customFormat="1" hidden="1"/>
    <row r="14159" s="211" customFormat="1" hidden="1"/>
    <row r="14160" s="211" customFormat="1" hidden="1"/>
    <row r="14161" s="211" customFormat="1" hidden="1"/>
    <row r="14162" s="211" customFormat="1" hidden="1"/>
    <row r="14163" s="211" customFormat="1" hidden="1"/>
    <row r="14164" s="211" customFormat="1" hidden="1"/>
    <row r="14165" s="211" customFormat="1" hidden="1"/>
    <row r="14166" s="211" customFormat="1" hidden="1"/>
    <row r="14167" s="211" customFormat="1" hidden="1"/>
    <row r="14168" s="211" customFormat="1" hidden="1"/>
    <row r="14169" s="211" customFormat="1" hidden="1"/>
    <row r="14170" s="211" customFormat="1" hidden="1"/>
    <row r="14171" s="211" customFormat="1" hidden="1"/>
    <row r="14172" s="211" customFormat="1" hidden="1"/>
    <row r="14173" s="211" customFormat="1" hidden="1"/>
    <row r="14174" s="211" customFormat="1" hidden="1"/>
    <row r="14175" s="211" customFormat="1" hidden="1"/>
    <row r="14176" s="211" customFormat="1" hidden="1"/>
    <row r="14177" s="211" customFormat="1" hidden="1"/>
    <row r="14178" s="211" customFormat="1" hidden="1"/>
    <row r="14179" s="211" customFormat="1" hidden="1"/>
    <row r="14180" s="211" customFormat="1" hidden="1"/>
    <row r="14181" s="211" customFormat="1" hidden="1"/>
    <row r="14182" s="211" customFormat="1" hidden="1"/>
    <row r="14183" s="211" customFormat="1" hidden="1"/>
    <row r="14184" s="211" customFormat="1" hidden="1"/>
    <row r="14185" s="211" customFormat="1" hidden="1"/>
    <row r="14186" s="211" customFormat="1" hidden="1"/>
    <row r="14187" s="211" customFormat="1" hidden="1"/>
    <row r="14188" s="211" customFormat="1" hidden="1"/>
    <row r="14189" s="211" customFormat="1" hidden="1"/>
    <row r="14190" s="211" customFormat="1" hidden="1"/>
    <row r="14191" s="211" customFormat="1" hidden="1"/>
    <row r="14192" s="211" customFormat="1" hidden="1"/>
    <row r="14193" s="211" customFormat="1" hidden="1"/>
    <row r="14194" s="211" customFormat="1" hidden="1"/>
    <row r="14195" s="211" customFormat="1" hidden="1"/>
    <row r="14196" s="211" customFormat="1" hidden="1"/>
    <row r="14197" s="211" customFormat="1" hidden="1"/>
    <row r="14198" s="211" customFormat="1" hidden="1"/>
    <row r="14199" s="211" customFormat="1" hidden="1"/>
    <row r="14200" s="211" customFormat="1" hidden="1"/>
    <row r="14201" s="211" customFormat="1" hidden="1"/>
    <row r="14202" s="211" customFormat="1" hidden="1"/>
    <row r="14203" s="211" customFormat="1" hidden="1"/>
    <row r="14204" s="211" customFormat="1" hidden="1"/>
    <row r="14205" s="211" customFormat="1" hidden="1"/>
    <row r="14206" s="211" customFormat="1" hidden="1"/>
    <row r="14207" s="211" customFormat="1" hidden="1"/>
    <row r="14208" s="211" customFormat="1" hidden="1"/>
    <row r="14209" s="211" customFormat="1" hidden="1"/>
    <row r="14210" s="211" customFormat="1" hidden="1"/>
    <row r="14211" s="211" customFormat="1" hidden="1"/>
    <row r="14212" s="211" customFormat="1" hidden="1"/>
    <row r="14213" s="211" customFormat="1" hidden="1"/>
    <row r="14214" s="211" customFormat="1" hidden="1"/>
    <row r="14215" s="211" customFormat="1" hidden="1"/>
    <row r="14216" s="211" customFormat="1" hidden="1"/>
    <row r="14217" s="211" customFormat="1" hidden="1"/>
    <row r="14218" s="211" customFormat="1" hidden="1"/>
    <row r="14219" s="211" customFormat="1" hidden="1"/>
    <row r="14220" s="211" customFormat="1" hidden="1"/>
    <row r="14221" s="211" customFormat="1" hidden="1"/>
    <row r="14222" s="211" customFormat="1" hidden="1"/>
    <row r="14223" s="211" customFormat="1" hidden="1"/>
    <row r="14224" s="211" customFormat="1" hidden="1"/>
    <row r="14225" s="211" customFormat="1" hidden="1"/>
    <row r="14226" s="211" customFormat="1" hidden="1"/>
    <row r="14227" s="211" customFormat="1" hidden="1"/>
    <row r="14228" s="211" customFormat="1" hidden="1"/>
    <row r="14229" s="211" customFormat="1" hidden="1"/>
    <row r="14230" s="211" customFormat="1" hidden="1"/>
    <row r="14231" s="211" customFormat="1" hidden="1"/>
    <row r="14232" s="211" customFormat="1" hidden="1"/>
    <row r="14233" s="211" customFormat="1" hidden="1"/>
    <row r="14234" s="211" customFormat="1" hidden="1"/>
    <row r="14235" s="211" customFormat="1" hidden="1"/>
    <row r="14236" s="211" customFormat="1" hidden="1"/>
    <row r="14237" s="211" customFormat="1" hidden="1"/>
    <row r="14238" s="211" customFormat="1" hidden="1"/>
    <row r="14239" s="211" customFormat="1" hidden="1"/>
    <row r="14240" s="211" customFormat="1" hidden="1"/>
    <row r="14241" s="211" customFormat="1" hidden="1"/>
    <row r="14242" s="211" customFormat="1" hidden="1"/>
    <row r="14243" s="211" customFormat="1" hidden="1"/>
    <row r="14244" s="211" customFormat="1" hidden="1"/>
    <row r="14245" s="211" customFormat="1" hidden="1"/>
    <row r="14246" s="211" customFormat="1" hidden="1"/>
    <row r="14247" s="211" customFormat="1" hidden="1"/>
    <row r="14248" s="211" customFormat="1" hidden="1"/>
    <row r="14249" s="211" customFormat="1" hidden="1"/>
    <row r="14250" s="211" customFormat="1" hidden="1"/>
    <row r="14251" s="211" customFormat="1" hidden="1"/>
    <row r="14252" s="211" customFormat="1" hidden="1"/>
    <row r="14253" s="211" customFormat="1" hidden="1"/>
    <row r="14254" s="211" customFormat="1" hidden="1"/>
    <row r="14255" s="211" customFormat="1" hidden="1"/>
    <row r="14256" s="211" customFormat="1" hidden="1"/>
    <row r="14257" s="211" customFormat="1" hidden="1"/>
    <row r="14258" s="211" customFormat="1" hidden="1"/>
    <row r="14259" s="211" customFormat="1" hidden="1"/>
    <row r="14260" s="211" customFormat="1" hidden="1"/>
    <row r="14261" s="211" customFormat="1" hidden="1"/>
    <row r="14262" s="211" customFormat="1" hidden="1"/>
    <row r="14263" s="211" customFormat="1" hidden="1"/>
    <row r="14264" s="211" customFormat="1" hidden="1"/>
    <row r="14265" s="211" customFormat="1" hidden="1"/>
    <row r="14266" s="211" customFormat="1" hidden="1"/>
    <row r="14267" s="211" customFormat="1" hidden="1"/>
    <row r="14268" s="211" customFormat="1" hidden="1"/>
    <row r="14269" s="211" customFormat="1" hidden="1"/>
    <row r="14270" s="211" customFormat="1" hidden="1"/>
    <row r="14271" s="211" customFormat="1" hidden="1"/>
    <row r="14272" s="211" customFormat="1" hidden="1"/>
    <row r="14273" s="211" customFormat="1" hidden="1"/>
    <row r="14274" s="211" customFormat="1" hidden="1"/>
    <row r="14275" s="211" customFormat="1" hidden="1"/>
    <row r="14276" s="211" customFormat="1" hidden="1"/>
    <row r="14277" s="211" customFormat="1" hidden="1"/>
    <row r="14278" s="211" customFormat="1" hidden="1"/>
    <row r="14279" s="211" customFormat="1" hidden="1"/>
    <row r="14280" s="211" customFormat="1" hidden="1"/>
    <row r="14281" s="211" customFormat="1" hidden="1"/>
    <row r="14282" s="211" customFormat="1" hidden="1"/>
    <row r="14283" s="211" customFormat="1" hidden="1"/>
    <row r="14284" s="211" customFormat="1" hidden="1"/>
    <row r="14285" s="211" customFormat="1" hidden="1"/>
    <row r="14286" s="211" customFormat="1" hidden="1"/>
    <row r="14287" s="211" customFormat="1" hidden="1"/>
    <row r="14288" s="211" customFormat="1" hidden="1"/>
    <row r="14289" s="211" customFormat="1" hidden="1"/>
    <row r="14290" s="211" customFormat="1" hidden="1"/>
    <row r="14291" s="211" customFormat="1" hidden="1"/>
    <row r="14292" s="211" customFormat="1" hidden="1"/>
    <row r="14293" s="211" customFormat="1" hidden="1"/>
    <row r="14294" s="211" customFormat="1" hidden="1"/>
    <row r="14295" s="211" customFormat="1" hidden="1"/>
    <row r="14296" s="211" customFormat="1" hidden="1"/>
    <row r="14297" s="211" customFormat="1" hidden="1"/>
    <row r="14298" s="211" customFormat="1" hidden="1"/>
    <row r="14299" s="211" customFormat="1" hidden="1"/>
    <row r="14300" s="211" customFormat="1" hidden="1"/>
    <row r="14301" s="211" customFormat="1" hidden="1"/>
    <row r="14302" s="211" customFormat="1" hidden="1"/>
    <row r="14303" s="211" customFormat="1" hidden="1"/>
    <row r="14304" s="211" customFormat="1" hidden="1"/>
    <row r="14305" s="211" customFormat="1" hidden="1"/>
    <row r="14306" s="211" customFormat="1" hidden="1"/>
    <row r="14307" s="211" customFormat="1" hidden="1"/>
    <row r="14308" s="211" customFormat="1" hidden="1"/>
    <row r="14309" s="211" customFormat="1" hidden="1"/>
    <row r="14310" s="211" customFormat="1" hidden="1"/>
    <row r="14311" s="211" customFormat="1" hidden="1"/>
    <row r="14312" s="211" customFormat="1" hidden="1"/>
    <row r="14313" s="211" customFormat="1" hidden="1"/>
    <row r="14314" s="211" customFormat="1" hidden="1"/>
    <row r="14315" s="211" customFormat="1" hidden="1"/>
    <row r="14316" s="211" customFormat="1" hidden="1"/>
    <row r="14317" s="211" customFormat="1" hidden="1"/>
    <row r="14318" s="211" customFormat="1" hidden="1"/>
    <row r="14319" s="211" customFormat="1" hidden="1"/>
    <row r="14320" s="211" customFormat="1" hidden="1"/>
    <row r="14321" s="211" customFormat="1" hidden="1"/>
    <row r="14322" s="211" customFormat="1" hidden="1"/>
    <row r="14323" s="211" customFormat="1" hidden="1"/>
    <row r="14324" s="211" customFormat="1" hidden="1"/>
    <row r="14325" s="211" customFormat="1" hidden="1"/>
    <row r="14326" s="211" customFormat="1" hidden="1"/>
    <row r="14327" s="211" customFormat="1" hidden="1"/>
    <row r="14328" s="211" customFormat="1" hidden="1"/>
    <row r="14329" s="211" customFormat="1" hidden="1"/>
    <row r="14330" s="211" customFormat="1" hidden="1"/>
    <row r="14331" s="211" customFormat="1" hidden="1"/>
    <row r="14332" s="211" customFormat="1" hidden="1"/>
    <row r="14333" s="211" customFormat="1" hidden="1"/>
    <row r="14334" s="211" customFormat="1" hidden="1"/>
    <row r="14335" s="211" customFormat="1" hidden="1"/>
    <row r="14336" s="211" customFormat="1" hidden="1"/>
    <row r="14337" s="211" customFormat="1" hidden="1"/>
    <row r="14338" s="211" customFormat="1" hidden="1"/>
    <row r="14339" s="211" customFormat="1" hidden="1"/>
    <row r="14340" s="211" customFormat="1" hidden="1"/>
    <row r="14341" s="211" customFormat="1" hidden="1"/>
    <row r="14342" s="211" customFormat="1" hidden="1"/>
    <row r="14343" s="211" customFormat="1" hidden="1"/>
    <row r="14344" s="211" customFormat="1" hidden="1"/>
    <row r="14345" s="211" customFormat="1" hidden="1"/>
    <row r="14346" s="211" customFormat="1" hidden="1"/>
    <row r="14347" s="211" customFormat="1" hidden="1"/>
    <row r="14348" s="211" customFormat="1" hidden="1"/>
    <row r="14349" s="211" customFormat="1" hidden="1"/>
    <row r="14350" s="211" customFormat="1" hidden="1"/>
    <row r="14351" s="211" customFormat="1" hidden="1"/>
    <row r="14352" s="211" customFormat="1" hidden="1"/>
    <row r="14353" s="211" customFormat="1" hidden="1"/>
    <row r="14354" s="211" customFormat="1" hidden="1"/>
    <row r="14355" s="211" customFormat="1" hidden="1"/>
    <row r="14356" s="211" customFormat="1" hidden="1"/>
    <row r="14357" s="211" customFormat="1" hidden="1"/>
    <row r="14358" s="211" customFormat="1" hidden="1"/>
    <row r="14359" s="211" customFormat="1" hidden="1"/>
    <row r="14360" s="211" customFormat="1" hidden="1"/>
    <row r="14361" s="211" customFormat="1" hidden="1"/>
    <row r="14362" s="211" customFormat="1" hidden="1"/>
    <row r="14363" s="211" customFormat="1" hidden="1"/>
    <row r="14364" s="211" customFormat="1" hidden="1"/>
    <row r="14365" s="211" customFormat="1" hidden="1"/>
    <row r="14366" s="211" customFormat="1" hidden="1"/>
    <row r="14367" s="211" customFormat="1" hidden="1"/>
    <row r="14368" s="211" customFormat="1" hidden="1"/>
    <row r="14369" s="211" customFormat="1" hidden="1"/>
    <row r="14370" s="211" customFormat="1" hidden="1"/>
    <row r="14371" s="211" customFormat="1" hidden="1"/>
    <row r="14372" s="211" customFormat="1" hidden="1"/>
    <row r="14373" s="211" customFormat="1" hidden="1"/>
    <row r="14374" s="211" customFormat="1" hidden="1"/>
    <row r="14375" s="211" customFormat="1" hidden="1"/>
    <row r="14376" s="211" customFormat="1" hidden="1"/>
    <row r="14377" s="211" customFormat="1" hidden="1"/>
    <row r="14378" s="211" customFormat="1" hidden="1"/>
    <row r="14379" s="211" customFormat="1" hidden="1"/>
    <row r="14380" s="211" customFormat="1" hidden="1"/>
    <row r="14381" s="211" customFormat="1" hidden="1"/>
    <row r="14382" s="211" customFormat="1" hidden="1"/>
    <row r="14383" s="211" customFormat="1" hidden="1"/>
    <row r="14384" s="211" customFormat="1" hidden="1"/>
    <row r="14385" s="211" customFormat="1" hidden="1"/>
    <row r="14386" s="211" customFormat="1" hidden="1"/>
    <row r="14387" s="211" customFormat="1" hidden="1"/>
    <row r="14388" s="211" customFormat="1" hidden="1"/>
    <row r="14389" s="211" customFormat="1" hidden="1"/>
    <row r="14390" s="211" customFormat="1" hidden="1"/>
    <row r="14391" s="211" customFormat="1" hidden="1"/>
    <row r="14392" s="211" customFormat="1" hidden="1"/>
    <row r="14393" s="211" customFormat="1" hidden="1"/>
    <row r="14394" s="211" customFormat="1" hidden="1"/>
    <row r="14395" s="211" customFormat="1" hidden="1"/>
    <row r="14396" s="211" customFormat="1" hidden="1"/>
    <row r="14397" s="211" customFormat="1" hidden="1"/>
    <row r="14398" s="211" customFormat="1" hidden="1"/>
    <row r="14399" s="211" customFormat="1" hidden="1"/>
    <row r="14400" s="211" customFormat="1" hidden="1"/>
    <row r="14401" s="211" customFormat="1" hidden="1"/>
    <row r="14402" s="211" customFormat="1" hidden="1"/>
    <row r="14403" s="211" customFormat="1" hidden="1"/>
    <row r="14404" s="211" customFormat="1" hidden="1"/>
    <row r="14405" s="211" customFormat="1" hidden="1"/>
    <row r="14406" s="211" customFormat="1" hidden="1"/>
    <row r="14407" s="211" customFormat="1" hidden="1"/>
    <row r="14408" s="211" customFormat="1" hidden="1"/>
    <row r="14409" s="211" customFormat="1" hidden="1"/>
    <row r="14410" s="211" customFormat="1" hidden="1"/>
    <row r="14411" s="211" customFormat="1" hidden="1"/>
    <row r="14412" s="211" customFormat="1" hidden="1"/>
    <row r="14413" s="211" customFormat="1" hidden="1"/>
    <row r="14414" s="211" customFormat="1" hidden="1"/>
    <row r="14415" s="211" customFormat="1" hidden="1"/>
    <row r="14416" s="211" customFormat="1" hidden="1"/>
    <row r="14417" s="211" customFormat="1" hidden="1"/>
    <row r="14418" s="211" customFormat="1" hidden="1"/>
    <row r="14419" s="211" customFormat="1" hidden="1"/>
    <row r="14420" s="211" customFormat="1" hidden="1"/>
    <row r="14421" s="211" customFormat="1" hidden="1"/>
    <row r="14422" s="211" customFormat="1" hidden="1"/>
    <row r="14423" s="211" customFormat="1" hidden="1"/>
    <row r="14424" s="211" customFormat="1" hidden="1"/>
    <row r="14425" s="211" customFormat="1" hidden="1"/>
    <row r="14426" s="211" customFormat="1" hidden="1"/>
    <row r="14427" s="211" customFormat="1" hidden="1"/>
    <row r="14428" s="211" customFormat="1" hidden="1"/>
    <row r="14429" s="211" customFormat="1" hidden="1"/>
    <row r="14430" s="211" customFormat="1" hidden="1"/>
    <row r="14431" s="211" customFormat="1" hidden="1"/>
    <row r="14432" s="211" customFormat="1" hidden="1"/>
    <row r="14433" s="211" customFormat="1" hidden="1"/>
    <row r="14434" s="211" customFormat="1" hidden="1"/>
    <row r="14435" s="211" customFormat="1" hidden="1"/>
    <row r="14436" s="211" customFormat="1" hidden="1"/>
    <row r="14437" s="211" customFormat="1" hidden="1"/>
    <row r="14438" s="211" customFormat="1" hidden="1"/>
    <row r="14439" s="211" customFormat="1" hidden="1"/>
    <row r="14440" s="211" customFormat="1" hidden="1"/>
    <row r="14441" s="211" customFormat="1" hidden="1"/>
    <row r="14442" s="211" customFormat="1" hidden="1"/>
    <row r="14443" s="211" customFormat="1" hidden="1"/>
    <row r="14444" s="211" customFormat="1" hidden="1"/>
    <row r="14445" s="211" customFormat="1" hidden="1"/>
    <row r="14446" s="211" customFormat="1" hidden="1"/>
    <row r="14447" s="211" customFormat="1" hidden="1"/>
    <row r="14448" s="211" customFormat="1" hidden="1"/>
    <row r="14449" s="211" customFormat="1" hidden="1"/>
    <row r="14450" s="211" customFormat="1" hidden="1"/>
    <row r="14451" s="211" customFormat="1" hidden="1"/>
    <row r="14452" s="211" customFormat="1" hidden="1"/>
    <row r="14453" s="211" customFormat="1" hidden="1"/>
    <row r="14454" s="211" customFormat="1" hidden="1"/>
    <row r="14455" s="211" customFormat="1" hidden="1"/>
    <row r="14456" s="211" customFormat="1" hidden="1"/>
    <row r="14457" s="211" customFormat="1" hidden="1"/>
    <row r="14458" s="211" customFormat="1" hidden="1"/>
    <row r="14459" s="211" customFormat="1" hidden="1"/>
    <row r="14460" s="211" customFormat="1" hidden="1"/>
    <row r="14461" s="211" customFormat="1" hidden="1"/>
    <row r="14462" s="211" customFormat="1" hidden="1"/>
    <row r="14463" s="211" customFormat="1" hidden="1"/>
    <row r="14464" s="211" customFormat="1" hidden="1"/>
    <row r="14465" s="211" customFormat="1" hidden="1"/>
    <row r="14466" s="211" customFormat="1" hidden="1"/>
    <row r="14467" s="211" customFormat="1" hidden="1"/>
    <row r="14468" s="211" customFormat="1" hidden="1"/>
    <row r="14469" s="211" customFormat="1" hidden="1"/>
    <row r="14470" s="211" customFormat="1" hidden="1"/>
    <row r="14471" s="211" customFormat="1" hidden="1"/>
    <row r="14472" s="211" customFormat="1" hidden="1"/>
    <row r="14473" s="211" customFormat="1" hidden="1"/>
    <row r="14474" s="211" customFormat="1" hidden="1"/>
    <row r="14475" s="211" customFormat="1" hidden="1"/>
    <row r="14476" s="211" customFormat="1" hidden="1"/>
    <row r="14477" s="211" customFormat="1" hidden="1"/>
    <row r="14478" s="211" customFormat="1" hidden="1"/>
    <row r="14479" s="211" customFormat="1" hidden="1"/>
    <row r="14480" s="211" customFormat="1" hidden="1"/>
    <row r="14481" s="211" customFormat="1" hidden="1"/>
    <row r="14482" s="211" customFormat="1" hidden="1"/>
    <row r="14483" s="211" customFormat="1" hidden="1"/>
    <row r="14484" s="211" customFormat="1" hidden="1"/>
    <row r="14485" s="211" customFormat="1" hidden="1"/>
    <row r="14486" s="211" customFormat="1" hidden="1"/>
    <row r="14487" s="211" customFormat="1" hidden="1"/>
    <row r="14488" s="211" customFormat="1" hidden="1"/>
    <row r="14489" s="211" customFormat="1" hidden="1"/>
    <row r="14490" s="211" customFormat="1" hidden="1"/>
    <row r="14491" s="211" customFormat="1" hidden="1"/>
    <row r="14492" s="211" customFormat="1" hidden="1"/>
    <row r="14493" s="211" customFormat="1" hidden="1"/>
    <row r="14494" s="211" customFormat="1" hidden="1"/>
    <row r="14495" s="211" customFormat="1" hidden="1"/>
    <row r="14496" s="211" customFormat="1" hidden="1"/>
    <row r="14497" s="211" customFormat="1" hidden="1"/>
    <row r="14498" s="211" customFormat="1" hidden="1"/>
    <row r="14499" s="211" customFormat="1" hidden="1"/>
    <row r="14500" s="211" customFormat="1" hidden="1"/>
    <row r="14501" s="211" customFormat="1" hidden="1"/>
    <row r="14502" s="211" customFormat="1" hidden="1"/>
    <row r="14503" s="211" customFormat="1" hidden="1"/>
    <row r="14504" s="211" customFormat="1" hidden="1"/>
    <row r="14505" s="211" customFormat="1" hidden="1"/>
    <row r="14506" s="211" customFormat="1" hidden="1"/>
    <row r="14507" s="211" customFormat="1" hidden="1"/>
    <row r="14508" s="211" customFormat="1" hidden="1"/>
    <row r="14509" s="211" customFormat="1" hidden="1"/>
    <row r="14510" s="211" customFormat="1" hidden="1"/>
    <row r="14511" s="211" customFormat="1" hidden="1"/>
    <row r="14512" s="211" customFormat="1" hidden="1"/>
    <row r="14513" s="211" customFormat="1" hidden="1"/>
    <row r="14514" s="211" customFormat="1" hidden="1"/>
    <row r="14515" s="211" customFormat="1" hidden="1"/>
    <row r="14516" s="211" customFormat="1" hidden="1"/>
    <row r="14517" s="211" customFormat="1" hidden="1"/>
    <row r="14518" s="211" customFormat="1" hidden="1"/>
    <row r="14519" s="211" customFormat="1" hidden="1"/>
    <row r="14520" s="211" customFormat="1" hidden="1"/>
    <row r="14521" s="211" customFormat="1" hidden="1"/>
    <row r="14522" s="211" customFormat="1" hidden="1"/>
    <row r="14523" s="211" customFormat="1" hidden="1"/>
    <row r="14524" s="211" customFormat="1" hidden="1"/>
    <row r="14525" s="211" customFormat="1" hidden="1"/>
    <row r="14526" s="211" customFormat="1" hidden="1"/>
    <row r="14527" s="211" customFormat="1" hidden="1"/>
    <row r="14528" s="211" customFormat="1" hidden="1"/>
    <row r="14529" s="211" customFormat="1" hidden="1"/>
    <row r="14530" s="211" customFormat="1" hidden="1"/>
    <row r="14531" s="211" customFormat="1" hidden="1"/>
    <row r="14532" s="211" customFormat="1" hidden="1"/>
    <row r="14533" s="211" customFormat="1" hidden="1"/>
    <row r="14534" s="211" customFormat="1" hidden="1"/>
    <row r="14535" s="211" customFormat="1" hidden="1"/>
    <row r="14536" s="211" customFormat="1" hidden="1"/>
    <row r="14537" s="211" customFormat="1" hidden="1"/>
    <row r="14538" s="211" customFormat="1" hidden="1"/>
    <row r="14539" s="211" customFormat="1" hidden="1"/>
    <row r="14540" s="211" customFormat="1" hidden="1"/>
    <row r="14541" s="211" customFormat="1" hidden="1"/>
    <row r="14542" s="211" customFormat="1" hidden="1"/>
    <row r="14543" s="211" customFormat="1" hidden="1"/>
    <row r="14544" s="211" customFormat="1" hidden="1"/>
    <row r="14545" s="211" customFormat="1" hidden="1"/>
    <row r="14546" s="211" customFormat="1" hidden="1"/>
    <row r="14547" s="211" customFormat="1" hidden="1"/>
    <row r="14548" s="211" customFormat="1" hidden="1"/>
    <row r="14549" s="211" customFormat="1" hidden="1"/>
    <row r="14550" s="211" customFormat="1" hidden="1"/>
    <row r="14551" s="211" customFormat="1" hidden="1"/>
    <row r="14552" s="211" customFormat="1" hidden="1"/>
    <row r="14553" s="211" customFormat="1" hidden="1"/>
    <row r="14554" s="211" customFormat="1" hidden="1"/>
    <row r="14555" s="211" customFormat="1" hidden="1"/>
    <row r="14556" s="211" customFormat="1" hidden="1"/>
    <row r="14557" s="211" customFormat="1" hidden="1"/>
    <row r="14558" s="211" customFormat="1" hidden="1"/>
    <row r="14559" s="211" customFormat="1" hidden="1"/>
    <row r="14560" s="211" customFormat="1" hidden="1"/>
    <row r="14561" s="211" customFormat="1" hidden="1"/>
    <row r="14562" s="211" customFormat="1" hidden="1"/>
    <row r="14563" s="211" customFormat="1" hidden="1"/>
    <row r="14564" s="211" customFormat="1" hidden="1"/>
    <row r="14565" s="211" customFormat="1" hidden="1"/>
    <row r="14566" s="211" customFormat="1" hidden="1"/>
    <row r="14567" s="211" customFormat="1" hidden="1"/>
    <row r="14568" s="211" customFormat="1" hidden="1"/>
    <row r="14569" s="211" customFormat="1" hidden="1"/>
    <row r="14570" s="211" customFormat="1" hidden="1"/>
    <row r="14571" s="211" customFormat="1" hidden="1"/>
    <row r="14572" s="211" customFormat="1" hidden="1"/>
    <row r="14573" s="211" customFormat="1" hidden="1"/>
    <row r="14574" s="211" customFormat="1" hidden="1"/>
    <row r="14575" s="211" customFormat="1" hidden="1"/>
    <row r="14576" s="211" customFormat="1" hidden="1"/>
    <row r="14577" s="211" customFormat="1" hidden="1"/>
    <row r="14578" s="211" customFormat="1" hidden="1"/>
    <row r="14579" s="211" customFormat="1" hidden="1"/>
    <row r="14580" s="211" customFormat="1" hidden="1"/>
    <row r="14581" s="211" customFormat="1" hidden="1"/>
    <row r="14582" s="211" customFormat="1" hidden="1"/>
    <row r="14583" s="211" customFormat="1" hidden="1"/>
    <row r="14584" s="211" customFormat="1" hidden="1"/>
    <row r="14585" s="211" customFormat="1" hidden="1"/>
    <row r="14586" s="211" customFormat="1" hidden="1"/>
    <row r="14587" s="211" customFormat="1" hidden="1"/>
    <row r="14588" s="211" customFormat="1" hidden="1"/>
    <row r="14589" s="211" customFormat="1" hidden="1"/>
    <row r="14590" s="211" customFormat="1" hidden="1"/>
    <row r="14591" s="211" customFormat="1" hidden="1"/>
    <row r="14592" s="211" customFormat="1" hidden="1"/>
    <row r="14593" s="211" customFormat="1" hidden="1"/>
    <row r="14594" s="211" customFormat="1" hidden="1"/>
    <row r="14595" s="211" customFormat="1" hidden="1"/>
    <row r="14596" s="211" customFormat="1" hidden="1"/>
    <row r="14597" s="211" customFormat="1" hidden="1"/>
    <row r="14598" s="211" customFormat="1" hidden="1"/>
    <row r="14599" s="211" customFormat="1" hidden="1"/>
    <row r="14600" s="211" customFormat="1" hidden="1"/>
    <row r="14601" s="211" customFormat="1" hidden="1"/>
    <row r="14602" s="211" customFormat="1" hidden="1"/>
    <row r="14603" s="211" customFormat="1" hidden="1"/>
    <row r="14604" s="211" customFormat="1" hidden="1"/>
    <row r="14605" s="211" customFormat="1" hidden="1"/>
    <row r="14606" s="211" customFormat="1" hidden="1"/>
    <row r="14607" s="211" customFormat="1" hidden="1"/>
    <row r="14608" s="211" customFormat="1" hidden="1"/>
    <row r="14609" s="211" customFormat="1" hidden="1"/>
    <row r="14610" s="211" customFormat="1" hidden="1"/>
    <row r="14611" s="211" customFormat="1" hidden="1"/>
    <row r="14612" s="211" customFormat="1" hidden="1"/>
    <row r="14613" s="211" customFormat="1" hidden="1"/>
    <row r="14614" s="211" customFormat="1" hidden="1"/>
    <row r="14615" s="211" customFormat="1" hidden="1"/>
    <row r="14616" s="211" customFormat="1" hidden="1"/>
    <row r="14617" s="211" customFormat="1" hidden="1"/>
    <row r="14618" s="211" customFormat="1" hidden="1"/>
    <row r="14619" s="211" customFormat="1" hidden="1"/>
    <row r="14620" s="211" customFormat="1" hidden="1"/>
    <row r="14621" s="211" customFormat="1" hidden="1"/>
    <row r="14622" s="211" customFormat="1" hidden="1"/>
    <row r="14623" s="211" customFormat="1" hidden="1"/>
    <row r="14624" s="211" customFormat="1" hidden="1"/>
    <row r="14625" s="211" customFormat="1" hidden="1"/>
    <row r="14626" s="211" customFormat="1" hidden="1"/>
    <row r="14627" s="211" customFormat="1" hidden="1"/>
    <row r="14628" s="211" customFormat="1" hidden="1"/>
    <row r="14629" s="211" customFormat="1" hidden="1"/>
    <row r="14630" s="211" customFormat="1" hidden="1"/>
    <row r="14631" s="211" customFormat="1" hidden="1"/>
    <row r="14632" s="211" customFormat="1" hidden="1"/>
    <row r="14633" s="211" customFormat="1" hidden="1"/>
    <row r="14634" s="211" customFormat="1" hidden="1"/>
    <row r="14635" s="211" customFormat="1" hidden="1"/>
    <row r="14636" s="211" customFormat="1" hidden="1"/>
    <row r="14637" s="211" customFormat="1" hidden="1"/>
    <row r="14638" s="211" customFormat="1" hidden="1"/>
    <row r="14639" s="211" customFormat="1" hidden="1"/>
    <row r="14640" s="211" customFormat="1" hidden="1"/>
    <row r="14641" s="211" customFormat="1" hidden="1"/>
    <row r="14642" s="211" customFormat="1" hidden="1"/>
    <row r="14643" s="211" customFormat="1" hidden="1"/>
    <row r="14644" s="211" customFormat="1" hidden="1"/>
    <row r="14645" s="211" customFormat="1" hidden="1"/>
    <row r="14646" s="211" customFormat="1" hidden="1"/>
    <row r="14647" s="211" customFormat="1" hidden="1"/>
    <row r="14648" s="211" customFormat="1" hidden="1"/>
    <row r="14649" s="211" customFormat="1" hidden="1"/>
    <row r="14650" s="211" customFormat="1" hidden="1"/>
    <row r="14651" s="211" customFormat="1" hidden="1"/>
    <row r="14652" s="211" customFormat="1" hidden="1"/>
    <row r="14653" s="211" customFormat="1" hidden="1"/>
    <row r="14654" s="211" customFormat="1" hidden="1"/>
    <row r="14655" s="211" customFormat="1" hidden="1"/>
    <row r="14656" s="211" customFormat="1" hidden="1"/>
    <row r="14657" s="211" customFormat="1" hidden="1"/>
    <row r="14658" s="211" customFormat="1" hidden="1"/>
    <row r="14659" s="211" customFormat="1" hidden="1"/>
    <row r="14660" s="211" customFormat="1" hidden="1"/>
    <row r="14661" s="211" customFormat="1" hidden="1"/>
    <row r="14662" s="211" customFormat="1" hidden="1"/>
    <row r="14663" s="211" customFormat="1" hidden="1"/>
    <row r="14664" s="211" customFormat="1" hidden="1"/>
    <row r="14665" s="211" customFormat="1" hidden="1"/>
    <row r="14666" s="211" customFormat="1" hidden="1"/>
    <row r="14667" s="211" customFormat="1" hidden="1"/>
    <row r="14668" s="211" customFormat="1" hidden="1"/>
    <row r="14669" s="211" customFormat="1" hidden="1"/>
    <row r="14670" s="211" customFormat="1" hidden="1"/>
    <row r="14671" s="211" customFormat="1" hidden="1"/>
    <row r="14672" s="211" customFormat="1" hidden="1"/>
    <row r="14673" s="211" customFormat="1" hidden="1"/>
    <row r="14674" s="211" customFormat="1" hidden="1"/>
    <row r="14675" s="211" customFormat="1" hidden="1"/>
    <row r="14676" s="211" customFormat="1" hidden="1"/>
    <row r="14677" s="211" customFormat="1" hidden="1"/>
    <row r="14678" s="211" customFormat="1" hidden="1"/>
    <row r="14679" s="211" customFormat="1" hidden="1"/>
    <row r="14680" s="211" customFormat="1" hidden="1"/>
    <row r="14681" s="211" customFormat="1" hidden="1"/>
    <row r="14682" s="211" customFormat="1" hidden="1"/>
    <row r="14683" s="211" customFormat="1" hidden="1"/>
    <row r="14684" s="211" customFormat="1" hidden="1"/>
    <row r="14685" s="211" customFormat="1" hidden="1"/>
    <row r="14686" s="211" customFormat="1" hidden="1"/>
    <row r="14687" s="211" customFormat="1" hidden="1"/>
    <row r="14688" s="211" customFormat="1" hidden="1"/>
    <row r="14689" s="211" customFormat="1" hidden="1"/>
    <row r="14690" s="211" customFormat="1" hidden="1"/>
    <row r="14691" s="211" customFormat="1" hidden="1"/>
    <row r="14692" s="211" customFormat="1" hidden="1"/>
    <row r="14693" s="211" customFormat="1" hidden="1"/>
    <row r="14694" s="211" customFormat="1" hidden="1"/>
    <row r="14695" s="211" customFormat="1" hidden="1"/>
    <row r="14696" s="211" customFormat="1" hidden="1"/>
    <row r="14697" s="211" customFormat="1" hidden="1"/>
    <row r="14698" s="211" customFormat="1" hidden="1"/>
    <row r="14699" s="211" customFormat="1" hidden="1"/>
    <row r="14700" s="211" customFormat="1" hidden="1"/>
    <row r="14701" s="211" customFormat="1" hidden="1"/>
    <row r="14702" s="211" customFormat="1" hidden="1"/>
    <row r="14703" s="211" customFormat="1" hidden="1"/>
    <row r="14704" s="211" customFormat="1" hidden="1"/>
    <row r="14705" s="211" customFormat="1" hidden="1"/>
    <row r="14706" s="211" customFormat="1" hidden="1"/>
    <row r="14707" s="211" customFormat="1" hidden="1"/>
    <row r="14708" s="211" customFormat="1" hidden="1"/>
    <row r="14709" s="211" customFormat="1" hidden="1"/>
    <row r="14710" s="211" customFormat="1" hidden="1"/>
    <row r="14711" s="211" customFormat="1" hidden="1"/>
    <row r="14712" s="211" customFormat="1" hidden="1"/>
    <row r="14713" s="211" customFormat="1" hidden="1"/>
    <row r="14714" s="211" customFormat="1" hidden="1"/>
    <row r="14715" s="211" customFormat="1" hidden="1"/>
    <row r="14716" s="211" customFormat="1" hidden="1"/>
    <row r="14717" s="211" customFormat="1" hidden="1"/>
    <row r="14718" s="211" customFormat="1" hidden="1"/>
    <row r="14719" s="211" customFormat="1" hidden="1"/>
    <row r="14720" s="211" customFormat="1" hidden="1"/>
    <row r="14721" s="211" customFormat="1" hidden="1"/>
    <row r="14722" s="211" customFormat="1" hidden="1"/>
    <row r="14723" s="211" customFormat="1" hidden="1"/>
    <row r="14724" s="211" customFormat="1" hidden="1"/>
    <row r="14725" s="211" customFormat="1" hidden="1"/>
    <row r="14726" s="211" customFormat="1" hidden="1"/>
    <row r="14727" s="211" customFormat="1" hidden="1"/>
    <row r="14728" s="211" customFormat="1" hidden="1"/>
    <row r="14729" s="211" customFormat="1" hidden="1"/>
    <row r="14730" s="211" customFormat="1" hidden="1"/>
    <row r="14731" s="211" customFormat="1" hidden="1"/>
    <row r="14732" s="211" customFormat="1" hidden="1"/>
    <row r="14733" s="211" customFormat="1" hidden="1"/>
    <row r="14734" s="211" customFormat="1" hidden="1"/>
    <row r="14735" s="211" customFormat="1" hidden="1"/>
    <row r="14736" s="211" customFormat="1" hidden="1"/>
    <row r="14737" s="211" customFormat="1" hidden="1"/>
    <row r="14738" s="211" customFormat="1" hidden="1"/>
    <row r="14739" s="211" customFormat="1" hidden="1"/>
    <row r="14740" s="211" customFormat="1" hidden="1"/>
    <row r="14741" s="211" customFormat="1" hidden="1"/>
    <row r="14742" s="211" customFormat="1" hidden="1"/>
    <row r="14743" s="211" customFormat="1" hidden="1"/>
    <row r="14744" s="211" customFormat="1" hidden="1"/>
    <row r="14745" s="211" customFormat="1" hidden="1"/>
    <row r="14746" s="211" customFormat="1" hidden="1"/>
    <row r="14747" s="211" customFormat="1" hidden="1"/>
    <row r="14748" s="211" customFormat="1" hidden="1"/>
    <row r="14749" s="211" customFormat="1" hidden="1"/>
    <row r="14750" s="211" customFormat="1" hidden="1"/>
    <row r="14751" s="211" customFormat="1" hidden="1"/>
    <row r="14752" s="211" customFormat="1" hidden="1"/>
    <row r="14753" s="211" customFormat="1" hidden="1"/>
    <row r="14754" s="211" customFormat="1" hidden="1"/>
    <row r="14755" s="211" customFormat="1" hidden="1"/>
    <row r="14756" s="211" customFormat="1" hidden="1"/>
    <row r="14757" s="211" customFormat="1" hidden="1"/>
    <row r="14758" s="211" customFormat="1" hidden="1"/>
    <row r="14759" s="211" customFormat="1" hidden="1"/>
    <row r="14760" s="211" customFormat="1" hidden="1"/>
    <row r="14761" s="211" customFormat="1" hidden="1"/>
    <row r="14762" s="211" customFormat="1" hidden="1"/>
    <row r="14763" s="211" customFormat="1" hidden="1"/>
    <row r="14764" s="211" customFormat="1" hidden="1"/>
    <row r="14765" s="211" customFormat="1" hidden="1"/>
    <row r="14766" s="211" customFormat="1" hidden="1"/>
    <row r="14767" s="211" customFormat="1" hidden="1"/>
    <row r="14768" s="211" customFormat="1" hidden="1"/>
    <row r="14769" s="211" customFormat="1" hidden="1"/>
    <row r="14770" s="211" customFormat="1" hidden="1"/>
    <row r="14771" s="211" customFormat="1" hidden="1"/>
    <row r="14772" s="211" customFormat="1" hidden="1"/>
    <row r="14773" s="211" customFormat="1" hidden="1"/>
    <row r="14774" s="211" customFormat="1" hidden="1"/>
    <row r="14775" s="211" customFormat="1" hidden="1"/>
    <row r="14776" s="211" customFormat="1" hidden="1"/>
    <row r="14777" s="211" customFormat="1" hidden="1"/>
    <row r="14778" s="211" customFormat="1" hidden="1"/>
    <row r="14779" s="211" customFormat="1" hidden="1"/>
    <row r="14780" s="211" customFormat="1" hidden="1"/>
    <row r="14781" s="211" customFormat="1" hidden="1"/>
    <row r="14782" s="211" customFormat="1" hidden="1"/>
    <row r="14783" s="211" customFormat="1" hidden="1"/>
    <row r="14784" s="211" customFormat="1" hidden="1"/>
    <row r="14785" s="211" customFormat="1" hidden="1"/>
    <row r="14786" s="211" customFormat="1" hidden="1"/>
    <row r="14787" s="211" customFormat="1" hidden="1"/>
    <row r="14788" s="211" customFormat="1" hidden="1"/>
    <row r="14789" s="211" customFormat="1" hidden="1"/>
    <row r="14790" s="211" customFormat="1" hidden="1"/>
    <row r="14791" s="211" customFormat="1" hidden="1"/>
    <row r="14792" s="211" customFormat="1" hidden="1"/>
    <row r="14793" s="211" customFormat="1" hidden="1"/>
    <row r="14794" s="211" customFormat="1" hidden="1"/>
    <row r="14795" s="211" customFormat="1" hidden="1"/>
    <row r="14796" s="211" customFormat="1" hidden="1"/>
    <row r="14797" s="211" customFormat="1" hidden="1"/>
    <row r="14798" s="211" customFormat="1" hidden="1"/>
    <row r="14799" s="211" customFormat="1" hidden="1"/>
    <row r="14800" s="211" customFormat="1" hidden="1"/>
    <row r="14801" s="211" customFormat="1" hidden="1"/>
    <row r="14802" s="211" customFormat="1" hidden="1"/>
    <row r="14803" s="211" customFormat="1" hidden="1"/>
    <row r="14804" s="211" customFormat="1" hidden="1"/>
    <row r="14805" s="211" customFormat="1" hidden="1"/>
    <row r="14806" s="211" customFormat="1" hidden="1"/>
    <row r="14807" s="211" customFormat="1" hidden="1"/>
    <row r="14808" s="211" customFormat="1" hidden="1"/>
    <row r="14809" s="211" customFormat="1" hidden="1"/>
    <row r="14810" s="211" customFormat="1" hidden="1"/>
    <row r="14811" s="211" customFormat="1" hidden="1"/>
    <row r="14812" s="211" customFormat="1" hidden="1"/>
    <row r="14813" s="211" customFormat="1" hidden="1"/>
    <row r="14814" s="211" customFormat="1" hidden="1"/>
    <row r="14815" s="211" customFormat="1" hidden="1"/>
    <row r="14816" s="211" customFormat="1" hidden="1"/>
    <row r="14817" s="211" customFormat="1" hidden="1"/>
    <row r="14818" s="211" customFormat="1" hidden="1"/>
    <row r="14819" s="211" customFormat="1" hidden="1"/>
    <row r="14820" s="211" customFormat="1" hidden="1"/>
    <row r="14821" s="211" customFormat="1" hidden="1"/>
    <row r="14822" s="211" customFormat="1" hidden="1"/>
    <row r="14823" s="211" customFormat="1" hidden="1"/>
    <row r="14824" s="211" customFormat="1" hidden="1"/>
    <row r="14825" s="211" customFormat="1" hidden="1"/>
    <row r="14826" s="211" customFormat="1" hidden="1"/>
    <row r="14827" s="211" customFormat="1" hidden="1"/>
    <row r="14828" s="211" customFormat="1" hidden="1"/>
    <row r="14829" s="211" customFormat="1" hidden="1"/>
    <row r="14830" s="211" customFormat="1" hidden="1"/>
    <row r="14831" s="211" customFormat="1" hidden="1"/>
    <row r="14832" s="211" customFormat="1" hidden="1"/>
    <row r="14833" s="211" customFormat="1" hidden="1"/>
    <row r="14834" s="211" customFormat="1" hidden="1"/>
    <row r="14835" s="211" customFormat="1" hidden="1"/>
    <row r="14836" s="211" customFormat="1" hidden="1"/>
    <row r="14837" s="211" customFormat="1" hidden="1"/>
    <row r="14838" s="211" customFormat="1" hidden="1"/>
    <row r="14839" s="211" customFormat="1" hidden="1"/>
    <row r="14840" s="211" customFormat="1" hidden="1"/>
    <row r="14841" s="211" customFormat="1" hidden="1"/>
    <row r="14842" s="211" customFormat="1" hidden="1"/>
    <row r="14843" s="211" customFormat="1" hidden="1"/>
    <row r="14844" s="211" customFormat="1" hidden="1"/>
    <row r="14845" s="211" customFormat="1" hidden="1"/>
    <row r="14846" s="211" customFormat="1" hidden="1"/>
    <row r="14847" s="211" customFormat="1" hidden="1"/>
    <row r="14848" s="211" customFormat="1" hidden="1"/>
    <row r="14849" s="211" customFormat="1" hidden="1"/>
    <row r="14850" s="211" customFormat="1" hidden="1"/>
    <row r="14851" s="211" customFormat="1" hidden="1"/>
    <row r="14852" s="211" customFormat="1" hidden="1"/>
    <row r="14853" s="211" customFormat="1" hidden="1"/>
    <row r="14854" s="211" customFormat="1" hidden="1"/>
    <row r="14855" s="211" customFormat="1" hidden="1"/>
    <row r="14856" s="211" customFormat="1" hidden="1"/>
    <row r="14857" s="211" customFormat="1" hidden="1"/>
    <row r="14858" s="211" customFormat="1" hidden="1"/>
    <row r="14859" s="211" customFormat="1" hidden="1"/>
    <row r="14860" s="211" customFormat="1" hidden="1"/>
    <row r="14861" s="211" customFormat="1" hidden="1"/>
    <row r="14862" s="211" customFormat="1" hidden="1"/>
    <row r="14863" s="211" customFormat="1" hidden="1"/>
    <row r="14864" s="211" customFormat="1" hidden="1"/>
    <row r="14865" s="211" customFormat="1" hidden="1"/>
    <row r="14866" s="211" customFormat="1" hidden="1"/>
    <row r="14867" s="211" customFormat="1" hidden="1"/>
    <row r="14868" s="211" customFormat="1" hidden="1"/>
    <row r="14869" s="211" customFormat="1" hidden="1"/>
    <row r="14870" s="211" customFormat="1" hidden="1"/>
    <row r="14871" s="211" customFormat="1" hidden="1"/>
    <row r="14872" s="211" customFormat="1" hidden="1"/>
    <row r="14873" s="211" customFormat="1" hidden="1"/>
    <row r="14874" s="211" customFormat="1" hidden="1"/>
    <row r="14875" s="211" customFormat="1" hidden="1"/>
    <row r="14876" s="211" customFormat="1" hidden="1"/>
    <row r="14877" s="211" customFormat="1" hidden="1"/>
    <row r="14878" s="211" customFormat="1" hidden="1"/>
    <row r="14879" s="211" customFormat="1" hidden="1"/>
    <row r="14880" s="211" customFormat="1" hidden="1"/>
    <row r="14881" s="211" customFormat="1" hidden="1"/>
    <row r="14882" s="211" customFormat="1" hidden="1"/>
    <row r="14883" s="211" customFormat="1" hidden="1"/>
    <row r="14884" s="211" customFormat="1" hidden="1"/>
    <row r="14885" s="211" customFormat="1" hidden="1"/>
    <row r="14886" s="211" customFormat="1" hidden="1"/>
    <row r="14887" s="211" customFormat="1" hidden="1"/>
    <row r="14888" s="211" customFormat="1" hidden="1"/>
    <row r="14889" s="211" customFormat="1" hidden="1"/>
    <row r="14890" s="211" customFormat="1" hidden="1"/>
    <row r="14891" s="211" customFormat="1" hidden="1"/>
    <row r="14892" s="211" customFormat="1" hidden="1"/>
    <row r="14893" s="211" customFormat="1" hidden="1"/>
    <row r="14894" s="211" customFormat="1" hidden="1"/>
    <row r="14895" s="211" customFormat="1" hidden="1"/>
    <row r="14896" s="211" customFormat="1" hidden="1"/>
    <row r="14897" s="211" customFormat="1" hidden="1"/>
    <row r="14898" s="211" customFormat="1" hidden="1"/>
    <row r="14899" s="211" customFormat="1" hidden="1"/>
    <row r="14900" s="211" customFormat="1" hidden="1"/>
    <row r="14901" s="211" customFormat="1" hidden="1"/>
    <row r="14902" s="211" customFormat="1" hidden="1"/>
    <row r="14903" s="211" customFormat="1" hidden="1"/>
    <row r="14904" s="211" customFormat="1" hidden="1"/>
    <row r="14905" s="211" customFormat="1" hidden="1"/>
    <row r="14906" s="211" customFormat="1" hidden="1"/>
    <row r="14907" s="211" customFormat="1" hidden="1"/>
    <row r="14908" s="211" customFormat="1" hidden="1"/>
    <row r="14909" s="211" customFormat="1" hidden="1"/>
    <row r="14910" s="211" customFormat="1" hidden="1"/>
    <row r="14911" s="211" customFormat="1" hidden="1"/>
    <row r="14912" s="211" customFormat="1" hidden="1"/>
    <row r="14913" s="211" customFormat="1" hidden="1"/>
    <row r="14914" s="211" customFormat="1" hidden="1"/>
    <row r="14915" s="211" customFormat="1" hidden="1"/>
    <row r="14916" s="211" customFormat="1" hidden="1"/>
    <row r="14917" s="211" customFormat="1" hidden="1"/>
    <row r="14918" s="211" customFormat="1" hidden="1"/>
    <row r="14919" s="211" customFormat="1" hidden="1"/>
    <row r="14920" s="211" customFormat="1" hidden="1"/>
    <row r="14921" s="211" customFormat="1" hidden="1"/>
    <row r="14922" s="211" customFormat="1" hidden="1"/>
    <row r="14923" s="211" customFormat="1" hidden="1"/>
    <row r="14924" s="211" customFormat="1" hidden="1"/>
    <row r="14925" s="211" customFormat="1" hidden="1"/>
    <row r="14926" s="211" customFormat="1" hidden="1"/>
    <row r="14927" s="211" customFormat="1" hidden="1"/>
    <row r="14928" s="211" customFormat="1" hidden="1"/>
    <row r="14929" s="211" customFormat="1" hidden="1"/>
    <row r="14930" s="211" customFormat="1" hidden="1"/>
    <row r="14931" s="211" customFormat="1" hidden="1"/>
    <row r="14932" s="211" customFormat="1" hidden="1"/>
    <row r="14933" s="211" customFormat="1" hidden="1"/>
    <row r="14934" s="211" customFormat="1" hidden="1"/>
    <row r="14935" s="211" customFormat="1" hidden="1"/>
    <row r="14936" s="211" customFormat="1" hidden="1"/>
    <row r="14937" s="211" customFormat="1" hidden="1"/>
    <row r="14938" s="211" customFormat="1" hidden="1"/>
    <row r="14939" s="211" customFormat="1" hidden="1"/>
    <row r="14940" s="211" customFormat="1" hidden="1"/>
    <row r="14941" s="211" customFormat="1" hidden="1"/>
    <row r="14942" s="211" customFormat="1" hidden="1"/>
    <row r="14943" s="211" customFormat="1" hidden="1"/>
    <row r="14944" s="211" customFormat="1" hidden="1"/>
    <row r="14945" s="211" customFormat="1" hidden="1"/>
    <row r="14946" s="211" customFormat="1" hidden="1"/>
    <row r="14947" s="211" customFormat="1" hidden="1"/>
    <row r="14948" s="211" customFormat="1" hidden="1"/>
    <row r="14949" s="211" customFormat="1" hidden="1"/>
    <row r="14950" s="211" customFormat="1" hidden="1"/>
    <row r="14951" s="211" customFormat="1" hidden="1"/>
    <row r="14952" s="211" customFormat="1" hidden="1"/>
    <row r="14953" s="211" customFormat="1" hidden="1"/>
    <row r="14954" s="211" customFormat="1" hidden="1"/>
    <row r="14955" s="211" customFormat="1" hidden="1"/>
    <row r="14956" s="211" customFormat="1" hidden="1"/>
    <row r="14957" s="211" customFormat="1" hidden="1"/>
    <row r="14958" s="211" customFormat="1" hidden="1"/>
    <row r="14959" s="211" customFormat="1" hidden="1"/>
    <row r="14960" s="211" customFormat="1" hidden="1"/>
    <row r="14961" s="211" customFormat="1" hidden="1"/>
    <row r="14962" s="211" customFormat="1" hidden="1"/>
    <row r="14963" s="211" customFormat="1" hidden="1"/>
    <row r="14964" s="211" customFormat="1" hidden="1"/>
    <row r="14965" s="211" customFormat="1" hidden="1"/>
    <row r="14966" s="211" customFormat="1" hidden="1"/>
    <row r="14967" s="211" customFormat="1" hidden="1"/>
    <row r="14968" s="211" customFormat="1" hidden="1"/>
    <row r="14969" s="211" customFormat="1" hidden="1"/>
    <row r="14970" s="211" customFormat="1" hidden="1"/>
    <row r="14971" s="211" customFormat="1" hidden="1"/>
    <row r="14972" s="211" customFormat="1" hidden="1"/>
    <row r="14973" s="211" customFormat="1" hidden="1"/>
    <row r="14974" s="211" customFormat="1" hidden="1"/>
    <row r="14975" s="211" customFormat="1" hidden="1"/>
    <row r="14976" s="211" customFormat="1" hidden="1"/>
    <row r="14977" s="211" customFormat="1" hidden="1"/>
    <row r="14978" s="211" customFormat="1" hidden="1"/>
    <row r="14979" s="211" customFormat="1" hidden="1"/>
    <row r="14980" s="211" customFormat="1" hidden="1"/>
    <row r="14981" s="211" customFormat="1" hidden="1"/>
    <row r="14982" s="211" customFormat="1" hidden="1"/>
    <row r="14983" s="211" customFormat="1" hidden="1"/>
    <row r="14984" s="211" customFormat="1" hidden="1"/>
    <row r="14985" s="211" customFormat="1" hidden="1"/>
    <row r="14986" s="211" customFormat="1" hidden="1"/>
    <row r="14987" s="211" customFormat="1" hidden="1"/>
    <row r="14988" s="211" customFormat="1" hidden="1"/>
    <row r="14989" s="211" customFormat="1" hidden="1"/>
    <row r="14990" s="211" customFormat="1" hidden="1"/>
    <row r="14991" s="211" customFormat="1" hidden="1"/>
    <row r="14992" s="211" customFormat="1" hidden="1"/>
    <row r="14993" s="211" customFormat="1" hidden="1"/>
    <row r="14994" s="211" customFormat="1" hidden="1"/>
    <row r="14995" s="211" customFormat="1" hidden="1"/>
    <row r="14996" s="211" customFormat="1" hidden="1"/>
    <row r="14997" s="211" customFormat="1" hidden="1"/>
    <row r="14998" s="211" customFormat="1" hidden="1"/>
    <row r="14999" s="211" customFormat="1" hidden="1"/>
    <row r="15000" s="211" customFormat="1" hidden="1"/>
    <row r="15001" s="211" customFormat="1" hidden="1"/>
    <row r="15002" s="211" customFormat="1" hidden="1"/>
    <row r="15003" s="211" customFormat="1" hidden="1"/>
    <row r="15004" s="211" customFormat="1" hidden="1"/>
    <row r="15005" s="211" customFormat="1" hidden="1"/>
    <row r="15006" s="211" customFormat="1" hidden="1"/>
    <row r="15007" s="211" customFormat="1" hidden="1"/>
    <row r="15008" s="211" customFormat="1" hidden="1"/>
    <row r="15009" s="211" customFormat="1" hidden="1"/>
    <row r="15010" s="211" customFormat="1" hidden="1"/>
    <row r="15011" s="211" customFormat="1" hidden="1"/>
    <row r="15012" s="211" customFormat="1" hidden="1"/>
    <row r="15013" s="211" customFormat="1" hidden="1"/>
    <row r="15014" s="211" customFormat="1" hidden="1"/>
    <row r="15015" s="211" customFormat="1" hidden="1"/>
    <row r="15016" s="211" customFormat="1" hidden="1"/>
    <row r="15017" s="211" customFormat="1" hidden="1"/>
    <row r="15018" s="211" customFormat="1" hidden="1"/>
    <row r="15019" s="211" customFormat="1" hidden="1"/>
    <row r="15020" s="211" customFormat="1" hidden="1"/>
    <row r="15021" s="211" customFormat="1" hidden="1"/>
    <row r="15022" s="211" customFormat="1" hidden="1"/>
    <row r="15023" s="211" customFormat="1" hidden="1"/>
    <row r="15024" s="211" customFormat="1" hidden="1"/>
    <row r="15025" s="211" customFormat="1" hidden="1"/>
    <row r="15026" s="211" customFormat="1" hidden="1"/>
    <row r="15027" s="211" customFormat="1" hidden="1"/>
    <row r="15028" s="211" customFormat="1" hidden="1"/>
    <row r="15029" s="211" customFormat="1" hidden="1"/>
    <row r="15030" s="211" customFormat="1" hidden="1"/>
    <row r="15031" s="211" customFormat="1" hidden="1"/>
    <row r="15032" s="211" customFormat="1" hidden="1"/>
    <row r="15033" s="211" customFormat="1" hidden="1"/>
    <row r="15034" s="211" customFormat="1" hidden="1"/>
    <row r="15035" s="211" customFormat="1" hidden="1"/>
    <row r="15036" s="211" customFormat="1" hidden="1"/>
    <row r="15037" s="211" customFormat="1" hidden="1"/>
    <row r="15038" s="211" customFormat="1" hidden="1"/>
    <row r="15039" s="211" customFormat="1" hidden="1"/>
    <row r="15040" s="211" customFormat="1" hidden="1"/>
    <row r="15041" s="211" customFormat="1" hidden="1"/>
    <row r="15042" s="211" customFormat="1" hidden="1"/>
    <row r="15043" s="211" customFormat="1" hidden="1"/>
    <row r="15044" s="211" customFormat="1" hidden="1"/>
    <row r="15045" s="211" customFormat="1" hidden="1"/>
    <row r="15046" s="211" customFormat="1" hidden="1"/>
    <row r="15047" s="211" customFormat="1" hidden="1"/>
    <row r="15048" s="211" customFormat="1" hidden="1"/>
    <row r="15049" s="211" customFormat="1" hidden="1"/>
    <row r="15050" s="211" customFormat="1" hidden="1"/>
    <row r="15051" s="211" customFormat="1" hidden="1"/>
    <row r="15052" s="211" customFormat="1" hidden="1"/>
    <row r="15053" s="211" customFormat="1" hidden="1"/>
    <row r="15054" s="211" customFormat="1" hidden="1"/>
    <row r="15055" s="211" customFormat="1" hidden="1"/>
    <row r="15056" s="211" customFormat="1" hidden="1"/>
    <row r="15057" s="211" customFormat="1" hidden="1"/>
    <row r="15058" s="211" customFormat="1" hidden="1"/>
    <row r="15059" s="211" customFormat="1" hidden="1"/>
    <row r="15060" s="211" customFormat="1" hidden="1"/>
    <row r="15061" s="211" customFormat="1" hidden="1"/>
    <row r="15062" s="211" customFormat="1" hidden="1"/>
    <row r="15063" s="211" customFormat="1" hidden="1"/>
    <row r="15064" s="211" customFormat="1" hidden="1"/>
    <row r="15065" s="211" customFormat="1" hidden="1"/>
    <row r="15066" s="211" customFormat="1" hidden="1"/>
    <row r="15067" s="211" customFormat="1" hidden="1"/>
    <row r="15068" s="211" customFormat="1" hidden="1"/>
    <row r="15069" s="211" customFormat="1" hidden="1"/>
    <row r="15070" s="211" customFormat="1" hidden="1"/>
    <row r="15071" s="211" customFormat="1" hidden="1"/>
    <row r="15072" s="211" customFormat="1" hidden="1"/>
    <row r="15073" s="211" customFormat="1" hidden="1"/>
    <row r="15074" s="211" customFormat="1" hidden="1"/>
    <row r="15075" s="211" customFormat="1" hidden="1"/>
    <row r="15076" s="211" customFormat="1" hidden="1"/>
    <row r="15077" s="211" customFormat="1" hidden="1"/>
    <row r="15078" s="211" customFormat="1" hidden="1"/>
    <row r="15079" s="211" customFormat="1" hidden="1"/>
    <row r="15080" s="211" customFormat="1" hidden="1"/>
    <row r="15081" s="211" customFormat="1" hidden="1"/>
    <row r="15082" s="211" customFormat="1" hidden="1"/>
    <row r="15083" s="211" customFormat="1" hidden="1"/>
    <row r="15084" s="211" customFormat="1" hidden="1"/>
    <row r="15085" s="211" customFormat="1" hidden="1"/>
    <row r="15086" s="211" customFormat="1" hidden="1"/>
    <row r="15087" s="211" customFormat="1" hidden="1"/>
    <row r="15088" s="211" customFormat="1" hidden="1"/>
    <row r="15089" s="211" customFormat="1" hidden="1"/>
    <row r="15090" s="211" customFormat="1" hidden="1"/>
    <row r="15091" s="211" customFormat="1" hidden="1"/>
    <row r="15092" s="211" customFormat="1" hidden="1"/>
    <row r="15093" s="211" customFormat="1" hidden="1"/>
    <row r="15094" s="211" customFormat="1" hidden="1"/>
    <row r="15095" s="211" customFormat="1" hidden="1"/>
    <row r="15096" s="211" customFormat="1" hidden="1"/>
    <row r="15097" s="211" customFormat="1" hidden="1"/>
    <row r="15098" s="211" customFormat="1" hidden="1"/>
    <row r="15099" s="211" customFormat="1" hidden="1"/>
    <row r="15100" s="211" customFormat="1" hidden="1"/>
    <row r="15101" s="211" customFormat="1" hidden="1"/>
    <row r="15102" s="211" customFormat="1" hidden="1"/>
    <row r="15103" s="211" customFormat="1" hidden="1"/>
    <row r="15104" s="211" customFormat="1" hidden="1"/>
    <row r="15105" s="211" customFormat="1" hidden="1"/>
    <row r="15106" s="211" customFormat="1" hidden="1"/>
    <row r="15107" s="211" customFormat="1" hidden="1"/>
    <row r="15108" s="211" customFormat="1" hidden="1"/>
    <row r="15109" s="211" customFormat="1" hidden="1"/>
    <row r="15110" s="211" customFormat="1" hidden="1"/>
    <row r="15111" s="211" customFormat="1" hidden="1"/>
    <row r="15112" s="211" customFormat="1" hidden="1"/>
    <row r="15113" s="211" customFormat="1" hidden="1"/>
    <row r="15114" s="211" customFormat="1" hidden="1"/>
    <row r="15115" s="211" customFormat="1" hidden="1"/>
    <row r="15116" s="211" customFormat="1" hidden="1"/>
    <row r="15117" s="211" customFormat="1" hidden="1"/>
    <row r="15118" s="211" customFormat="1" hidden="1"/>
    <row r="15119" s="211" customFormat="1" hidden="1"/>
    <row r="15120" s="211" customFormat="1" hidden="1"/>
    <row r="15121" s="211" customFormat="1" hidden="1"/>
    <row r="15122" s="211" customFormat="1" hidden="1"/>
    <row r="15123" s="211" customFormat="1" hidden="1"/>
    <row r="15124" s="211" customFormat="1" hidden="1"/>
    <row r="15125" s="211" customFormat="1" hidden="1"/>
    <row r="15126" s="211" customFormat="1" hidden="1"/>
    <row r="15127" s="211" customFormat="1" hidden="1"/>
    <row r="15128" s="211" customFormat="1" hidden="1"/>
    <row r="15129" s="211" customFormat="1" hidden="1"/>
    <row r="15130" s="211" customFormat="1" hidden="1"/>
    <row r="15131" s="211" customFormat="1" hidden="1"/>
    <row r="15132" s="211" customFormat="1" hidden="1"/>
    <row r="15133" s="211" customFormat="1" hidden="1"/>
    <row r="15134" s="211" customFormat="1" hidden="1"/>
    <row r="15135" s="211" customFormat="1" hidden="1"/>
    <row r="15136" s="211" customFormat="1" hidden="1"/>
    <row r="15137" s="211" customFormat="1" hidden="1"/>
    <row r="15138" s="211" customFormat="1" hidden="1"/>
    <row r="15139" s="211" customFormat="1" hidden="1"/>
    <row r="15140" s="211" customFormat="1" hidden="1"/>
    <row r="15141" s="211" customFormat="1" hidden="1"/>
    <row r="15142" s="211" customFormat="1" hidden="1"/>
    <row r="15143" s="211" customFormat="1" hidden="1"/>
    <row r="15144" s="211" customFormat="1" hidden="1"/>
    <row r="15145" s="211" customFormat="1" hidden="1"/>
    <row r="15146" s="211" customFormat="1" hidden="1"/>
    <row r="15147" s="211" customFormat="1" hidden="1"/>
    <row r="15148" s="211" customFormat="1" hidden="1"/>
    <row r="15149" s="211" customFormat="1" hidden="1"/>
    <row r="15150" s="211" customFormat="1" hidden="1"/>
    <row r="15151" s="211" customFormat="1" hidden="1"/>
    <row r="15152" s="211" customFormat="1" hidden="1"/>
    <row r="15153" s="211" customFormat="1" hidden="1"/>
    <row r="15154" s="211" customFormat="1" hidden="1"/>
    <row r="15155" s="211" customFormat="1" hidden="1"/>
    <row r="15156" s="211" customFormat="1" hidden="1"/>
    <row r="15157" s="211" customFormat="1" hidden="1"/>
    <row r="15158" s="211" customFormat="1" hidden="1"/>
    <row r="15159" s="211" customFormat="1" hidden="1"/>
    <row r="15160" s="211" customFormat="1" hidden="1"/>
    <row r="15161" s="211" customFormat="1" hidden="1"/>
    <row r="15162" s="211" customFormat="1" hidden="1"/>
    <row r="15163" s="211" customFormat="1" hidden="1"/>
    <row r="15164" s="211" customFormat="1" hidden="1"/>
    <row r="15165" s="211" customFormat="1" hidden="1"/>
    <row r="15166" s="211" customFormat="1" hidden="1"/>
    <row r="15167" s="211" customFormat="1" hidden="1"/>
    <row r="15168" s="211" customFormat="1" hidden="1"/>
    <row r="15169" s="211" customFormat="1" hidden="1"/>
    <row r="15170" s="211" customFormat="1" hidden="1"/>
    <row r="15171" s="211" customFormat="1" hidden="1"/>
    <row r="15172" s="211" customFormat="1" hidden="1"/>
    <row r="15173" s="211" customFormat="1" hidden="1"/>
    <row r="15174" s="211" customFormat="1" hidden="1"/>
    <row r="15175" s="211" customFormat="1" hidden="1"/>
    <row r="15176" s="211" customFormat="1" hidden="1"/>
    <row r="15177" s="211" customFormat="1" hidden="1"/>
    <row r="15178" s="211" customFormat="1" hidden="1"/>
    <row r="15179" s="211" customFormat="1" hidden="1"/>
    <row r="15180" s="211" customFormat="1" hidden="1"/>
    <row r="15181" s="211" customFormat="1" hidden="1"/>
    <row r="15182" s="211" customFormat="1" hidden="1"/>
    <row r="15183" s="211" customFormat="1" hidden="1"/>
    <row r="15184" s="211" customFormat="1" hidden="1"/>
    <row r="15185" s="211" customFormat="1" hidden="1"/>
    <row r="15186" s="211" customFormat="1" hidden="1"/>
    <row r="15187" s="211" customFormat="1" hidden="1"/>
    <row r="15188" s="211" customFormat="1" hidden="1"/>
    <row r="15189" s="211" customFormat="1" hidden="1"/>
    <row r="15190" s="211" customFormat="1" hidden="1"/>
    <row r="15191" s="211" customFormat="1" hidden="1"/>
    <row r="15192" s="211" customFormat="1" hidden="1"/>
    <row r="15193" s="211" customFormat="1" hidden="1"/>
    <row r="15194" s="211" customFormat="1" hidden="1"/>
    <row r="15195" s="211" customFormat="1" hidden="1"/>
    <row r="15196" s="211" customFormat="1" hidden="1"/>
    <row r="15197" s="211" customFormat="1" hidden="1"/>
    <row r="15198" s="211" customFormat="1" hidden="1"/>
    <row r="15199" s="211" customFormat="1" hidden="1"/>
    <row r="15200" s="211" customFormat="1" hidden="1"/>
    <row r="15201" s="211" customFormat="1" hidden="1"/>
    <row r="15202" s="211" customFormat="1" hidden="1"/>
    <row r="15203" s="211" customFormat="1" hidden="1"/>
    <row r="15204" s="211" customFormat="1" hidden="1"/>
    <row r="15205" s="211" customFormat="1" hidden="1"/>
    <row r="15206" s="211" customFormat="1" hidden="1"/>
    <row r="15207" s="211" customFormat="1" hidden="1"/>
    <row r="15208" s="211" customFormat="1" hidden="1"/>
    <row r="15209" s="211" customFormat="1" hidden="1"/>
    <row r="15210" s="211" customFormat="1" hidden="1"/>
    <row r="15211" s="211" customFormat="1" hidden="1"/>
    <row r="15212" s="211" customFormat="1" hidden="1"/>
    <row r="15213" s="211" customFormat="1" hidden="1"/>
    <row r="15214" s="211" customFormat="1" hidden="1"/>
    <row r="15215" s="211" customFormat="1" hidden="1"/>
    <row r="15216" s="211" customFormat="1" hidden="1"/>
    <row r="15217" s="211" customFormat="1" hidden="1"/>
    <row r="15218" s="211" customFormat="1" hidden="1"/>
    <row r="15219" s="211" customFormat="1" hidden="1"/>
    <row r="15220" s="211" customFormat="1" hidden="1"/>
    <row r="15221" s="211" customFormat="1" hidden="1"/>
    <row r="15222" s="211" customFormat="1" hidden="1"/>
    <row r="15223" s="211" customFormat="1" hidden="1"/>
    <row r="15224" s="211" customFormat="1" hidden="1"/>
    <row r="15225" s="211" customFormat="1" hidden="1"/>
    <row r="15226" s="211" customFormat="1" hidden="1"/>
    <row r="15227" s="211" customFormat="1" hidden="1"/>
    <row r="15228" s="211" customFormat="1" hidden="1"/>
    <row r="15229" s="211" customFormat="1" hidden="1"/>
    <row r="15230" s="211" customFormat="1" hidden="1"/>
    <row r="15231" s="211" customFormat="1" hidden="1"/>
    <row r="15232" s="211" customFormat="1" hidden="1"/>
    <row r="15233" s="211" customFormat="1" hidden="1"/>
    <row r="15234" s="211" customFormat="1" hidden="1"/>
    <row r="15235" s="211" customFormat="1" hidden="1"/>
    <row r="15236" s="211" customFormat="1" hidden="1"/>
    <row r="15237" s="211" customFormat="1" hidden="1"/>
    <row r="15238" s="211" customFormat="1" hidden="1"/>
    <row r="15239" s="211" customFormat="1" hidden="1"/>
    <row r="15240" s="211" customFormat="1" hidden="1"/>
    <row r="15241" s="211" customFormat="1" hidden="1"/>
    <row r="15242" s="211" customFormat="1" hidden="1"/>
    <row r="15243" s="211" customFormat="1" hidden="1"/>
    <row r="15244" s="211" customFormat="1" hidden="1"/>
    <row r="15245" s="211" customFormat="1" hidden="1"/>
    <row r="15246" s="211" customFormat="1" hidden="1"/>
    <row r="15247" s="211" customFormat="1" hidden="1"/>
    <row r="15248" s="211" customFormat="1" hidden="1"/>
    <row r="15249" s="211" customFormat="1" hidden="1"/>
    <row r="15250" s="211" customFormat="1" hidden="1"/>
    <row r="15251" s="211" customFormat="1" hidden="1"/>
    <row r="15252" s="211" customFormat="1" hidden="1"/>
    <row r="15253" s="211" customFormat="1" hidden="1"/>
    <row r="15254" s="211" customFormat="1" hidden="1"/>
    <row r="15255" s="211" customFormat="1" hidden="1"/>
    <row r="15256" s="211" customFormat="1" hidden="1"/>
    <row r="15257" s="211" customFormat="1" hidden="1"/>
    <row r="15258" s="211" customFormat="1" hidden="1"/>
    <row r="15259" s="211" customFormat="1" hidden="1"/>
    <row r="15260" s="211" customFormat="1" hidden="1"/>
    <row r="15261" s="211" customFormat="1" hidden="1"/>
    <row r="15262" s="211" customFormat="1" hidden="1"/>
    <row r="15263" s="211" customFormat="1" hidden="1"/>
    <row r="15264" s="211" customFormat="1" hidden="1"/>
    <row r="15265" s="211" customFormat="1" hidden="1"/>
    <row r="15266" s="211" customFormat="1" hidden="1"/>
    <row r="15267" s="211" customFormat="1" hidden="1"/>
    <row r="15268" s="211" customFormat="1" hidden="1"/>
    <row r="15269" s="211" customFormat="1" hidden="1"/>
    <row r="15270" s="211" customFormat="1" hidden="1"/>
    <row r="15271" s="211" customFormat="1" hidden="1"/>
    <row r="15272" s="211" customFormat="1" hidden="1"/>
    <row r="15273" s="211" customFormat="1" hidden="1"/>
    <row r="15274" s="211" customFormat="1" hidden="1"/>
    <row r="15275" s="211" customFormat="1" hidden="1"/>
    <row r="15276" s="211" customFormat="1" hidden="1"/>
    <row r="15277" s="211" customFormat="1" hidden="1"/>
    <row r="15278" s="211" customFormat="1" hidden="1"/>
    <row r="15279" s="211" customFormat="1" hidden="1"/>
    <row r="15280" s="211" customFormat="1" hidden="1"/>
    <row r="15281" s="211" customFormat="1" hidden="1"/>
    <row r="15282" s="211" customFormat="1" hidden="1"/>
    <row r="15283" s="211" customFormat="1" hidden="1"/>
    <row r="15284" s="211" customFormat="1" hidden="1"/>
    <row r="15285" s="211" customFormat="1" hidden="1"/>
    <row r="15286" s="211" customFormat="1" hidden="1"/>
    <row r="15287" s="211" customFormat="1" hidden="1"/>
    <row r="15288" s="211" customFormat="1" hidden="1"/>
    <row r="15289" s="211" customFormat="1" hidden="1"/>
    <row r="15290" s="211" customFormat="1" hidden="1"/>
    <row r="15291" s="211" customFormat="1" hidden="1"/>
    <row r="15292" s="211" customFormat="1" hidden="1"/>
    <row r="15293" s="211" customFormat="1" hidden="1"/>
    <row r="15294" s="211" customFormat="1" hidden="1"/>
    <row r="15295" s="211" customFormat="1" hidden="1"/>
    <row r="15296" s="211" customFormat="1" hidden="1"/>
    <row r="15297" s="211" customFormat="1" hidden="1"/>
    <row r="15298" s="211" customFormat="1" hidden="1"/>
    <row r="15299" s="211" customFormat="1" hidden="1"/>
    <row r="15300" s="211" customFormat="1" hidden="1"/>
    <row r="15301" s="211" customFormat="1" hidden="1"/>
    <row r="15302" s="211" customFormat="1" hidden="1"/>
    <row r="15303" s="211" customFormat="1" hidden="1"/>
    <row r="15304" s="211" customFormat="1" hidden="1"/>
    <row r="15305" s="211" customFormat="1" hidden="1"/>
    <row r="15306" s="211" customFormat="1" hidden="1"/>
    <row r="15307" s="211" customFormat="1" hidden="1"/>
    <row r="15308" s="211" customFormat="1" hidden="1"/>
    <row r="15309" s="211" customFormat="1" hidden="1"/>
    <row r="15310" s="211" customFormat="1" hidden="1"/>
    <row r="15311" s="211" customFormat="1" hidden="1"/>
    <row r="15312" s="211" customFormat="1" hidden="1"/>
    <row r="15313" s="211" customFormat="1" hidden="1"/>
    <row r="15314" s="211" customFormat="1" hidden="1"/>
    <row r="15315" s="211" customFormat="1" hidden="1"/>
    <row r="15316" s="211" customFormat="1" hidden="1"/>
    <row r="15317" s="211" customFormat="1" hidden="1"/>
    <row r="15318" s="211" customFormat="1" hidden="1"/>
    <row r="15319" s="211" customFormat="1" hidden="1"/>
    <row r="15320" s="211" customFormat="1" hidden="1"/>
    <row r="15321" s="211" customFormat="1" hidden="1"/>
    <row r="15322" s="211" customFormat="1" hidden="1"/>
    <row r="15323" s="211" customFormat="1" hidden="1"/>
    <row r="15324" s="211" customFormat="1" hidden="1"/>
    <row r="15325" s="211" customFormat="1" hidden="1"/>
    <row r="15326" s="211" customFormat="1" hidden="1"/>
    <row r="15327" s="211" customFormat="1" hidden="1"/>
    <row r="15328" s="211" customFormat="1" hidden="1"/>
    <row r="15329" s="211" customFormat="1" hidden="1"/>
    <row r="15330" s="211" customFormat="1" hidden="1"/>
    <row r="15331" s="211" customFormat="1" hidden="1"/>
    <row r="15332" s="211" customFormat="1" hidden="1"/>
    <row r="15333" s="211" customFormat="1" hidden="1"/>
    <row r="15334" s="211" customFormat="1" hidden="1"/>
    <row r="15335" s="211" customFormat="1" hidden="1"/>
    <row r="15336" s="211" customFormat="1" hidden="1"/>
    <row r="15337" s="211" customFormat="1" hidden="1"/>
    <row r="15338" s="211" customFormat="1" hidden="1"/>
    <row r="15339" s="211" customFormat="1" hidden="1"/>
    <row r="15340" s="211" customFormat="1" hidden="1"/>
    <row r="15341" s="211" customFormat="1" hidden="1"/>
    <row r="15342" s="211" customFormat="1" hidden="1"/>
    <row r="15343" s="211" customFormat="1" hidden="1"/>
    <row r="15344" s="211" customFormat="1" hidden="1"/>
    <row r="15345" s="211" customFormat="1" hidden="1"/>
    <row r="15346" s="211" customFormat="1" hidden="1"/>
    <row r="15347" s="211" customFormat="1" hidden="1"/>
    <row r="15348" s="211" customFormat="1" hidden="1"/>
    <row r="15349" s="211" customFormat="1" hidden="1"/>
    <row r="15350" s="211" customFormat="1" hidden="1"/>
    <row r="15351" s="211" customFormat="1" hidden="1"/>
    <row r="15352" s="211" customFormat="1" hidden="1"/>
    <row r="15353" s="211" customFormat="1" hidden="1"/>
    <row r="15354" s="211" customFormat="1" hidden="1"/>
    <row r="15355" s="211" customFormat="1" hidden="1"/>
    <row r="15356" s="211" customFormat="1" hidden="1"/>
    <row r="15357" s="211" customFormat="1" hidden="1"/>
    <row r="15358" s="211" customFormat="1" hidden="1"/>
    <row r="15359" s="211" customFormat="1" hidden="1"/>
    <row r="15360" s="211" customFormat="1" hidden="1"/>
    <row r="15361" s="211" customFormat="1" hidden="1"/>
    <row r="15362" s="211" customFormat="1" hidden="1"/>
    <row r="15363" s="211" customFormat="1" hidden="1"/>
    <row r="15364" s="211" customFormat="1" hidden="1"/>
    <row r="15365" s="211" customFormat="1" hidden="1"/>
    <row r="15366" s="211" customFormat="1" hidden="1"/>
    <row r="15367" s="211" customFormat="1" hidden="1"/>
    <row r="15368" s="211" customFormat="1" hidden="1"/>
    <row r="15369" s="211" customFormat="1" hidden="1"/>
    <row r="15370" s="211" customFormat="1" hidden="1"/>
    <row r="15371" s="211" customFormat="1" hidden="1"/>
    <row r="15372" s="211" customFormat="1" hidden="1"/>
    <row r="15373" s="211" customFormat="1" hidden="1"/>
    <row r="15374" s="211" customFormat="1" hidden="1"/>
    <row r="15375" s="211" customFormat="1" hidden="1"/>
    <row r="15376" s="211" customFormat="1" hidden="1"/>
    <row r="15377" s="211" customFormat="1" hidden="1"/>
    <row r="15378" s="211" customFormat="1" hidden="1"/>
    <row r="15379" s="211" customFormat="1" hidden="1"/>
    <row r="15380" s="211" customFormat="1" hidden="1"/>
    <row r="15381" s="211" customFormat="1" hidden="1"/>
    <row r="15382" s="211" customFormat="1" hidden="1"/>
    <row r="15383" s="211" customFormat="1" hidden="1"/>
    <row r="15384" s="211" customFormat="1" hidden="1"/>
    <row r="15385" s="211" customFormat="1" hidden="1"/>
    <row r="15386" s="211" customFormat="1" hidden="1"/>
    <row r="15387" s="211" customFormat="1" hidden="1"/>
    <row r="15388" s="211" customFormat="1" hidden="1"/>
    <row r="15389" s="211" customFormat="1" hidden="1"/>
    <row r="15390" s="211" customFormat="1" hidden="1"/>
    <row r="15391" s="211" customFormat="1" hidden="1"/>
    <row r="15392" s="211" customFormat="1" hidden="1"/>
    <row r="15393" s="211" customFormat="1" hidden="1"/>
    <row r="15394" s="211" customFormat="1" hidden="1"/>
    <row r="15395" s="211" customFormat="1" hidden="1"/>
    <row r="15396" s="211" customFormat="1" hidden="1"/>
    <row r="15397" s="211" customFormat="1" hidden="1"/>
    <row r="15398" s="211" customFormat="1" hidden="1"/>
    <row r="15399" s="211" customFormat="1" hidden="1"/>
    <row r="15400" s="211" customFormat="1" hidden="1"/>
    <row r="15401" s="211" customFormat="1" hidden="1"/>
    <row r="15402" s="211" customFormat="1" hidden="1"/>
    <row r="15403" s="211" customFormat="1" hidden="1"/>
    <row r="15404" s="211" customFormat="1" hidden="1"/>
    <row r="15405" s="211" customFormat="1" hidden="1"/>
    <row r="15406" s="211" customFormat="1" hidden="1"/>
    <row r="15407" s="211" customFormat="1" hidden="1"/>
    <row r="15408" s="211" customFormat="1" hidden="1"/>
    <row r="15409" s="211" customFormat="1" hidden="1"/>
    <row r="15410" s="211" customFormat="1" hidden="1"/>
    <row r="15411" s="211" customFormat="1" hidden="1"/>
    <row r="15412" s="211" customFormat="1" hidden="1"/>
    <row r="15413" s="211" customFormat="1" hidden="1"/>
    <row r="15414" s="211" customFormat="1" hidden="1"/>
    <row r="15415" s="211" customFormat="1" hidden="1"/>
    <row r="15416" s="211" customFormat="1" hidden="1"/>
    <row r="15417" s="211" customFormat="1" hidden="1"/>
    <row r="15418" s="211" customFormat="1" hidden="1"/>
    <row r="15419" s="211" customFormat="1" hidden="1"/>
    <row r="15420" s="211" customFormat="1" hidden="1"/>
    <row r="15421" s="211" customFormat="1" hidden="1"/>
    <row r="15422" s="211" customFormat="1" hidden="1"/>
    <row r="15423" s="211" customFormat="1" hidden="1"/>
    <row r="15424" s="211" customFormat="1" hidden="1"/>
    <row r="15425" s="211" customFormat="1" hidden="1"/>
    <row r="15426" s="211" customFormat="1" hidden="1"/>
    <row r="15427" s="211" customFormat="1" hidden="1"/>
    <row r="15428" s="211" customFormat="1" hidden="1"/>
    <row r="15429" s="211" customFormat="1" hidden="1"/>
    <row r="15430" s="211" customFormat="1" hidden="1"/>
    <row r="15431" s="211" customFormat="1" hidden="1"/>
    <row r="15432" s="211" customFormat="1" hidden="1"/>
    <row r="15433" s="211" customFormat="1" hidden="1"/>
    <row r="15434" s="211" customFormat="1" hidden="1"/>
    <row r="15435" s="211" customFormat="1" hidden="1"/>
    <row r="15436" s="211" customFormat="1" hidden="1"/>
    <row r="15437" s="211" customFormat="1" hidden="1"/>
    <row r="15438" s="211" customFormat="1" hidden="1"/>
    <row r="15439" s="211" customFormat="1" hidden="1"/>
    <row r="15440" s="211" customFormat="1" hidden="1"/>
    <row r="15441" s="211" customFormat="1" hidden="1"/>
    <row r="15442" s="211" customFormat="1" hidden="1"/>
    <row r="15443" s="211" customFormat="1" hidden="1"/>
    <row r="15444" s="211" customFormat="1" hidden="1"/>
    <row r="15445" s="211" customFormat="1" hidden="1"/>
    <row r="15446" s="211" customFormat="1" hidden="1"/>
    <row r="15447" s="211" customFormat="1" hidden="1"/>
    <row r="15448" s="211" customFormat="1" hidden="1"/>
    <row r="15449" s="211" customFormat="1" hidden="1"/>
    <row r="15450" s="211" customFormat="1" hidden="1"/>
    <row r="15451" s="211" customFormat="1" hidden="1"/>
    <row r="15452" s="211" customFormat="1" hidden="1"/>
    <row r="15453" s="211" customFormat="1" hidden="1"/>
    <row r="15454" s="211" customFormat="1" hidden="1"/>
    <row r="15455" s="211" customFormat="1" hidden="1"/>
    <row r="15456" s="211" customFormat="1" hidden="1"/>
    <row r="15457" s="211" customFormat="1" hidden="1"/>
    <row r="15458" s="211" customFormat="1" hidden="1"/>
    <row r="15459" s="211" customFormat="1" hidden="1"/>
    <row r="15460" s="211" customFormat="1" hidden="1"/>
    <row r="15461" s="211" customFormat="1" hidden="1"/>
    <row r="15462" s="211" customFormat="1" hidden="1"/>
    <row r="15463" s="211" customFormat="1" hidden="1"/>
    <row r="15464" s="211" customFormat="1" hidden="1"/>
    <row r="15465" s="211" customFormat="1" hidden="1"/>
    <row r="15466" s="211" customFormat="1" hidden="1"/>
    <row r="15467" s="211" customFormat="1" hidden="1"/>
    <row r="15468" s="211" customFormat="1" hidden="1"/>
    <row r="15469" s="211" customFormat="1" hidden="1"/>
    <row r="15470" s="211" customFormat="1" hidden="1"/>
    <row r="15471" s="211" customFormat="1" hidden="1"/>
    <row r="15472" s="211" customFormat="1" hidden="1"/>
    <row r="15473" s="211" customFormat="1" hidden="1"/>
    <row r="15474" s="211" customFormat="1" hidden="1"/>
    <row r="15475" s="211" customFormat="1" hidden="1"/>
    <row r="15476" s="211" customFormat="1" hidden="1"/>
    <row r="15477" s="211" customFormat="1" hidden="1"/>
    <row r="15478" s="211" customFormat="1" hidden="1"/>
    <row r="15479" s="211" customFormat="1" hidden="1"/>
    <row r="15480" s="211" customFormat="1" hidden="1"/>
    <row r="15481" s="211" customFormat="1" hidden="1"/>
    <row r="15482" s="211" customFormat="1" hidden="1"/>
    <row r="15483" s="211" customFormat="1" hidden="1"/>
    <row r="15484" s="211" customFormat="1" hidden="1"/>
    <row r="15485" s="211" customFormat="1" hidden="1"/>
    <row r="15486" s="211" customFormat="1" hidden="1"/>
    <row r="15487" s="211" customFormat="1" hidden="1"/>
    <row r="15488" s="211" customFormat="1" hidden="1"/>
    <row r="15489" s="211" customFormat="1" hidden="1"/>
    <row r="15490" s="211" customFormat="1" hidden="1"/>
    <row r="15491" s="211" customFormat="1" hidden="1"/>
    <row r="15492" s="211" customFormat="1" hidden="1"/>
    <row r="15493" s="211" customFormat="1" hidden="1"/>
    <row r="15494" s="211" customFormat="1" hidden="1"/>
    <row r="15495" s="211" customFormat="1" hidden="1"/>
    <row r="15496" s="211" customFormat="1" hidden="1"/>
    <row r="15497" s="211" customFormat="1" hidden="1"/>
    <row r="15498" s="211" customFormat="1" hidden="1"/>
    <row r="15499" s="211" customFormat="1" hidden="1"/>
    <row r="15500" s="211" customFormat="1" hidden="1"/>
    <row r="15501" s="211" customFormat="1" hidden="1"/>
    <row r="15502" s="211" customFormat="1" hidden="1"/>
    <row r="15503" s="211" customFormat="1" hidden="1"/>
    <row r="15504" s="211" customFormat="1" hidden="1"/>
    <row r="15505" s="211" customFormat="1" hidden="1"/>
    <row r="15506" s="211" customFormat="1" hidden="1"/>
    <row r="15507" s="211" customFormat="1" hidden="1"/>
    <row r="15508" s="211" customFormat="1" hidden="1"/>
    <row r="15509" s="211" customFormat="1" hidden="1"/>
    <row r="15510" s="211" customFormat="1" hidden="1"/>
    <row r="15511" s="211" customFormat="1" hidden="1"/>
    <row r="15512" s="211" customFormat="1" hidden="1"/>
    <row r="15513" s="211" customFormat="1" hidden="1"/>
    <row r="15514" s="211" customFormat="1" hidden="1"/>
    <row r="15515" s="211" customFormat="1" hidden="1"/>
    <row r="15516" s="211" customFormat="1" hidden="1"/>
    <row r="15517" s="211" customFormat="1" hidden="1"/>
    <row r="15518" s="211" customFormat="1" hidden="1"/>
    <row r="15519" s="211" customFormat="1" hidden="1"/>
    <row r="15520" s="211" customFormat="1" hidden="1"/>
    <row r="15521" s="211" customFormat="1" hidden="1"/>
    <row r="15522" s="211" customFormat="1" hidden="1"/>
    <row r="15523" s="211" customFormat="1" hidden="1"/>
    <row r="15524" s="211" customFormat="1" hidden="1"/>
    <row r="15525" s="211" customFormat="1" hidden="1"/>
    <row r="15526" s="211" customFormat="1" hidden="1"/>
    <row r="15527" s="211" customFormat="1" hidden="1"/>
    <row r="15528" s="211" customFormat="1" hidden="1"/>
    <row r="15529" s="211" customFormat="1" hidden="1"/>
    <row r="15530" s="211" customFormat="1" hidden="1"/>
    <row r="15531" s="211" customFormat="1" hidden="1"/>
    <row r="15532" s="211" customFormat="1" hidden="1"/>
    <row r="15533" s="211" customFormat="1" hidden="1"/>
    <row r="15534" s="211" customFormat="1" hidden="1"/>
    <row r="15535" s="211" customFormat="1" hidden="1"/>
    <row r="15536" s="211" customFormat="1" hidden="1"/>
    <row r="15537" s="211" customFormat="1" hidden="1"/>
    <row r="15538" s="211" customFormat="1" hidden="1"/>
    <row r="15539" s="211" customFormat="1" hidden="1"/>
    <row r="15540" s="211" customFormat="1" hidden="1"/>
    <row r="15541" s="211" customFormat="1" hidden="1"/>
    <row r="15542" s="211" customFormat="1" hidden="1"/>
    <row r="15543" s="211" customFormat="1" hidden="1"/>
    <row r="15544" s="211" customFormat="1" hidden="1"/>
    <row r="15545" s="211" customFormat="1" hidden="1"/>
    <row r="15546" s="211" customFormat="1" hidden="1"/>
    <row r="15547" s="211" customFormat="1" hidden="1"/>
    <row r="15548" s="211" customFormat="1" hidden="1"/>
    <row r="15549" s="211" customFormat="1" hidden="1"/>
    <row r="15550" s="211" customFormat="1" hidden="1"/>
    <row r="15551" s="211" customFormat="1" hidden="1"/>
    <row r="15552" s="211" customFormat="1" hidden="1"/>
    <row r="15553" s="211" customFormat="1" hidden="1"/>
    <row r="15554" s="211" customFormat="1" hidden="1"/>
    <row r="15555" s="211" customFormat="1" hidden="1"/>
    <row r="15556" s="211" customFormat="1" hidden="1"/>
    <row r="15557" s="211" customFormat="1" hidden="1"/>
    <row r="15558" s="211" customFormat="1" hidden="1"/>
    <row r="15559" s="211" customFormat="1" hidden="1"/>
    <row r="15560" s="211" customFormat="1" hidden="1"/>
    <row r="15561" s="211" customFormat="1" hidden="1"/>
    <row r="15562" s="211" customFormat="1" hidden="1"/>
    <row r="15563" s="211" customFormat="1" hidden="1"/>
    <row r="15564" s="211" customFormat="1" hidden="1"/>
    <row r="15565" s="211" customFormat="1" hidden="1"/>
    <row r="15566" s="211" customFormat="1" hidden="1"/>
    <row r="15567" s="211" customFormat="1" hidden="1"/>
    <row r="15568" s="211" customFormat="1" hidden="1"/>
    <row r="15569" s="211" customFormat="1" hidden="1"/>
    <row r="15570" s="211" customFormat="1" hidden="1"/>
    <row r="15571" s="211" customFormat="1" hidden="1"/>
    <row r="15572" s="211" customFormat="1" hidden="1"/>
    <row r="15573" s="211" customFormat="1" hidden="1"/>
    <row r="15574" s="211" customFormat="1" hidden="1"/>
    <row r="15575" s="211" customFormat="1" hidden="1"/>
    <row r="15576" s="211" customFormat="1" hidden="1"/>
    <row r="15577" s="211" customFormat="1" hidden="1"/>
    <row r="15578" s="211" customFormat="1" hidden="1"/>
    <row r="15579" s="211" customFormat="1" hidden="1"/>
    <row r="15580" s="211" customFormat="1" hidden="1"/>
    <row r="15581" s="211" customFormat="1" hidden="1"/>
    <row r="15582" s="211" customFormat="1" hidden="1"/>
    <row r="15583" s="211" customFormat="1" hidden="1"/>
    <row r="15584" s="211" customFormat="1" hidden="1"/>
    <row r="15585" s="211" customFormat="1" hidden="1"/>
    <row r="15586" s="211" customFormat="1" hidden="1"/>
    <row r="15587" s="211" customFormat="1" hidden="1"/>
    <row r="15588" s="211" customFormat="1" hidden="1"/>
    <row r="15589" s="211" customFormat="1" hidden="1"/>
    <row r="15590" s="211" customFormat="1" hidden="1"/>
    <row r="15591" s="211" customFormat="1" hidden="1"/>
    <row r="15592" s="211" customFormat="1" hidden="1"/>
    <row r="15593" s="211" customFormat="1" hidden="1"/>
    <row r="15594" s="211" customFormat="1" hidden="1"/>
    <row r="15595" s="211" customFormat="1" hidden="1"/>
    <row r="15596" s="211" customFormat="1" hidden="1"/>
    <row r="15597" s="211" customFormat="1" hidden="1"/>
    <row r="15598" s="211" customFormat="1" hidden="1"/>
    <row r="15599" s="211" customFormat="1" hidden="1"/>
    <row r="15600" s="211" customFormat="1" hidden="1"/>
    <row r="15601" s="211" customFormat="1" hidden="1"/>
    <row r="15602" s="211" customFormat="1" hidden="1"/>
    <row r="15603" s="211" customFormat="1" hidden="1"/>
    <row r="15604" s="211" customFormat="1" hidden="1"/>
    <row r="15605" s="211" customFormat="1" hidden="1"/>
    <row r="15606" s="211" customFormat="1" hidden="1"/>
    <row r="15607" s="211" customFormat="1" hidden="1"/>
    <row r="15608" s="211" customFormat="1" hidden="1"/>
    <row r="15609" s="211" customFormat="1" hidden="1"/>
    <row r="15610" s="211" customFormat="1" hidden="1"/>
    <row r="15611" s="211" customFormat="1" hidden="1"/>
    <row r="15612" s="211" customFormat="1" hidden="1"/>
    <row r="15613" s="211" customFormat="1" hidden="1"/>
    <row r="15614" s="211" customFormat="1" hidden="1"/>
    <row r="15615" s="211" customFormat="1" hidden="1"/>
    <row r="15616" s="211" customFormat="1" hidden="1"/>
    <row r="15617" s="211" customFormat="1" hidden="1"/>
    <row r="15618" s="211" customFormat="1" hidden="1"/>
    <row r="15619" s="211" customFormat="1" hidden="1"/>
    <row r="15620" s="211" customFormat="1" hidden="1"/>
    <row r="15621" s="211" customFormat="1" hidden="1"/>
    <row r="15622" s="211" customFormat="1" hidden="1"/>
    <row r="15623" s="211" customFormat="1" hidden="1"/>
    <row r="15624" s="211" customFormat="1" hidden="1"/>
    <row r="15625" s="211" customFormat="1" hidden="1"/>
    <row r="15626" s="211" customFormat="1" hidden="1"/>
    <row r="15627" s="211" customFormat="1" hidden="1"/>
    <row r="15628" s="211" customFormat="1" hidden="1"/>
    <row r="15629" s="211" customFormat="1" hidden="1"/>
    <row r="15630" s="211" customFormat="1" hidden="1"/>
    <row r="15631" s="211" customFormat="1" hidden="1"/>
    <row r="15632" s="211" customFormat="1" hidden="1"/>
    <row r="15633" s="211" customFormat="1" hidden="1"/>
    <row r="15634" s="211" customFormat="1" hidden="1"/>
    <row r="15635" s="211" customFormat="1" hidden="1"/>
    <row r="15636" s="211" customFormat="1" hidden="1"/>
    <row r="15637" s="211" customFormat="1" hidden="1"/>
    <row r="15638" s="211" customFormat="1" hidden="1"/>
    <row r="15639" s="211" customFormat="1" hidden="1"/>
    <row r="15640" s="211" customFormat="1" hidden="1"/>
    <row r="15641" s="211" customFormat="1" hidden="1"/>
    <row r="15642" s="211" customFormat="1" hidden="1"/>
    <row r="15643" s="211" customFormat="1" hidden="1"/>
    <row r="15644" s="211" customFormat="1" hidden="1"/>
    <row r="15645" s="211" customFormat="1" hidden="1"/>
    <row r="15646" s="211" customFormat="1" hidden="1"/>
    <row r="15647" s="211" customFormat="1" hidden="1"/>
    <row r="15648" s="211" customFormat="1" hidden="1"/>
    <row r="15649" s="211" customFormat="1" hidden="1"/>
    <row r="15650" s="211" customFormat="1" hidden="1"/>
    <row r="15651" s="211" customFormat="1" hidden="1"/>
    <row r="15652" s="211" customFormat="1" hidden="1"/>
    <row r="15653" s="211" customFormat="1" hidden="1"/>
    <row r="15654" s="211" customFormat="1" hidden="1"/>
    <row r="15655" s="211" customFormat="1" hidden="1"/>
    <row r="15656" s="211" customFormat="1" hidden="1"/>
    <row r="15657" s="211" customFormat="1" hidden="1"/>
    <row r="15658" s="211" customFormat="1" hidden="1"/>
    <row r="15659" s="211" customFormat="1" hidden="1"/>
    <row r="15660" s="211" customFormat="1" hidden="1"/>
    <row r="15661" s="211" customFormat="1" hidden="1"/>
    <row r="15662" s="211" customFormat="1" hidden="1"/>
    <row r="15663" s="211" customFormat="1" hidden="1"/>
    <row r="15664" s="211" customFormat="1" hidden="1"/>
    <row r="15665" s="211" customFormat="1" hidden="1"/>
    <row r="15666" s="211" customFormat="1" hidden="1"/>
    <row r="15667" s="211" customFormat="1" hidden="1"/>
    <row r="15668" s="211" customFormat="1" hidden="1"/>
    <row r="15669" s="211" customFormat="1" hidden="1"/>
    <row r="15670" s="211" customFormat="1" hidden="1"/>
    <row r="15671" s="211" customFormat="1" hidden="1"/>
    <row r="15672" s="211" customFormat="1" hidden="1"/>
    <row r="15673" s="211" customFormat="1" hidden="1"/>
    <row r="15674" s="211" customFormat="1" hidden="1"/>
    <row r="15675" s="211" customFormat="1" hidden="1"/>
    <row r="15676" s="211" customFormat="1" hidden="1"/>
    <row r="15677" s="211" customFormat="1" hidden="1"/>
    <row r="15678" s="211" customFormat="1" hidden="1"/>
    <row r="15679" s="211" customFormat="1" hidden="1"/>
    <row r="15680" s="211" customFormat="1" hidden="1"/>
    <row r="15681" s="211" customFormat="1" hidden="1"/>
    <row r="15682" s="211" customFormat="1" hidden="1"/>
    <row r="15683" s="211" customFormat="1" hidden="1"/>
    <row r="15684" s="211" customFormat="1" hidden="1"/>
    <row r="15685" s="211" customFormat="1" hidden="1"/>
    <row r="15686" s="211" customFormat="1" hidden="1"/>
    <row r="15687" s="211" customFormat="1" hidden="1"/>
    <row r="15688" s="211" customFormat="1" hidden="1"/>
    <row r="15689" s="211" customFormat="1" hidden="1"/>
    <row r="15690" s="211" customFormat="1" hidden="1"/>
    <row r="15691" s="211" customFormat="1" hidden="1"/>
    <row r="15692" s="211" customFormat="1" hidden="1"/>
    <row r="15693" s="211" customFormat="1" hidden="1"/>
    <row r="15694" s="211" customFormat="1" hidden="1"/>
    <row r="15695" s="211" customFormat="1" hidden="1"/>
    <row r="15696" s="211" customFormat="1" hidden="1"/>
    <row r="15697" s="211" customFormat="1" hidden="1"/>
    <row r="15698" s="211" customFormat="1" hidden="1"/>
    <row r="15699" s="211" customFormat="1" hidden="1"/>
    <row r="15700" s="211" customFormat="1" hidden="1"/>
    <row r="15701" s="211" customFormat="1" hidden="1"/>
    <row r="15702" s="211" customFormat="1" hidden="1"/>
    <row r="15703" s="211" customFormat="1" hidden="1"/>
    <row r="15704" s="211" customFormat="1" hidden="1"/>
    <row r="15705" s="211" customFormat="1" hidden="1"/>
    <row r="15706" s="211" customFormat="1" hidden="1"/>
    <row r="15707" s="211" customFormat="1" hidden="1"/>
    <row r="15708" s="211" customFormat="1" hidden="1"/>
    <row r="15709" s="211" customFormat="1" hidden="1"/>
    <row r="15710" s="211" customFormat="1" hidden="1"/>
    <row r="15711" s="211" customFormat="1" hidden="1"/>
    <row r="15712" s="211" customFormat="1" hidden="1"/>
    <row r="15713" s="211" customFormat="1" hidden="1"/>
    <row r="15714" s="211" customFormat="1" hidden="1"/>
    <row r="15715" s="211" customFormat="1" hidden="1"/>
    <row r="15716" s="211" customFormat="1" hidden="1"/>
    <row r="15717" s="211" customFormat="1" hidden="1"/>
    <row r="15718" s="211" customFormat="1" hidden="1"/>
    <row r="15719" s="211" customFormat="1" hidden="1"/>
    <row r="15720" s="211" customFormat="1" hidden="1"/>
    <row r="15721" s="211" customFormat="1" hidden="1"/>
    <row r="15722" s="211" customFormat="1" hidden="1"/>
    <row r="15723" s="211" customFormat="1" hidden="1"/>
    <row r="15724" s="211" customFormat="1" hidden="1"/>
    <row r="15725" s="211" customFormat="1" hidden="1"/>
    <row r="15726" s="211" customFormat="1" hidden="1"/>
    <row r="15727" s="211" customFormat="1" hidden="1"/>
    <row r="15728" s="211" customFormat="1" hidden="1"/>
    <row r="15729" s="211" customFormat="1" hidden="1"/>
    <row r="15730" s="211" customFormat="1" hidden="1"/>
    <row r="15731" s="211" customFormat="1" hidden="1"/>
    <row r="15732" s="211" customFormat="1" hidden="1"/>
    <row r="15733" s="211" customFormat="1" hidden="1"/>
    <row r="15734" s="211" customFormat="1" hidden="1"/>
    <row r="15735" s="211" customFormat="1" hidden="1"/>
    <row r="15736" s="211" customFormat="1" hidden="1"/>
    <row r="15737" s="211" customFormat="1" hidden="1"/>
    <row r="15738" s="211" customFormat="1" hidden="1"/>
    <row r="15739" s="211" customFormat="1" hidden="1"/>
    <row r="15740" s="211" customFormat="1" hidden="1"/>
    <row r="15741" s="211" customFormat="1" hidden="1"/>
    <row r="15742" s="211" customFormat="1" hidden="1"/>
    <row r="15743" s="211" customFormat="1" hidden="1"/>
    <row r="15744" s="211" customFormat="1" hidden="1"/>
    <row r="15745" s="211" customFormat="1" hidden="1"/>
    <row r="15746" s="211" customFormat="1" hidden="1"/>
    <row r="15747" s="211" customFormat="1" hidden="1"/>
    <row r="15748" s="211" customFormat="1" hidden="1"/>
    <row r="15749" s="211" customFormat="1" hidden="1"/>
    <row r="15750" s="211" customFormat="1" hidden="1"/>
    <row r="15751" s="211" customFormat="1" hidden="1"/>
    <row r="15752" s="211" customFormat="1" hidden="1"/>
    <row r="15753" s="211" customFormat="1" hidden="1"/>
    <row r="15754" s="211" customFormat="1" hidden="1"/>
    <row r="15755" s="211" customFormat="1" hidden="1"/>
    <row r="15756" s="211" customFormat="1" hidden="1"/>
    <row r="15757" s="211" customFormat="1" hidden="1"/>
    <row r="15758" s="211" customFormat="1" hidden="1"/>
    <row r="15759" s="211" customFormat="1" hidden="1"/>
    <row r="15760" s="211" customFormat="1" hidden="1"/>
    <row r="15761" s="211" customFormat="1" hidden="1"/>
    <row r="15762" s="211" customFormat="1" hidden="1"/>
    <row r="15763" s="211" customFormat="1" hidden="1"/>
    <row r="15764" s="211" customFormat="1" hidden="1"/>
    <row r="15765" s="211" customFormat="1" hidden="1"/>
    <row r="15766" s="211" customFormat="1" hidden="1"/>
    <row r="15767" s="211" customFormat="1" hidden="1"/>
    <row r="15768" s="211" customFormat="1" hidden="1"/>
    <row r="15769" s="211" customFormat="1" hidden="1"/>
    <row r="15770" s="211" customFormat="1" hidden="1"/>
    <row r="15771" s="211" customFormat="1" hidden="1"/>
    <row r="15772" s="211" customFormat="1" hidden="1"/>
    <row r="15773" s="211" customFormat="1" hidden="1"/>
    <row r="15774" s="211" customFormat="1" hidden="1"/>
    <row r="15775" s="211" customFormat="1" hidden="1"/>
    <row r="15776" s="211" customFormat="1" hidden="1"/>
    <row r="15777" s="211" customFormat="1" hidden="1"/>
    <row r="15778" s="211" customFormat="1" hidden="1"/>
    <row r="15779" s="211" customFormat="1" hidden="1"/>
    <row r="15780" s="211" customFormat="1" hidden="1"/>
    <row r="15781" s="211" customFormat="1" hidden="1"/>
    <row r="15782" s="211" customFormat="1" hidden="1"/>
    <row r="15783" s="211" customFormat="1" hidden="1"/>
    <row r="15784" s="211" customFormat="1" hidden="1"/>
    <row r="15785" s="211" customFormat="1" hidden="1"/>
    <row r="15786" s="211" customFormat="1" hidden="1"/>
    <row r="15787" s="211" customFormat="1" hidden="1"/>
    <row r="15788" s="211" customFormat="1" hidden="1"/>
    <row r="15789" s="211" customFormat="1" hidden="1"/>
    <row r="15790" s="211" customFormat="1" hidden="1"/>
    <row r="15791" s="211" customFormat="1" hidden="1"/>
    <row r="15792" s="211" customFormat="1" hidden="1"/>
    <row r="15793" s="211" customFormat="1" hidden="1"/>
    <row r="15794" s="211" customFormat="1" hidden="1"/>
    <row r="15795" s="211" customFormat="1" hidden="1"/>
    <row r="15796" s="211" customFormat="1" hidden="1"/>
    <row r="15797" s="211" customFormat="1" hidden="1"/>
    <row r="15798" s="211" customFormat="1" hidden="1"/>
    <row r="15799" s="211" customFormat="1" hidden="1"/>
    <row r="15800" s="211" customFormat="1" hidden="1"/>
    <row r="15801" s="211" customFormat="1" hidden="1"/>
    <row r="15802" s="211" customFormat="1" hidden="1"/>
    <row r="15803" s="211" customFormat="1" hidden="1"/>
    <row r="15804" s="211" customFormat="1" hidden="1"/>
    <row r="15805" s="211" customFormat="1" hidden="1"/>
    <row r="15806" s="211" customFormat="1" hidden="1"/>
    <row r="15807" s="211" customFormat="1" hidden="1"/>
    <row r="15808" s="211" customFormat="1" hidden="1"/>
    <row r="15809" s="211" customFormat="1" hidden="1"/>
    <row r="15810" s="211" customFormat="1" hidden="1"/>
    <row r="15811" s="211" customFormat="1" hidden="1"/>
    <row r="15812" s="211" customFormat="1" hidden="1"/>
    <row r="15813" s="211" customFormat="1" hidden="1"/>
    <row r="15814" s="211" customFormat="1" hidden="1"/>
    <row r="15815" s="211" customFormat="1" hidden="1"/>
    <row r="15816" s="211" customFormat="1" hidden="1"/>
    <row r="15817" s="211" customFormat="1" hidden="1"/>
    <row r="15818" s="211" customFormat="1" hidden="1"/>
    <row r="15819" s="211" customFormat="1" hidden="1"/>
    <row r="15820" s="211" customFormat="1" hidden="1"/>
    <row r="15821" s="211" customFormat="1" hidden="1"/>
    <row r="15822" s="211" customFormat="1" hidden="1"/>
    <row r="15823" s="211" customFormat="1" hidden="1"/>
    <row r="15824" s="211" customFormat="1" hidden="1"/>
    <row r="15825" s="211" customFormat="1" hidden="1"/>
    <row r="15826" s="211" customFormat="1" hidden="1"/>
    <row r="15827" s="211" customFormat="1" hidden="1"/>
    <row r="15828" s="211" customFormat="1" hidden="1"/>
    <row r="15829" s="211" customFormat="1" hidden="1"/>
    <row r="15830" s="211" customFormat="1" hidden="1"/>
    <row r="15831" s="211" customFormat="1" hidden="1"/>
    <row r="15832" s="211" customFormat="1" hidden="1"/>
    <row r="15833" s="211" customFormat="1" hidden="1"/>
    <row r="15834" s="211" customFormat="1" hidden="1"/>
    <row r="15835" s="211" customFormat="1" hidden="1"/>
    <row r="15836" s="211" customFormat="1" hidden="1"/>
    <row r="15837" s="211" customFormat="1" hidden="1"/>
    <row r="15838" s="211" customFormat="1" hidden="1"/>
    <row r="15839" s="211" customFormat="1" hidden="1"/>
    <row r="15840" s="211" customFormat="1" hidden="1"/>
    <row r="15841" s="211" customFormat="1" hidden="1"/>
    <row r="15842" s="211" customFormat="1" hidden="1"/>
    <row r="15843" s="211" customFormat="1" hidden="1"/>
    <row r="15844" s="211" customFormat="1" hidden="1"/>
    <row r="15845" s="211" customFormat="1" hidden="1"/>
    <row r="15846" s="211" customFormat="1" hidden="1"/>
    <row r="15847" s="211" customFormat="1" hidden="1"/>
    <row r="15848" s="211" customFormat="1" hidden="1"/>
    <row r="15849" s="211" customFormat="1" hidden="1"/>
    <row r="15850" s="211" customFormat="1" hidden="1"/>
    <row r="15851" s="211" customFormat="1" hidden="1"/>
    <row r="15852" s="211" customFormat="1" hidden="1"/>
    <row r="15853" s="211" customFormat="1" hidden="1"/>
    <row r="15854" s="211" customFormat="1" hidden="1"/>
    <row r="15855" s="211" customFormat="1" hidden="1"/>
    <row r="15856" s="211" customFormat="1" hidden="1"/>
    <row r="15857" s="211" customFormat="1" hidden="1"/>
    <row r="15858" s="211" customFormat="1" hidden="1"/>
    <row r="15859" s="211" customFormat="1" hidden="1"/>
    <row r="15860" s="211" customFormat="1" hidden="1"/>
    <row r="15861" s="211" customFormat="1" hidden="1"/>
    <row r="15862" s="211" customFormat="1" hidden="1"/>
    <row r="15863" s="211" customFormat="1" hidden="1"/>
    <row r="15864" s="211" customFormat="1" hidden="1"/>
    <row r="15865" s="211" customFormat="1" hidden="1"/>
    <row r="15866" s="211" customFormat="1" hidden="1"/>
    <row r="15867" s="211" customFormat="1" hidden="1"/>
    <row r="15868" s="211" customFormat="1" hidden="1"/>
    <row r="15869" s="211" customFormat="1" hidden="1"/>
    <row r="15870" s="211" customFormat="1" hidden="1"/>
    <row r="15871" s="211" customFormat="1" hidden="1"/>
    <row r="15872" s="211" customFormat="1" hidden="1"/>
    <row r="15873" s="211" customFormat="1" hidden="1"/>
    <row r="15874" s="211" customFormat="1" hidden="1"/>
    <row r="15875" s="211" customFormat="1" hidden="1"/>
    <row r="15876" s="211" customFormat="1" hidden="1"/>
    <row r="15877" s="211" customFormat="1" hidden="1"/>
    <row r="15878" s="211" customFormat="1" hidden="1"/>
    <row r="15879" s="211" customFormat="1" hidden="1"/>
    <row r="15880" s="211" customFormat="1" hidden="1"/>
    <row r="15881" s="211" customFormat="1" hidden="1"/>
    <row r="15882" s="211" customFormat="1" hidden="1"/>
    <row r="15883" s="211" customFormat="1" hidden="1"/>
    <row r="15884" s="211" customFormat="1" hidden="1"/>
    <row r="15885" s="211" customFormat="1" hidden="1"/>
    <row r="15886" s="211" customFormat="1" hidden="1"/>
    <row r="15887" s="211" customFormat="1" hidden="1"/>
    <row r="15888" s="211" customFormat="1" hidden="1"/>
    <row r="15889" s="211" customFormat="1" hidden="1"/>
    <row r="15890" s="211" customFormat="1" hidden="1"/>
    <row r="15891" s="211" customFormat="1" hidden="1"/>
    <row r="15892" s="211" customFormat="1" hidden="1"/>
    <row r="15893" s="211" customFormat="1" hidden="1"/>
    <row r="15894" s="211" customFormat="1" hidden="1"/>
    <row r="15895" s="211" customFormat="1" hidden="1"/>
    <row r="15896" s="211" customFormat="1" hidden="1"/>
    <row r="15897" s="211" customFormat="1" hidden="1"/>
    <row r="15898" s="211" customFormat="1" hidden="1"/>
    <row r="15899" s="211" customFormat="1" hidden="1"/>
    <row r="15900" s="211" customFormat="1" hidden="1"/>
    <row r="15901" s="211" customFormat="1" hidden="1"/>
    <row r="15902" s="211" customFormat="1" hidden="1"/>
    <row r="15903" s="211" customFormat="1" hidden="1"/>
    <row r="15904" s="211" customFormat="1" hidden="1"/>
    <row r="15905" s="211" customFormat="1" hidden="1"/>
    <row r="15906" s="211" customFormat="1" hidden="1"/>
    <row r="15907" s="211" customFormat="1" hidden="1"/>
    <row r="15908" s="211" customFormat="1" hidden="1"/>
    <row r="15909" s="211" customFormat="1" hidden="1"/>
    <row r="15910" s="211" customFormat="1" hidden="1"/>
    <row r="15911" s="211" customFormat="1" hidden="1"/>
    <row r="15912" s="211" customFormat="1" hidden="1"/>
    <row r="15913" s="211" customFormat="1" hidden="1"/>
    <row r="15914" s="211" customFormat="1" hidden="1"/>
    <row r="15915" s="211" customFormat="1" hidden="1"/>
    <row r="15916" s="211" customFormat="1" hidden="1"/>
    <row r="15917" s="211" customFormat="1" hidden="1"/>
    <row r="15918" s="211" customFormat="1" hidden="1"/>
    <row r="15919" s="211" customFormat="1" hidden="1"/>
    <row r="15920" s="211" customFormat="1" hidden="1"/>
    <row r="15921" s="211" customFormat="1" hidden="1"/>
    <row r="15922" s="211" customFormat="1" hidden="1"/>
    <row r="15923" s="211" customFormat="1" hidden="1"/>
    <row r="15924" s="211" customFormat="1" hidden="1"/>
    <row r="15925" s="211" customFormat="1" hidden="1"/>
    <row r="15926" s="211" customFormat="1" hidden="1"/>
    <row r="15927" s="211" customFormat="1" hidden="1"/>
    <row r="15928" s="211" customFormat="1" hidden="1"/>
    <row r="15929" s="211" customFormat="1" hidden="1"/>
    <row r="15930" s="211" customFormat="1" hidden="1"/>
    <row r="15931" s="211" customFormat="1" hidden="1"/>
    <row r="15932" s="211" customFormat="1" hidden="1"/>
    <row r="15933" s="211" customFormat="1" hidden="1"/>
    <row r="15934" s="211" customFormat="1" hidden="1"/>
    <row r="15935" s="211" customFormat="1" hidden="1"/>
    <row r="15936" s="211" customFormat="1" hidden="1"/>
    <row r="15937" s="211" customFormat="1" hidden="1"/>
    <row r="15938" s="211" customFormat="1" hidden="1"/>
    <row r="15939" s="211" customFormat="1" hidden="1"/>
    <row r="15940" s="211" customFormat="1" hidden="1"/>
    <row r="15941" s="211" customFormat="1" hidden="1"/>
    <row r="15942" s="211" customFormat="1" hidden="1"/>
    <row r="15943" s="211" customFormat="1" hidden="1"/>
    <row r="15944" s="211" customFormat="1" hidden="1"/>
    <row r="15945" s="211" customFormat="1" hidden="1"/>
    <row r="15946" s="211" customFormat="1" hidden="1"/>
    <row r="15947" s="211" customFormat="1" hidden="1"/>
    <row r="15948" s="211" customFormat="1" hidden="1"/>
    <row r="15949" s="211" customFormat="1" hidden="1"/>
    <row r="15950" s="211" customFormat="1" hidden="1"/>
    <row r="15951" s="211" customFormat="1" hidden="1"/>
    <row r="15952" s="211" customFormat="1" hidden="1"/>
    <row r="15953" s="211" customFormat="1" hidden="1"/>
    <row r="15954" s="211" customFormat="1" hidden="1"/>
    <row r="15955" s="211" customFormat="1" hidden="1"/>
    <row r="15956" s="211" customFormat="1" hidden="1"/>
    <row r="15957" s="211" customFormat="1" hidden="1"/>
    <row r="15958" s="211" customFormat="1" hidden="1"/>
    <row r="15959" s="211" customFormat="1" hidden="1"/>
    <row r="15960" s="211" customFormat="1" hidden="1"/>
    <row r="15961" s="211" customFormat="1" hidden="1"/>
    <row r="15962" s="211" customFormat="1" hidden="1"/>
    <row r="15963" s="211" customFormat="1" hidden="1"/>
    <row r="15964" s="211" customFormat="1" hidden="1"/>
    <row r="15965" s="211" customFormat="1" hidden="1"/>
    <row r="15966" s="211" customFormat="1" hidden="1"/>
    <row r="15967" s="211" customFormat="1" hidden="1"/>
    <row r="15968" s="211" customFormat="1" hidden="1"/>
    <row r="15969" s="211" customFormat="1" hidden="1"/>
    <row r="15970" s="211" customFormat="1" hidden="1"/>
    <row r="15971" s="211" customFormat="1" hidden="1"/>
    <row r="15972" s="211" customFormat="1" hidden="1"/>
    <row r="15973" s="211" customFormat="1" hidden="1"/>
    <row r="15974" s="211" customFormat="1" hidden="1"/>
    <row r="15975" s="211" customFormat="1" hidden="1"/>
    <row r="15976" s="211" customFormat="1" hidden="1"/>
    <row r="15977" s="211" customFormat="1" hidden="1"/>
    <row r="15978" s="211" customFormat="1" hidden="1"/>
    <row r="15979" s="211" customFormat="1" hidden="1"/>
    <row r="15980" s="211" customFormat="1" hidden="1"/>
    <row r="15981" s="211" customFormat="1" hidden="1"/>
    <row r="15982" s="211" customFormat="1" hidden="1"/>
    <row r="15983" s="211" customFormat="1" hidden="1"/>
    <row r="15984" s="211" customFormat="1" hidden="1"/>
    <row r="15985" s="211" customFormat="1" hidden="1"/>
    <row r="15986" s="211" customFormat="1" hidden="1"/>
    <row r="15987" s="211" customFormat="1" hidden="1"/>
    <row r="15988" s="211" customFormat="1" hidden="1"/>
    <row r="15989" s="211" customFormat="1" hidden="1"/>
    <row r="15990" s="211" customFormat="1" hidden="1"/>
    <row r="15991" s="211" customFormat="1" hidden="1"/>
    <row r="15992" s="211" customFormat="1" hidden="1"/>
    <row r="15993" s="211" customFormat="1" hidden="1"/>
    <row r="15994" s="211" customFormat="1" hidden="1"/>
    <row r="15995" s="211" customFormat="1" hidden="1"/>
    <row r="15996" s="211" customFormat="1" hidden="1"/>
    <row r="15997" s="211" customFormat="1" hidden="1"/>
    <row r="15998" s="211" customFormat="1" hidden="1"/>
    <row r="15999" s="211" customFormat="1" hidden="1"/>
    <row r="16000" s="211" customFormat="1" hidden="1"/>
    <row r="16001" s="211" customFormat="1" hidden="1"/>
    <row r="16002" s="211" customFormat="1" hidden="1"/>
    <row r="16003" s="211" customFormat="1" hidden="1"/>
    <row r="16004" s="211" customFormat="1" hidden="1"/>
    <row r="16005" s="211" customFormat="1" hidden="1"/>
    <row r="16006" s="211" customFormat="1" hidden="1"/>
    <row r="16007" s="211" customFormat="1" hidden="1"/>
    <row r="16008" s="211" customFormat="1" hidden="1"/>
    <row r="16009" s="211" customFormat="1" hidden="1"/>
    <row r="16010" s="211" customFormat="1" hidden="1"/>
    <row r="16011" s="211" customFormat="1" hidden="1"/>
    <row r="16012" s="211" customFormat="1" hidden="1"/>
    <row r="16013" s="211" customFormat="1" hidden="1"/>
    <row r="16014" s="211" customFormat="1" hidden="1"/>
    <row r="16015" s="211" customFormat="1" hidden="1"/>
    <row r="16016" s="211" customFormat="1" hidden="1"/>
    <row r="16017" s="211" customFormat="1" hidden="1"/>
    <row r="16018" s="211" customFormat="1" hidden="1"/>
    <row r="16019" s="211" customFormat="1" hidden="1"/>
    <row r="16020" s="211" customFormat="1" hidden="1"/>
    <row r="16021" s="211" customFormat="1" hidden="1"/>
    <row r="16022" s="211" customFormat="1" hidden="1"/>
    <row r="16023" s="211" customFormat="1" hidden="1"/>
    <row r="16024" s="211" customFormat="1" hidden="1"/>
    <row r="16025" s="211" customFormat="1" hidden="1"/>
    <row r="16026" s="211" customFormat="1" hidden="1"/>
    <row r="16027" s="211" customFormat="1" hidden="1"/>
    <row r="16028" s="211" customFormat="1" hidden="1"/>
    <row r="16029" s="211" customFormat="1" hidden="1"/>
    <row r="16030" s="211" customFormat="1" hidden="1"/>
    <row r="16031" s="211" customFormat="1" hidden="1"/>
    <row r="16032" s="211" customFormat="1" hidden="1"/>
    <row r="16033" s="211" customFormat="1" hidden="1"/>
    <row r="16034" s="211" customFormat="1" hidden="1"/>
    <row r="16035" s="211" customFormat="1" hidden="1"/>
    <row r="16036" s="211" customFormat="1" hidden="1"/>
    <row r="16037" s="211" customFormat="1" hidden="1"/>
    <row r="16038" s="211" customFormat="1" hidden="1"/>
    <row r="16039" s="211" customFormat="1" hidden="1"/>
    <row r="16040" s="211" customFormat="1" hidden="1"/>
    <row r="16041" s="211" customFormat="1" hidden="1"/>
    <row r="16042" s="211" customFormat="1" hidden="1"/>
    <row r="16043" s="211" customFormat="1" hidden="1"/>
    <row r="16044" s="211" customFormat="1" hidden="1"/>
    <row r="16045" s="211" customFormat="1" hidden="1"/>
    <row r="16046" s="211" customFormat="1" hidden="1"/>
    <row r="16047" s="211" customFormat="1" hidden="1"/>
    <row r="16048" s="211" customFormat="1" hidden="1"/>
    <row r="16049" s="211" customFormat="1" hidden="1"/>
    <row r="16050" s="211" customFormat="1" hidden="1"/>
    <row r="16051" s="211" customFormat="1" hidden="1"/>
    <row r="16052" s="211" customFormat="1" hidden="1"/>
    <row r="16053" s="211" customFormat="1" hidden="1"/>
    <row r="16054" s="211" customFormat="1" hidden="1"/>
    <row r="16055" s="211" customFormat="1" hidden="1"/>
    <row r="16056" s="211" customFormat="1" hidden="1"/>
    <row r="16057" s="211" customFormat="1" hidden="1"/>
    <row r="16058" s="211" customFormat="1" hidden="1"/>
    <row r="16059" s="211" customFormat="1" hidden="1"/>
    <row r="16060" s="211" customFormat="1" hidden="1"/>
    <row r="16061" s="211" customFormat="1" hidden="1"/>
    <row r="16062" s="211" customFormat="1" hidden="1"/>
    <row r="16063" s="211" customFormat="1" hidden="1"/>
    <row r="16064" s="211" customFormat="1" hidden="1"/>
    <row r="16065" s="211" customFormat="1" hidden="1"/>
    <row r="16066" s="211" customFormat="1" hidden="1"/>
    <row r="16067" s="211" customFormat="1" hidden="1"/>
    <row r="16068" s="211" customFormat="1" hidden="1"/>
    <row r="16069" s="211" customFormat="1" hidden="1"/>
    <row r="16070" s="211" customFormat="1" hidden="1"/>
    <row r="16071" s="211" customFormat="1" hidden="1"/>
    <row r="16072" s="211" customFormat="1" hidden="1"/>
    <row r="16073" s="211" customFormat="1" hidden="1"/>
    <row r="16074" s="211" customFormat="1" hidden="1"/>
    <row r="16075" s="211" customFormat="1" hidden="1"/>
    <row r="16076" s="211" customFormat="1" hidden="1"/>
    <row r="16077" s="211" customFormat="1" hidden="1"/>
    <row r="16078" s="211" customFormat="1" hidden="1"/>
    <row r="16079" s="211" customFormat="1" hidden="1"/>
    <row r="16080" s="211" customFormat="1" hidden="1"/>
    <row r="16081" s="211" customFormat="1" hidden="1"/>
    <row r="16082" s="211" customFormat="1" hidden="1"/>
    <row r="16083" s="211" customFormat="1" hidden="1"/>
    <row r="16084" s="211" customFormat="1" hidden="1"/>
    <row r="16085" s="211" customFormat="1" hidden="1"/>
    <row r="16086" s="211" customFormat="1" hidden="1"/>
    <row r="16087" s="211" customFormat="1" hidden="1"/>
    <row r="16088" s="211" customFormat="1" hidden="1"/>
    <row r="16089" s="211" customFormat="1" hidden="1"/>
    <row r="16090" s="211" customFormat="1" hidden="1"/>
    <row r="16091" s="211" customFormat="1" hidden="1"/>
    <row r="16092" s="211" customFormat="1" hidden="1"/>
    <row r="16093" s="211" customFormat="1" hidden="1"/>
    <row r="16094" s="211" customFormat="1" hidden="1"/>
    <row r="16095" s="211" customFormat="1" hidden="1"/>
    <row r="16096" s="211" customFormat="1" hidden="1"/>
    <row r="16097" s="211" customFormat="1" hidden="1"/>
    <row r="16098" s="211" customFormat="1" hidden="1"/>
    <row r="16099" s="211" customFormat="1" hidden="1"/>
    <row r="16100" s="211" customFormat="1" hidden="1"/>
    <row r="16101" s="211" customFormat="1" hidden="1"/>
    <row r="16102" s="211" customFormat="1" hidden="1"/>
    <row r="16103" s="211" customFormat="1" hidden="1"/>
    <row r="16104" s="211" customFormat="1" hidden="1"/>
    <row r="16105" s="211" customFormat="1" hidden="1"/>
    <row r="16106" s="211" customFormat="1" hidden="1"/>
    <row r="16107" s="211" customFormat="1" hidden="1"/>
    <row r="16108" s="211" customFormat="1" hidden="1"/>
    <row r="16109" s="211" customFormat="1" hidden="1"/>
    <row r="16110" s="211" customFormat="1" hidden="1"/>
    <row r="16111" s="211" customFormat="1" hidden="1"/>
    <row r="16112" s="211" customFormat="1" hidden="1"/>
    <row r="16113" s="211" customFormat="1" hidden="1"/>
    <row r="16114" s="211" customFormat="1" hidden="1"/>
    <row r="16115" s="211" customFormat="1" hidden="1"/>
    <row r="16116" s="211" customFormat="1" hidden="1"/>
    <row r="16117" s="211" customFormat="1" hidden="1"/>
    <row r="16118" s="211" customFormat="1" hidden="1"/>
    <row r="16119" s="211" customFormat="1" hidden="1"/>
    <row r="16120" s="211" customFormat="1" hidden="1"/>
    <row r="16121" s="211" customFormat="1" hidden="1"/>
    <row r="16122" s="211" customFormat="1" hidden="1"/>
    <row r="16123" s="211" customFormat="1" hidden="1"/>
    <row r="16124" s="211" customFormat="1" hidden="1"/>
    <row r="16125" s="211" customFormat="1" hidden="1"/>
    <row r="16126" s="211" customFormat="1" hidden="1"/>
    <row r="16127" s="211" customFormat="1" hidden="1"/>
    <row r="16128" s="211" customFormat="1" hidden="1"/>
    <row r="16129" s="211" customFormat="1" hidden="1"/>
    <row r="16130" s="211" customFormat="1" hidden="1"/>
    <row r="16131" s="211" customFormat="1" hidden="1"/>
    <row r="16132" s="211" customFormat="1" hidden="1"/>
    <row r="16133" s="211" customFormat="1" hidden="1"/>
    <row r="16134" s="211" customFormat="1" hidden="1"/>
    <row r="16135" s="211" customFormat="1" hidden="1"/>
    <row r="16136" s="211" customFormat="1" hidden="1"/>
    <row r="16137" s="211" customFormat="1" hidden="1"/>
    <row r="16138" s="211" customFormat="1" hidden="1"/>
    <row r="16139" s="211" customFormat="1" hidden="1"/>
    <row r="16140" s="211" customFormat="1" hidden="1"/>
    <row r="16141" s="211" customFormat="1" hidden="1"/>
    <row r="16142" s="211" customFormat="1" hidden="1"/>
    <row r="16143" s="211" customFormat="1" hidden="1"/>
    <row r="16144" s="211" customFormat="1" hidden="1"/>
    <row r="16145" s="211" customFormat="1" hidden="1"/>
    <row r="16146" s="211" customFormat="1" hidden="1"/>
    <row r="16147" s="211" customFormat="1" hidden="1"/>
    <row r="16148" s="211" customFormat="1" hidden="1"/>
    <row r="16149" s="211" customFormat="1" hidden="1"/>
    <row r="16150" s="211" customFormat="1" hidden="1"/>
    <row r="16151" s="211" customFormat="1" hidden="1"/>
    <row r="16152" s="211" customFormat="1" hidden="1"/>
    <row r="16153" s="211" customFormat="1" hidden="1"/>
    <row r="16154" s="211" customFormat="1" hidden="1"/>
    <row r="16155" s="211" customFormat="1" hidden="1"/>
    <row r="16156" s="211" customFormat="1" hidden="1"/>
    <row r="16157" s="211" customFormat="1" hidden="1"/>
    <row r="16158" s="211" customFormat="1" hidden="1"/>
    <row r="16159" s="211" customFormat="1" hidden="1"/>
    <row r="16160" s="211" customFormat="1" hidden="1"/>
    <row r="16161" s="211" customFormat="1" hidden="1"/>
    <row r="16162" s="211" customFormat="1" hidden="1"/>
    <row r="16163" s="211" customFormat="1" hidden="1"/>
    <row r="16164" s="211" customFormat="1" hidden="1"/>
    <row r="16165" s="211" customFormat="1" hidden="1"/>
    <row r="16166" s="211" customFormat="1" hidden="1"/>
    <row r="16167" s="211" customFormat="1" hidden="1"/>
    <row r="16168" s="211" customFormat="1" hidden="1"/>
    <row r="16169" s="211" customFormat="1" hidden="1"/>
    <row r="16170" s="211" customFormat="1" hidden="1"/>
    <row r="16171" s="211" customFormat="1" hidden="1"/>
    <row r="16172" s="211" customFormat="1" hidden="1"/>
    <row r="16173" s="211" customFormat="1" hidden="1"/>
    <row r="16174" s="211" customFormat="1" hidden="1"/>
    <row r="16175" s="211" customFormat="1" hidden="1"/>
    <row r="16176" s="211" customFormat="1" hidden="1"/>
    <row r="16177" s="211" customFormat="1" hidden="1"/>
    <row r="16178" s="211" customFormat="1" hidden="1"/>
    <row r="16179" s="211" customFormat="1" hidden="1"/>
    <row r="16180" s="211" customFormat="1" hidden="1"/>
    <row r="16181" s="211" customFormat="1" hidden="1"/>
    <row r="16182" s="211" customFormat="1" hidden="1"/>
    <row r="16183" s="211" customFormat="1" hidden="1"/>
    <row r="16184" s="211" customFormat="1" hidden="1"/>
    <row r="16185" s="211" customFormat="1" hidden="1"/>
    <row r="16186" s="211" customFormat="1" hidden="1"/>
    <row r="16187" s="211" customFormat="1" hidden="1"/>
    <row r="16188" s="211" customFormat="1" hidden="1"/>
    <row r="16189" s="211" customFormat="1" hidden="1"/>
    <row r="16190" s="211" customFormat="1" hidden="1"/>
    <row r="16191" s="211" customFormat="1" hidden="1"/>
    <row r="16192" s="211" customFormat="1" hidden="1"/>
    <row r="16193" s="211" customFormat="1" hidden="1"/>
    <row r="16194" s="211" customFormat="1" hidden="1"/>
    <row r="16195" s="211" customFormat="1" hidden="1"/>
    <row r="16196" s="211" customFormat="1" hidden="1"/>
    <row r="16197" s="211" customFormat="1" hidden="1"/>
    <row r="16198" s="211" customFormat="1" hidden="1"/>
    <row r="16199" s="211" customFormat="1" hidden="1"/>
    <row r="16200" s="211" customFormat="1" hidden="1"/>
    <row r="16201" s="211" customFormat="1" hidden="1"/>
    <row r="16202" s="211" customFormat="1" hidden="1"/>
    <row r="16203" s="211" customFormat="1" hidden="1"/>
    <row r="16204" s="211" customFormat="1" hidden="1"/>
    <row r="16205" s="211" customFormat="1" hidden="1"/>
    <row r="16206" s="211" customFormat="1" hidden="1"/>
    <row r="16207" s="211" customFormat="1" hidden="1"/>
    <row r="16208" s="211" customFormat="1" hidden="1"/>
    <row r="16209" s="211" customFormat="1" hidden="1"/>
    <row r="16210" s="211" customFormat="1" hidden="1"/>
    <row r="16211" s="211" customFormat="1" hidden="1"/>
    <row r="16212" s="211" customFormat="1" hidden="1"/>
    <row r="16213" s="211" customFormat="1" hidden="1"/>
    <row r="16214" s="211" customFormat="1" hidden="1"/>
    <row r="16215" s="211" customFormat="1" hidden="1"/>
    <row r="16216" s="211" customFormat="1" hidden="1"/>
    <row r="16217" s="211" customFormat="1" hidden="1"/>
    <row r="16218" s="211" customFormat="1" hidden="1"/>
    <row r="16219" s="211" customFormat="1" hidden="1"/>
    <row r="16220" s="211" customFormat="1" hidden="1"/>
    <row r="16221" s="211" customFormat="1" hidden="1"/>
    <row r="16222" s="211" customFormat="1" hidden="1"/>
    <row r="16223" s="211" customFormat="1" hidden="1"/>
    <row r="16224" s="211" customFormat="1" hidden="1"/>
    <row r="16225" s="211" customFormat="1" hidden="1"/>
    <row r="16226" s="211" customFormat="1" hidden="1"/>
    <row r="16227" s="211" customFormat="1" hidden="1"/>
    <row r="16228" s="211" customFormat="1" hidden="1"/>
    <row r="16229" s="211" customFormat="1" hidden="1"/>
    <row r="16230" s="211" customFormat="1" hidden="1"/>
    <row r="16231" s="211" customFormat="1" hidden="1"/>
    <row r="16232" s="211" customFormat="1" hidden="1"/>
    <row r="16233" s="211" customFormat="1" hidden="1"/>
    <row r="16234" s="211" customFormat="1" hidden="1"/>
    <row r="16235" s="211" customFormat="1" hidden="1"/>
    <row r="16236" s="211" customFormat="1" hidden="1"/>
    <row r="16237" s="211" customFormat="1" hidden="1"/>
    <row r="16238" s="211" customFormat="1" hidden="1"/>
    <row r="16239" s="211" customFormat="1" hidden="1"/>
    <row r="16240" s="211" customFormat="1" hidden="1"/>
    <row r="16241" s="211" customFormat="1" hidden="1"/>
    <row r="16242" s="211" customFormat="1" hidden="1"/>
    <row r="16243" s="211" customFormat="1" hidden="1"/>
    <row r="16244" s="211" customFormat="1" hidden="1"/>
    <row r="16245" s="211" customFormat="1" hidden="1"/>
    <row r="16246" s="211" customFormat="1" hidden="1"/>
    <row r="16247" s="211" customFormat="1" hidden="1"/>
    <row r="16248" s="211" customFormat="1" hidden="1"/>
    <row r="16249" s="211" customFormat="1" hidden="1"/>
    <row r="16250" s="211" customFormat="1" hidden="1"/>
    <row r="16251" s="211" customFormat="1" hidden="1"/>
    <row r="16252" s="211" customFormat="1" hidden="1"/>
    <row r="16253" s="211" customFormat="1" hidden="1"/>
    <row r="16254" s="211" customFormat="1" hidden="1"/>
    <row r="16255" s="211" customFormat="1" hidden="1"/>
    <row r="16256" s="211" customFormat="1" hidden="1"/>
    <row r="16257" s="211" customFormat="1" hidden="1"/>
    <row r="16258" s="211" customFormat="1" hidden="1"/>
    <row r="16259" s="211" customFormat="1" hidden="1"/>
    <row r="16260" s="211" customFormat="1" hidden="1"/>
    <row r="16261" s="211" customFormat="1" hidden="1"/>
    <row r="16262" s="211" customFormat="1" hidden="1"/>
    <row r="16263" s="211" customFormat="1" hidden="1"/>
    <row r="16264" s="211" customFormat="1" hidden="1"/>
    <row r="16265" s="211" customFormat="1" hidden="1"/>
    <row r="16266" s="211" customFormat="1" hidden="1"/>
    <row r="16267" s="211" customFormat="1" hidden="1"/>
    <row r="16268" s="211" customFormat="1" hidden="1"/>
    <row r="16269" s="211" customFormat="1" hidden="1"/>
    <row r="16270" s="211" customFormat="1" hidden="1"/>
    <row r="16271" s="211" customFormat="1" hidden="1"/>
    <row r="16272" s="211" customFormat="1" hidden="1"/>
    <row r="16273" s="211" customFormat="1" hidden="1"/>
    <row r="16274" s="211" customFormat="1" hidden="1"/>
    <row r="16275" s="211" customFormat="1" hidden="1"/>
    <row r="16276" s="211" customFormat="1" hidden="1"/>
    <row r="16277" s="211" customFormat="1" hidden="1"/>
    <row r="16278" s="211" customFormat="1" hidden="1"/>
    <row r="16279" s="211" customFormat="1" hidden="1"/>
    <row r="16280" s="211" customFormat="1" hidden="1"/>
    <row r="16281" s="211" customFormat="1" hidden="1"/>
    <row r="16282" s="211" customFormat="1" hidden="1"/>
    <row r="16283" s="211" customFormat="1" hidden="1"/>
    <row r="16284" s="211" customFormat="1" hidden="1"/>
    <row r="16285" s="211" customFormat="1" hidden="1"/>
    <row r="16286" s="211" customFormat="1" hidden="1"/>
    <row r="16287" s="211" customFormat="1" hidden="1"/>
    <row r="16288" s="211" customFormat="1" hidden="1"/>
    <row r="16289" s="211" customFormat="1" hidden="1"/>
    <row r="16290" s="211" customFormat="1" hidden="1"/>
    <row r="16291" s="211" customFormat="1" hidden="1"/>
    <row r="16292" s="211" customFormat="1" hidden="1"/>
    <row r="16293" s="211" customFormat="1" hidden="1"/>
    <row r="16294" s="211" customFormat="1" hidden="1"/>
    <row r="16295" s="211" customFormat="1" hidden="1"/>
    <row r="16296" s="211" customFormat="1" hidden="1"/>
    <row r="16297" s="211" customFormat="1" hidden="1"/>
    <row r="16298" s="211" customFormat="1" hidden="1"/>
    <row r="16299" s="211" customFormat="1" hidden="1"/>
    <row r="16300" s="211" customFormat="1" hidden="1"/>
    <row r="16301" s="211" customFormat="1" hidden="1"/>
    <row r="16302" s="211" customFormat="1" hidden="1"/>
    <row r="16303" s="211" customFormat="1" hidden="1"/>
    <row r="16304" s="211" customFormat="1" hidden="1"/>
    <row r="16305" s="211" customFormat="1" hidden="1"/>
    <row r="16306" s="211" customFormat="1" hidden="1"/>
    <row r="16307" s="211" customFormat="1" hidden="1"/>
    <row r="16308" s="211" customFormat="1" hidden="1"/>
    <row r="16309" s="211" customFormat="1" hidden="1"/>
    <row r="16310" s="211" customFormat="1" hidden="1"/>
    <row r="16311" s="211" customFormat="1" hidden="1"/>
    <row r="16312" s="211" customFormat="1" hidden="1"/>
    <row r="16313" s="211" customFormat="1" hidden="1"/>
    <row r="16314" s="211" customFormat="1" hidden="1"/>
    <row r="16315" s="211" customFormat="1" hidden="1"/>
    <row r="16316" s="211" customFormat="1" hidden="1"/>
    <row r="16317" s="211" customFormat="1" hidden="1"/>
    <row r="16318" s="211" customFormat="1" hidden="1"/>
    <row r="16319" s="211" customFormat="1" hidden="1"/>
    <row r="16320" s="211" customFormat="1" hidden="1"/>
    <row r="16321" s="211" customFormat="1" hidden="1"/>
    <row r="16322" s="211" customFormat="1" hidden="1"/>
    <row r="16323" s="211" customFormat="1" hidden="1"/>
    <row r="16324" s="211" customFormat="1" hidden="1"/>
    <row r="16325" s="211" customFormat="1" hidden="1"/>
    <row r="16326" s="211" customFormat="1" hidden="1"/>
    <row r="16327" s="211" customFormat="1" hidden="1"/>
    <row r="16328" s="211" customFormat="1" hidden="1"/>
    <row r="16329" s="211" customFormat="1" hidden="1"/>
    <row r="16330" s="211" customFormat="1" hidden="1"/>
    <row r="16331" s="211" customFormat="1" hidden="1"/>
    <row r="16332" s="211" customFormat="1" hidden="1"/>
    <row r="16333" s="211" customFormat="1" hidden="1"/>
    <row r="16334" s="211" customFormat="1" hidden="1"/>
    <row r="16335" s="211" customFormat="1" hidden="1"/>
    <row r="16336" s="211" customFormat="1" hidden="1"/>
    <row r="16337" s="211" customFormat="1" hidden="1"/>
    <row r="16338" s="211" customFormat="1" hidden="1"/>
    <row r="16339" s="211" customFormat="1" hidden="1"/>
    <row r="16340" s="211" customFormat="1" hidden="1"/>
    <row r="16341" s="211" customFormat="1" hidden="1"/>
    <row r="16342" s="211" customFormat="1" hidden="1"/>
    <row r="16343" s="211" customFormat="1" hidden="1"/>
    <row r="16344" s="211" customFormat="1" hidden="1"/>
    <row r="16345" s="211" customFormat="1" hidden="1"/>
    <row r="16346" s="211" customFormat="1" hidden="1"/>
    <row r="16347" s="211" customFormat="1" hidden="1"/>
    <row r="16348" s="211" customFormat="1" hidden="1"/>
    <row r="16349" s="211" customFormat="1" hidden="1"/>
    <row r="16350" s="211" customFormat="1" hidden="1"/>
    <row r="16351" s="211" customFormat="1" hidden="1"/>
    <row r="16352" s="211" customFormat="1" hidden="1"/>
    <row r="16353" s="211" customFormat="1" hidden="1"/>
    <row r="16354" s="211" customFormat="1" hidden="1"/>
    <row r="16355" s="211" customFormat="1" hidden="1"/>
    <row r="16356" s="211" customFormat="1" hidden="1"/>
    <row r="16357" s="211" customFormat="1" hidden="1"/>
    <row r="16358" s="211" customFormat="1" hidden="1"/>
    <row r="16359" s="211" customFormat="1" hidden="1"/>
    <row r="16360" s="211" customFormat="1" hidden="1"/>
    <row r="16361" s="211" customFormat="1" hidden="1"/>
    <row r="16362" s="211" customFormat="1" hidden="1"/>
    <row r="16363" s="211" customFormat="1" hidden="1"/>
    <row r="16364" s="211" customFormat="1" hidden="1"/>
    <row r="16365" s="211" customFormat="1" hidden="1"/>
    <row r="16366" s="211" customFormat="1" hidden="1"/>
    <row r="16367" s="211" customFormat="1" hidden="1"/>
    <row r="16368" s="211" customFormat="1" hidden="1"/>
    <row r="16369" s="211" customFormat="1" hidden="1"/>
    <row r="16370" s="211" customFormat="1" hidden="1"/>
    <row r="16371" s="211" customFormat="1" hidden="1"/>
    <row r="16372" s="211" customFormat="1" hidden="1"/>
    <row r="16373" s="211" customFormat="1" hidden="1"/>
    <row r="16374" s="211" customFormat="1" hidden="1"/>
    <row r="16375" s="211" customFormat="1" hidden="1"/>
    <row r="16376" s="211" customFormat="1" hidden="1"/>
    <row r="16377" s="211" customFormat="1" hidden="1"/>
    <row r="16378" s="211" customFormat="1" hidden="1"/>
    <row r="16379" s="211" customFormat="1" hidden="1"/>
    <row r="16380" s="211" customFormat="1" hidden="1"/>
    <row r="16381" s="211" customFormat="1" hidden="1"/>
    <row r="16382" s="211" customFormat="1" hidden="1"/>
    <row r="16383" s="211" customFormat="1" hidden="1"/>
    <row r="16384" s="211" customFormat="1" hidden="1"/>
    <row r="16385" s="211" customFormat="1" hidden="1"/>
    <row r="16386" s="211" customFormat="1" hidden="1"/>
    <row r="16387" s="211" customFormat="1" hidden="1"/>
    <row r="16388" s="211" customFormat="1" hidden="1"/>
    <row r="16389" s="211" customFormat="1" hidden="1"/>
    <row r="16390" s="211" customFormat="1" hidden="1"/>
    <row r="16391" s="211" customFormat="1" hidden="1"/>
    <row r="16392" s="211" customFormat="1" hidden="1"/>
    <row r="16393" s="211" customFormat="1" hidden="1"/>
    <row r="16394" s="211" customFormat="1" hidden="1"/>
    <row r="16395" s="211" customFormat="1" hidden="1"/>
    <row r="16396" s="211" customFormat="1" hidden="1"/>
    <row r="16397" s="211" customFormat="1" hidden="1"/>
    <row r="16398" s="211" customFormat="1" hidden="1"/>
    <row r="16399" s="211" customFormat="1" hidden="1"/>
    <row r="16400" s="211" customFormat="1" hidden="1"/>
    <row r="16401" s="211" customFormat="1" hidden="1"/>
    <row r="16402" s="211" customFormat="1" hidden="1"/>
    <row r="16403" s="211" customFormat="1" hidden="1"/>
    <row r="16404" s="211" customFormat="1" hidden="1"/>
    <row r="16405" s="211" customFormat="1" hidden="1"/>
    <row r="16406" s="211" customFormat="1" hidden="1"/>
    <row r="16407" s="211" customFormat="1" hidden="1"/>
    <row r="16408" s="211" customFormat="1" hidden="1"/>
    <row r="16409" s="211" customFormat="1" hidden="1"/>
    <row r="16410" s="211" customFormat="1" hidden="1"/>
    <row r="16411" s="211" customFormat="1" hidden="1"/>
    <row r="16412" s="211" customFormat="1" hidden="1"/>
    <row r="16413" s="211" customFormat="1" hidden="1"/>
    <row r="16414" s="211" customFormat="1" hidden="1"/>
    <row r="16415" s="211" customFormat="1" hidden="1"/>
    <row r="16416" s="211" customFormat="1" hidden="1"/>
    <row r="16417" s="211" customFormat="1" hidden="1"/>
    <row r="16418" s="211" customFormat="1" hidden="1"/>
    <row r="16419" s="211" customFormat="1" hidden="1"/>
    <row r="16420" s="211" customFormat="1" hidden="1"/>
    <row r="16421" s="211" customFormat="1" hidden="1"/>
    <row r="16422" s="211" customFormat="1" hidden="1"/>
    <row r="16423" s="211" customFormat="1" hidden="1"/>
    <row r="16424" s="211" customFormat="1" hidden="1"/>
    <row r="16425" s="211" customFormat="1" hidden="1"/>
    <row r="16426" s="211" customFormat="1" hidden="1"/>
    <row r="16427" s="211" customFormat="1" hidden="1"/>
    <row r="16428" s="211" customFormat="1" hidden="1"/>
    <row r="16429" s="211" customFormat="1" hidden="1"/>
    <row r="16430" s="211" customFormat="1" hidden="1"/>
    <row r="16431" s="211" customFormat="1" hidden="1"/>
    <row r="16432" s="211" customFormat="1" hidden="1"/>
    <row r="16433" s="211" customFormat="1" hidden="1"/>
    <row r="16434" s="211" customFormat="1" hidden="1"/>
    <row r="16435" s="211" customFormat="1" hidden="1"/>
    <row r="16436" s="211" customFormat="1" hidden="1"/>
    <row r="16437" s="211" customFormat="1" hidden="1"/>
    <row r="16438" s="211" customFormat="1" hidden="1"/>
    <row r="16439" s="211" customFormat="1" hidden="1"/>
    <row r="16440" s="211" customFormat="1" hidden="1"/>
    <row r="16441" s="211" customFormat="1" hidden="1"/>
    <row r="16442" s="211" customFormat="1" hidden="1"/>
    <row r="16443" s="211" customFormat="1" hidden="1"/>
    <row r="16444" s="211" customFormat="1" hidden="1"/>
    <row r="16445" s="211" customFormat="1" hidden="1"/>
    <row r="16446" s="211" customFormat="1" hidden="1"/>
    <row r="16447" s="211" customFormat="1" hidden="1"/>
    <row r="16448" s="211" customFormat="1" hidden="1"/>
    <row r="16449" s="211" customFormat="1" hidden="1"/>
    <row r="16450" s="211" customFormat="1" hidden="1"/>
    <row r="16451" s="211" customFormat="1" hidden="1"/>
    <row r="16452" s="211" customFormat="1" hidden="1"/>
    <row r="16453" s="211" customFormat="1" hidden="1"/>
    <row r="16454" s="211" customFormat="1" hidden="1"/>
    <row r="16455" s="211" customFormat="1" hidden="1"/>
    <row r="16456" s="211" customFormat="1" hidden="1"/>
    <row r="16457" s="211" customFormat="1" hidden="1"/>
    <row r="16458" s="211" customFormat="1" hidden="1"/>
    <row r="16459" s="211" customFormat="1" hidden="1"/>
    <row r="16460" s="211" customFormat="1" hidden="1"/>
    <row r="16461" s="211" customFormat="1" hidden="1"/>
    <row r="16462" s="211" customFormat="1" hidden="1"/>
    <row r="16463" s="211" customFormat="1" hidden="1"/>
    <row r="16464" s="211" customFormat="1" hidden="1"/>
    <row r="16465" s="211" customFormat="1" hidden="1"/>
    <row r="16466" s="211" customFormat="1" hidden="1"/>
    <row r="16467" s="211" customFormat="1" hidden="1"/>
    <row r="16468" s="211" customFormat="1" hidden="1"/>
    <row r="16469" s="211" customFormat="1" hidden="1"/>
    <row r="16470" s="211" customFormat="1" hidden="1"/>
    <row r="16471" s="211" customFormat="1" hidden="1"/>
    <row r="16472" s="211" customFormat="1" hidden="1"/>
    <row r="16473" s="211" customFormat="1" hidden="1"/>
    <row r="16474" s="211" customFormat="1" hidden="1"/>
    <row r="16475" s="211" customFormat="1" hidden="1"/>
    <row r="16476" s="211" customFormat="1" hidden="1"/>
    <row r="16477" s="211" customFormat="1" hidden="1"/>
    <row r="16478" s="211" customFormat="1" hidden="1"/>
    <row r="16479" s="211" customFormat="1" hidden="1"/>
    <row r="16480" s="211" customFormat="1" hidden="1"/>
    <row r="16481" s="211" customFormat="1" hidden="1"/>
    <row r="16482" s="211" customFormat="1" hidden="1"/>
    <row r="16483" s="211" customFormat="1" hidden="1"/>
    <row r="16484" s="211" customFormat="1" hidden="1"/>
    <row r="16485" s="211" customFormat="1" hidden="1"/>
    <row r="16486" s="211" customFormat="1" hidden="1"/>
    <row r="16487" s="211" customFormat="1" hidden="1"/>
    <row r="16488" s="211" customFormat="1" hidden="1"/>
    <row r="16489" s="211" customFormat="1" hidden="1"/>
    <row r="16490" s="211" customFormat="1" hidden="1"/>
    <row r="16491" s="211" customFormat="1" hidden="1"/>
    <row r="16492" s="211" customFormat="1" hidden="1"/>
    <row r="16493" s="211" customFormat="1" hidden="1"/>
    <row r="16494" s="211" customFormat="1" hidden="1"/>
    <row r="16495" s="211" customFormat="1" hidden="1"/>
    <row r="16496" s="211" customFormat="1" hidden="1"/>
    <row r="16497" s="211" customFormat="1" hidden="1"/>
    <row r="16498" s="211" customFormat="1" hidden="1"/>
    <row r="16499" s="211" customFormat="1" hidden="1"/>
    <row r="16500" s="211" customFormat="1" hidden="1"/>
    <row r="16501" s="211" customFormat="1" hidden="1"/>
    <row r="16502" s="211" customFormat="1" hidden="1"/>
    <row r="16503" s="211" customFormat="1" hidden="1"/>
    <row r="16504" s="211" customFormat="1" hidden="1"/>
    <row r="16505" s="211" customFormat="1" hidden="1"/>
    <row r="16506" s="211" customFormat="1" hidden="1"/>
    <row r="16507" s="211" customFormat="1" hidden="1"/>
    <row r="16508" s="211" customFormat="1" hidden="1"/>
    <row r="16509" s="211" customFormat="1" hidden="1"/>
    <row r="16510" s="211" customFormat="1" hidden="1"/>
    <row r="16511" s="211" customFormat="1" hidden="1"/>
    <row r="16512" s="211" customFormat="1" hidden="1"/>
    <row r="16513" s="211" customFormat="1" hidden="1"/>
    <row r="16514" s="211" customFormat="1" hidden="1"/>
    <row r="16515" s="211" customFormat="1" hidden="1"/>
    <row r="16516" s="211" customFormat="1" hidden="1"/>
    <row r="16517" s="211" customFormat="1" hidden="1"/>
    <row r="16518" s="211" customFormat="1" hidden="1"/>
    <row r="16519" s="211" customFormat="1" hidden="1"/>
    <row r="16520" s="211" customFormat="1" hidden="1"/>
    <row r="16521" s="211" customFormat="1" hidden="1"/>
    <row r="16522" s="211" customFormat="1" hidden="1"/>
    <row r="16523" s="211" customFormat="1" hidden="1"/>
    <row r="16524" s="211" customFormat="1" hidden="1"/>
    <row r="16525" s="211" customFormat="1" hidden="1"/>
    <row r="16526" s="211" customFormat="1" hidden="1"/>
    <row r="16527" s="211" customFormat="1" hidden="1"/>
    <row r="16528" s="211" customFormat="1" hidden="1"/>
    <row r="16529" s="211" customFormat="1" hidden="1"/>
    <row r="16530" s="211" customFormat="1" hidden="1"/>
    <row r="16531" s="211" customFormat="1" hidden="1"/>
    <row r="16532" s="211" customFormat="1" hidden="1"/>
    <row r="16533" s="211" customFormat="1" hidden="1"/>
    <row r="16534" s="211" customFormat="1" hidden="1"/>
    <row r="16535" s="211" customFormat="1" hidden="1"/>
    <row r="16536" s="211" customFormat="1" hidden="1"/>
    <row r="16537" s="211" customFormat="1" hidden="1"/>
    <row r="16538" s="211" customFormat="1" hidden="1"/>
    <row r="16539" s="211" customFormat="1" hidden="1"/>
    <row r="16540" s="211" customFormat="1" hidden="1"/>
    <row r="16541" s="211" customFormat="1" hidden="1"/>
    <row r="16542" s="211" customFormat="1" hidden="1"/>
    <row r="16543" s="211" customFormat="1" hidden="1"/>
    <row r="16544" s="211" customFormat="1" hidden="1"/>
    <row r="16545" s="211" customFormat="1" hidden="1"/>
    <row r="16546" s="211" customFormat="1" hidden="1"/>
    <row r="16547" s="211" customFormat="1" hidden="1"/>
    <row r="16548" s="211" customFormat="1" hidden="1"/>
    <row r="16549" s="211" customFormat="1" hidden="1"/>
    <row r="16550" s="211" customFormat="1" hidden="1"/>
    <row r="16551" s="211" customFormat="1" hidden="1"/>
    <row r="16552" s="211" customFormat="1" hidden="1"/>
    <row r="16553" s="211" customFormat="1" hidden="1"/>
    <row r="16554" s="211" customFormat="1" hidden="1"/>
    <row r="16555" s="211" customFormat="1" hidden="1"/>
    <row r="16556" s="211" customFormat="1" hidden="1"/>
    <row r="16557" s="211" customFormat="1" hidden="1"/>
    <row r="16558" s="211" customFormat="1" hidden="1"/>
    <row r="16559" s="211" customFormat="1" hidden="1"/>
    <row r="16560" s="211" customFormat="1" hidden="1"/>
    <row r="16561" s="211" customFormat="1" hidden="1"/>
    <row r="16562" s="211" customFormat="1" hidden="1"/>
    <row r="16563" s="211" customFormat="1" hidden="1"/>
    <row r="16564" s="211" customFormat="1" hidden="1"/>
    <row r="16565" s="211" customFormat="1" hidden="1"/>
    <row r="16566" s="211" customFormat="1" hidden="1"/>
    <row r="16567" s="211" customFormat="1" hidden="1"/>
    <row r="16568" s="211" customFormat="1" hidden="1"/>
    <row r="16569" s="211" customFormat="1" hidden="1"/>
    <row r="16570" s="211" customFormat="1" hidden="1"/>
    <row r="16571" s="211" customFormat="1" hidden="1"/>
    <row r="16572" s="211" customFormat="1" hidden="1"/>
    <row r="16573" s="211" customFormat="1" hidden="1"/>
    <row r="16574" s="211" customFormat="1" hidden="1"/>
    <row r="16575" s="211" customFormat="1" hidden="1"/>
    <row r="16576" s="211" customFormat="1" hidden="1"/>
    <row r="16577" s="211" customFormat="1" hidden="1"/>
    <row r="16578" s="211" customFormat="1" hidden="1"/>
    <row r="16579" s="211" customFormat="1" hidden="1"/>
    <row r="16580" s="211" customFormat="1" hidden="1"/>
    <row r="16581" s="211" customFormat="1" hidden="1"/>
    <row r="16582" s="211" customFormat="1" hidden="1"/>
    <row r="16583" s="211" customFormat="1" hidden="1"/>
    <row r="16584" s="211" customFormat="1" hidden="1"/>
    <row r="16585" s="211" customFormat="1" hidden="1"/>
    <row r="16586" s="211" customFormat="1" hidden="1"/>
    <row r="16587" s="211" customFormat="1" hidden="1"/>
    <row r="16588" s="211" customFormat="1" hidden="1"/>
    <row r="16589" s="211" customFormat="1" hidden="1"/>
    <row r="16590" s="211" customFormat="1" hidden="1"/>
    <row r="16591" s="211" customFormat="1" hidden="1"/>
    <row r="16592" s="211" customFormat="1" hidden="1"/>
    <row r="16593" s="211" customFormat="1" hidden="1"/>
    <row r="16594" s="211" customFormat="1" hidden="1"/>
    <row r="16595" s="211" customFormat="1" hidden="1"/>
    <row r="16596" s="211" customFormat="1" hidden="1"/>
    <row r="16597" s="211" customFormat="1" hidden="1"/>
    <row r="16598" s="211" customFormat="1" hidden="1"/>
    <row r="16599" s="211" customFormat="1" hidden="1"/>
    <row r="16600" s="211" customFormat="1" hidden="1"/>
    <row r="16601" s="211" customFormat="1" hidden="1"/>
    <row r="16602" s="211" customFormat="1" hidden="1"/>
    <row r="16603" s="211" customFormat="1" hidden="1"/>
    <row r="16604" s="211" customFormat="1" hidden="1"/>
    <row r="16605" s="211" customFormat="1" hidden="1"/>
    <row r="16606" s="211" customFormat="1" hidden="1"/>
    <row r="16607" s="211" customFormat="1" hidden="1"/>
    <row r="16608" s="211" customFormat="1" hidden="1"/>
    <row r="16609" s="211" customFormat="1" hidden="1"/>
    <row r="16610" s="211" customFormat="1" hidden="1"/>
    <row r="16611" s="211" customFormat="1" hidden="1"/>
    <row r="16612" s="211" customFormat="1" hidden="1"/>
    <row r="16613" s="211" customFormat="1" hidden="1"/>
    <row r="16614" s="211" customFormat="1" hidden="1"/>
    <row r="16615" s="211" customFormat="1" hidden="1"/>
    <row r="16616" s="211" customFormat="1" hidden="1"/>
    <row r="16617" s="211" customFormat="1" hidden="1"/>
    <row r="16618" s="211" customFormat="1" hidden="1"/>
    <row r="16619" s="211" customFormat="1" hidden="1"/>
    <row r="16620" s="211" customFormat="1" hidden="1"/>
    <row r="16621" s="211" customFormat="1" hidden="1"/>
    <row r="16622" s="211" customFormat="1" hidden="1"/>
    <row r="16623" s="211" customFormat="1" hidden="1"/>
    <row r="16624" s="211" customFormat="1" hidden="1"/>
    <row r="16625" s="211" customFormat="1" hidden="1"/>
    <row r="16626" s="211" customFormat="1" hidden="1"/>
    <row r="16627" s="211" customFormat="1" hidden="1"/>
    <row r="16628" s="211" customFormat="1" hidden="1"/>
    <row r="16629" s="211" customFormat="1" hidden="1"/>
    <row r="16630" s="211" customFormat="1" hidden="1"/>
    <row r="16631" s="211" customFormat="1" hidden="1"/>
    <row r="16632" s="211" customFormat="1" hidden="1"/>
    <row r="16633" s="211" customFormat="1" hidden="1"/>
    <row r="16634" s="211" customFormat="1" hidden="1"/>
    <row r="16635" s="211" customFormat="1" hidden="1"/>
    <row r="16636" s="211" customFormat="1" hidden="1"/>
    <row r="16637" s="211" customFormat="1" hidden="1"/>
    <row r="16638" s="211" customFormat="1" hidden="1"/>
    <row r="16639" s="211" customFormat="1" hidden="1"/>
    <row r="16640" s="211" customFormat="1" hidden="1"/>
    <row r="16641" s="211" customFormat="1" hidden="1"/>
    <row r="16642" s="211" customFormat="1" hidden="1"/>
    <row r="16643" s="211" customFormat="1" hidden="1"/>
    <row r="16644" s="211" customFormat="1" hidden="1"/>
    <row r="16645" s="211" customFormat="1" hidden="1"/>
    <row r="16646" s="211" customFormat="1" hidden="1"/>
    <row r="16647" s="211" customFormat="1" hidden="1"/>
    <row r="16648" s="211" customFormat="1" hidden="1"/>
    <row r="16649" s="211" customFormat="1" hidden="1"/>
    <row r="16650" s="211" customFormat="1" hidden="1"/>
    <row r="16651" s="211" customFormat="1" hidden="1"/>
    <row r="16652" s="211" customFormat="1" hidden="1"/>
    <row r="16653" s="211" customFormat="1" hidden="1"/>
    <row r="16654" s="211" customFormat="1" hidden="1"/>
    <row r="16655" s="211" customFormat="1" hidden="1"/>
    <row r="16656" s="211" customFormat="1" hidden="1"/>
    <row r="16657" s="211" customFormat="1" hidden="1"/>
    <row r="16658" s="211" customFormat="1" hidden="1"/>
    <row r="16659" s="211" customFormat="1" hidden="1"/>
    <row r="16660" s="211" customFormat="1" hidden="1"/>
    <row r="16661" s="211" customFormat="1" hidden="1"/>
    <row r="16662" s="211" customFormat="1" hidden="1"/>
    <row r="16663" s="211" customFormat="1" hidden="1"/>
    <row r="16664" s="211" customFormat="1" hidden="1"/>
    <row r="16665" s="211" customFormat="1" hidden="1"/>
    <row r="16666" s="211" customFormat="1" hidden="1"/>
    <row r="16667" s="211" customFormat="1" hidden="1"/>
    <row r="16668" s="211" customFormat="1" hidden="1"/>
    <row r="16669" s="211" customFormat="1" hidden="1"/>
    <row r="16670" s="211" customFormat="1" hidden="1"/>
    <row r="16671" s="211" customFormat="1" hidden="1"/>
    <row r="16672" s="211" customFormat="1" hidden="1"/>
    <row r="16673" s="211" customFormat="1" hidden="1"/>
    <row r="16674" s="211" customFormat="1" hidden="1"/>
    <row r="16675" s="211" customFormat="1" hidden="1"/>
    <row r="16676" s="211" customFormat="1" hidden="1"/>
    <row r="16677" s="211" customFormat="1" hidden="1"/>
    <row r="16678" s="211" customFormat="1" hidden="1"/>
    <row r="16679" s="211" customFormat="1" hidden="1"/>
    <row r="16680" s="211" customFormat="1" hidden="1"/>
    <row r="16681" s="211" customFormat="1" hidden="1"/>
    <row r="16682" s="211" customFormat="1" hidden="1"/>
    <row r="16683" s="211" customFormat="1" hidden="1"/>
    <row r="16684" s="211" customFormat="1" hidden="1"/>
    <row r="16685" s="211" customFormat="1" hidden="1"/>
    <row r="16686" s="211" customFormat="1" hidden="1"/>
    <row r="16687" s="211" customFormat="1" hidden="1"/>
    <row r="16688" s="211" customFormat="1" hidden="1"/>
    <row r="16689" s="211" customFormat="1" hidden="1"/>
    <row r="16690" s="211" customFormat="1" hidden="1"/>
    <row r="16691" s="211" customFormat="1" hidden="1"/>
    <row r="16692" s="211" customFormat="1" hidden="1"/>
    <row r="16693" s="211" customFormat="1" hidden="1"/>
    <row r="16694" s="211" customFormat="1" hidden="1"/>
    <row r="16695" s="211" customFormat="1" hidden="1"/>
    <row r="16696" s="211" customFormat="1" hidden="1"/>
    <row r="16697" s="211" customFormat="1" hidden="1"/>
    <row r="16698" s="211" customFormat="1" hidden="1"/>
    <row r="16699" s="211" customFormat="1" hidden="1"/>
    <row r="16700" s="211" customFormat="1" hidden="1"/>
    <row r="16701" s="211" customFormat="1" hidden="1"/>
    <row r="16702" s="211" customFormat="1" hidden="1"/>
    <row r="16703" s="211" customFormat="1" hidden="1"/>
    <row r="16704" s="211" customFormat="1" hidden="1"/>
    <row r="16705" s="211" customFormat="1" hidden="1"/>
    <row r="16706" s="211" customFormat="1" hidden="1"/>
    <row r="16707" s="211" customFormat="1" hidden="1"/>
    <row r="16708" s="211" customFormat="1" hidden="1"/>
    <row r="16709" s="211" customFormat="1" hidden="1"/>
    <row r="16710" s="211" customFormat="1" hidden="1"/>
    <row r="16711" s="211" customFormat="1" hidden="1"/>
    <row r="16712" s="211" customFormat="1" hidden="1"/>
    <row r="16713" s="211" customFormat="1" hidden="1"/>
    <row r="16714" s="211" customFormat="1" hidden="1"/>
    <row r="16715" s="211" customFormat="1" hidden="1"/>
    <row r="16716" s="211" customFormat="1" hidden="1"/>
    <row r="16717" s="211" customFormat="1" hidden="1"/>
    <row r="16718" s="211" customFormat="1" hidden="1"/>
    <row r="16719" s="211" customFormat="1" hidden="1"/>
    <row r="16720" s="211" customFormat="1" hidden="1"/>
    <row r="16721" s="211" customFormat="1" hidden="1"/>
    <row r="16722" s="211" customFormat="1" hidden="1"/>
    <row r="16723" s="211" customFormat="1" hidden="1"/>
    <row r="16724" s="211" customFormat="1" hidden="1"/>
    <row r="16725" s="211" customFormat="1" hidden="1"/>
    <row r="16726" s="211" customFormat="1" hidden="1"/>
    <row r="16727" s="211" customFormat="1" hidden="1"/>
    <row r="16728" s="211" customFormat="1" hidden="1"/>
    <row r="16729" s="211" customFormat="1" hidden="1"/>
    <row r="16730" s="211" customFormat="1" hidden="1"/>
    <row r="16731" s="211" customFormat="1" hidden="1"/>
    <row r="16732" s="211" customFormat="1" hidden="1"/>
    <row r="16733" s="211" customFormat="1" hidden="1"/>
    <row r="16734" s="211" customFormat="1" hidden="1"/>
    <row r="16735" s="211" customFormat="1" hidden="1"/>
    <row r="16736" s="211" customFormat="1" hidden="1"/>
    <row r="16737" s="211" customFormat="1" hidden="1"/>
    <row r="16738" s="211" customFormat="1" hidden="1"/>
    <row r="16739" s="211" customFormat="1" hidden="1"/>
    <row r="16740" s="211" customFormat="1" hidden="1"/>
    <row r="16741" s="211" customFormat="1" hidden="1"/>
    <row r="16742" s="211" customFormat="1" hidden="1"/>
    <row r="16743" s="211" customFormat="1" hidden="1"/>
    <row r="16744" s="211" customFormat="1" hidden="1"/>
    <row r="16745" s="211" customFormat="1" hidden="1"/>
    <row r="16746" s="211" customFormat="1" hidden="1"/>
    <row r="16747" s="211" customFormat="1" hidden="1"/>
    <row r="16748" s="211" customFormat="1" hidden="1"/>
    <row r="16749" s="211" customFormat="1" hidden="1"/>
    <row r="16750" s="211" customFormat="1" hidden="1"/>
    <row r="16751" s="211" customFormat="1" hidden="1"/>
    <row r="16752" s="211" customFormat="1" hidden="1"/>
    <row r="16753" s="211" customFormat="1" hidden="1"/>
    <row r="16754" s="211" customFormat="1" hidden="1"/>
    <row r="16755" s="211" customFormat="1" hidden="1"/>
    <row r="16756" s="211" customFormat="1" hidden="1"/>
    <row r="16757" s="211" customFormat="1" hidden="1"/>
    <row r="16758" s="211" customFormat="1" hidden="1"/>
    <row r="16759" s="211" customFormat="1" hidden="1"/>
    <row r="16760" s="211" customFormat="1" hidden="1"/>
    <row r="16761" s="211" customFormat="1" hidden="1"/>
    <row r="16762" s="211" customFormat="1" hidden="1"/>
    <row r="16763" s="211" customFormat="1" hidden="1"/>
    <row r="16764" s="211" customFormat="1" hidden="1"/>
    <row r="16765" s="211" customFormat="1" hidden="1"/>
    <row r="16766" s="211" customFormat="1" hidden="1"/>
    <row r="16767" s="211" customFormat="1" hidden="1"/>
    <row r="16768" s="211" customFormat="1" hidden="1"/>
    <row r="16769" s="211" customFormat="1" hidden="1"/>
    <row r="16770" s="211" customFormat="1" hidden="1"/>
    <row r="16771" s="211" customFormat="1" hidden="1"/>
    <row r="16772" s="211" customFormat="1" hidden="1"/>
    <row r="16773" s="211" customFormat="1" hidden="1"/>
    <row r="16774" s="211" customFormat="1" hidden="1"/>
    <row r="16775" s="211" customFormat="1" hidden="1"/>
    <row r="16776" s="211" customFormat="1" hidden="1"/>
    <row r="16777" s="211" customFormat="1" hidden="1"/>
    <row r="16778" s="211" customFormat="1" hidden="1"/>
    <row r="16779" s="211" customFormat="1" hidden="1"/>
    <row r="16780" s="211" customFormat="1" hidden="1"/>
    <row r="16781" s="211" customFormat="1" hidden="1"/>
    <row r="16782" s="211" customFormat="1" hidden="1"/>
    <row r="16783" s="211" customFormat="1" hidden="1"/>
    <row r="16784" s="211" customFormat="1" hidden="1"/>
    <row r="16785" s="211" customFormat="1" hidden="1"/>
    <row r="16786" s="211" customFormat="1" hidden="1"/>
    <row r="16787" s="211" customFormat="1" hidden="1"/>
    <row r="16788" s="211" customFormat="1" hidden="1"/>
    <row r="16789" s="211" customFormat="1" hidden="1"/>
    <row r="16790" s="211" customFormat="1" hidden="1"/>
    <row r="16791" s="211" customFormat="1" hidden="1"/>
    <row r="16792" s="211" customFormat="1" hidden="1"/>
    <row r="16793" s="211" customFormat="1" hidden="1"/>
    <row r="16794" s="211" customFormat="1" hidden="1"/>
    <row r="16795" s="211" customFormat="1" hidden="1"/>
    <row r="16796" s="211" customFormat="1" hidden="1"/>
    <row r="16797" s="211" customFormat="1" hidden="1"/>
    <row r="16798" s="211" customFormat="1" hidden="1"/>
    <row r="16799" s="211" customFormat="1" hidden="1"/>
    <row r="16800" s="211" customFormat="1" hidden="1"/>
    <row r="16801" s="211" customFormat="1" hidden="1"/>
    <row r="16802" s="211" customFormat="1" hidden="1"/>
    <row r="16803" s="211" customFormat="1" hidden="1"/>
    <row r="16804" s="211" customFormat="1" hidden="1"/>
    <row r="16805" s="211" customFormat="1" hidden="1"/>
    <row r="16806" s="211" customFormat="1" hidden="1"/>
    <row r="16807" s="211" customFormat="1" hidden="1"/>
    <row r="16808" s="211" customFormat="1" hidden="1"/>
    <row r="16809" s="211" customFormat="1" hidden="1"/>
    <row r="16810" s="211" customFormat="1" hidden="1"/>
    <row r="16811" s="211" customFormat="1" hidden="1"/>
    <row r="16812" s="211" customFormat="1" hidden="1"/>
    <row r="16813" s="211" customFormat="1" hidden="1"/>
    <row r="16814" s="211" customFormat="1" hidden="1"/>
    <row r="16815" s="211" customFormat="1" hidden="1"/>
    <row r="16816" s="211" customFormat="1" hidden="1"/>
    <row r="16817" s="211" customFormat="1" hidden="1"/>
    <row r="16818" s="211" customFormat="1" hidden="1"/>
    <row r="16819" s="211" customFormat="1" hidden="1"/>
    <row r="16820" s="211" customFormat="1" hidden="1"/>
    <row r="16821" s="211" customFormat="1" hidden="1"/>
    <row r="16822" s="211" customFormat="1" hidden="1"/>
    <row r="16823" s="211" customFormat="1" hidden="1"/>
    <row r="16824" s="211" customFormat="1" hidden="1"/>
    <row r="16825" s="211" customFormat="1" hidden="1"/>
    <row r="16826" s="211" customFormat="1" hidden="1"/>
    <row r="16827" s="211" customFormat="1" hidden="1"/>
    <row r="16828" s="211" customFormat="1" hidden="1"/>
    <row r="16829" s="211" customFormat="1" hidden="1"/>
    <row r="16830" s="211" customFormat="1" hidden="1"/>
    <row r="16831" s="211" customFormat="1" hidden="1"/>
    <row r="16832" s="211" customFormat="1" hidden="1"/>
    <row r="16833" s="211" customFormat="1" hidden="1"/>
    <row r="16834" s="211" customFormat="1" hidden="1"/>
    <row r="16835" s="211" customFormat="1" hidden="1"/>
    <row r="16836" s="211" customFormat="1" hidden="1"/>
    <row r="16837" s="211" customFormat="1" hidden="1"/>
    <row r="16838" s="211" customFormat="1" hidden="1"/>
    <row r="16839" s="211" customFormat="1" hidden="1"/>
    <row r="16840" s="211" customFormat="1" hidden="1"/>
    <row r="16841" s="211" customFormat="1" hidden="1"/>
    <row r="16842" s="211" customFormat="1" hidden="1"/>
    <row r="16843" s="211" customFormat="1" hidden="1"/>
    <row r="16844" s="211" customFormat="1" hidden="1"/>
    <row r="16845" s="211" customFormat="1" hidden="1"/>
    <row r="16846" s="211" customFormat="1" hidden="1"/>
    <row r="16847" s="211" customFormat="1" hidden="1"/>
    <row r="16848" s="211" customFormat="1" hidden="1"/>
    <row r="16849" s="211" customFormat="1" hidden="1"/>
    <row r="16850" s="211" customFormat="1" hidden="1"/>
    <row r="16851" s="211" customFormat="1" hidden="1"/>
    <row r="16852" s="211" customFormat="1" hidden="1"/>
    <row r="16853" s="211" customFormat="1" hidden="1"/>
    <row r="16854" s="211" customFormat="1" hidden="1"/>
    <row r="16855" s="211" customFormat="1" hidden="1"/>
    <row r="16856" s="211" customFormat="1" hidden="1"/>
    <row r="16857" s="211" customFormat="1" hidden="1"/>
    <row r="16858" s="211" customFormat="1" hidden="1"/>
    <row r="16859" s="211" customFormat="1" hidden="1"/>
    <row r="16860" s="211" customFormat="1" hidden="1"/>
    <row r="16861" s="211" customFormat="1" hidden="1"/>
    <row r="16862" s="211" customFormat="1" hidden="1"/>
    <row r="16863" s="211" customFormat="1" hidden="1"/>
    <row r="16864" s="211" customFormat="1" hidden="1"/>
    <row r="16865" s="211" customFormat="1" hidden="1"/>
    <row r="16866" s="211" customFormat="1" hidden="1"/>
    <row r="16867" s="211" customFormat="1" hidden="1"/>
    <row r="16868" s="211" customFormat="1" hidden="1"/>
    <row r="16869" s="211" customFormat="1" hidden="1"/>
    <row r="16870" s="211" customFormat="1" hidden="1"/>
    <row r="16871" s="211" customFormat="1" hidden="1"/>
    <row r="16872" s="211" customFormat="1" hidden="1"/>
    <row r="16873" s="211" customFormat="1" hidden="1"/>
    <row r="16874" s="211" customFormat="1" hidden="1"/>
    <row r="16875" s="211" customFormat="1" hidden="1"/>
    <row r="16876" s="211" customFormat="1" hidden="1"/>
    <row r="16877" s="211" customFormat="1" hidden="1"/>
    <row r="16878" s="211" customFormat="1" hidden="1"/>
    <row r="16879" s="211" customFormat="1" hidden="1"/>
    <row r="16880" s="211" customFormat="1" hidden="1"/>
    <row r="16881" s="211" customFormat="1" hidden="1"/>
    <row r="16882" s="211" customFormat="1" hidden="1"/>
    <row r="16883" s="211" customFormat="1" hidden="1"/>
    <row r="16884" s="211" customFormat="1" hidden="1"/>
    <row r="16885" s="211" customFormat="1" hidden="1"/>
    <row r="16886" s="211" customFormat="1" hidden="1"/>
    <row r="16887" s="211" customFormat="1" hidden="1"/>
    <row r="16888" s="211" customFormat="1" hidden="1"/>
    <row r="16889" s="211" customFormat="1" hidden="1"/>
    <row r="16890" s="211" customFormat="1" hidden="1"/>
    <row r="16891" s="211" customFormat="1" hidden="1"/>
    <row r="16892" s="211" customFormat="1" hidden="1"/>
    <row r="16893" s="211" customFormat="1" hidden="1"/>
    <row r="16894" s="211" customFormat="1" hidden="1"/>
    <row r="16895" s="211" customFormat="1" hidden="1"/>
    <row r="16896" s="211" customFormat="1" hidden="1"/>
    <row r="16897" s="211" customFormat="1" hidden="1"/>
    <row r="16898" s="211" customFormat="1" hidden="1"/>
    <row r="16899" s="211" customFormat="1" hidden="1"/>
    <row r="16900" s="211" customFormat="1" hidden="1"/>
    <row r="16901" s="211" customFormat="1" hidden="1"/>
    <row r="16902" s="211" customFormat="1" hidden="1"/>
    <row r="16903" s="211" customFormat="1" hidden="1"/>
    <row r="16904" s="211" customFormat="1" hidden="1"/>
    <row r="16905" s="211" customFormat="1" hidden="1"/>
    <row r="16906" s="211" customFormat="1" hidden="1"/>
    <row r="16907" s="211" customFormat="1" hidden="1"/>
    <row r="16908" s="211" customFormat="1" hidden="1"/>
    <row r="16909" s="211" customFormat="1" hidden="1"/>
    <row r="16910" s="211" customFormat="1" hidden="1"/>
    <row r="16911" s="211" customFormat="1" hidden="1"/>
    <row r="16912" s="211" customFormat="1" hidden="1"/>
    <row r="16913" s="211" customFormat="1" hidden="1"/>
    <row r="16914" s="211" customFormat="1" hidden="1"/>
    <row r="16915" s="211" customFormat="1" hidden="1"/>
    <row r="16916" s="211" customFormat="1" hidden="1"/>
    <row r="16917" s="211" customFormat="1" hidden="1"/>
    <row r="16918" s="211" customFormat="1" hidden="1"/>
    <row r="16919" s="211" customFormat="1" hidden="1"/>
    <row r="16920" s="211" customFormat="1" hidden="1"/>
    <row r="16921" s="211" customFormat="1" hidden="1"/>
    <row r="16922" s="211" customFormat="1" hidden="1"/>
    <row r="16923" s="211" customFormat="1" hidden="1"/>
    <row r="16924" s="211" customFormat="1" hidden="1"/>
    <row r="16925" s="211" customFormat="1" hidden="1"/>
    <row r="16926" s="211" customFormat="1" hidden="1"/>
    <row r="16927" s="211" customFormat="1" hidden="1"/>
    <row r="16928" s="211" customFormat="1" hidden="1"/>
    <row r="16929" s="211" customFormat="1" hidden="1"/>
    <row r="16930" s="211" customFormat="1" hidden="1"/>
    <row r="16931" s="211" customFormat="1" hidden="1"/>
    <row r="16932" s="211" customFormat="1" hidden="1"/>
    <row r="16933" s="211" customFormat="1" hidden="1"/>
    <row r="16934" s="211" customFormat="1" hidden="1"/>
    <row r="16935" s="211" customFormat="1" hidden="1"/>
    <row r="16936" s="211" customFormat="1" hidden="1"/>
    <row r="16937" s="211" customFormat="1" hidden="1"/>
    <row r="16938" s="211" customFormat="1" hidden="1"/>
    <row r="16939" s="211" customFormat="1" hidden="1"/>
    <row r="16940" s="211" customFormat="1" hidden="1"/>
    <row r="16941" s="211" customFormat="1" hidden="1"/>
    <row r="16942" s="211" customFormat="1" hidden="1"/>
    <row r="16943" s="211" customFormat="1" hidden="1"/>
    <row r="16944" s="211" customFormat="1" hidden="1"/>
    <row r="16945" s="211" customFormat="1" hidden="1"/>
    <row r="16946" s="211" customFormat="1" hidden="1"/>
    <row r="16947" s="211" customFormat="1" hidden="1"/>
    <row r="16948" s="211" customFormat="1" hidden="1"/>
    <row r="16949" s="211" customFormat="1" hidden="1"/>
    <row r="16950" s="211" customFormat="1" hidden="1"/>
    <row r="16951" s="211" customFormat="1" hidden="1"/>
    <row r="16952" s="211" customFormat="1" hidden="1"/>
    <row r="16953" s="211" customFormat="1" hidden="1"/>
    <row r="16954" s="211" customFormat="1" hidden="1"/>
    <row r="16955" s="211" customFormat="1" hidden="1"/>
    <row r="16956" s="211" customFormat="1" hidden="1"/>
    <row r="16957" s="211" customFormat="1" hidden="1"/>
    <row r="16958" s="211" customFormat="1" hidden="1"/>
    <row r="16959" s="211" customFormat="1" hidden="1"/>
    <row r="16960" s="211" customFormat="1" hidden="1"/>
    <row r="16961" s="211" customFormat="1" hidden="1"/>
    <row r="16962" s="211" customFormat="1" hidden="1"/>
    <row r="16963" s="211" customFormat="1" hidden="1"/>
    <row r="16964" s="211" customFormat="1" hidden="1"/>
    <row r="16965" s="211" customFormat="1" hidden="1"/>
    <row r="16966" s="211" customFormat="1" hidden="1"/>
    <row r="16967" s="211" customFormat="1" hidden="1"/>
    <row r="16968" s="211" customFormat="1" hidden="1"/>
    <row r="16969" s="211" customFormat="1" hidden="1"/>
    <row r="16970" s="211" customFormat="1" hidden="1"/>
    <row r="16971" s="211" customFormat="1" hidden="1"/>
    <row r="16972" s="211" customFormat="1" hidden="1"/>
    <row r="16973" s="211" customFormat="1" hidden="1"/>
    <row r="16974" s="211" customFormat="1" hidden="1"/>
    <row r="16975" s="211" customFormat="1" hidden="1"/>
    <row r="16976" s="211" customFormat="1" hidden="1"/>
    <row r="16977" s="211" customFormat="1" hidden="1"/>
    <row r="16978" s="211" customFormat="1" hidden="1"/>
    <row r="16979" s="211" customFormat="1" hidden="1"/>
    <row r="16980" s="211" customFormat="1" hidden="1"/>
    <row r="16981" s="211" customFormat="1" hidden="1"/>
    <row r="16982" s="211" customFormat="1" hidden="1"/>
    <row r="16983" s="211" customFormat="1" hidden="1"/>
    <row r="16984" s="211" customFormat="1" hidden="1"/>
    <row r="16985" s="211" customFormat="1" hidden="1"/>
    <row r="16986" s="211" customFormat="1" hidden="1"/>
    <row r="16987" s="211" customFormat="1" hidden="1"/>
    <row r="16988" s="211" customFormat="1" hidden="1"/>
    <row r="16989" s="211" customFormat="1" hidden="1"/>
    <row r="16990" s="211" customFormat="1" hidden="1"/>
    <row r="16991" s="211" customFormat="1" hidden="1"/>
    <row r="16992" s="211" customFormat="1" hidden="1"/>
    <row r="16993" s="211" customFormat="1" hidden="1"/>
    <row r="16994" s="211" customFormat="1" hidden="1"/>
    <row r="16995" s="211" customFormat="1" hidden="1"/>
    <row r="16996" s="211" customFormat="1" hidden="1"/>
    <row r="16997" s="211" customFormat="1" hidden="1"/>
    <row r="16998" s="211" customFormat="1" hidden="1"/>
    <row r="16999" s="211" customFormat="1" hidden="1"/>
    <row r="17000" s="211" customFormat="1" hidden="1"/>
    <row r="17001" s="211" customFormat="1" hidden="1"/>
    <row r="17002" s="211" customFormat="1" hidden="1"/>
    <row r="17003" s="211" customFormat="1" hidden="1"/>
    <row r="17004" s="211" customFormat="1" hidden="1"/>
    <row r="17005" s="211" customFormat="1" hidden="1"/>
    <row r="17006" s="211" customFormat="1" hidden="1"/>
    <row r="17007" s="211" customFormat="1" hidden="1"/>
    <row r="17008" s="211" customFormat="1" hidden="1"/>
    <row r="17009" s="211" customFormat="1" hidden="1"/>
    <row r="17010" s="211" customFormat="1" hidden="1"/>
    <row r="17011" s="211" customFormat="1" hidden="1"/>
    <row r="17012" s="211" customFormat="1" hidden="1"/>
    <row r="17013" s="211" customFormat="1" hidden="1"/>
    <row r="17014" s="211" customFormat="1" hidden="1"/>
    <row r="17015" s="211" customFormat="1" hidden="1"/>
    <row r="17016" s="211" customFormat="1" hidden="1"/>
    <row r="17017" s="211" customFormat="1" hidden="1"/>
    <row r="17018" s="211" customFormat="1" hidden="1"/>
    <row r="17019" s="211" customFormat="1" hidden="1"/>
    <row r="17020" s="211" customFormat="1" hidden="1"/>
    <row r="17021" s="211" customFormat="1" hidden="1"/>
    <row r="17022" s="211" customFormat="1" hidden="1"/>
    <row r="17023" s="211" customFormat="1" hidden="1"/>
    <row r="17024" s="211" customFormat="1" hidden="1"/>
    <row r="17025" s="211" customFormat="1" hidden="1"/>
    <row r="17026" s="211" customFormat="1" hidden="1"/>
    <row r="17027" s="211" customFormat="1" hidden="1"/>
    <row r="17028" s="211" customFormat="1" hidden="1"/>
    <row r="17029" s="211" customFormat="1" hidden="1"/>
    <row r="17030" s="211" customFormat="1" hidden="1"/>
    <row r="17031" s="211" customFormat="1" hidden="1"/>
    <row r="17032" s="211" customFormat="1" hidden="1"/>
    <row r="17033" s="211" customFormat="1" hidden="1"/>
    <row r="17034" s="211" customFormat="1" hidden="1"/>
    <row r="17035" s="211" customFormat="1" hidden="1"/>
    <row r="17036" s="211" customFormat="1" hidden="1"/>
    <row r="17037" s="211" customFormat="1" hidden="1"/>
    <row r="17038" s="211" customFormat="1" hidden="1"/>
    <row r="17039" s="211" customFormat="1" hidden="1"/>
    <row r="17040" s="211" customFormat="1" hidden="1"/>
    <row r="17041" s="211" customFormat="1" hidden="1"/>
    <row r="17042" s="211" customFormat="1" hidden="1"/>
    <row r="17043" s="211" customFormat="1" hidden="1"/>
    <row r="17044" s="211" customFormat="1" hidden="1"/>
    <row r="17045" s="211" customFormat="1" hidden="1"/>
    <row r="17046" s="211" customFormat="1" hidden="1"/>
    <row r="17047" s="211" customFormat="1" hidden="1"/>
    <row r="17048" s="211" customFormat="1" hidden="1"/>
    <row r="17049" s="211" customFormat="1" hidden="1"/>
    <row r="17050" s="211" customFormat="1" hidden="1"/>
    <row r="17051" s="211" customFormat="1" hidden="1"/>
    <row r="17052" s="211" customFormat="1" hidden="1"/>
    <row r="17053" s="211" customFormat="1" hidden="1"/>
    <row r="17054" s="211" customFormat="1" hidden="1"/>
    <row r="17055" s="211" customFormat="1" hidden="1"/>
    <row r="17056" s="211" customFormat="1" hidden="1"/>
    <row r="17057" s="211" customFormat="1" hidden="1"/>
    <row r="17058" s="211" customFormat="1" hidden="1"/>
    <row r="17059" s="211" customFormat="1" hidden="1"/>
    <row r="17060" s="211" customFormat="1" hidden="1"/>
    <row r="17061" s="211" customFormat="1" hidden="1"/>
    <row r="17062" s="211" customFormat="1" hidden="1"/>
    <row r="17063" s="211" customFormat="1" hidden="1"/>
    <row r="17064" s="211" customFormat="1" hidden="1"/>
    <row r="17065" s="211" customFormat="1" hidden="1"/>
    <row r="17066" s="211" customFormat="1" hidden="1"/>
    <row r="17067" s="211" customFormat="1" hidden="1"/>
    <row r="17068" s="211" customFormat="1" hidden="1"/>
    <row r="17069" s="211" customFormat="1" hidden="1"/>
    <row r="17070" s="211" customFormat="1" hidden="1"/>
    <row r="17071" s="211" customFormat="1" hidden="1"/>
    <row r="17072" s="211" customFormat="1" hidden="1"/>
    <row r="17073" s="211" customFormat="1" hidden="1"/>
    <row r="17074" s="211" customFormat="1" hidden="1"/>
    <row r="17075" s="211" customFormat="1" hidden="1"/>
    <row r="17076" s="211" customFormat="1" hidden="1"/>
    <row r="17077" s="211" customFormat="1" hidden="1"/>
    <row r="17078" s="211" customFormat="1" hidden="1"/>
    <row r="17079" s="211" customFormat="1" hidden="1"/>
    <row r="17080" s="211" customFormat="1" hidden="1"/>
    <row r="17081" s="211" customFormat="1" hidden="1"/>
    <row r="17082" s="211" customFormat="1" hidden="1"/>
    <row r="17083" s="211" customFormat="1" hidden="1"/>
    <row r="17084" s="211" customFormat="1" hidden="1"/>
    <row r="17085" s="211" customFormat="1" hidden="1"/>
    <row r="17086" s="211" customFormat="1" hidden="1"/>
    <row r="17087" s="211" customFormat="1" hidden="1"/>
    <row r="17088" s="211" customFormat="1" hidden="1"/>
    <row r="17089" s="211" customFormat="1" hidden="1"/>
    <row r="17090" s="211" customFormat="1" hidden="1"/>
    <row r="17091" s="211" customFormat="1" hidden="1"/>
    <row r="17092" s="211" customFormat="1" hidden="1"/>
    <row r="17093" s="211" customFormat="1" hidden="1"/>
    <row r="17094" s="211" customFormat="1" hidden="1"/>
    <row r="17095" s="211" customFormat="1" hidden="1"/>
    <row r="17096" s="211" customFormat="1" hidden="1"/>
    <row r="17097" s="211" customFormat="1" hidden="1"/>
    <row r="17098" s="211" customFormat="1" hidden="1"/>
    <row r="17099" s="211" customFormat="1" hidden="1"/>
    <row r="17100" s="211" customFormat="1" hidden="1"/>
    <row r="17101" s="211" customFormat="1" hidden="1"/>
    <row r="17102" s="211" customFormat="1" hidden="1"/>
    <row r="17103" s="211" customFormat="1" hidden="1"/>
    <row r="17104" s="211" customFormat="1" hidden="1"/>
    <row r="17105" s="211" customFormat="1" hidden="1"/>
    <row r="17106" s="211" customFormat="1" hidden="1"/>
    <row r="17107" s="211" customFormat="1" hidden="1"/>
    <row r="17108" s="211" customFormat="1" hidden="1"/>
    <row r="17109" s="211" customFormat="1" hidden="1"/>
    <row r="17110" s="211" customFormat="1" hidden="1"/>
    <row r="17111" s="211" customFormat="1" hidden="1"/>
    <row r="17112" s="211" customFormat="1" hidden="1"/>
    <row r="17113" s="211" customFormat="1" hidden="1"/>
    <row r="17114" s="211" customFormat="1" hidden="1"/>
    <row r="17115" s="211" customFormat="1" hidden="1"/>
    <row r="17116" s="211" customFormat="1" hidden="1"/>
    <row r="17117" s="211" customFormat="1" hidden="1"/>
    <row r="17118" s="211" customFormat="1" hidden="1"/>
    <row r="17119" s="211" customFormat="1" hidden="1"/>
    <row r="17120" s="211" customFormat="1" hidden="1"/>
    <row r="17121" s="211" customFormat="1" hidden="1"/>
    <row r="17122" s="211" customFormat="1" hidden="1"/>
    <row r="17123" s="211" customFormat="1" hidden="1"/>
    <row r="17124" s="211" customFormat="1" hidden="1"/>
    <row r="17125" s="211" customFormat="1" hidden="1"/>
    <row r="17126" s="211" customFormat="1" hidden="1"/>
    <row r="17127" s="211" customFormat="1" hidden="1"/>
    <row r="17128" s="211" customFormat="1" hidden="1"/>
    <row r="17129" s="211" customFormat="1" hidden="1"/>
    <row r="17130" s="211" customFormat="1" hidden="1"/>
    <row r="17131" s="211" customFormat="1" hidden="1"/>
    <row r="17132" s="211" customFormat="1" hidden="1"/>
    <row r="17133" s="211" customFormat="1" hidden="1"/>
    <row r="17134" s="211" customFormat="1" hidden="1"/>
    <row r="17135" s="211" customFormat="1" hidden="1"/>
    <row r="17136" s="211" customFormat="1" hidden="1"/>
    <row r="17137" s="211" customFormat="1" hidden="1"/>
    <row r="17138" s="211" customFormat="1" hidden="1"/>
    <row r="17139" s="211" customFormat="1" hidden="1"/>
    <row r="17140" s="211" customFormat="1" hidden="1"/>
    <row r="17141" s="211" customFormat="1" hidden="1"/>
    <row r="17142" s="211" customFormat="1" hidden="1"/>
    <row r="17143" s="211" customFormat="1" hidden="1"/>
    <row r="17144" s="211" customFormat="1" hidden="1"/>
    <row r="17145" s="211" customFormat="1" hidden="1"/>
    <row r="17146" s="211" customFormat="1" hidden="1"/>
    <row r="17147" s="211" customFormat="1" hidden="1"/>
    <row r="17148" s="211" customFormat="1" hidden="1"/>
    <row r="17149" s="211" customFormat="1" hidden="1"/>
    <row r="17150" s="211" customFormat="1" hidden="1"/>
    <row r="17151" s="211" customFormat="1" hidden="1"/>
    <row r="17152" s="211" customFormat="1" hidden="1"/>
    <row r="17153" s="211" customFormat="1" hidden="1"/>
    <row r="17154" s="211" customFormat="1" hidden="1"/>
    <row r="17155" s="211" customFormat="1" hidden="1"/>
    <row r="17156" s="211" customFormat="1" hidden="1"/>
    <row r="17157" s="211" customFormat="1" hidden="1"/>
    <row r="17158" s="211" customFormat="1" hidden="1"/>
    <row r="17159" s="211" customFormat="1" hidden="1"/>
    <row r="17160" s="211" customFormat="1" hidden="1"/>
    <row r="17161" s="211" customFormat="1" hidden="1"/>
    <row r="17162" s="211" customFormat="1" hidden="1"/>
    <row r="17163" s="211" customFormat="1" hidden="1"/>
    <row r="17164" s="211" customFormat="1" hidden="1"/>
    <row r="17165" s="211" customFormat="1" hidden="1"/>
    <row r="17166" s="211" customFormat="1" hidden="1"/>
    <row r="17167" s="211" customFormat="1" hidden="1"/>
    <row r="17168" s="211" customFormat="1" hidden="1"/>
    <row r="17169" s="211" customFormat="1" hidden="1"/>
    <row r="17170" s="211" customFormat="1" hidden="1"/>
    <row r="17171" s="211" customFormat="1" hidden="1"/>
    <row r="17172" s="211" customFormat="1" hidden="1"/>
    <row r="17173" s="211" customFormat="1" hidden="1"/>
    <row r="17174" s="211" customFormat="1" hidden="1"/>
    <row r="17175" s="211" customFormat="1" hidden="1"/>
    <row r="17176" s="211" customFormat="1" hidden="1"/>
    <row r="17177" s="211" customFormat="1" hidden="1"/>
    <row r="17178" s="211" customFormat="1" hidden="1"/>
    <row r="17179" s="211" customFormat="1" hidden="1"/>
    <row r="17180" s="211" customFormat="1" hidden="1"/>
    <row r="17181" s="211" customFormat="1" hidden="1"/>
    <row r="17182" s="211" customFormat="1" hidden="1"/>
    <row r="17183" s="211" customFormat="1" hidden="1"/>
    <row r="17184" s="211" customFormat="1" hidden="1"/>
    <row r="17185" s="211" customFormat="1" hidden="1"/>
    <row r="17186" s="211" customFormat="1" hidden="1"/>
    <row r="17187" s="211" customFormat="1" hidden="1"/>
    <row r="17188" s="211" customFormat="1" hidden="1"/>
    <row r="17189" s="211" customFormat="1" hidden="1"/>
    <row r="17190" s="211" customFormat="1" hidden="1"/>
    <row r="17191" s="211" customFormat="1" hidden="1"/>
    <row r="17192" s="211" customFormat="1" hidden="1"/>
    <row r="17193" s="211" customFormat="1" hidden="1"/>
    <row r="17194" s="211" customFormat="1" hidden="1"/>
    <row r="17195" s="211" customFormat="1" hidden="1"/>
    <row r="17196" s="211" customFormat="1" hidden="1"/>
    <row r="17197" s="211" customFormat="1" hidden="1"/>
    <row r="17198" s="211" customFormat="1" hidden="1"/>
    <row r="17199" s="211" customFormat="1" hidden="1"/>
    <row r="17200" s="211" customFormat="1" hidden="1"/>
    <row r="17201" s="211" customFormat="1" hidden="1"/>
    <row r="17202" s="211" customFormat="1" hidden="1"/>
    <row r="17203" s="211" customFormat="1" hidden="1"/>
    <row r="17204" s="211" customFormat="1" hidden="1"/>
    <row r="17205" s="211" customFormat="1" hidden="1"/>
    <row r="17206" s="211" customFormat="1" hidden="1"/>
    <row r="17207" s="211" customFormat="1" hidden="1"/>
    <row r="17208" s="211" customFormat="1" hidden="1"/>
    <row r="17209" s="211" customFormat="1" hidden="1"/>
    <row r="17210" s="211" customFormat="1" hidden="1"/>
    <row r="17211" s="211" customFormat="1" hidden="1"/>
    <row r="17212" s="211" customFormat="1" hidden="1"/>
    <row r="17213" s="211" customFormat="1" hidden="1"/>
    <row r="17214" s="211" customFormat="1" hidden="1"/>
    <row r="17215" s="211" customFormat="1" hidden="1"/>
    <row r="17216" s="211" customFormat="1" hidden="1"/>
    <row r="17217" s="211" customFormat="1" hidden="1"/>
    <row r="17218" s="211" customFormat="1" hidden="1"/>
    <row r="17219" s="211" customFormat="1" hidden="1"/>
    <row r="17220" s="211" customFormat="1" hidden="1"/>
    <row r="17221" s="211" customFormat="1" hidden="1"/>
    <row r="17222" s="211" customFormat="1" hidden="1"/>
    <row r="17223" s="211" customFormat="1" hidden="1"/>
    <row r="17224" s="211" customFormat="1" hidden="1"/>
    <row r="17225" s="211" customFormat="1" hidden="1"/>
    <row r="17226" s="211" customFormat="1" hidden="1"/>
    <row r="17227" s="211" customFormat="1" hidden="1"/>
    <row r="17228" s="211" customFormat="1" hidden="1"/>
    <row r="17229" s="211" customFormat="1" hidden="1"/>
    <row r="17230" s="211" customFormat="1" hidden="1"/>
    <row r="17231" s="211" customFormat="1" hidden="1"/>
    <row r="17232" s="211" customFormat="1" hidden="1"/>
    <row r="17233" s="211" customFormat="1" hidden="1"/>
    <row r="17234" s="211" customFormat="1" hidden="1"/>
    <row r="17235" s="211" customFormat="1" hidden="1"/>
    <row r="17236" s="211" customFormat="1" hidden="1"/>
    <row r="17237" s="211" customFormat="1" hidden="1"/>
    <row r="17238" s="211" customFormat="1" hidden="1"/>
    <row r="17239" s="211" customFormat="1" hidden="1"/>
    <row r="17240" s="211" customFormat="1" hidden="1"/>
    <row r="17241" s="211" customFormat="1" hidden="1"/>
    <row r="17242" s="211" customFormat="1" hidden="1"/>
    <row r="17243" s="211" customFormat="1" hidden="1"/>
    <row r="17244" s="211" customFormat="1" hidden="1"/>
    <row r="17245" s="211" customFormat="1" hidden="1"/>
    <row r="17246" s="211" customFormat="1" hidden="1"/>
    <row r="17247" s="211" customFormat="1" hidden="1"/>
    <row r="17248" s="211" customFormat="1" hidden="1"/>
    <row r="17249" s="211" customFormat="1" hidden="1"/>
    <row r="17250" s="211" customFormat="1" hidden="1"/>
    <row r="17251" s="211" customFormat="1" hidden="1"/>
    <row r="17252" s="211" customFormat="1" hidden="1"/>
    <row r="17253" s="211" customFormat="1" hidden="1"/>
    <row r="17254" s="211" customFormat="1" hidden="1"/>
    <row r="17255" s="211" customFormat="1" hidden="1"/>
    <row r="17256" s="211" customFormat="1" hidden="1"/>
    <row r="17257" s="211" customFormat="1" hidden="1"/>
    <row r="17258" s="211" customFormat="1" hidden="1"/>
    <row r="17259" s="211" customFormat="1" hidden="1"/>
    <row r="17260" s="211" customFormat="1" hidden="1"/>
    <row r="17261" s="211" customFormat="1" hidden="1"/>
    <row r="17262" s="211" customFormat="1" hidden="1"/>
    <row r="17263" s="211" customFormat="1" hidden="1"/>
    <row r="17264" s="211" customFormat="1" hidden="1"/>
    <row r="17265" s="211" customFormat="1" hidden="1"/>
    <row r="17266" s="211" customFormat="1" hidden="1"/>
    <row r="17267" s="211" customFormat="1" hidden="1"/>
    <row r="17268" s="211" customFormat="1" hidden="1"/>
    <row r="17269" s="211" customFormat="1" hidden="1"/>
    <row r="17270" s="211" customFormat="1" hidden="1"/>
    <row r="17271" s="211" customFormat="1" hidden="1"/>
    <row r="17272" s="211" customFormat="1" hidden="1"/>
    <row r="17273" s="211" customFormat="1" hidden="1"/>
    <row r="17274" s="211" customFormat="1" hidden="1"/>
    <row r="17275" s="211" customFormat="1" hidden="1"/>
    <row r="17276" s="211" customFormat="1" hidden="1"/>
    <row r="17277" s="211" customFormat="1" hidden="1"/>
    <row r="17278" s="211" customFormat="1" hidden="1"/>
    <row r="17279" s="211" customFormat="1" hidden="1"/>
    <row r="17280" s="211" customFormat="1" hidden="1"/>
    <row r="17281" s="211" customFormat="1" hidden="1"/>
    <row r="17282" s="211" customFormat="1" hidden="1"/>
    <row r="17283" s="211" customFormat="1" hidden="1"/>
    <row r="17284" s="211" customFormat="1" hidden="1"/>
    <row r="17285" s="211" customFormat="1" hidden="1"/>
    <row r="17286" s="211" customFormat="1" hidden="1"/>
    <row r="17287" s="211" customFormat="1" hidden="1"/>
    <row r="17288" s="211" customFormat="1" hidden="1"/>
    <row r="17289" s="211" customFormat="1" hidden="1"/>
    <row r="17290" s="211" customFormat="1" hidden="1"/>
    <row r="17291" s="211" customFormat="1" hidden="1"/>
    <row r="17292" s="211" customFormat="1" hidden="1"/>
    <row r="17293" s="211" customFormat="1" hidden="1"/>
    <row r="17294" s="211" customFormat="1" hidden="1"/>
    <row r="17295" s="211" customFormat="1" hidden="1"/>
    <row r="17296" s="211" customFormat="1" hidden="1"/>
    <row r="17297" s="211" customFormat="1" hidden="1"/>
    <row r="17298" s="211" customFormat="1" hidden="1"/>
    <row r="17299" s="211" customFormat="1" hidden="1"/>
    <row r="17300" s="211" customFormat="1" hidden="1"/>
    <row r="17301" s="211" customFormat="1" hidden="1"/>
    <row r="17302" s="211" customFormat="1" hidden="1"/>
    <row r="17303" s="211" customFormat="1" hidden="1"/>
    <row r="17304" s="211" customFormat="1" hidden="1"/>
    <row r="17305" s="211" customFormat="1" hidden="1"/>
    <row r="17306" s="211" customFormat="1" hidden="1"/>
    <row r="17307" s="211" customFormat="1" hidden="1"/>
    <row r="17308" s="211" customFormat="1" hidden="1"/>
    <row r="17309" s="211" customFormat="1" hidden="1"/>
    <row r="17310" s="211" customFormat="1" hidden="1"/>
    <row r="17311" s="211" customFormat="1" hidden="1"/>
    <row r="17312" s="211" customFormat="1" hidden="1"/>
    <row r="17313" s="211" customFormat="1" hidden="1"/>
    <row r="17314" s="211" customFormat="1" hidden="1"/>
    <row r="17315" s="211" customFormat="1" hidden="1"/>
    <row r="17316" s="211" customFormat="1" hidden="1"/>
    <row r="17317" s="211" customFormat="1" hidden="1"/>
    <row r="17318" s="211" customFormat="1" hidden="1"/>
    <row r="17319" s="211" customFormat="1" hidden="1"/>
    <row r="17320" s="211" customFormat="1" hidden="1"/>
    <row r="17321" s="211" customFormat="1" hidden="1"/>
    <row r="17322" s="211" customFormat="1" hidden="1"/>
    <row r="17323" s="211" customFormat="1" hidden="1"/>
    <row r="17324" s="211" customFormat="1" hidden="1"/>
    <row r="17325" s="211" customFormat="1" hidden="1"/>
    <row r="17326" s="211" customFormat="1" hidden="1"/>
    <row r="17327" s="211" customFormat="1" hidden="1"/>
    <row r="17328" s="211" customFormat="1" hidden="1"/>
    <row r="17329" s="211" customFormat="1" hidden="1"/>
    <row r="17330" s="211" customFormat="1" hidden="1"/>
    <row r="17331" s="211" customFormat="1" hidden="1"/>
    <row r="17332" s="211" customFormat="1" hidden="1"/>
    <row r="17333" s="211" customFormat="1" hidden="1"/>
    <row r="17334" s="211" customFormat="1" hidden="1"/>
    <row r="17335" s="211" customFormat="1" hidden="1"/>
    <row r="17336" s="211" customFormat="1" hidden="1"/>
    <row r="17337" s="211" customFormat="1" hidden="1"/>
    <row r="17338" s="211" customFormat="1" hidden="1"/>
    <row r="17339" s="211" customFormat="1" hidden="1"/>
    <row r="17340" s="211" customFormat="1" hidden="1"/>
    <row r="17341" s="211" customFormat="1" hidden="1"/>
    <row r="17342" s="211" customFormat="1" hidden="1"/>
    <row r="17343" s="211" customFormat="1" hidden="1"/>
    <row r="17344" s="211" customFormat="1" hidden="1"/>
    <row r="17345" s="211" customFormat="1" hidden="1"/>
    <row r="17346" s="211" customFormat="1" hidden="1"/>
    <row r="17347" s="211" customFormat="1" hidden="1"/>
    <row r="17348" s="211" customFormat="1" hidden="1"/>
    <row r="17349" s="211" customFormat="1" hidden="1"/>
    <row r="17350" s="211" customFormat="1" hidden="1"/>
    <row r="17351" s="211" customFormat="1" hidden="1"/>
    <row r="17352" s="211" customFormat="1" hidden="1"/>
    <row r="17353" s="211" customFormat="1" hidden="1"/>
    <row r="17354" s="211" customFormat="1" hidden="1"/>
    <row r="17355" s="211" customFormat="1" hidden="1"/>
    <row r="17356" s="211" customFormat="1" hidden="1"/>
    <row r="17357" s="211" customFormat="1" hidden="1"/>
    <row r="17358" s="211" customFormat="1" hidden="1"/>
    <row r="17359" s="211" customFormat="1" hidden="1"/>
    <row r="17360" s="211" customFormat="1" hidden="1"/>
    <row r="17361" s="211" customFormat="1" hidden="1"/>
    <row r="17362" s="211" customFormat="1" hidden="1"/>
    <row r="17363" s="211" customFormat="1" hidden="1"/>
    <row r="17364" s="211" customFormat="1" hidden="1"/>
    <row r="17365" s="211" customFormat="1" hidden="1"/>
    <row r="17366" s="211" customFormat="1" hidden="1"/>
    <row r="17367" s="211" customFormat="1" hidden="1"/>
    <row r="17368" s="211" customFormat="1" hidden="1"/>
    <row r="17369" s="211" customFormat="1" hidden="1"/>
    <row r="17370" s="211" customFormat="1" hidden="1"/>
    <row r="17371" s="211" customFormat="1" hidden="1"/>
    <row r="17372" s="211" customFormat="1" hidden="1"/>
    <row r="17373" s="211" customFormat="1" hidden="1"/>
    <row r="17374" s="211" customFormat="1" hidden="1"/>
    <row r="17375" s="211" customFormat="1" hidden="1"/>
    <row r="17376" s="211" customFormat="1" hidden="1"/>
    <row r="17377" s="211" customFormat="1" hidden="1"/>
    <row r="17378" s="211" customFormat="1" hidden="1"/>
    <row r="17379" s="211" customFormat="1" hidden="1"/>
    <row r="17380" s="211" customFormat="1" hidden="1"/>
    <row r="17381" s="211" customFormat="1" hidden="1"/>
    <row r="17382" s="211" customFormat="1" hidden="1"/>
    <row r="17383" s="211" customFormat="1" hidden="1"/>
    <row r="17384" s="211" customFormat="1" hidden="1"/>
    <row r="17385" s="211" customFormat="1" hidden="1"/>
    <row r="17386" s="211" customFormat="1" hidden="1"/>
    <row r="17387" s="211" customFormat="1" hidden="1"/>
    <row r="17388" s="211" customFormat="1" hidden="1"/>
    <row r="17389" s="211" customFormat="1" hidden="1"/>
    <row r="17390" s="211" customFormat="1" hidden="1"/>
    <row r="17391" s="211" customFormat="1" hidden="1"/>
    <row r="17392" s="211" customFormat="1" hidden="1"/>
    <row r="17393" s="211" customFormat="1" hidden="1"/>
    <row r="17394" s="211" customFormat="1" hidden="1"/>
    <row r="17395" s="211" customFormat="1" hidden="1"/>
    <row r="17396" s="211" customFormat="1" hidden="1"/>
    <row r="17397" s="211" customFormat="1" hidden="1"/>
    <row r="17398" s="211" customFormat="1" hidden="1"/>
    <row r="17399" s="211" customFormat="1" hidden="1"/>
    <row r="17400" s="211" customFormat="1" hidden="1"/>
    <row r="17401" s="211" customFormat="1" hidden="1"/>
    <row r="17402" s="211" customFormat="1" hidden="1"/>
    <row r="17403" s="211" customFormat="1" hidden="1"/>
    <row r="17404" s="211" customFormat="1" hidden="1"/>
    <row r="17405" s="211" customFormat="1" hidden="1"/>
    <row r="17406" s="211" customFormat="1" hidden="1"/>
    <row r="17407" s="211" customFormat="1" hidden="1"/>
    <row r="17408" s="211" customFormat="1" hidden="1"/>
    <row r="17409" s="211" customFormat="1" hidden="1"/>
    <row r="17410" s="211" customFormat="1" hidden="1"/>
    <row r="17411" s="211" customFormat="1" hidden="1"/>
    <row r="17412" s="211" customFormat="1" hidden="1"/>
    <row r="17413" s="211" customFormat="1" hidden="1"/>
    <row r="17414" s="211" customFormat="1" hidden="1"/>
    <row r="17415" s="211" customFormat="1" hidden="1"/>
    <row r="17416" s="211" customFormat="1" hidden="1"/>
    <row r="17417" s="211" customFormat="1" hidden="1"/>
    <row r="17418" s="211" customFormat="1" hidden="1"/>
    <row r="17419" s="211" customFormat="1" hidden="1"/>
    <row r="17420" s="211" customFormat="1" hidden="1"/>
    <row r="17421" s="211" customFormat="1" hidden="1"/>
    <row r="17422" s="211" customFormat="1" hidden="1"/>
    <row r="17423" s="211" customFormat="1" hidden="1"/>
    <row r="17424" s="211" customFormat="1" hidden="1"/>
    <row r="17425" s="211" customFormat="1" hidden="1"/>
    <row r="17426" s="211" customFormat="1" hidden="1"/>
    <row r="17427" s="211" customFormat="1" hidden="1"/>
    <row r="17428" s="211" customFormat="1" hidden="1"/>
    <row r="17429" s="211" customFormat="1" hidden="1"/>
    <row r="17430" s="211" customFormat="1" hidden="1"/>
    <row r="17431" s="211" customFormat="1" hidden="1"/>
    <row r="17432" s="211" customFormat="1" hidden="1"/>
    <row r="17433" s="211" customFormat="1" hidden="1"/>
    <row r="17434" s="211" customFormat="1" hidden="1"/>
    <row r="17435" s="211" customFormat="1" hidden="1"/>
    <row r="17436" s="211" customFormat="1" hidden="1"/>
    <row r="17437" s="211" customFormat="1" hidden="1"/>
    <row r="17438" s="211" customFormat="1" hidden="1"/>
    <row r="17439" s="211" customFormat="1" hidden="1"/>
    <row r="17440" s="211" customFormat="1" hidden="1"/>
    <row r="17441" s="211" customFormat="1" hidden="1"/>
    <row r="17442" s="211" customFormat="1" hidden="1"/>
    <row r="17443" s="211" customFormat="1" hidden="1"/>
    <row r="17444" s="211" customFormat="1" hidden="1"/>
    <row r="17445" s="211" customFormat="1" hidden="1"/>
    <row r="17446" s="211" customFormat="1" hidden="1"/>
    <row r="17447" s="211" customFormat="1" hidden="1"/>
    <row r="17448" s="211" customFormat="1" hidden="1"/>
    <row r="17449" s="211" customFormat="1" hidden="1"/>
    <row r="17450" s="211" customFormat="1" hidden="1"/>
    <row r="17451" s="211" customFormat="1" hidden="1"/>
    <row r="17452" s="211" customFormat="1" hidden="1"/>
    <row r="17453" s="211" customFormat="1" hidden="1"/>
    <row r="17454" s="211" customFormat="1" hidden="1"/>
    <row r="17455" s="211" customFormat="1" hidden="1"/>
    <row r="17456" s="211" customFormat="1" hidden="1"/>
    <row r="17457" s="211" customFormat="1" hidden="1"/>
    <row r="17458" s="211" customFormat="1" hidden="1"/>
    <row r="17459" s="211" customFormat="1" hidden="1"/>
    <row r="17460" s="211" customFormat="1" hidden="1"/>
    <row r="17461" s="211" customFormat="1" hidden="1"/>
    <row r="17462" s="211" customFormat="1" hidden="1"/>
    <row r="17463" s="211" customFormat="1" hidden="1"/>
    <row r="17464" s="211" customFormat="1" hidden="1"/>
    <row r="17465" s="211" customFormat="1" hidden="1"/>
    <row r="17466" s="211" customFormat="1" hidden="1"/>
    <row r="17467" s="211" customFormat="1" hidden="1"/>
    <row r="17468" s="211" customFormat="1" hidden="1"/>
    <row r="17469" s="211" customFormat="1" hidden="1"/>
    <row r="17470" s="211" customFormat="1" hidden="1"/>
    <row r="17471" s="211" customFormat="1" hidden="1"/>
    <row r="17472" s="211" customFormat="1" hidden="1"/>
    <row r="17473" s="211" customFormat="1" hidden="1"/>
    <row r="17474" s="211" customFormat="1" hidden="1"/>
    <row r="17475" s="211" customFormat="1" hidden="1"/>
    <row r="17476" s="211" customFormat="1" hidden="1"/>
    <row r="17477" s="211" customFormat="1" hidden="1"/>
    <row r="17478" s="211" customFormat="1" hidden="1"/>
    <row r="17479" s="211" customFormat="1" hidden="1"/>
    <row r="17480" s="211" customFormat="1" hidden="1"/>
    <row r="17481" s="211" customFormat="1" hidden="1"/>
    <row r="17482" s="211" customFormat="1" hidden="1"/>
    <row r="17483" s="211" customFormat="1" hidden="1"/>
    <row r="17484" s="211" customFormat="1" hidden="1"/>
    <row r="17485" s="211" customFormat="1" hidden="1"/>
    <row r="17486" s="211" customFormat="1" hidden="1"/>
    <row r="17487" s="211" customFormat="1" hidden="1"/>
    <row r="17488" s="211" customFormat="1" hidden="1"/>
    <row r="17489" s="211" customFormat="1" hidden="1"/>
    <row r="17490" s="211" customFormat="1" hidden="1"/>
    <row r="17491" s="211" customFormat="1" hidden="1"/>
    <row r="17492" s="211" customFormat="1" hidden="1"/>
    <row r="17493" s="211" customFormat="1" hidden="1"/>
    <row r="17494" s="211" customFormat="1" hidden="1"/>
    <row r="17495" s="211" customFormat="1" hidden="1"/>
    <row r="17496" s="211" customFormat="1" hidden="1"/>
    <row r="17497" s="211" customFormat="1" hidden="1"/>
    <row r="17498" s="211" customFormat="1" hidden="1"/>
    <row r="17499" s="211" customFormat="1" hidden="1"/>
    <row r="17500" s="211" customFormat="1" hidden="1"/>
    <row r="17501" s="211" customFormat="1" hidden="1"/>
    <row r="17502" s="211" customFormat="1" hidden="1"/>
    <row r="17503" s="211" customFormat="1" hidden="1"/>
    <row r="17504" s="211" customFormat="1" hidden="1"/>
    <row r="17505" s="211" customFormat="1" hidden="1"/>
    <row r="17506" s="211" customFormat="1" hidden="1"/>
    <row r="17507" s="211" customFormat="1" hidden="1"/>
    <row r="17508" s="211" customFormat="1" hidden="1"/>
    <row r="17509" s="211" customFormat="1" hidden="1"/>
    <row r="17510" s="211" customFormat="1" hidden="1"/>
    <row r="17511" s="211" customFormat="1" hidden="1"/>
    <row r="17512" s="211" customFormat="1" hidden="1"/>
    <row r="17513" s="211" customFormat="1" hidden="1"/>
    <row r="17514" s="211" customFormat="1" hidden="1"/>
    <row r="17515" s="211" customFormat="1" hidden="1"/>
    <row r="17516" s="211" customFormat="1" hidden="1"/>
    <row r="17517" s="211" customFormat="1" hidden="1"/>
    <row r="17518" s="211" customFormat="1" hidden="1"/>
    <row r="17519" s="211" customFormat="1" hidden="1"/>
    <row r="17520" s="211" customFormat="1" hidden="1"/>
    <row r="17521" s="211" customFormat="1" hidden="1"/>
    <row r="17522" s="211" customFormat="1" hidden="1"/>
    <row r="17523" s="211" customFormat="1" hidden="1"/>
    <row r="17524" s="211" customFormat="1" hidden="1"/>
    <row r="17525" s="211" customFormat="1" hidden="1"/>
    <row r="17526" s="211" customFormat="1" hidden="1"/>
    <row r="17527" s="211" customFormat="1" hidden="1"/>
    <row r="17528" s="211" customFormat="1" hidden="1"/>
    <row r="17529" s="211" customFormat="1" hidden="1"/>
    <row r="17530" s="211" customFormat="1" hidden="1"/>
    <row r="17531" s="211" customFormat="1" hidden="1"/>
    <row r="17532" s="211" customFormat="1" hidden="1"/>
    <row r="17533" s="211" customFormat="1" hidden="1"/>
    <row r="17534" s="211" customFormat="1" hidden="1"/>
    <row r="17535" s="211" customFormat="1" hidden="1"/>
    <row r="17536" s="211" customFormat="1" hidden="1"/>
    <row r="17537" s="211" customFormat="1" hidden="1"/>
    <row r="17538" s="211" customFormat="1" hidden="1"/>
    <row r="17539" s="211" customFormat="1" hidden="1"/>
    <row r="17540" s="211" customFormat="1" hidden="1"/>
    <row r="17541" s="211" customFormat="1" hidden="1"/>
    <row r="17542" s="211" customFormat="1" hidden="1"/>
    <row r="17543" s="211" customFormat="1" hidden="1"/>
    <row r="17544" s="211" customFormat="1" hidden="1"/>
    <row r="17545" s="211" customFormat="1" hidden="1"/>
    <row r="17546" s="211" customFormat="1" hidden="1"/>
    <row r="17547" s="211" customFormat="1" hidden="1"/>
    <row r="17548" s="211" customFormat="1" hidden="1"/>
    <row r="17549" s="211" customFormat="1" hidden="1"/>
    <row r="17550" s="211" customFormat="1" hidden="1"/>
    <row r="17551" s="211" customFormat="1" hidden="1"/>
    <row r="17552" s="211" customFormat="1" hidden="1"/>
    <row r="17553" s="211" customFormat="1" hidden="1"/>
    <row r="17554" s="211" customFormat="1" hidden="1"/>
    <row r="17555" s="211" customFormat="1" hidden="1"/>
    <row r="17556" s="211" customFormat="1" hidden="1"/>
    <row r="17557" s="211" customFormat="1" hidden="1"/>
    <row r="17558" s="211" customFormat="1" hidden="1"/>
    <row r="17559" s="211" customFormat="1" hidden="1"/>
    <row r="17560" s="211" customFormat="1" hidden="1"/>
    <row r="17561" s="211" customFormat="1" hidden="1"/>
    <row r="17562" s="211" customFormat="1" hidden="1"/>
    <row r="17563" s="211" customFormat="1" hidden="1"/>
    <row r="17564" s="211" customFormat="1" hidden="1"/>
    <row r="17565" s="211" customFormat="1" hidden="1"/>
    <row r="17566" s="211" customFormat="1" hidden="1"/>
    <row r="17567" s="211" customFormat="1" hidden="1"/>
    <row r="17568" s="211" customFormat="1" hidden="1"/>
    <row r="17569" s="211" customFormat="1" hidden="1"/>
    <row r="17570" s="211" customFormat="1" hidden="1"/>
    <row r="17571" s="211" customFormat="1" hidden="1"/>
    <row r="17572" s="211" customFormat="1" hidden="1"/>
    <row r="17573" s="211" customFormat="1" hidden="1"/>
    <row r="17574" s="211" customFormat="1" hidden="1"/>
    <row r="17575" s="211" customFormat="1" hidden="1"/>
    <row r="17576" s="211" customFormat="1" hidden="1"/>
    <row r="17577" s="211" customFormat="1" hidden="1"/>
    <row r="17578" s="211" customFormat="1" hidden="1"/>
    <row r="17579" s="211" customFormat="1" hidden="1"/>
    <row r="17580" s="211" customFormat="1" hidden="1"/>
    <row r="17581" s="211" customFormat="1" hidden="1"/>
    <row r="17582" s="211" customFormat="1" hidden="1"/>
    <row r="17583" s="211" customFormat="1" hidden="1"/>
    <row r="17584" s="211" customFormat="1" hidden="1"/>
    <row r="17585" s="211" customFormat="1" hidden="1"/>
    <row r="17586" s="211" customFormat="1" hidden="1"/>
    <row r="17587" s="211" customFormat="1" hidden="1"/>
    <row r="17588" s="211" customFormat="1" hidden="1"/>
    <row r="17589" s="211" customFormat="1" hidden="1"/>
    <row r="17590" s="211" customFormat="1" hidden="1"/>
    <row r="17591" s="211" customFormat="1" hidden="1"/>
    <row r="17592" s="211" customFormat="1" hidden="1"/>
    <row r="17593" s="211" customFormat="1" hidden="1"/>
    <row r="17594" s="211" customFormat="1" hidden="1"/>
    <row r="17595" s="211" customFormat="1" hidden="1"/>
    <row r="17596" s="211" customFormat="1" hidden="1"/>
    <row r="17597" s="211" customFormat="1" hidden="1"/>
    <row r="17598" s="211" customFormat="1" hidden="1"/>
    <row r="17599" s="211" customFormat="1" hidden="1"/>
    <row r="17600" s="211" customFormat="1" hidden="1"/>
    <row r="17601" s="211" customFormat="1" hidden="1"/>
    <row r="17602" s="211" customFormat="1" hidden="1"/>
    <row r="17603" s="211" customFormat="1" hidden="1"/>
    <row r="17604" s="211" customFormat="1" hidden="1"/>
    <row r="17605" s="211" customFormat="1" hidden="1"/>
    <row r="17606" s="211" customFormat="1" hidden="1"/>
    <row r="17607" s="211" customFormat="1" hidden="1"/>
    <row r="17608" s="211" customFormat="1" hidden="1"/>
    <row r="17609" s="211" customFormat="1" hidden="1"/>
    <row r="17610" s="211" customFormat="1" hidden="1"/>
    <row r="17611" s="211" customFormat="1" hidden="1"/>
    <row r="17612" s="211" customFormat="1" hidden="1"/>
    <row r="17613" s="211" customFormat="1" hidden="1"/>
    <row r="17614" s="211" customFormat="1" hidden="1"/>
    <row r="17615" s="211" customFormat="1" hidden="1"/>
    <row r="17616" s="211" customFormat="1" hidden="1"/>
    <row r="17617" s="211" customFormat="1" hidden="1"/>
    <row r="17618" s="211" customFormat="1" hidden="1"/>
    <row r="17619" s="211" customFormat="1" hidden="1"/>
    <row r="17620" s="211" customFormat="1" hidden="1"/>
    <row r="17621" s="211" customFormat="1" hidden="1"/>
    <row r="17622" s="211" customFormat="1" hidden="1"/>
    <row r="17623" s="211" customFormat="1" hidden="1"/>
    <row r="17624" s="211" customFormat="1" hidden="1"/>
    <row r="17625" s="211" customFormat="1" hidden="1"/>
    <row r="17626" s="211" customFormat="1" hidden="1"/>
    <row r="17627" s="211" customFormat="1" hidden="1"/>
    <row r="17628" s="211" customFormat="1" hidden="1"/>
    <row r="17629" s="211" customFormat="1" hidden="1"/>
    <row r="17630" s="211" customFormat="1" hidden="1"/>
    <row r="17631" s="211" customFormat="1" hidden="1"/>
    <row r="17632" s="211" customFormat="1" hidden="1"/>
    <row r="17633" s="211" customFormat="1" hidden="1"/>
    <row r="17634" s="211" customFormat="1" hidden="1"/>
    <row r="17635" s="211" customFormat="1" hidden="1"/>
    <row r="17636" s="211" customFormat="1" hidden="1"/>
    <row r="17637" s="211" customFormat="1" hidden="1"/>
    <row r="17638" s="211" customFormat="1" hidden="1"/>
    <row r="17639" s="211" customFormat="1" hidden="1"/>
    <row r="17640" s="211" customFormat="1" hidden="1"/>
    <row r="17641" s="211" customFormat="1" hidden="1"/>
    <row r="17642" s="211" customFormat="1" hidden="1"/>
    <row r="17643" s="211" customFormat="1" hidden="1"/>
    <row r="17644" s="211" customFormat="1" hidden="1"/>
    <row r="17645" s="211" customFormat="1" hidden="1"/>
    <row r="17646" s="211" customFormat="1" hidden="1"/>
    <row r="17647" s="211" customFormat="1" hidden="1"/>
    <row r="17648" s="211" customFormat="1" hidden="1"/>
    <row r="17649" s="211" customFormat="1" hidden="1"/>
    <row r="17650" s="211" customFormat="1" hidden="1"/>
    <row r="17651" s="211" customFormat="1" hidden="1"/>
    <row r="17652" s="211" customFormat="1" hidden="1"/>
    <row r="17653" s="211" customFormat="1" hidden="1"/>
    <row r="17654" s="211" customFormat="1" hidden="1"/>
    <row r="17655" s="211" customFormat="1" hidden="1"/>
    <row r="17656" s="211" customFormat="1" hidden="1"/>
    <row r="17657" s="211" customFormat="1" hidden="1"/>
    <row r="17658" s="211" customFormat="1" hidden="1"/>
    <row r="17659" s="211" customFormat="1" hidden="1"/>
    <row r="17660" s="211" customFormat="1" hidden="1"/>
    <row r="17661" s="211" customFormat="1" hidden="1"/>
    <row r="17662" s="211" customFormat="1" hidden="1"/>
    <row r="17663" s="211" customFormat="1" hidden="1"/>
    <row r="17664" s="211" customFormat="1" hidden="1"/>
    <row r="17665" s="211" customFormat="1" hidden="1"/>
    <row r="17666" s="211" customFormat="1" hidden="1"/>
    <row r="17667" s="211" customFormat="1" hidden="1"/>
    <row r="17668" s="211" customFormat="1" hidden="1"/>
    <row r="17669" s="211" customFormat="1" hidden="1"/>
    <row r="17670" s="211" customFormat="1" hidden="1"/>
    <row r="17671" s="211" customFormat="1" hidden="1"/>
    <row r="17672" s="211" customFormat="1" hidden="1"/>
    <row r="17673" s="211" customFormat="1" hidden="1"/>
    <row r="17674" s="211" customFormat="1" hidden="1"/>
    <row r="17675" s="211" customFormat="1" hidden="1"/>
    <row r="17676" s="211" customFormat="1" hidden="1"/>
    <row r="17677" s="211" customFormat="1" hidden="1"/>
    <row r="17678" s="211" customFormat="1" hidden="1"/>
    <row r="17679" s="211" customFormat="1" hidden="1"/>
    <row r="17680" s="211" customFormat="1" hidden="1"/>
    <row r="17681" s="211" customFormat="1" hidden="1"/>
    <row r="17682" s="211" customFormat="1" hidden="1"/>
    <row r="17683" s="211" customFormat="1" hidden="1"/>
    <row r="17684" s="211" customFormat="1" hidden="1"/>
    <row r="17685" s="211" customFormat="1" hidden="1"/>
    <row r="17686" s="211" customFormat="1" hidden="1"/>
    <row r="17687" s="211" customFormat="1" hidden="1"/>
    <row r="17688" s="211" customFormat="1" hidden="1"/>
    <row r="17689" s="211" customFormat="1" hidden="1"/>
    <row r="17690" s="211" customFormat="1" hidden="1"/>
    <row r="17691" s="211" customFormat="1" hidden="1"/>
    <row r="17692" s="211" customFormat="1" hidden="1"/>
    <row r="17693" s="211" customFormat="1" hidden="1"/>
    <row r="17694" s="211" customFormat="1" hidden="1"/>
    <row r="17695" s="211" customFormat="1" hidden="1"/>
    <row r="17696" s="211" customFormat="1" hidden="1"/>
    <row r="17697" s="211" customFormat="1" hidden="1"/>
    <row r="17698" s="211" customFormat="1" hidden="1"/>
    <row r="17699" s="211" customFormat="1" hidden="1"/>
    <row r="17700" s="211" customFormat="1" hidden="1"/>
    <row r="17701" s="211" customFormat="1" hidden="1"/>
    <row r="17702" s="211" customFormat="1" hidden="1"/>
    <row r="17703" s="211" customFormat="1" hidden="1"/>
    <row r="17704" s="211" customFormat="1" hidden="1"/>
    <row r="17705" s="211" customFormat="1" hidden="1"/>
    <row r="17706" s="211" customFormat="1" hidden="1"/>
    <row r="17707" s="211" customFormat="1" hidden="1"/>
    <row r="17708" s="211" customFormat="1" hidden="1"/>
    <row r="17709" s="211" customFormat="1" hidden="1"/>
    <row r="17710" s="211" customFormat="1" hidden="1"/>
    <row r="17711" s="211" customFormat="1" hidden="1"/>
    <row r="17712" s="211" customFormat="1" hidden="1"/>
    <row r="17713" s="211" customFormat="1" hidden="1"/>
    <row r="17714" s="211" customFormat="1" hidden="1"/>
    <row r="17715" s="211" customFormat="1" hidden="1"/>
    <row r="17716" s="211" customFormat="1" hidden="1"/>
    <row r="17717" s="211" customFormat="1" hidden="1"/>
    <row r="17718" s="211" customFormat="1" hidden="1"/>
    <row r="17719" s="211" customFormat="1" hidden="1"/>
    <row r="17720" s="211" customFormat="1" hidden="1"/>
    <row r="17721" s="211" customFormat="1" hidden="1"/>
    <row r="17722" s="211" customFormat="1" hidden="1"/>
    <row r="17723" s="211" customFormat="1" hidden="1"/>
    <row r="17724" s="211" customFormat="1" hidden="1"/>
    <row r="17725" s="211" customFormat="1" hidden="1"/>
    <row r="17726" s="211" customFormat="1" hidden="1"/>
    <row r="17727" s="211" customFormat="1" hidden="1"/>
    <row r="17728" s="211" customFormat="1" hidden="1"/>
    <row r="17729" s="211" customFormat="1" hidden="1"/>
    <row r="17730" s="211" customFormat="1" hidden="1"/>
    <row r="17731" s="211" customFormat="1" hidden="1"/>
    <row r="17732" s="211" customFormat="1" hidden="1"/>
    <row r="17733" s="211" customFormat="1" hidden="1"/>
    <row r="17734" s="211" customFormat="1" hidden="1"/>
    <row r="17735" s="211" customFormat="1" hidden="1"/>
    <row r="17736" s="211" customFormat="1" hidden="1"/>
    <row r="17737" s="211" customFormat="1" hidden="1"/>
    <row r="17738" s="211" customFormat="1" hidden="1"/>
    <row r="17739" s="211" customFormat="1" hidden="1"/>
    <row r="17740" s="211" customFormat="1" hidden="1"/>
    <row r="17741" s="211" customFormat="1" hidden="1"/>
    <row r="17742" s="211" customFormat="1" hidden="1"/>
    <row r="17743" s="211" customFormat="1" hidden="1"/>
    <row r="17744" s="211" customFormat="1" hidden="1"/>
    <row r="17745" s="211" customFormat="1" hidden="1"/>
    <row r="17746" s="211" customFormat="1" hidden="1"/>
    <row r="17747" s="211" customFormat="1" hidden="1"/>
    <row r="17748" s="211" customFormat="1" hidden="1"/>
    <row r="17749" s="211" customFormat="1" hidden="1"/>
    <row r="17750" s="211" customFormat="1" hidden="1"/>
    <row r="17751" s="211" customFormat="1" hidden="1"/>
    <row r="17752" s="211" customFormat="1" hidden="1"/>
    <row r="17753" s="211" customFormat="1" hidden="1"/>
    <row r="17754" s="211" customFormat="1" hidden="1"/>
    <row r="17755" s="211" customFormat="1" hidden="1"/>
    <row r="17756" s="211" customFormat="1" hidden="1"/>
    <row r="17757" s="211" customFormat="1" hidden="1"/>
    <row r="17758" s="211" customFormat="1" hidden="1"/>
    <row r="17759" s="211" customFormat="1" hidden="1"/>
    <row r="17760" s="211" customFormat="1" hidden="1"/>
    <row r="17761" s="211" customFormat="1" hidden="1"/>
    <row r="17762" s="211" customFormat="1" hidden="1"/>
    <row r="17763" s="211" customFormat="1" hidden="1"/>
    <row r="17764" s="211" customFormat="1" hidden="1"/>
    <row r="17765" s="211" customFormat="1" hidden="1"/>
    <row r="17766" s="211" customFormat="1" hidden="1"/>
    <row r="17767" s="211" customFormat="1" hidden="1"/>
    <row r="17768" s="211" customFormat="1" hidden="1"/>
    <row r="17769" s="211" customFormat="1" hidden="1"/>
    <row r="17770" s="211" customFormat="1" hidden="1"/>
    <row r="17771" s="211" customFormat="1" hidden="1"/>
    <row r="17772" s="211" customFormat="1" hidden="1"/>
    <row r="17773" s="211" customFormat="1" hidden="1"/>
    <row r="17774" s="211" customFormat="1" hidden="1"/>
    <row r="17775" s="211" customFormat="1" hidden="1"/>
    <row r="17776" s="211" customFormat="1" hidden="1"/>
    <row r="17777" s="211" customFormat="1" hidden="1"/>
    <row r="17778" s="211" customFormat="1" hidden="1"/>
    <row r="17779" s="211" customFormat="1" hidden="1"/>
    <row r="17780" s="211" customFormat="1" hidden="1"/>
    <row r="17781" s="211" customFormat="1" hidden="1"/>
    <row r="17782" s="211" customFormat="1" hidden="1"/>
    <row r="17783" s="211" customFormat="1" hidden="1"/>
    <row r="17784" s="211" customFormat="1" hidden="1"/>
    <row r="17785" s="211" customFormat="1" hidden="1"/>
    <row r="17786" s="211" customFormat="1" hidden="1"/>
    <row r="17787" s="211" customFormat="1" hidden="1"/>
    <row r="17788" s="211" customFormat="1" hidden="1"/>
    <row r="17789" s="211" customFormat="1" hidden="1"/>
    <row r="17790" s="211" customFormat="1" hidden="1"/>
    <row r="17791" s="211" customFormat="1" hidden="1"/>
    <row r="17792" s="211" customFormat="1" hidden="1"/>
    <row r="17793" s="211" customFormat="1" hidden="1"/>
    <row r="17794" s="211" customFormat="1" hidden="1"/>
    <row r="17795" s="211" customFormat="1" hidden="1"/>
    <row r="17796" s="211" customFormat="1" hidden="1"/>
    <row r="17797" s="211" customFormat="1" hidden="1"/>
    <row r="17798" s="211" customFormat="1" hidden="1"/>
    <row r="17799" s="211" customFormat="1" hidden="1"/>
    <row r="17800" s="211" customFormat="1" hidden="1"/>
    <row r="17801" s="211" customFormat="1" hidden="1"/>
    <row r="17802" s="211" customFormat="1" hidden="1"/>
    <row r="17803" s="211" customFormat="1" hidden="1"/>
    <row r="17804" s="211" customFormat="1" hidden="1"/>
    <row r="17805" s="211" customFormat="1" hidden="1"/>
    <row r="17806" s="211" customFormat="1" hidden="1"/>
    <row r="17807" s="211" customFormat="1" hidden="1"/>
    <row r="17808" s="211" customFormat="1" hidden="1"/>
    <row r="17809" s="211" customFormat="1" hidden="1"/>
    <row r="17810" s="211" customFormat="1" hidden="1"/>
    <row r="17811" s="211" customFormat="1" hidden="1"/>
    <row r="17812" s="211" customFormat="1" hidden="1"/>
    <row r="17813" s="211" customFormat="1" hidden="1"/>
    <row r="17814" s="211" customFormat="1" hidden="1"/>
    <row r="17815" s="211" customFormat="1" hidden="1"/>
    <row r="17816" s="211" customFormat="1" hidden="1"/>
    <row r="17817" s="211" customFormat="1" hidden="1"/>
    <row r="17818" s="211" customFormat="1" hidden="1"/>
    <row r="17819" s="211" customFormat="1" hidden="1"/>
    <row r="17820" s="211" customFormat="1" hidden="1"/>
    <row r="17821" s="211" customFormat="1" hidden="1"/>
    <row r="17822" s="211" customFormat="1" hidden="1"/>
    <row r="17823" s="211" customFormat="1" hidden="1"/>
    <row r="17824" s="211" customFormat="1" hidden="1"/>
    <row r="17825" s="211" customFormat="1" hidden="1"/>
    <row r="17826" s="211" customFormat="1" hidden="1"/>
    <row r="17827" s="211" customFormat="1" hidden="1"/>
    <row r="17828" s="211" customFormat="1" hidden="1"/>
    <row r="17829" s="211" customFormat="1" hidden="1"/>
    <row r="17830" s="211" customFormat="1" hidden="1"/>
    <row r="17831" s="211" customFormat="1" hidden="1"/>
    <row r="17832" s="211" customFormat="1" hidden="1"/>
    <row r="17833" s="211" customFormat="1" hidden="1"/>
    <row r="17834" s="211" customFormat="1" hidden="1"/>
    <row r="17835" s="211" customFormat="1" hidden="1"/>
    <row r="17836" s="211" customFormat="1" hidden="1"/>
    <row r="17837" s="211" customFormat="1" hidden="1"/>
    <row r="17838" s="211" customFormat="1" hidden="1"/>
    <row r="17839" s="211" customFormat="1" hidden="1"/>
    <row r="17840" s="211" customFormat="1" hidden="1"/>
    <row r="17841" s="211" customFormat="1" hidden="1"/>
    <row r="17842" s="211" customFormat="1" hidden="1"/>
    <row r="17843" s="211" customFormat="1" hidden="1"/>
    <row r="17844" s="211" customFormat="1" hidden="1"/>
    <row r="17845" s="211" customFormat="1" hidden="1"/>
    <row r="17846" s="211" customFormat="1" hidden="1"/>
    <row r="17847" s="211" customFormat="1" hidden="1"/>
    <row r="17848" s="211" customFormat="1" hidden="1"/>
    <row r="17849" s="211" customFormat="1" hidden="1"/>
    <row r="17850" s="211" customFormat="1" hidden="1"/>
    <row r="17851" s="211" customFormat="1" hidden="1"/>
    <row r="17852" s="211" customFormat="1" hidden="1"/>
    <row r="17853" s="211" customFormat="1" hidden="1"/>
    <row r="17854" s="211" customFormat="1" hidden="1"/>
    <row r="17855" s="211" customFormat="1" hidden="1"/>
    <row r="17856" s="211" customFormat="1" hidden="1"/>
    <row r="17857" s="211" customFormat="1" hidden="1"/>
    <row r="17858" s="211" customFormat="1" hidden="1"/>
    <row r="17859" s="211" customFormat="1" hidden="1"/>
    <row r="17860" s="211" customFormat="1" hidden="1"/>
    <row r="17861" s="211" customFormat="1" hidden="1"/>
    <row r="17862" s="211" customFormat="1" hidden="1"/>
    <row r="17863" s="211" customFormat="1" hidden="1"/>
    <row r="17864" s="211" customFormat="1" hidden="1"/>
    <row r="17865" s="211" customFormat="1" hidden="1"/>
    <row r="17866" s="211" customFormat="1" hidden="1"/>
    <row r="17867" s="211" customFormat="1" hidden="1"/>
    <row r="17868" s="211" customFormat="1" hidden="1"/>
    <row r="17869" s="211" customFormat="1" hidden="1"/>
    <row r="17870" s="211" customFormat="1" hidden="1"/>
    <row r="17871" s="211" customFormat="1" hidden="1"/>
    <row r="17872" s="211" customFormat="1" hidden="1"/>
    <row r="17873" s="211" customFormat="1" hidden="1"/>
    <row r="17874" s="211" customFormat="1" hidden="1"/>
    <row r="17875" s="211" customFormat="1" hidden="1"/>
    <row r="17876" s="211" customFormat="1" hidden="1"/>
    <row r="17877" s="211" customFormat="1" hidden="1"/>
    <row r="17878" s="211" customFormat="1" hidden="1"/>
    <row r="17879" s="211" customFormat="1" hidden="1"/>
    <row r="17880" s="211" customFormat="1" hidden="1"/>
    <row r="17881" s="211" customFormat="1" hidden="1"/>
    <row r="17882" s="211" customFormat="1" hidden="1"/>
    <row r="17883" s="211" customFormat="1" hidden="1"/>
    <row r="17884" s="211" customFormat="1" hidden="1"/>
    <row r="17885" s="211" customFormat="1" hidden="1"/>
    <row r="17886" s="211" customFormat="1" hidden="1"/>
    <row r="17887" s="211" customFormat="1" hidden="1"/>
    <row r="17888" s="211" customFormat="1" hidden="1"/>
    <row r="17889" s="211" customFormat="1" hidden="1"/>
    <row r="17890" s="211" customFormat="1" hidden="1"/>
    <row r="17891" s="211" customFormat="1" hidden="1"/>
    <row r="17892" s="211" customFormat="1" hidden="1"/>
    <row r="17893" s="211" customFormat="1" hidden="1"/>
    <row r="17894" s="211" customFormat="1" hidden="1"/>
    <row r="17895" s="211" customFormat="1" hidden="1"/>
    <row r="17896" s="211" customFormat="1" hidden="1"/>
    <row r="17897" s="211" customFormat="1" hidden="1"/>
    <row r="17898" s="211" customFormat="1" hidden="1"/>
    <row r="17899" s="211" customFormat="1" hidden="1"/>
    <row r="17900" s="211" customFormat="1" hidden="1"/>
    <row r="17901" s="211" customFormat="1" hidden="1"/>
    <row r="17902" s="211" customFormat="1" hidden="1"/>
    <row r="17903" s="211" customFormat="1" hidden="1"/>
    <row r="17904" s="211" customFormat="1" hidden="1"/>
    <row r="17905" s="211" customFormat="1" hidden="1"/>
    <row r="17906" s="211" customFormat="1" hidden="1"/>
    <row r="17907" s="211" customFormat="1" hidden="1"/>
    <row r="17908" s="211" customFormat="1" hidden="1"/>
    <row r="17909" s="211" customFormat="1" hidden="1"/>
    <row r="17910" s="211" customFormat="1" hidden="1"/>
    <row r="17911" s="211" customFormat="1" hidden="1"/>
    <row r="17912" s="211" customFormat="1" hidden="1"/>
    <row r="17913" s="211" customFormat="1" hidden="1"/>
    <row r="17914" s="211" customFormat="1" hidden="1"/>
    <row r="17915" s="211" customFormat="1" hidden="1"/>
    <row r="17916" s="211" customFormat="1" hidden="1"/>
    <row r="17917" s="211" customFormat="1" hidden="1"/>
    <row r="17918" s="211" customFormat="1" hidden="1"/>
    <row r="17919" s="211" customFormat="1" hidden="1"/>
    <row r="17920" s="211" customFormat="1" hidden="1"/>
    <row r="17921" s="211" customFormat="1" hidden="1"/>
    <row r="17922" s="211" customFormat="1" hidden="1"/>
    <row r="17923" s="211" customFormat="1" hidden="1"/>
    <row r="17924" s="211" customFormat="1" hidden="1"/>
    <row r="17925" s="211" customFormat="1" hidden="1"/>
    <row r="17926" s="211" customFormat="1" hidden="1"/>
    <row r="17927" s="211" customFormat="1" hidden="1"/>
    <row r="17928" s="211" customFormat="1" hidden="1"/>
    <row r="17929" s="211" customFormat="1" hidden="1"/>
    <row r="17930" s="211" customFormat="1" hidden="1"/>
    <row r="17931" s="211" customFormat="1" hidden="1"/>
    <row r="17932" s="211" customFormat="1" hidden="1"/>
    <row r="17933" s="211" customFormat="1" hidden="1"/>
    <row r="17934" s="211" customFormat="1" hidden="1"/>
    <row r="17935" s="211" customFormat="1" hidden="1"/>
    <row r="17936" s="211" customFormat="1" hidden="1"/>
    <row r="17937" s="211" customFormat="1" hidden="1"/>
    <row r="17938" s="211" customFormat="1" hidden="1"/>
    <row r="17939" s="211" customFormat="1" hidden="1"/>
    <row r="17940" s="211" customFormat="1" hidden="1"/>
    <row r="17941" s="211" customFormat="1" hidden="1"/>
    <row r="17942" s="211" customFormat="1" hidden="1"/>
    <row r="17943" s="211" customFormat="1" hidden="1"/>
    <row r="17944" s="211" customFormat="1" hidden="1"/>
    <row r="17945" s="211" customFormat="1" hidden="1"/>
    <row r="17946" s="211" customFormat="1" hidden="1"/>
    <row r="17947" s="211" customFormat="1" hidden="1"/>
    <row r="17948" s="211" customFormat="1" hidden="1"/>
    <row r="17949" s="211" customFormat="1" hidden="1"/>
    <row r="17950" s="211" customFormat="1" hidden="1"/>
    <row r="17951" s="211" customFormat="1" hidden="1"/>
    <row r="17952" s="211" customFormat="1" hidden="1"/>
    <row r="17953" s="211" customFormat="1" hidden="1"/>
    <row r="17954" s="211" customFormat="1" hidden="1"/>
    <row r="17955" s="211" customFormat="1" hidden="1"/>
    <row r="17956" s="211" customFormat="1" hidden="1"/>
    <row r="17957" s="211" customFormat="1" hidden="1"/>
    <row r="17958" s="211" customFormat="1" hidden="1"/>
    <row r="17959" s="211" customFormat="1" hidden="1"/>
    <row r="17960" s="211" customFormat="1" hidden="1"/>
    <row r="17961" s="211" customFormat="1" hidden="1"/>
    <row r="17962" s="211" customFormat="1" hidden="1"/>
    <row r="17963" s="211" customFormat="1" hidden="1"/>
    <row r="17964" s="211" customFormat="1" hidden="1"/>
    <row r="17965" s="211" customFormat="1" hidden="1"/>
    <row r="17966" s="211" customFormat="1" hidden="1"/>
    <row r="17967" s="211" customFormat="1" hidden="1"/>
    <row r="17968" s="211" customFormat="1" hidden="1"/>
    <row r="17969" s="211" customFormat="1" hidden="1"/>
    <row r="17970" s="211" customFormat="1" hidden="1"/>
    <row r="17971" s="211" customFormat="1" hidden="1"/>
    <row r="17972" s="211" customFormat="1" hidden="1"/>
    <row r="17973" s="211" customFormat="1" hidden="1"/>
    <row r="17974" s="211" customFormat="1" hidden="1"/>
    <row r="17975" s="211" customFormat="1" hidden="1"/>
    <row r="17976" s="211" customFormat="1" hidden="1"/>
    <row r="17977" s="211" customFormat="1" hidden="1"/>
    <row r="17978" s="211" customFormat="1" hidden="1"/>
    <row r="17979" s="211" customFormat="1" hidden="1"/>
    <row r="17980" s="211" customFormat="1" hidden="1"/>
    <row r="17981" s="211" customFormat="1" hidden="1"/>
    <row r="17982" s="211" customFormat="1" hidden="1"/>
    <row r="17983" s="211" customFormat="1" hidden="1"/>
    <row r="17984" s="211" customFormat="1" hidden="1"/>
    <row r="17985" s="211" customFormat="1" hidden="1"/>
    <row r="17986" s="211" customFormat="1" hidden="1"/>
    <row r="17987" s="211" customFormat="1" hidden="1"/>
    <row r="17988" s="211" customFormat="1" hidden="1"/>
    <row r="17989" s="211" customFormat="1" hidden="1"/>
    <row r="17990" s="211" customFormat="1" hidden="1"/>
    <row r="17991" s="211" customFormat="1" hidden="1"/>
    <row r="17992" s="211" customFormat="1" hidden="1"/>
    <row r="17993" s="211" customFormat="1" hidden="1"/>
    <row r="17994" s="211" customFormat="1" hidden="1"/>
    <row r="17995" s="211" customFormat="1" hidden="1"/>
    <row r="17996" s="211" customFormat="1" hidden="1"/>
    <row r="17997" s="211" customFormat="1" hidden="1"/>
    <row r="17998" s="211" customFormat="1" hidden="1"/>
    <row r="17999" s="211" customFormat="1" hidden="1"/>
    <row r="18000" s="211" customFormat="1" hidden="1"/>
    <row r="18001" s="211" customFormat="1" hidden="1"/>
    <row r="18002" s="211" customFormat="1" hidden="1"/>
    <row r="18003" s="211" customFormat="1" hidden="1"/>
    <row r="18004" s="211" customFormat="1" hidden="1"/>
    <row r="18005" s="211" customFormat="1" hidden="1"/>
    <row r="18006" s="211" customFormat="1" hidden="1"/>
    <row r="18007" s="211" customFormat="1" hidden="1"/>
    <row r="18008" s="211" customFormat="1" hidden="1"/>
    <row r="18009" s="211" customFormat="1" hidden="1"/>
    <row r="18010" s="211" customFormat="1" hidden="1"/>
    <row r="18011" s="211" customFormat="1" hidden="1"/>
    <row r="18012" s="211" customFormat="1" hidden="1"/>
    <row r="18013" s="211" customFormat="1" hidden="1"/>
    <row r="18014" s="211" customFormat="1" hidden="1"/>
    <row r="18015" s="211" customFormat="1" hidden="1"/>
    <row r="18016" s="211" customFormat="1" hidden="1"/>
    <row r="18017" s="211" customFormat="1" hidden="1"/>
    <row r="18018" s="211" customFormat="1" hidden="1"/>
    <row r="18019" s="211" customFormat="1" hidden="1"/>
    <row r="18020" s="211" customFormat="1" hidden="1"/>
    <row r="18021" s="211" customFormat="1" hidden="1"/>
    <row r="18022" s="211" customFormat="1" hidden="1"/>
    <row r="18023" s="211" customFormat="1" hidden="1"/>
    <row r="18024" s="211" customFormat="1" hidden="1"/>
    <row r="18025" s="211" customFormat="1" hidden="1"/>
    <row r="18026" s="211" customFormat="1" hidden="1"/>
    <row r="18027" s="211" customFormat="1" hidden="1"/>
    <row r="18028" s="211" customFormat="1" hidden="1"/>
    <row r="18029" s="211" customFormat="1" hidden="1"/>
    <row r="18030" s="211" customFormat="1" hidden="1"/>
    <row r="18031" s="211" customFormat="1" hidden="1"/>
    <row r="18032" s="211" customFormat="1" hidden="1"/>
    <row r="18033" s="211" customFormat="1" hidden="1"/>
    <row r="18034" s="211" customFormat="1" hidden="1"/>
    <row r="18035" s="211" customFormat="1" hidden="1"/>
    <row r="18036" s="211" customFormat="1" hidden="1"/>
    <row r="18037" s="211" customFormat="1" hidden="1"/>
    <row r="18038" s="211" customFormat="1" hidden="1"/>
    <row r="18039" s="211" customFormat="1" hidden="1"/>
    <row r="18040" s="211" customFormat="1" hidden="1"/>
    <row r="18041" s="211" customFormat="1" hidden="1"/>
    <row r="18042" s="211" customFormat="1" hidden="1"/>
    <row r="18043" s="211" customFormat="1" hidden="1"/>
    <row r="18044" s="211" customFormat="1" hidden="1"/>
    <row r="18045" s="211" customFormat="1" hidden="1"/>
    <row r="18046" s="211" customFormat="1" hidden="1"/>
    <row r="18047" s="211" customFormat="1" hidden="1"/>
    <row r="18048" s="211" customFormat="1" hidden="1"/>
    <row r="18049" s="211" customFormat="1" hidden="1"/>
    <row r="18050" s="211" customFormat="1" hidden="1"/>
    <row r="18051" s="211" customFormat="1" hidden="1"/>
    <row r="18052" s="211" customFormat="1" hidden="1"/>
    <row r="18053" s="211" customFormat="1" hidden="1"/>
    <row r="18054" s="211" customFormat="1" hidden="1"/>
    <row r="18055" s="211" customFormat="1" hidden="1"/>
    <row r="18056" s="211" customFormat="1" hidden="1"/>
    <row r="18057" s="211" customFormat="1" hidden="1"/>
    <row r="18058" s="211" customFormat="1" hidden="1"/>
    <row r="18059" s="211" customFormat="1" hidden="1"/>
    <row r="18060" s="211" customFormat="1" hidden="1"/>
    <row r="18061" s="211" customFormat="1" hidden="1"/>
    <row r="18062" s="211" customFormat="1" hidden="1"/>
    <row r="18063" s="211" customFormat="1" hidden="1"/>
    <row r="18064" s="211" customFormat="1" hidden="1"/>
    <row r="18065" s="211" customFormat="1" hidden="1"/>
    <row r="18066" s="211" customFormat="1" hidden="1"/>
    <row r="18067" s="211" customFormat="1" hidden="1"/>
    <row r="18068" s="211" customFormat="1" hidden="1"/>
    <row r="18069" s="211" customFormat="1" hidden="1"/>
    <row r="18070" s="211" customFormat="1" hidden="1"/>
    <row r="18071" s="211" customFormat="1" hidden="1"/>
    <row r="18072" s="211" customFormat="1" hidden="1"/>
    <row r="18073" s="211" customFormat="1" hidden="1"/>
    <row r="18074" s="211" customFormat="1" hidden="1"/>
    <row r="18075" s="211" customFormat="1" hidden="1"/>
    <row r="18076" s="211" customFormat="1" hidden="1"/>
    <row r="18077" s="211" customFormat="1" hidden="1"/>
    <row r="18078" s="211" customFormat="1" hidden="1"/>
    <row r="18079" s="211" customFormat="1" hidden="1"/>
    <row r="18080" s="211" customFormat="1" hidden="1"/>
    <row r="18081" s="211" customFormat="1" hidden="1"/>
    <row r="18082" s="211" customFormat="1" hidden="1"/>
    <row r="18083" s="211" customFormat="1" hidden="1"/>
    <row r="18084" s="211" customFormat="1" hidden="1"/>
    <row r="18085" s="211" customFormat="1" hidden="1"/>
    <row r="18086" s="211" customFormat="1" hidden="1"/>
    <row r="18087" s="211" customFormat="1" hidden="1"/>
    <row r="18088" s="211" customFormat="1" hidden="1"/>
    <row r="18089" s="211" customFormat="1" hidden="1"/>
    <row r="18090" s="211" customFormat="1" hidden="1"/>
    <row r="18091" s="211" customFormat="1" hidden="1"/>
    <row r="18092" s="211" customFormat="1" hidden="1"/>
    <row r="18093" s="211" customFormat="1" hidden="1"/>
    <row r="18094" s="211" customFormat="1" hidden="1"/>
    <row r="18095" s="211" customFormat="1" hidden="1"/>
    <row r="18096" s="211" customFormat="1" hidden="1"/>
    <row r="18097" s="211" customFormat="1" hidden="1"/>
    <row r="18098" s="211" customFormat="1" hidden="1"/>
    <row r="18099" s="211" customFormat="1" hidden="1"/>
    <row r="18100" s="211" customFormat="1" hidden="1"/>
    <row r="18101" s="211" customFormat="1" hidden="1"/>
    <row r="18102" s="211" customFormat="1" hidden="1"/>
    <row r="18103" s="211" customFormat="1" hidden="1"/>
    <row r="18104" s="211" customFormat="1" hidden="1"/>
    <row r="18105" s="211" customFormat="1" hidden="1"/>
    <row r="18106" s="211" customFormat="1" hidden="1"/>
    <row r="18107" s="211" customFormat="1" hidden="1"/>
    <row r="18108" s="211" customFormat="1" hidden="1"/>
    <row r="18109" s="211" customFormat="1" hidden="1"/>
    <row r="18110" s="211" customFormat="1" hidden="1"/>
    <row r="18111" s="211" customFormat="1" hidden="1"/>
    <row r="18112" s="211" customFormat="1" hidden="1"/>
    <row r="18113" s="211" customFormat="1" hidden="1"/>
    <row r="18114" s="211" customFormat="1" hidden="1"/>
    <row r="18115" s="211" customFormat="1" hidden="1"/>
    <row r="18116" s="211" customFormat="1" hidden="1"/>
    <row r="18117" s="211" customFormat="1" hidden="1"/>
    <row r="18118" s="211" customFormat="1" hidden="1"/>
    <row r="18119" s="211" customFormat="1" hidden="1"/>
    <row r="18120" s="211" customFormat="1" hidden="1"/>
    <row r="18121" s="211" customFormat="1" hidden="1"/>
    <row r="18122" s="211" customFormat="1" hidden="1"/>
    <row r="18123" s="211" customFormat="1" hidden="1"/>
    <row r="18124" s="211" customFormat="1" hidden="1"/>
    <row r="18125" s="211" customFormat="1" hidden="1"/>
    <row r="18126" s="211" customFormat="1" hidden="1"/>
    <row r="18127" s="211" customFormat="1" hidden="1"/>
    <row r="18128" s="211" customFormat="1" hidden="1"/>
    <row r="18129" s="211" customFormat="1" hidden="1"/>
    <row r="18130" s="211" customFormat="1" hidden="1"/>
    <row r="18131" s="211" customFormat="1" hidden="1"/>
    <row r="18132" s="211" customFormat="1" hidden="1"/>
    <row r="18133" s="211" customFormat="1" hidden="1"/>
    <row r="18134" s="211" customFormat="1" hidden="1"/>
    <row r="18135" s="211" customFormat="1" hidden="1"/>
    <row r="18136" s="211" customFormat="1" hidden="1"/>
    <row r="18137" s="211" customFormat="1" hidden="1"/>
    <row r="18138" s="211" customFormat="1" hidden="1"/>
    <row r="18139" s="211" customFormat="1" hidden="1"/>
    <row r="18140" s="211" customFormat="1" hidden="1"/>
    <row r="18141" s="211" customFormat="1" hidden="1"/>
    <row r="18142" s="211" customFormat="1" hidden="1"/>
    <row r="18143" s="211" customFormat="1" hidden="1"/>
    <row r="18144" s="211" customFormat="1" hidden="1"/>
    <row r="18145" s="211" customFormat="1" hidden="1"/>
    <row r="18146" s="211" customFormat="1" hidden="1"/>
    <row r="18147" s="211" customFormat="1" hidden="1"/>
    <row r="18148" s="211" customFormat="1" hidden="1"/>
    <row r="18149" s="211" customFormat="1" hidden="1"/>
    <row r="18150" s="211" customFormat="1" hidden="1"/>
    <row r="18151" s="211" customFormat="1" hidden="1"/>
    <row r="18152" s="211" customFormat="1" hidden="1"/>
    <row r="18153" s="211" customFormat="1" hidden="1"/>
    <row r="18154" s="211" customFormat="1" hidden="1"/>
    <row r="18155" s="211" customFormat="1" hidden="1"/>
    <row r="18156" s="211" customFormat="1" hidden="1"/>
    <row r="18157" s="211" customFormat="1" hidden="1"/>
    <row r="18158" s="211" customFormat="1" hidden="1"/>
    <row r="18159" s="211" customFormat="1" hidden="1"/>
    <row r="18160" s="211" customFormat="1" hidden="1"/>
    <row r="18161" s="211" customFormat="1" hidden="1"/>
    <row r="18162" s="211" customFormat="1" hidden="1"/>
    <row r="18163" s="211" customFormat="1" hidden="1"/>
    <row r="18164" s="211" customFormat="1" hidden="1"/>
    <row r="18165" s="211" customFormat="1" hidden="1"/>
    <row r="18166" s="211" customFormat="1" hidden="1"/>
    <row r="18167" s="211" customFormat="1" hidden="1"/>
    <row r="18168" s="211" customFormat="1" hidden="1"/>
    <row r="18169" s="211" customFormat="1" hidden="1"/>
    <row r="18170" s="211" customFormat="1" hidden="1"/>
    <row r="18171" s="211" customFormat="1" hidden="1"/>
    <row r="18172" s="211" customFormat="1" hidden="1"/>
    <row r="18173" s="211" customFormat="1" hidden="1"/>
    <row r="18174" s="211" customFormat="1" hidden="1"/>
    <row r="18175" s="211" customFormat="1" hidden="1"/>
    <row r="18176" s="211" customFormat="1" hidden="1"/>
    <row r="18177" s="211" customFormat="1" hidden="1"/>
    <row r="18178" s="211" customFormat="1" hidden="1"/>
    <row r="18179" s="211" customFormat="1" hidden="1"/>
    <row r="18180" s="211" customFormat="1" hidden="1"/>
    <row r="18181" s="211" customFormat="1" hidden="1"/>
    <row r="18182" s="211" customFormat="1" hidden="1"/>
    <row r="18183" s="211" customFormat="1" hidden="1"/>
    <row r="18184" s="211" customFormat="1" hidden="1"/>
    <row r="18185" s="211" customFormat="1" hidden="1"/>
    <row r="18186" s="211" customFormat="1" hidden="1"/>
    <row r="18187" s="211" customFormat="1" hidden="1"/>
    <row r="18188" s="211" customFormat="1" hidden="1"/>
    <row r="18189" s="211" customFormat="1" hidden="1"/>
    <row r="18190" s="211" customFormat="1" hidden="1"/>
    <row r="18191" s="211" customFormat="1" hidden="1"/>
    <row r="18192" s="211" customFormat="1" hidden="1"/>
    <row r="18193" s="211" customFormat="1" hidden="1"/>
    <row r="18194" s="211" customFormat="1" hidden="1"/>
    <row r="18195" s="211" customFormat="1" hidden="1"/>
    <row r="18196" s="211" customFormat="1" hidden="1"/>
    <row r="18197" s="211" customFormat="1" hidden="1"/>
    <row r="18198" s="211" customFormat="1" hidden="1"/>
    <row r="18199" s="211" customFormat="1" hidden="1"/>
    <row r="18200" s="211" customFormat="1" hidden="1"/>
    <row r="18201" s="211" customFormat="1" hidden="1"/>
    <row r="18202" s="211" customFormat="1" hidden="1"/>
    <row r="18203" s="211" customFormat="1" hidden="1"/>
    <row r="18204" s="211" customFormat="1" hidden="1"/>
    <row r="18205" s="211" customFormat="1" hidden="1"/>
    <row r="18206" s="211" customFormat="1" hidden="1"/>
    <row r="18207" s="211" customFormat="1" hidden="1"/>
    <row r="18208" s="211" customFormat="1" hidden="1"/>
    <row r="18209" s="211" customFormat="1" hidden="1"/>
    <row r="18210" s="211" customFormat="1" hidden="1"/>
    <row r="18211" s="211" customFormat="1" hidden="1"/>
    <row r="18212" s="211" customFormat="1" hidden="1"/>
    <row r="18213" s="211" customFormat="1" hidden="1"/>
    <row r="18214" s="211" customFormat="1" hidden="1"/>
    <row r="18215" s="211" customFormat="1" hidden="1"/>
    <row r="18216" s="211" customFormat="1" hidden="1"/>
    <row r="18217" s="211" customFormat="1" hidden="1"/>
    <row r="18218" s="211" customFormat="1" hidden="1"/>
    <row r="18219" s="211" customFormat="1" hidden="1"/>
    <row r="18220" s="211" customFormat="1" hidden="1"/>
    <row r="18221" s="211" customFormat="1" hidden="1"/>
    <row r="18222" s="211" customFormat="1" hidden="1"/>
    <row r="18223" s="211" customFormat="1" hidden="1"/>
    <row r="18224" s="211" customFormat="1" hidden="1"/>
    <row r="18225" s="211" customFormat="1" hidden="1"/>
    <row r="18226" s="211" customFormat="1" hidden="1"/>
    <row r="18227" s="211" customFormat="1" hidden="1"/>
    <row r="18228" s="211" customFormat="1" hidden="1"/>
    <row r="18229" s="211" customFormat="1" hidden="1"/>
    <row r="18230" s="211" customFormat="1" hidden="1"/>
    <row r="18231" s="211" customFormat="1" hidden="1"/>
    <row r="18232" s="211" customFormat="1" hidden="1"/>
    <row r="18233" s="211" customFormat="1" hidden="1"/>
    <row r="18234" s="211" customFormat="1" hidden="1"/>
    <row r="18235" s="211" customFormat="1" hidden="1"/>
    <row r="18236" s="211" customFormat="1" hidden="1"/>
    <row r="18237" s="211" customFormat="1" hidden="1"/>
    <row r="18238" s="211" customFormat="1" hidden="1"/>
    <row r="18239" s="211" customFormat="1" hidden="1"/>
    <row r="18240" s="211" customFormat="1" hidden="1"/>
    <row r="18241" s="211" customFormat="1" hidden="1"/>
    <row r="18242" s="211" customFormat="1" hidden="1"/>
    <row r="18243" s="211" customFormat="1" hidden="1"/>
    <row r="18244" s="211" customFormat="1" hidden="1"/>
    <row r="18245" s="211" customFormat="1" hidden="1"/>
    <row r="18246" s="211" customFormat="1" hidden="1"/>
    <row r="18247" s="211" customFormat="1" hidden="1"/>
    <row r="18248" s="211" customFormat="1" hidden="1"/>
    <row r="18249" s="211" customFormat="1" hidden="1"/>
    <row r="18250" s="211" customFormat="1" hidden="1"/>
    <row r="18251" s="211" customFormat="1" hidden="1"/>
    <row r="18252" s="211" customFormat="1" hidden="1"/>
    <row r="18253" s="211" customFormat="1" hidden="1"/>
    <row r="18254" s="211" customFormat="1" hidden="1"/>
    <row r="18255" s="211" customFormat="1" hidden="1"/>
    <row r="18256" s="211" customFormat="1" hidden="1"/>
    <row r="18257" s="211" customFormat="1" hidden="1"/>
    <row r="18258" s="211" customFormat="1" hidden="1"/>
    <row r="18259" s="211" customFormat="1" hidden="1"/>
    <row r="18260" s="211" customFormat="1" hidden="1"/>
    <row r="18261" s="211" customFormat="1" hidden="1"/>
    <row r="18262" s="211" customFormat="1" hidden="1"/>
    <row r="18263" s="211" customFormat="1" hidden="1"/>
    <row r="18264" s="211" customFormat="1" hidden="1"/>
    <row r="18265" s="211" customFormat="1" hidden="1"/>
    <row r="18266" s="211" customFormat="1" hidden="1"/>
    <row r="18267" s="211" customFormat="1" hidden="1"/>
    <row r="18268" s="211" customFormat="1" hidden="1"/>
    <row r="18269" s="211" customFormat="1" hidden="1"/>
    <row r="18270" s="211" customFormat="1" hidden="1"/>
    <row r="18271" s="211" customFormat="1" hidden="1"/>
    <row r="18272" s="211" customFormat="1" hidden="1"/>
    <row r="18273" s="211" customFormat="1" hidden="1"/>
    <row r="18274" s="211" customFormat="1" hidden="1"/>
    <row r="18275" s="211" customFormat="1" hidden="1"/>
    <row r="18276" s="211" customFormat="1" hidden="1"/>
    <row r="18277" s="211" customFormat="1" hidden="1"/>
    <row r="18278" s="211" customFormat="1" hidden="1"/>
    <row r="18279" s="211" customFormat="1" hidden="1"/>
    <row r="18280" s="211" customFormat="1" hidden="1"/>
    <row r="18281" s="211" customFormat="1" hidden="1"/>
    <row r="18282" s="211" customFormat="1" hidden="1"/>
    <row r="18283" s="211" customFormat="1" hidden="1"/>
    <row r="18284" s="211" customFormat="1" hidden="1"/>
    <row r="18285" s="211" customFormat="1" hidden="1"/>
    <row r="18286" s="211" customFormat="1" hidden="1"/>
    <row r="18287" s="211" customFormat="1" hidden="1"/>
    <row r="18288" s="211" customFormat="1" hidden="1"/>
    <row r="18289" s="211" customFormat="1" hidden="1"/>
    <row r="18290" s="211" customFormat="1" hidden="1"/>
    <row r="18291" s="211" customFormat="1" hidden="1"/>
    <row r="18292" s="211" customFormat="1" hidden="1"/>
    <row r="18293" s="211" customFormat="1" hidden="1"/>
    <row r="18294" s="211" customFormat="1" hidden="1"/>
    <row r="18295" s="211" customFormat="1" hidden="1"/>
    <row r="18296" s="211" customFormat="1" hidden="1"/>
    <row r="18297" s="211" customFormat="1" hidden="1"/>
    <row r="18298" s="211" customFormat="1" hidden="1"/>
    <row r="18299" s="211" customFormat="1" hidden="1"/>
    <row r="18300" s="211" customFormat="1" hidden="1"/>
    <row r="18301" s="211" customFormat="1" hidden="1"/>
    <row r="18302" s="211" customFormat="1" hidden="1"/>
    <row r="18303" s="211" customFormat="1" hidden="1"/>
    <row r="18304" s="211" customFormat="1" hidden="1"/>
    <row r="18305" s="211" customFormat="1" hidden="1"/>
    <row r="18306" s="211" customFormat="1" hidden="1"/>
    <row r="18307" s="211" customFormat="1" hidden="1"/>
    <row r="18308" s="211" customFormat="1" hidden="1"/>
    <row r="18309" s="211" customFormat="1" hidden="1"/>
    <row r="18310" s="211" customFormat="1" hidden="1"/>
    <row r="18311" s="211" customFormat="1" hidden="1"/>
    <row r="18312" s="211" customFormat="1" hidden="1"/>
    <row r="18313" s="211" customFormat="1" hidden="1"/>
    <row r="18314" s="211" customFormat="1" hidden="1"/>
    <row r="18315" s="211" customFormat="1" hidden="1"/>
    <row r="18316" s="211" customFormat="1" hidden="1"/>
    <row r="18317" s="211" customFormat="1" hidden="1"/>
    <row r="18318" s="211" customFormat="1" hidden="1"/>
    <row r="18319" s="211" customFormat="1" hidden="1"/>
    <row r="18320" s="211" customFormat="1" hidden="1"/>
    <row r="18321" s="211" customFormat="1" hidden="1"/>
    <row r="18322" s="211" customFormat="1" hidden="1"/>
    <row r="18323" s="211" customFormat="1" hidden="1"/>
    <row r="18324" s="211" customFormat="1" hidden="1"/>
    <row r="18325" s="211" customFormat="1" hidden="1"/>
    <row r="18326" s="211" customFormat="1" hidden="1"/>
    <row r="18327" s="211" customFormat="1" hidden="1"/>
    <row r="18328" s="211" customFormat="1" hidden="1"/>
    <row r="18329" s="211" customFormat="1" hidden="1"/>
    <row r="18330" s="211" customFormat="1" hidden="1"/>
    <row r="18331" s="211" customFormat="1" hidden="1"/>
    <row r="18332" s="211" customFormat="1" hidden="1"/>
    <row r="18333" s="211" customFormat="1" hidden="1"/>
    <row r="18334" s="211" customFormat="1" hidden="1"/>
    <row r="18335" s="211" customFormat="1" hidden="1"/>
    <row r="18336" s="211" customFormat="1" hidden="1"/>
    <row r="18337" s="211" customFormat="1" hidden="1"/>
    <row r="18338" s="211" customFormat="1" hidden="1"/>
    <row r="18339" s="211" customFormat="1" hidden="1"/>
    <row r="18340" s="211" customFormat="1" hidden="1"/>
    <row r="18341" s="211" customFormat="1" hidden="1"/>
    <row r="18342" s="211" customFormat="1" hidden="1"/>
    <row r="18343" s="211" customFormat="1" hidden="1"/>
    <row r="18344" s="211" customFormat="1" hidden="1"/>
    <row r="18345" s="211" customFormat="1" hidden="1"/>
    <row r="18346" s="211" customFormat="1" hidden="1"/>
    <row r="18347" s="211" customFormat="1" hidden="1"/>
    <row r="18348" s="211" customFormat="1" hidden="1"/>
    <row r="18349" s="211" customFormat="1" hidden="1"/>
    <row r="18350" s="211" customFormat="1" hidden="1"/>
    <row r="18351" s="211" customFormat="1" hidden="1"/>
    <row r="18352" s="211" customFormat="1" hidden="1"/>
    <row r="18353" s="211" customFormat="1" hidden="1"/>
    <row r="18354" s="211" customFormat="1" hidden="1"/>
    <row r="18355" s="211" customFormat="1" hidden="1"/>
    <row r="18356" s="211" customFormat="1" hidden="1"/>
    <row r="18357" s="211" customFormat="1" hidden="1"/>
    <row r="18358" s="211" customFormat="1" hidden="1"/>
    <row r="18359" s="211" customFormat="1" hidden="1"/>
    <row r="18360" s="211" customFormat="1" hidden="1"/>
    <row r="18361" s="211" customFormat="1" hidden="1"/>
    <row r="18362" s="211" customFormat="1" hidden="1"/>
    <row r="18363" s="211" customFormat="1" hidden="1"/>
    <row r="18364" s="211" customFormat="1" hidden="1"/>
    <row r="18365" s="211" customFormat="1" hidden="1"/>
    <row r="18366" s="211" customFormat="1" hidden="1"/>
    <row r="18367" s="211" customFormat="1" hidden="1"/>
    <row r="18368" s="211" customFormat="1" hidden="1"/>
    <row r="18369" s="211" customFormat="1" hidden="1"/>
    <row r="18370" s="211" customFormat="1" hidden="1"/>
    <row r="18371" s="211" customFormat="1" hidden="1"/>
    <row r="18372" s="211" customFormat="1" hidden="1"/>
    <row r="18373" s="211" customFormat="1" hidden="1"/>
    <row r="18374" s="211" customFormat="1" hidden="1"/>
    <row r="18375" s="211" customFormat="1" hidden="1"/>
    <row r="18376" s="211" customFormat="1" hidden="1"/>
    <row r="18377" s="211" customFormat="1" hidden="1"/>
    <row r="18378" s="211" customFormat="1" hidden="1"/>
    <row r="18379" s="211" customFormat="1" hidden="1"/>
    <row r="18380" s="211" customFormat="1" hidden="1"/>
    <row r="18381" s="211" customFormat="1" hidden="1"/>
    <row r="18382" s="211" customFormat="1" hidden="1"/>
    <row r="18383" s="211" customFormat="1" hidden="1"/>
    <row r="18384" s="211" customFormat="1" hidden="1"/>
    <row r="18385" s="211" customFormat="1" hidden="1"/>
    <row r="18386" s="211" customFormat="1" hidden="1"/>
    <row r="18387" s="211" customFormat="1" hidden="1"/>
    <row r="18388" s="211" customFormat="1" hidden="1"/>
    <row r="18389" s="211" customFormat="1" hidden="1"/>
    <row r="18390" s="211" customFormat="1" hidden="1"/>
    <row r="18391" s="211" customFormat="1" hidden="1"/>
    <row r="18392" s="211" customFormat="1" hidden="1"/>
    <row r="18393" s="211" customFormat="1" hidden="1"/>
    <row r="18394" s="211" customFormat="1" hidden="1"/>
    <row r="18395" s="211" customFormat="1" hidden="1"/>
    <row r="18396" s="211" customFormat="1" hidden="1"/>
    <row r="18397" s="211" customFormat="1" hidden="1"/>
    <row r="18398" s="211" customFormat="1" hidden="1"/>
    <row r="18399" s="211" customFormat="1" hidden="1"/>
    <row r="18400" s="211" customFormat="1" hidden="1"/>
    <row r="18401" s="211" customFormat="1" hidden="1"/>
    <row r="18402" s="211" customFormat="1" hidden="1"/>
    <row r="18403" s="211" customFormat="1" hidden="1"/>
    <row r="18404" s="211" customFormat="1" hidden="1"/>
    <row r="18405" s="211" customFormat="1" hidden="1"/>
    <row r="18406" s="211" customFormat="1" hidden="1"/>
    <row r="18407" s="211" customFormat="1" hidden="1"/>
    <row r="18408" s="211" customFormat="1" hidden="1"/>
    <row r="18409" s="211" customFormat="1" hidden="1"/>
    <row r="18410" s="211" customFormat="1" hidden="1"/>
    <row r="18411" s="211" customFormat="1" hidden="1"/>
    <row r="18412" s="211" customFormat="1" hidden="1"/>
    <row r="18413" s="211" customFormat="1" hidden="1"/>
    <row r="18414" s="211" customFormat="1" hidden="1"/>
    <row r="18415" s="211" customFormat="1" hidden="1"/>
    <row r="18416" s="211" customFormat="1" hidden="1"/>
    <row r="18417" s="211" customFormat="1" hidden="1"/>
    <row r="18418" s="211" customFormat="1" hidden="1"/>
    <row r="18419" s="211" customFormat="1" hidden="1"/>
    <row r="18420" s="211" customFormat="1" hidden="1"/>
    <row r="18421" s="211" customFormat="1" hidden="1"/>
    <row r="18422" s="211" customFormat="1" hidden="1"/>
    <row r="18423" s="211" customFormat="1" hidden="1"/>
    <row r="18424" s="211" customFormat="1" hidden="1"/>
    <row r="18425" s="211" customFormat="1" hidden="1"/>
    <row r="18426" s="211" customFormat="1" hidden="1"/>
    <row r="18427" s="211" customFormat="1" hidden="1"/>
    <row r="18428" s="211" customFormat="1" hidden="1"/>
    <row r="18429" s="211" customFormat="1" hidden="1"/>
    <row r="18430" s="211" customFormat="1" hidden="1"/>
    <row r="18431" s="211" customFormat="1" hidden="1"/>
    <row r="18432" s="211" customFormat="1" hidden="1"/>
    <row r="18433" s="211" customFormat="1" hidden="1"/>
    <row r="18434" s="211" customFormat="1" hidden="1"/>
    <row r="18435" s="211" customFormat="1" hidden="1"/>
    <row r="18436" s="211" customFormat="1" hidden="1"/>
    <row r="18437" s="211" customFormat="1" hidden="1"/>
    <row r="18438" s="211" customFormat="1" hidden="1"/>
    <row r="18439" s="211" customFormat="1" hidden="1"/>
    <row r="18440" s="211" customFormat="1" hidden="1"/>
    <row r="18441" s="211" customFormat="1" hidden="1"/>
    <row r="18442" s="211" customFormat="1" hidden="1"/>
    <row r="18443" s="211" customFormat="1" hidden="1"/>
    <row r="18444" s="211" customFormat="1" hidden="1"/>
    <row r="18445" s="211" customFormat="1" hidden="1"/>
    <row r="18446" s="211" customFormat="1" hidden="1"/>
    <row r="18447" s="211" customFormat="1" hidden="1"/>
    <row r="18448" s="211" customFormat="1" hidden="1"/>
    <row r="18449" s="211" customFormat="1" hidden="1"/>
    <row r="18450" s="211" customFormat="1" hidden="1"/>
    <row r="18451" s="211" customFormat="1" hidden="1"/>
    <row r="18452" s="211" customFormat="1" hidden="1"/>
    <row r="18453" s="211" customFormat="1" hidden="1"/>
    <row r="18454" s="211" customFormat="1" hidden="1"/>
    <row r="18455" s="211" customFormat="1" hidden="1"/>
    <row r="18456" s="211" customFormat="1" hidden="1"/>
    <row r="18457" s="211" customFormat="1" hidden="1"/>
    <row r="18458" s="211" customFormat="1" hidden="1"/>
    <row r="18459" s="211" customFormat="1" hidden="1"/>
    <row r="18460" s="211" customFormat="1" hidden="1"/>
    <row r="18461" s="211" customFormat="1" hidden="1"/>
    <row r="18462" s="211" customFormat="1" hidden="1"/>
    <row r="18463" s="211" customFormat="1" hidden="1"/>
    <row r="18464" s="211" customFormat="1" hidden="1"/>
    <row r="18465" s="211" customFormat="1" hidden="1"/>
    <row r="18466" s="211" customFormat="1" hidden="1"/>
    <row r="18467" s="211" customFormat="1" hidden="1"/>
    <row r="18468" s="211" customFormat="1" hidden="1"/>
    <row r="18469" s="211" customFormat="1" hidden="1"/>
    <row r="18470" s="211" customFormat="1" hidden="1"/>
    <row r="18471" s="211" customFormat="1" hidden="1"/>
    <row r="18472" s="211" customFormat="1" hidden="1"/>
    <row r="18473" s="211" customFormat="1" hidden="1"/>
    <row r="18474" s="211" customFormat="1" hidden="1"/>
    <row r="18475" s="211" customFormat="1" hidden="1"/>
    <row r="18476" s="211" customFormat="1" hidden="1"/>
    <row r="18477" s="211" customFormat="1" hidden="1"/>
    <row r="18478" s="211" customFormat="1" hidden="1"/>
    <row r="18479" s="211" customFormat="1" hidden="1"/>
    <row r="18480" s="211" customFormat="1" hidden="1"/>
    <row r="18481" s="211" customFormat="1" hidden="1"/>
    <row r="18482" s="211" customFormat="1" hidden="1"/>
    <row r="18483" s="211" customFormat="1" hidden="1"/>
    <row r="18484" s="211" customFormat="1" hidden="1"/>
    <row r="18485" s="211" customFormat="1" hidden="1"/>
    <row r="18486" s="211" customFormat="1" hidden="1"/>
    <row r="18487" s="211" customFormat="1" hidden="1"/>
    <row r="18488" s="211" customFormat="1" hidden="1"/>
    <row r="18489" s="211" customFormat="1" hidden="1"/>
    <row r="18490" s="211" customFormat="1" hidden="1"/>
    <row r="18491" s="211" customFormat="1" hidden="1"/>
    <row r="18492" s="211" customFormat="1" hidden="1"/>
    <row r="18493" s="211" customFormat="1" hidden="1"/>
    <row r="18494" s="211" customFormat="1" hidden="1"/>
    <row r="18495" s="211" customFormat="1" hidden="1"/>
    <row r="18496" s="211" customFormat="1" hidden="1"/>
    <row r="18497" s="211" customFormat="1" hidden="1"/>
    <row r="18498" s="211" customFormat="1" hidden="1"/>
    <row r="18499" s="211" customFormat="1" hidden="1"/>
    <row r="18500" s="211" customFormat="1" hidden="1"/>
    <row r="18501" s="211" customFormat="1" hidden="1"/>
    <row r="18502" s="211" customFormat="1" hidden="1"/>
    <row r="18503" s="211" customFormat="1" hidden="1"/>
    <row r="18504" s="211" customFormat="1" hidden="1"/>
    <row r="18505" s="211" customFormat="1" hidden="1"/>
    <row r="18506" s="211" customFormat="1" hidden="1"/>
    <row r="18507" s="211" customFormat="1" hidden="1"/>
    <row r="18508" s="211" customFormat="1" hidden="1"/>
    <row r="18509" s="211" customFormat="1" hidden="1"/>
    <row r="18510" s="211" customFormat="1" hidden="1"/>
    <row r="18511" s="211" customFormat="1" hidden="1"/>
    <row r="18512" s="211" customFormat="1" hidden="1"/>
    <row r="18513" s="211" customFormat="1" hidden="1"/>
    <row r="18514" s="211" customFormat="1" hidden="1"/>
    <row r="18515" s="211" customFormat="1" hidden="1"/>
    <row r="18516" s="211" customFormat="1" hidden="1"/>
    <row r="18517" s="211" customFormat="1" hidden="1"/>
    <row r="18518" s="211" customFormat="1" hidden="1"/>
    <row r="18519" s="211" customFormat="1" hidden="1"/>
    <row r="18520" s="211" customFormat="1" hidden="1"/>
    <row r="18521" s="211" customFormat="1" hidden="1"/>
    <row r="18522" s="211" customFormat="1" hidden="1"/>
    <row r="18523" s="211" customFormat="1" hidden="1"/>
    <row r="18524" s="211" customFormat="1" hidden="1"/>
    <row r="18525" s="211" customFormat="1" hidden="1"/>
    <row r="18526" s="211" customFormat="1" hidden="1"/>
    <row r="18527" s="211" customFormat="1" hidden="1"/>
    <row r="18528" s="211" customFormat="1" hidden="1"/>
    <row r="18529" s="211" customFormat="1" hidden="1"/>
    <row r="18530" s="211" customFormat="1" hidden="1"/>
    <row r="18531" s="211" customFormat="1" hidden="1"/>
    <row r="18532" s="211" customFormat="1" hidden="1"/>
    <row r="18533" s="211" customFormat="1" hidden="1"/>
    <row r="18534" s="211" customFormat="1" hidden="1"/>
    <row r="18535" s="211" customFormat="1" hidden="1"/>
    <row r="18536" s="211" customFormat="1" hidden="1"/>
    <row r="18537" s="211" customFormat="1" hidden="1"/>
    <row r="18538" s="211" customFormat="1" hidden="1"/>
    <row r="18539" s="211" customFormat="1" hidden="1"/>
    <row r="18540" s="211" customFormat="1" hidden="1"/>
    <row r="18541" s="211" customFormat="1" hidden="1"/>
    <row r="18542" s="211" customFormat="1" hidden="1"/>
    <row r="18543" s="211" customFormat="1" hidden="1"/>
    <row r="18544" s="211" customFormat="1" hidden="1"/>
    <row r="18545" s="211" customFormat="1" hidden="1"/>
    <row r="18546" s="211" customFormat="1" hidden="1"/>
    <row r="18547" s="211" customFormat="1" hidden="1"/>
    <row r="18548" s="211" customFormat="1" hidden="1"/>
    <row r="18549" s="211" customFormat="1" hidden="1"/>
    <row r="18550" s="211" customFormat="1" hidden="1"/>
    <row r="18551" s="211" customFormat="1" hidden="1"/>
    <row r="18552" s="211" customFormat="1" hidden="1"/>
    <row r="18553" s="211" customFormat="1" hidden="1"/>
    <row r="18554" s="211" customFormat="1" hidden="1"/>
    <row r="18555" s="211" customFormat="1" hidden="1"/>
    <row r="18556" s="211" customFormat="1" hidden="1"/>
    <row r="18557" s="211" customFormat="1" hidden="1"/>
    <row r="18558" s="211" customFormat="1" hidden="1"/>
    <row r="18559" s="211" customFormat="1" hidden="1"/>
    <row r="18560" s="211" customFormat="1" hidden="1"/>
    <row r="18561" s="211" customFormat="1" hidden="1"/>
    <row r="18562" s="211" customFormat="1" hidden="1"/>
    <row r="18563" s="211" customFormat="1" hidden="1"/>
    <row r="18564" s="211" customFormat="1" hidden="1"/>
    <row r="18565" s="211" customFormat="1" hidden="1"/>
    <row r="18566" s="211" customFormat="1" hidden="1"/>
    <row r="18567" s="211" customFormat="1" hidden="1"/>
    <row r="18568" s="211" customFormat="1" hidden="1"/>
    <row r="18569" s="211" customFormat="1" hidden="1"/>
    <row r="18570" s="211" customFormat="1" hidden="1"/>
    <row r="18571" s="211" customFormat="1" hidden="1"/>
    <row r="18572" s="211" customFormat="1" hidden="1"/>
    <row r="18573" s="211" customFormat="1" hidden="1"/>
    <row r="18574" s="211" customFormat="1" hidden="1"/>
    <row r="18575" s="211" customFormat="1" hidden="1"/>
    <row r="18576" s="211" customFormat="1" hidden="1"/>
    <row r="18577" s="211" customFormat="1" hidden="1"/>
    <row r="18578" s="211" customFormat="1" hidden="1"/>
    <row r="18579" s="211" customFormat="1" hidden="1"/>
    <row r="18580" s="211" customFormat="1" hidden="1"/>
    <row r="18581" s="211" customFormat="1" hidden="1"/>
    <row r="18582" s="211" customFormat="1" hidden="1"/>
    <row r="18583" s="211" customFormat="1" hidden="1"/>
    <row r="18584" s="211" customFormat="1" hidden="1"/>
    <row r="18585" s="211" customFormat="1" hidden="1"/>
    <row r="18586" s="211" customFormat="1" hidden="1"/>
    <row r="18587" s="211" customFormat="1" hidden="1"/>
    <row r="18588" s="211" customFormat="1" hidden="1"/>
    <row r="18589" s="211" customFormat="1" hidden="1"/>
    <row r="18590" s="211" customFormat="1" hidden="1"/>
    <row r="18591" s="211" customFormat="1" hidden="1"/>
    <row r="18592" s="211" customFormat="1" hidden="1"/>
    <row r="18593" s="211" customFormat="1" hidden="1"/>
    <row r="18594" s="211" customFormat="1" hidden="1"/>
    <row r="18595" s="211" customFormat="1" hidden="1"/>
    <row r="18596" s="211" customFormat="1" hidden="1"/>
    <row r="18597" s="211" customFormat="1" hidden="1"/>
    <row r="18598" s="211" customFormat="1" hidden="1"/>
    <row r="18599" s="211" customFormat="1" hidden="1"/>
    <row r="18600" s="211" customFormat="1" hidden="1"/>
    <row r="18601" s="211" customFormat="1" hidden="1"/>
    <row r="18602" s="211" customFormat="1" hidden="1"/>
    <row r="18603" s="211" customFormat="1" hidden="1"/>
    <row r="18604" s="211" customFormat="1" hidden="1"/>
    <row r="18605" s="211" customFormat="1" hidden="1"/>
    <row r="18606" s="211" customFormat="1" hidden="1"/>
    <row r="18607" s="211" customFormat="1" hidden="1"/>
    <row r="18608" s="211" customFormat="1" hidden="1"/>
    <row r="18609" s="211" customFormat="1" hidden="1"/>
    <row r="18610" s="211" customFormat="1" hidden="1"/>
    <row r="18611" s="211" customFormat="1" hidden="1"/>
    <row r="18612" s="211" customFormat="1" hidden="1"/>
    <row r="18613" s="211" customFormat="1" hidden="1"/>
    <row r="18614" s="211" customFormat="1" hidden="1"/>
    <row r="18615" s="211" customFormat="1" hidden="1"/>
    <row r="18616" s="211" customFormat="1" hidden="1"/>
    <row r="18617" s="211" customFormat="1" hidden="1"/>
    <row r="18618" s="211" customFormat="1" hidden="1"/>
    <row r="18619" s="211" customFormat="1" hidden="1"/>
    <row r="18620" s="211" customFormat="1" hidden="1"/>
    <row r="18621" s="211" customFormat="1" hidden="1"/>
    <row r="18622" s="211" customFormat="1" hidden="1"/>
    <row r="18623" s="211" customFormat="1" hidden="1"/>
    <row r="18624" s="211" customFormat="1" hidden="1"/>
    <row r="18625" s="211" customFormat="1" hidden="1"/>
    <row r="18626" s="211" customFormat="1" hidden="1"/>
    <row r="18627" s="211" customFormat="1" hidden="1"/>
    <row r="18628" s="211" customFormat="1" hidden="1"/>
    <row r="18629" s="211" customFormat="1" hidden="1"/>
    <row r="18630" s="211" customFormat="1" hidden="1"/>
    <row r="18631" s="211" customFormat="1" hidden="1"/>
    <row r="18632" s="211" customFormat="1" hidden="1"/>
    <row r="18633" s="211" customFormat="1" hidden="1"/>
    <row r="18634" s="211" customFormat="1" hidden="1"/>
    <row r="18635" s="211" customFormat="1" hidden="1"/>
    <row r="18636" s="211" customFormat="1" hidden="1"/>
    <row r="18637" s="211" customFormat="1" hidden="1"/>
    <row r="18638" s="211" customFormat="1" hidden="1"/>
    <row r="18639" s="211" customFormat="1" hidden="1"/>
    <row r="18640" s="211" customFormat="1" hidden="1"/>
    <row r="18641" s="211" customFormat="1" hidden="1"/>
    <row r="18642" s="211" customFormat="1" hidden="1"/>
    <row r="18643" s="211" customFormat="1" hidden="1"/>
    <row r="18644" s="211" customFormat="1" hidden="1"/>
    <row r="18645" s="211" customFormat="1" hidden="1"/>
    <row r="18646" s="211" customFormat="1" hidden="1"/>
    <row r="18647" s="211" customFormat="1" hidden="1"/>
    <row r="18648" s="211" customFormat="1" hidden="1"/>
    <row r="18649" s="211" customFormat="1" hidden="1"/>
    <row r="18650" s="211" customFormat="1" hidden="1"/>
    <row r="18651" s="211" customFormat="1" hidden="1"/>
    <row r="18652" s="211" customFormat="1" hidden="1"/>
    <row r="18653" s="211" customFormat="1" hidden="1"/>
    <row r="18654" s="211" customFormat="1" hidden="1"/>
    <row r="18655" s="211" customFormat="1" hidden="1"/>
    <row r="18656" s="211" customFormat="1" hidden="1"/>
    <row r="18657" s="211" customFormat="1" hidden="1"/>
    <row r="18658" s="211" customFormat="1" hidden="1"/>
    <row r="18659" s="211" customFormat="1" hidden="1"/>
    <row r="18660" s="211" customFormat="1" hidden="1"/>
    <row r="18661" s="211" customFormat="1" hidden="1"/>
    <row r="18662" s="211" customFormat="1" hidden="1"/>
    <row r="18663" s="211" customFormat="1" hidden="1"/>
    <row r="18664" s="211" customFormat="1" hidden="1"/>
    <row r="18665" s="211" customFormat="1" hidden="1"/>
    <row r="18666" s="211" customFormat="1" hidden="1"/>
    <row r="18667" s="211" customFormat="1" hidden="1"/>
    <row r="18668" s="211" customFormat="1" hidden="1"/>
    <row r="18669" s="211" customFormat="1" hidden="1"/>
    <row r="18670" s="211" customFormat="1" hidden="1"/>
    <row r="18671" s="211" customFormat="1" hidden="1"/>
    <row r="18672" s="211" customFormat="1" hidden="1"/>
    <row r="18673" s="211" customFormat="1" hidden="1"/>
    <row r="18674" s="211" customFormat="1" hidden="1"/>
    <row r="18675" s="211" customFormat="1" hidden="1"/>
    <row r="18676" s="211" customFormat="1" hidden="1"/>
    <row r="18677" s="211" customFormat="1" hidden="1"/>
    <row r="18678" s="211" customFormat="1" hidden="1"/>
    <row r="18679" s="211" customFormat="1" hidden="1"/>
    <row r="18680" s="211" customFormat="1" hidden="1"/>
    <row r="18681" s="211" customFormat="1" hidden="1"/>
    <row r="18682" s="211" customFormat="1" hidden="1"/>
    <row r="18683" s="211" customFormat="1" hidden="1"/>
    <row r="18684" s="211" customFormat="1" hidden="1"/>
    <row r="18685" s="211" customFormat="1" hidden="1"/>
    <row r="18686" s="211" customFormat="1" hidden="1"/>
    <row r="18687" s="211" customFormat="1" hidden="1"/>
    <row r="18688" s="211" customFormat="1" hidden="1"/>
    <row r="18689" s="211" customFormat="1" hidden="1"/>
    <row r="18690" s="211" customFormat="1" hidden="1"/>
    <row r="18691" s="211" customFormat="1" hidden="1"/>
    <row r="18692" s="211" customFormat="1" hidden="1"/>
    <row r="18693" s="211" customFormat="1" hidden="1"/>
    <row r="18694" s="211" customFormat="1" hidden="1"/>
    <row r="18695" s="211" customFormat="1" hidden="1"/>
    <row r="18696" s="211" customFormat="1" hidden="1"/>
    <row r="18697" s="211" customFormat="1" hidden="1"/>
    <row r="18698" s="211" customFormat="1" hidden="1"/>
    <row r="18699" s="211" customFormat="1" hidden="1"/>
    <row r="18700" s="211" customFormat="1" hidden="1"/>
    <row r="18701" s="211" customFormat="1" hidden="1"/>
    <row r="18702" s="211" customFormat="1" hidden="1"/>
    <row r="18703" s="211" customFormat="1" hidden="1"/>
    <row r="18704" s="211" customFormat="1" hidden="1"/>
    <row r="18705" s="211" customFormat="1" hidden="1"/>
    <row r="18706" s="211" customFormat="1" hidden="1"/>
    <row r="18707" s="211" customFormat="1" hidden="1"/>
    <row r="18708" s="211" customFormat="1" hidden="1"/>
    <row r="18709" s="211" customFormat="1" hidden="1"/>
    <row r="18710" s="211" customFormat="1" hidden="1"/>
    <row r="18711" s="211" customFormat="1" hidden="1"/>
    <row r="18712" s="211" customFormat="1" hidden="1"/>
    <row r="18713" s="211" customFormat="1" hidden="1"/>
    <row r="18714" s="211" customFormat="1" hidden="1"/>
    <row r="18715" s="211" customFormat="1" hidden="1"/>
    <row r="18716" s="211" customFormat="1" hidden="1"/>
    <row r="18717" s="211" customFormat="1" hidden="1"/>
    <row r="18718" s="211" customFormat="1" hidden="1"/>
    <row r="18719" s="211" customFormat="1" hidden="1"/>
    <row r="18720" s="211" customFormat="1" hidden="1"/>
    <row r="18721" s="211" customFormat="1" hidden="1"/>
    <row r="18722" s="211" customFormat="1" hidden="1"/>
    <row r="18723" s="211" customFormat="1" hidden="1"/>
    <row r="18724" s="211" customFormat="1" hidden="1"/>
    <row r="18725" s="211" customFormat="1" hidden="1"/>
    <row r="18726" s="211" customFormat="1" hidden="1"/>
    <row r="18727" s="211" customFormat="1" hidden="1"/>
    <row r="18728" s="211" customFormat="1" hidden="1"/>
    <row r="18729" s="211" customFormat="1" hidden="1"/>
    <row r="18730" s="211" customFormat="1" hidden="1"/>
    <row r="18731" s="211" customFormat="1" hidden="1"/>
    <row r="18732" s="211" customFormat="1" hidden="1"/>
    <row r="18733" s="211" customFormat="1" hidden="1"/>
    <row r="18734" s="211" customFormat="1" hidden="1"/>
    <row r="18735" s="211" customFormat="1" hidden="1"/>
    <row r="18736" s="211" customFormat="1" hidden="1"/>
    <row r="18737" s="211" customFormat="1" hidden="1"/>
    <row r="18738" s="211" customFormat="1" hidden="1"/>
    <row r="18739" s="211" customFormat="1" hidden="1"/>
    <row r="18740" s="211" customFormat="1" hidden="1"/>
    <row r="18741" s="211" customFormat="1" hidden="1"/>
    <row r="18742" s="211" customFormat="1" hidden="1"/>
    <row r="18743" s="211" customFormat="1" hidden="1"/>
    <row r="18744" s="211" customFormat="1" hidden="1"/>
    <row r="18745" s="211" customFormat="1" hidden="1"/>
    <row r="18746" s="211" customFormat="1" hidden="1"/>
    <row r="18747" s="211" customFormat="1" hidden="1"/>
    <row r="18748" s="211" customFormat="1" hidden="1"/>
    <row r="18749" s="211" customFormat="1" hidden="1"/>
    <row r="18750" s="211" customFormat="1" hidden="1"/>
    <row r="18751" s="211" customFormat="1" hidden="1"/>
    <row r="18752" s="211" customFormat="1" hidden="1"/>
    <row r="18753" s="211" customFormat="1" hidden="1"/>
    <row r="18754" s="211" customFormat="1" hidden="1"/>
    <row r="18755" s="211" customFormat="1" hidden="1"/>
    <row r="18756" s="211" customFormat="1" hidden="1"/>
    <row r="18757" s="211" customFormat="1" hidden="1"/>
    <row r="18758" s="211" customFormat="1" hidden="1"/>
    <row r="18759" s="211" customFormat="1" hidden="1"/>
    <row r="18760" s="211" customFormat="1" hidden="1"/>
    <row r="18761" s="211" customFormat="1" hidden="1"/>
    <row r="18762" s="211" customFormat="1" hidden="1"/>
    <row r="18763" s="211" customFormat="1" hidden="1"/>
    <row r="18764" s="211" customFormat="1" hidden="1"/>
    <row r="18765" s="211" customFormat="1" hidden="1"/>
    <row r="18766" s="211" customFormat="1" hidden="1"/>
    <row r="18767" s="211" customFormat="1" hidden="1"/>
    <row r="18768" s="211" customFormat="1" hidden="1"/>
    <row r="18769" s="211" customFormat="1" hidden="1"/>
    <row r="18770" s="211" customFormat="1" hidden="1"/>
    <row r="18771" s="211" customFormat="1" hidden="1"/>
    <row r="18772" s="211" customFormat="1" hidden="1"/>
    <row r="18773" s="211" customFormat="1" hidden="1"/>
    <row r="18774" s="211" customFormat="1" hidden="1"/>
    <row r="18775" s="211" customFormat="1" hidden="1"/>
    <row r="18776" s="211" customFormat="1" hidden="1"/>
    <row r="18777" s="211" customFormat="1" hidden="1"/>
    <row r="18778" s="211" customFormat="1" hidden="1"/>
    <row r="18779" s="211" customFormat="1" hidden="1"/>
    <row r="18780" s="211" customFormat="1" hidden="1"/>
    <row r="18781" s="211" customFormat="1" hidden="1"/>
    <row r="18782" s="211" customFormat="1" hidden="1"/>
    <row r="18783" s="211" customFormat="1" hidden="1"/>
    <row r="18784" s="211" customFormat="1" hidden="1"/>
    <row r="18785" s="211" customFormat="1" hidden="1"/>
    <row r="18786" s="211" customFormat="1" hidden="1"/>
    <row r="18787" s="211" customFormat="1" hidden="1"/>
    <row r="18788" s="211" customFormat="1" hidden="1"/>
    <row r="18789" s="211" customFormat="1" hidden="1"/>
    <row r="18790" s="211" customFormat="1" hidden="1"/>
    <row r="18791" s="211" customFormat="1" hidden="1"/>
    <row r="18792" s="211" customFormat="1" hidden="1"/>
    <row r="18793" s="211" customFormat="1" hidden="1"/>
    <row r="18794" s="211" customFormat="1" hidden="1"/>
    <row r="18795" s="211" customFormat="1" hidden="1"/>
    <row r="18796" s="211" customFormat="1" hidden="1"/>
    <row r="18797" s="211" customFormat="1" hidden="1"/>
    <row r="18798" s="211" customFormat="1" hidden="1"/>
    <row r="18799" s="211" customFormat="1" hidden="1"/>
    <row r="18800" s="211" customFormat="1" hidden="1"/>
    <row r="18801" s="211" customFormat="1" hidden="1"/>
    <row r="18802" s="211" customFormat="1" hidden="1"/>
    <row r="18803" s="211" customFormat="1" hidden="1"/>
    <row r="18804" s="211" customFormat="1" hidden="1"/>
    <row r="18805" s="211" customFormat="1" hidden="1"/>
    <row r="18806" s="211" customFormat="1" hidden="1"/>
    <row r="18807" s="211" customFormat="1" hidden="1"/>
    <row r="18808" s="211" customFormat="1" hidden="1"/>
    <row r="18809" s="211" customFormat="1" hidden="1"/>
    <row r="18810" s="211" customFormat="1" hidden="1"/>
    <row r="18811" s="211" customFormat="1" hidden="1"/>
    <row r="18812" s="211" customFormat="1" hidden="1"/>
    <row r="18813" s="211" customFormat="1" hidden="1"/>
    <row r="18814" s="211" customFormat="1" hidden="1"/>
    <row r="18815" s="211" customFormat="1" hidden="1"/>
    <row r="18816" s="211" customFormat="1" hidden="1"/>
    <row r="18817" s="211" customFormat="1" hidden="1"/>
    <row r="18818" s="211" customFormat="1" hidden="1"/>
    <row r="18819" s="211" customFormat="1" hidden="1"/>
    <row r="18820" s="211" customFormat="1" hidden="1"/>
    <row r="18821" s="211" customFormat="1" hidden="1"/>
    <row r="18822" s="211" customFormat="1" hidden="1"/>
    <row r="18823" s="211" customFormat="1" hidden="1"/>
    <row r="18824" s="211" customFormat="1" hidden="1"/>
    <row r="18825" s="211" customFormat="1" hidden="1"/>
    <row r="18826" s="211" customFormat="1" hidden="1"/>
    <row r="18827" s="211" customFormat="1" hidden="1"/>
    <row r="18828" s="211" customFormat="1" hidden="1"/>
    <row r="18829" s="211" customFormat="1" hidden="1"/>
    <row r="18830" s="211" customFormat="1" hidden="1"/>
    <row r="18831" s="211" customFormat="1" hidden="1"/>
    <row r="18832" s="211" customFormat="1" hidden="1"/>
    <row r="18833" s="211" customFormat="1" hidden="1"/>
    <row r="18834" s="211" customFormat="1" hidden="1"/>
    <row r="18835" s="211" customFormat="1" hidden="1"/>
    <row r="18836" s="211" customFormat="1" hidden="1"/>
    <row r="18837" s="211" customFormat="1" hidden="1"/>
    <row r="18838" s="211" customFormat="1" hidden="1"/>
    <row r="18839" s="211" customFormat="1" hidden="1"/>
    <row r="18840" s="211" customFormat="1" hidden="1"/>
    <row r="18841" s="211" customFormat="1" hidden="1"/>
    <row r="18842" s="211" customFormat="1" hidden="1"/>
    <row r="18843" s="211" customFormat="1" hidden="1"/>
    <row r="18844" s="211" customFormat="1" hidden="1"/>
    <row r="18845" s="211" customFormat="1" hidden="1"/>
    <row r="18846" s="211" customFormat="1" hidden="1"/>
    <row r="18847" s="211" customFormat="1" hidden="1"/>
    <row r="18848" s="211" customFormat="1" hidden="1"/>
    <row r="18849" s="211" customFormat="1" hidden="1"/>
    <row r="18850" s="211" customFormat="1" hidden="1"/>
    <row r="18851" s="211" customFormat="1" hidden="1"/>
    <row r="18852" s="211" customFormat="1" hidden="1"/>
    <row r="18853" s="211" customFormat="1" hidden="1"/>
    <row r="18854" s="211" customFormat="1" hidden="1"/>
    <row r="18855" s="211" customFormat="1" hidden="1"/>
    <row r="18856" s="211" customFormat="1" hidden="1"/>
    <row r="18857" s="211" customFormat="1" hidden="1"/>
    <row r="18858" s="211" customFormat="1" hidden="1"/>
    <row r="18859" s="211" customFormat="1" hidden="1"/>
    <row r="18860" s="211" customFormat="1" hidden="1"/>
    <row r="18861" s="211" customFormat="1" hidden="1"/>
    <row r="18862" s="211" customFormat="1" hidden="1"/>
    <row r="18863" s="211" customFormat="1" hidden="1"/>
    <row r="18864" s="211" customFormat="1" hidden="1"/>
    <row r="18865" s="211" customFormat="1" hidden="1"/>
    <row r="18866" s="211" customFormat="1" hidden="1"/>
    <row r="18867" s="211" customFormat="1" hidden="1"/>
    <row r="18868" s="211" customFormat="1" hidden="1"/>
    <row r="18869" s="211" customFormat="1" hidden="1"/>
    <row r="18870" s="211" customFormat="1" hidden="1"/>
    <row r="18871" s="211" customFormat="1" hidden="1"/>
    <row r="18872" s="211" customFormat="1" hidden="1"/>
    <row r="18873" s="211" customFormat="1" hidden="1"/>
    <row r="18874" s="211" customFormat="1" hidden="1"/>
    <row r="18875" s="211" customFormat="1" hidden="1"/>
    <row r="18876" s="211" customFormat="1" hidden="1"/>
    <row r="18877" s="211" customFormat="1" hidden="1"/>
    <row r="18878" s="211" customFormat="1" hidden="1"/>
    <row r="18879" s="211" customFormat="1" hidden="1"/>
    <row r="18880" s="211" customFormat="1" hidden="1"/>
    <row r="18881" s="211" customFormat="1" hidden="1"/>
    <row r="18882" s="211" customFormat="1" hidden="1"/>
    <row r="18883" s="211" customFormat="1" hidden="1"/>
    <row r="18884" s="211" customFormat="1" hidden="1"/>
    <row r="18885" s="211" customFormat="1" hidden="1"/>
    <row r="18886" s="211" customFormat="1" hidden="1"/>
    <row r="18887" s="211" customFormat="1" hidden="1"/>
    <row r="18888" s="211" customFormat="1" hidden="1"/>
    <row r="18889" s="211" customFormat="1" hidden="1"/>
    <row r="18890" s="211" customFormat="1" hidden="1"/>
    <row r="18891" s="211" customFormat="1" hidden="1"/>
    <row r="18892" s="211" customFormat="1" hidden="1"/>
    <row r="18893" s="211" customFormat="1" hidden="1"/>
    <row r="18894" s="211" customFormat="1" hidden="1"/>
    <row r="18895" s="211" customFormat="1" hidden="1"/>
    <row r="18896" s="211" customFormat="1" hidden="1"/>
    <row r="18897" s="211" customFormat="1" hidden="1"/>
    <row r="18898" s="211" customFormat="1" hidden="1"/>
    <row r="18899" s="211" customFormat="1" hidden="1"/>
    <row r="18900" s="211" customFormat="1" hidden="1"/>
    <row r="18901" s="211" customFormat="1" hidden="1"/>
    <row r="18902" s="211" customFormat="1" hidden="1"/>
    <row r="18903" s="211" customFormat="1" hidden="1"/>
    <row r="18904" s="211" customFormat="1" hidden="1"/>
    <row r="18905" s="211" customFormat="1" hidden="1"/>
    <row r="18906" s="211" customFormat="1" hidden="1"/>
    <row r="18907" s="211" customFormat="1" hidden="1"/>
    <row r="18908" s="211" customFormat="1" hidden="1"/>
    <row r="18909" s="211" customFormat="1" hidden="1"/>
    <row r="18910" s="211" customFormat="1" hidden="1"/>
    <row r="18911" s="211" customFormat="1" hidden="1"/>
    <row r="18912" s="211" customFormat="1" hidden="1"/>
    <row r="18913" s="211" customFormat="1" hidden="1"/>
    <row r="18914" s="211" customFormat="1" hidden="1"/>
    <row r="18915" s="211" customFormat="1" hidden="1"/>
    <row r="18916" s="211" customFormat="1" hidden="1"/>
    <row r="18917" s="211" customFormat="1" hidden="1"/>
    <row r="18918" s="211" customFormat="1" hidden="1"/>
    <row r="18919" s="211" customFormat="1" hidden="1"/>
    <row r="18920" s="211" customFormat="1" hidden="1"/>
    <row r="18921" s="211" customFormat="1" hidden="1"/>
    <row r="18922" s="211" customFormat="1" hidden="1"/>
    <row r="18923" s="211" customFormat="1" hidden="1"/>
    <row r="18924" s="211" customFormat="1" hidden="1"/>
    <row r="18925" s="211" customFormat="1" hidden="1"/>
    <row r="18926" s="211" customFormat="1" hidden="1"/>
    <row r="18927" s="211" customFormat="1" hidden="1"/>
    <row r="18928" s="211" customFormat="1" hidden="1"/>
    <row r="18929" s="211" customFormat="1" hidden="1"/>
    <row r="18930" s="211" customFormat="1" hidden="1"/>
    <row r="18931" s="211" customFormat="1" hidden="1"/>
    <row r="18932" s="211" customFormat="1" hidden="1"/>
    <row r="18933" s="211" customFormat="1" hidden="1"/>
    <row r="18934" s="211" customFormat="1" hidden="1"/>
    <row r="18935" s="211" customFormat="1" hidden="1"/>
    <row r="18936" s="211" customFormat="1" hidden="1"/>
    <row r="18937" s="211" customFormat="1" hidden="1"/>
    <row r="18938" s="211" customFormat="1" hidden="1"/>
    <row r="18939" s="211" customFormat="1" hidden="1"/>
    <row r="18940" s="211" customFormat="1" hidden="1"/>
    <row r="18941" s="211" customFormat="1" hidden="1"/>
    <row r="18942" s="211" customFormat="1" hidden="1"/>
    <row r="18943" s="211" customFormat="1" hidden="1"/>
    <row r="18944" s="211" customFormat="1" hidden="1"/>
    <row r="18945" s="211" customFormat="1" hidden="1"/>
    <row r="18946" s="211" customFormat="1" hidden="1"/>
    <row r="18947" s="211" customFormat="1" hidden="1"/>
    <row r="18948" s="211" customFormat="1" hidden="1"/>
    <row r="18949" s="211" customFormat="1" hidden="1"/>
    <row r="18950" s="211" customFormat="1" hidden="1"/>
    <row r="18951" s="211" customFormat="1" hidden="1"/>
    <row r="18952" s="211" customFormat="1" hidden="1"/>
    <row r="18953" s="211" customFormat="1" hidden="1"/>
    <row r="18954" s="211" customFormat="1" hidden="1"/>
    <row r="18955" s="211" customFormat="1" hidden="1"/>
    <row r="18956" s="211" customFormat="1" hidden="1"/>
    <row r="18957" s="211" customFormat="1" hidden="1"/>
    <row r="18958" s="211" customFormat="1" hidden="1"/>
    <row r="18959" s="211" customFormat="1" hidden="1"/>
    <row r="18960" s="211" customFormat="1" hidden="1"/>
    <row r="18961" s="211" customFormat="1" hidden="1"/>
    <row r="18962" s="211" customFormat="1" hidden="1"/>
    <row r="18963" s="211" customFormat="1" hidden="1"/>
    <row r="18964" s="211" customFormat="1" hidden="1"/>
    <row r="18965" s="211" customFormat="1" hidden="1"/>
    <row r="18966" s="211" customFormat="1" hidden="1"/>
    <row r="18967" s="211" customFormat="1" hidden="1"/>
    <row r="18968" s="211" customFormat="1" hidden="1"/>
    <row r="18969" s="211" customFormat="1" hidden="1"/>
    <row r="18970" s="211" customFormat="1" hidden="1"/>
    <row r="18971" s="211" customFormat="1" hidden="1"/>
    <row r="18972" s="211" customFormat="1" hidden="1"/>
    <row r="18973" s="211" customFormat="1" hidden="1"/>
    <row r="18974" s="211" customFormat="1" hidden="1"/>
    <row r="18975" s="211" customFormat="1" hidden="1"/>
    <row r="18976" s="211" customFormat="1" hidden="1"/>
    <row r="18977" s="211" customFormat="1" hidden="1"/>
    <row r="18978" s="211" customFormat="1" hidden="1"/>
    <row r="18979" s="211" customFormat="1" hidden="1"/>
    <row r="18980" s="211" customFormat="1" hidden="1"/>
    <row r="18981" s="211" customFormat="1" hidden="1"/>
    <row r="18982" s="211" customFormat="1" hidden="1"/>
    <row r="18983" s="211" customFormat="1" hidden="1"/>
    <row r="18984" s="211" customFormat="1" hidden="1"/>
    <row r="18985" s="211" customFormat="1" hidden="1"/>
    <row r="18986" s="211" customFormat="1" hidden="1"/>
    <row r="18987" s="211" customFormat="1" hidden="1"/>
    <row r="18988" s="211" customFormat="1" hidden="1"/>
    <row r="18989" s="211" customFormat="1" hidden="1"/>
    <row r="18990" s="211" customFormat="1" hidden="1"/>
    <row r="18991" s="211" customFormat="1" hidden="1"/>
    <row r="18992" s="211" customFormat="1" hidden="1"/>
    <row r="18993" s="211" customFormat="1" hidden="1"/>
    <row r="18994" s="211" customFormat="1" hidden="1"/>
    <row r="18995" s="211" customFormat="1" hidden="1"/>
    <row r="18996" s="211" customFormat="1" hidden="1"/>
    <row r="18997" s="211" customFormat="1" hidden="1"/>
    <row r="18998" s="211" customFormat="1" hidden="1"/>
    <row r="18999" s="211" customFormat="1" hidden="1"/>
    <row r="19000" s="211" customFormat="1" hidden="1"/>
    <row r="19001" s="211" customFormat="1" hidden="1"/>
    <row r="19002" s="211" customFormat="1" hidden="1"/>
    <row r="19003" s="211" customFormat="1" hidden="1"/>
    <row r="19004" s="211" customFormat="1" hidden="1"/>
    <row r="19005" s="211" customFormat="1" hidden="1"/>
    <row r="19006" s="211" customFormat="1" hidden="1"/>
    <row r="19007" s="211" customFormat="1" hidden="1"/>
    <row r="19008" s="211" customFormat="1" hidden="1"/>
    <row r="19009" s="211" customFormat="1" hidden="1"/>
    <row r="19010" s="211" customFormat="1" hidden="1"/>
    <row r="19011" s="211" customFormat="1" hidden="1"/>
    <row r="19012" s="211" customFormat="1" hidden="1"/>
    <row r="19013" s="211" customFormat="1" hidden="1"/>
    <row r="19014" s="211" customFormat="1" hidden="1"/>
    <row r="19015" s="211" customFormat="1" hidden="1"/>
    <row r="19016" s="211" customFormat="1" hidden="1"/>
    <row r="19017" s="211" customFormat="1" hidden="1"/>
    <row r="19018" s="211" customFormat="1" hidden="1"/>
    <row r="19019" s="211" customFormat="1" hidden="1"/>
    <row r="19020" s="211" customFormat="1" hidden="1"/>
    <row r="19021" s="211" customFormat="1" hidden="1"/>
    <row r="19022" s="211" customFormat="1" hidden="1"/>
    <row r="19023" s="211" customFormat="1" hidden="1"/>
    <row r="19024" s="211" customFormat="1" hidden="1"/>
    <row r="19025" s="211" customFormat="1" hidden="1"/>
    <row r="19026" s="211" customFormat="1" hidden="1"/>
    <row r="19027" s="211" customFormat="1" hidden="1"/>
    <row r="19028" s="211" customFormat="1" hidden="1"/>
    <row r="19029" s="211" customFormat="1" hidden="1"/>
    <row r="19030" s="211" customFormat="1" hidden="1"/>
    <row r="19031" s="211" customFormat="1" hidden="1"/>
    <row r="19032" s="211" customFormat="1" hidden="1"/>
    <row r="19033" s="211" customFormat="1" hidden="1"/>
    <row r="19034" s="211" customFormat="1" hidden="1"/>
    <row r="19035" s="211" customFormat="1" hidden="1"/>
    <row r="19036" s="211" customFormat="1" hidden="1"/>
    <row r="19037" s="211" customFormat="1" hidden="1"/>
    <row r="19038" s="211" customFormat="1" hidden="1"/>
    <row r="19039" s="211" customFormat="1" hidden="1"/>
    <row r="19040" s="211" customFormat="1" hidden="1"/>
    <row r="19041" s="211" customFormat="1" hidden="1"/>
    <row r="19042" s="211" customFormat="1" hidden="1"/>
    <row r="19043" s="211" customFormat="1" hidden="1"/>
    <row r="19044" s="211" customFormat="1" hidden="1"/>
    <row r="19045" s="211" customFormat="1" hidden="1"/>
    <row r="19046" s="211" customFormat="1" hidden="1"/>
    <row r="19047" s="211" customFormat="1" hidden="1"/>
    <row r="19048" s="211" customFormat="1" hidden="1"/>
    <row r="19049" s="211" customFormat="1" hidden="1"/>
    <row r="19050" s="211" customFormat="1" hidden="1"/>
    <row r="19051" s="211" customFormat="1" hidden="1"/>
    <row r="19052" s="211" customFormat="1" hidden="1"/>
    <row r="19053" s="211" customFormat="1" hidden="1"/>
    <row r="19054" s="211" customFormat="1" hidden="1"/>
    <row r="19055" s="211" customFormat="1" hidden="1"/>
    <row r="19056" s="211" customFormat="1" hidden="1"/>
    <row r="19057" s="211" customFormat="1" hidden="1"/>
    <row r="19058" s="211" customFormat="1" hidden="1"/>
    <row r="19059" s="211" customFormat="1" hidden="1"/>
    <row r="19060" s="211" customFormat="1" hidden="1"/>
    <row r="19061" s="211" customFormat="1" hidden="1"/>
    <row r="19062" s="211" customFormat="1" hidden="1"/>
    <row r="19063" s="211" customFormat="1" hidden="1"/>
    <row r="19064" s="211" customFormat="1" hidden="1"/>
    <row r="19065" s="211" customFormat="1" hidden="1"/>
    <row r="19066" s="211" customFormat="1" hidden="1"/>
    <row r="19067" s="211" customFormat="1" hidden="1"/>
    <row r="19068" s="211" customFormat="1" hidden="1"/>
    <row r="19069" s="211" customFormat="1" hidden="1"/>
    <row r="19070" s="211" customFormat="1" hidden="1"/>
    <row r="19071" s="211" customFormat="1" hidden="1"/>
    <row r="19072" s="211" customFormat="1" hidden="1"/>
    <row r="19073" s="211" customFormat="1" hidden="1"/>
    <row r="19074" s="211" customFormat="1" hidden="1"/>
    <row r="19075" s="211" customFormat="1" hidden="1"/>
    <row r="19076" s="211" customFormat="1" hidden="1"/>
    <row r="19077" s="211" customFormat="1" hidden="1"/>
    <row r="19078" s="211" customFormat="1" hidden="1"/>
    <row r="19079" s="211" customFormat="1" hidden="1"/>
    <row r="19080" s="211" customFormat="1" hidden="1"/>
    <row r="19081" s="211" customFormat="1" hidden="1"/>
    <row r="19082" s="211" customFormat="1" hidden="1"/>
    <row r="19083" s="211" customFormat="1" hidden="1"/>
    <row r="19084" s="211" customFormat="1" hidden="1"/>
    <row r="19085" s="211" customFormat="1" hidden="1"/>
    <row r="19086" s="211" customFormat="1" hidden="1"/>
    <row r="19087" s="211" customFormat="1" hidden="1"/>
    <row r="19088" s="211" customFormat="1" hidden="1"/>
    <row r="19089" s="211" customFormat="1" hidden="1"/>
    <row r="19090" s="211" customFormat="1" hidden="1"/>
    <row r="19091" s="211" customFormat="1" hidden="1"/>
    <row r="19092" s="211" customFormat="1" hidden="1"/>
    <row r="19093" s="211" customFormat="1" hidden="1"/>
    <row r="19094" s="211" customFormat="1" hidden="1"/>
    <row r="19095" s="211" customFormat="1" hidden="1"/>
    <row r="19096" s="211" customFormat="1" hidden="1"/>
    <row r="19097" s="211" customFormat="1" hidden="1"/>
    <row r="19098" s="211" customFormat="1" hidden="1"/>
    <row r="19099" s="211" customFormat="1" hidden="1"/>
    <row r="19100" s="211" customFormat="1" hidden="1"/>
    <row r="19101" s="211" customFormat="1" hidden="1"/>
    <row r="19102" s="211" customFormat="1" hidden="1"/>
    <row r="19103" s="211" customFormat="1" hidden="1"/>
    <row r="19104" s="211" customFormat="1" hidden="1"/>
    <row r="19105" s="211" customFormat="1" hidden="1"/>
    <row r="19106" s="211" customFormat="1" hidden="1"/>
    <row r="19107" s="211" customFormat="1" hidden="1"/>
    <row r="19108" s="211" customFormat="1" hidden="1"/>
    <row r="19109" s="211" customFormat="1" hidden="1"/>
    <row r="19110" s="211" customFormat="1" hidden="1"/>
    <row r="19111" s="211" customFormat="1" hidden="1"/>
    <row r="19112" s="211" customFormat="1" hidden="1"/>
    <row r="19113" s="211" customFormat="1" hidden="1"/>
    <row r="19114" s="211" customFormat="1" hidden="1"/>
    <row r="19115" s="211" customFormat="1" hidden="1"/>
    <row r="19116" s="211" customFormat="1" hidden="1"/>
    <row r="19117" s="211" customFormat="1" hidden="1"/>
    <row r="19118" s="211" customFormat="1" hidden="1"/>
    <row r="19119" s="211" customFormat="1" hidden="1"/>
    <row r="19120" s="211" customFormat="1" hidden="1"/>
    <row r="19121" s="211" customFormat="1" hidden="1"/>
    <row r="19122" s="211" customFormat="1" hidden="1"/>
    <row r="19123" s="211" customFormat="1" hidden="1"/>
    <row r="19124" s="211" customFormat="1" hidden="1"/>
    <row r="19125" s="211" customFormat="1" hidden="1"/>
    <row r="19126" s="211" customFormat="1" hidden="1"/>
    <row r="19127" s="211" customFormat="1" hidden="1"/>
    <row r="19128" s="211" customFormat="1" hidden="1"/>
    <row r="19129" s="211" customFormat="1" hidden="1"/>
    <row r="19130" s="211" customFormat="1" hidden="1"/>
    <row r="19131" s="211" customFormat="1" hidden="1"/>
    <row r="19132" s="211" customFormat="1" hidden="1"/>
    <row r="19133" s="211" customFormat="1" hidden="1"/>
    <row r="19134" s="211" customFormat="1" hidden="1"/>
    <row r="19135" s="211" customFormat="1" hidden="1"/>
    <row r="19136" s="211" customFormat="1" hidden="1"/>
    <row r="19137" s="211" customFormat="1" hidden="1"/>
    <row r="19138" s="211" customFormat="1" hidden="1"/>
    <row r="19139" s="211" customFormat="1" hidden="1"/>
    <row r="19140" s="211" customFormat="1" hidden="1"/>
    <row r="19141" s="211" customFormat="1" hidden="1"/>
    <row r="19142" s="211" customFormat="1" hidden="1"/>
    <row r="19143" s="211" customFormat="1" hidden="1"/>
    <row r="19144" s="211" customFormat="1" hidden="1"/>
    <row r="19145" s="211" customFormat="1" hidden="1"/>
    <row r="19146" s="211" customFormat="1" hidden="1"/>
    <row r="19147" s="211" customFormat="1" hidden="1"/>
    <row r="19148" s="211" customFormat="1" hidden="1"/>
    <row r="19149" s="211" customFormat="1" hidden="1"/>
    <row r="19150" s="211" customFormat="1" hidden="1"/>
    <row r="19151" s="211" customFormat="1" hidden="1"/>
    <row r="19152" s="211" customFormat="1" hidden="1"/>
    <row r="19153" s="211" customFormat="1" hidden="1"/>
    <row r="19154" s="211" customFormat="1" hidden="1"/>
    <row r="19155" s="211" customFormat="1" hidden="1"/>
    <row r="19156" s="211" customFormat="1" hidden="1"/>
    <row r="19157" s="211" customFormat="1" hidden="1"/>
    <row r="19158" s="211" customFormat="1" hidden="1"/>
    <row r="19159" s="211" customFormat="1" hidden="1"/>
    <row r="19160" s="211" customFormat="1" hidden="1"/>
    <row r="19161" s="211" customFormat="1" hidden="1"/>
    <row r="19162" s="211" customFormat="1" hidden="1"/>
    <row r="19163" s="211" customFormat="1" hidden="1"/>
    <row r="19164" s="211" customFormat="1" hidden="1"/>
    <row r="19165" s="211" customFormat="1" hidden="1"/>
    <row r="19166" s="211" customFormat="1" hidden="1"/>
    <row r="19167" s="211" customFormat="1" hidden="1"/>
    <row r="19168" s="211" customFormat="1" hidden="1"/>
    <row r="19169" s="211" customFormat="1" hidden="1"/>
    <row r="19170" s="211" customFormat="1" hidden="1"/>
    <row r="19171" s="211" customFormat="1" hidden="1"/>
    <row r="19172" s="211" customFormat="1" hidden="1"/>
    <row r="19173" s="211" customFormat="1" hidden="1"/>
    <row r="19174" s="211" customFormat="1" hidden="1"/>
    <row r="19175" s="211" customFormat="1" hidden="1"/>
    <row r="19176" s="211" customFormat="1" hidden="1"/>
    <row r="19177" s="211" customFormat="1" hidden="1"/>
    <row r="19178" s="211" customFormat="1" hidden="1"/>
    <row r="19179" s="211" customFormat="1" hidden="1"/>
    <row r="19180" s="211" customFormat="1" hidden="1"/>
    <row r="19181" s="211" customFormat="1" hidden="1"/>
    <row r="19182" s="211" customFormat="1" hidden="1"/>
    <row r="19183" s="211" customFormat="1" hidden="1"/>
    <row r="19184" s="211" customFormat="1" hidden="1"/>
    <row r="19185" s="211" customFormat="1" hidden="1"/>
    <row r="19186" s="211" customFormat="1" hidden="1"/>
    <row r="19187" s="211" customFormat="1" hidden="1"/>
    <row r="19188" s="211" customFormat="1" hidden="1"/>
    <row r="19189" s="211" customFormat="1" hidden="1"/>
    <row r="19190" s="211" customFormat="1" hidden="1"/>
    <row r="19191" s="211" customFormat="1" hidden="1"/>
    <row r="19192" s="211" customFormat="1" hidden="1"/>
    <row r="19193" s="211" customFormat="1" hidden="1"/>
    <row r="19194" s="211" customFormat="1" hidden="1"/>
    <row r="19195" s="211" customFormat="1" hidden="1"/>
    <row r="19196" s="211" customFormat="1" hidden="1"/>
    <row r="19197" s="211" customFormat="1" hidden="1"/>
    <row r="19198" s="211" customFormat="1" hidden="1"/>
    <row r="19199" s="211" customFormat="1" hidden="1"/>
    <row r="19200" s="211" customFormat="1" hidden="1"/>
    <row r="19201" s="211" customFormat="1" hidden="1"/>
    <row r="19202" s="211" customFormat="1" hidden="1"/>
    <row r="19203" s="211" customFormat="1" hidden="1"/>
    <row r="19204" s="211" customFormat="1" hidden="1"/>
    <row r="19205" s="211" customFormat="1" hidden="1"/>
    <row r="19206" s="211" customFormat="1" hidden="1"/>
    <row r="19207" s="211" customFormat="1" hidden="1"/>
    <row r="19208" s="211" customFormat="1" hidden="1"/>
    <row r="19209" s="211" customFormat="1" hidden="1"/>
    <row r="19210" s="211" customFormat="1" hidden="1"/>
    <row r="19211" s="211" customFormat="1" hidden="1"/>
    <row r="19212" s="211" customFormat="1" hidden="1"/>
    <row r="19213" s="211" customFormat="1" hidden="1"/>
    <row r="19214" s="211" customFormat="1" hidden="1"/>
    <row r="19215" s="211" customFormat="1" hidden="1"/>
    <row r="19216" s="211" customFormat="1" hidden="1"/>
    <row r="19217" s="211" customFormat="1" hidden="1"/>
    <row r="19218" s="211" customFormat="1" hidden="1"/>
    <row r="19219" s="211" customFormat="1" hidden="1"/>
    <row r="19220" s="211" customFormat="1" hidden="1"/>
    <row r="19221" s="211" customFormat="1" hidden="1"/>
    <row r="19222" s="211" customFormat="1" hidden="1"/>
    <row r="19223" s="211" customFormat="1" hidden="1"/>
    <row r="19224" s="211" customFormat="1" hidden="1"/>
    <row r="19225" s="211" customFormat="1" hidden="1"/>
    <row r="19226" s="211" customFormat="1" hidden="1"/>
    <row r="19227" s="211" customFormat="1" hidden="1"/>
    <row r="19228" s="211" customFormat="1" hidden="1"/>
    <row r="19229" s="211" customFormat="1" hidden="1"/>
    <row r="19230" s="211" customFormat="1" hidden="1"/>
    <row r="19231" s="211" customFormat="1" hidden="1"/>
    <row r="19232" s="211" customFormat="1" hidden="1"/>
    <row r="19233" s="211" customFormat="1" hidden="1"/>
    <row r="19234" s="211" customFormat="1" hidden="1"/>
    <row r="19235" s="211" customFormat="1" hidden="1"/>
    <row r="19236" s="211" customFormat="1" hidden="1"/>
    <row r="19237" s="211" customFormat="1" hidden="1"/>
    <row r="19238" s="211" customFormat="1" hidden="1"/>
    <row r="19239" s="211" customFormat="1" hidden="1"/>
    <row r="19240" s="211" customFormat="1" hidden="1"/>
    <row r="19241" s="211" customFormat="1" hidden="1"/>
    <row r="19242" s="211" customFormat="1" hidden="1"/>
    <row r="19243" s="211" customFormat="1" hidden="1"/>
    <row r="19244" s="211" customFormat="1" hidden="1"/>
    <row r="19245" s="211" customFormat="1" hidden="1"/>
    <row r="19246" s="211" customFormat="1" hidden="1"/>
    <row r="19247" s="211" customFormat="1" hidden="1"/>
    <row r="19248" s="211" customFormat="1" hidden="1"/>
    <row r="19249" s="211" customFormat="1" hidden="1"/>
    <row r="19250" s="211" customFormat="1" hidden="1"/>
    <row r="19251" s="211" customFormat="1" hidden="1"/>
    <row r="19252" s="211" customFormat="1" hidden="1"/>
    <row r="19253" s="211" customFormat="1" hidden="1"/>
    <row r="19254" s="211" customFormat="1" hidden="1"/>
    <row r="19255" s="211" customFormat="1" hidden="1"/>
    <row r="19256" s="211" customFormat="1" hidden="1"/>
    <row r="19257" s="211" customFormat="1" hidden="1"/>
    <row r="19258" s="211" customFormat="1" hidden="1"/>
    <row r="19259" s="211" customFormat="1" hidden="1"/>
    <row r="19260" s="211" customFormat="1" hidden="1"/>
    <row r="19261" s="211" customFormat="1" hidden="1"/>
    <row r="19262" s="211" customFormat="1" hidden="1"/>
    <row r="19263" s="211" customFormat="1" hidden="1"/>
    <row r="19264" s="211" customFormat="1" hidden="1"/>
    <row r="19265" s="211" customFormat="1" hidden="1"/>
    <row r="19266" s="211" customFormat="1" hidden="1"/>
    <row r="19267" s="211" customFormat="1" hidden="1"/>
    <row r="19268" s="211" customFormat="1" hidden="1"/>
    <row r="19269" s="211" customFormat="1" hidden="1"/>
    <row r="19270" s="211" customFormat="1" hidden="1"/>
    <row r="19271" s="211" customFormat="1" hidden="1"/>
    <row r="19272" s="211" customFormat="1" hidden="1"/>
    <row r="19273" s="211" customFormat="1" hidden="1"/>
    <row r="19274" s="211" customFormat="1" hidden="1"/>
    <row r="19275" s="211" customFormat="1" hidden="1"/>
    <row r="19276" s="211" customFormat="1" hidden="1"/>
    <row r="19277" s="211" customFormat="1" hidden="1"/>
    <row r="19278" s="211" customFormat="1" hidden="1"/>
    <row r="19279" s="211" customFormat="1" hidden="1"/>
    <row r="19280" s="211" customFormat="1" hidden="1"/>
    <row r="19281" s="211" customFormat="1" hidden="1"/>
    <row r="19282" s="211" customFormat="1" hidden="1"/>
    <row r="19283" s="211" customFormat="1" hidden="1"/>
    <row r="19284" s="211" customFormat="1" hidden="1"/>
    <row r="19285" s="211" customFormat="1" hidden="1"/>
    <row r="19286" s="211" customFormat="1" hidden="1"/>
    <row r="19287" s="211" customFormat="1" hidden="1"/>
    <row r="19288" s="211" customFormat="1" hidden="1"/>
    <row r="19289" s="211" customFormat="1" hidden="1"/>
    <row r="19290" s="211" customFormat="1" hidden="1"/>
    <row r="19291" s="211" customFormat="1" hidden="1"/>
    <row r="19292" s="211" customFormat="1" hidden="1"/>
    <row r="19293" s="211" customFormat="1" hidden="1"/>
    <row r="19294" s="211" customFormat="1" hidden="1"/>
    <row r="19295" s="211" customFormat="1" hidden="1"/>
    <row r="19296" s="211" customFormat="1" hidden="1"/>
    <row r="19297" s="211" customFormat="1" hidden="1"/>
    <row r="19298" s="211" customFormat="1" hidden="1"/>
    <row r="19299" s="211" customFormat="1" hidden="1"/>
    <row r="19300" s="211" customFormat="1" hidden="1"/>
    <row r="19301" s="211" customFormat="1" hidden="1"/>
    <row r="19302" s="211" customFormat="1" hidden="1"/>
    <row r="19303" s="211" customFormat="1" hidden="1"/>
    <row r="19304" s="211" customFormat="1" hidden="1"/>
    <row r="19305" s="211" customFormat="1" hidden="1"/>
    <row r="19306" s="211" customFormat="1" hidden="1"/>
    <row r="19307" s="211" customFormat="1" hidden="1"/>
    <row r="19308" s="211" customFormat="1" hidden="1"/>
    <row r="19309" s="211" customFormat="1" hidden="1"/>
    <row r="19310" s="211" customFormat="1" hidden="1"/>
    <row r="19311" s="211" customFormat="1" hidden="1"/>
    <row r="19312" s="211" customFormat="1" hidden="1"/>
    <row r="19313" s="211" customFormat="1" hidden="1"/>
    <row r="19314" s="211" customFormat="1" hidden="1"/>
    <row r="19315" s="211" customFormat="1" hidden="1"/>
    <row r="19316" s="211" customFormat="1" hidden="1"/>
    <row r="19317" s="211" customFormat="1" hidden="1"/>
    <row r="19318" s="211" customFormat="1" hidden="1"/>
    <row r="19319" s="211" customFormat="1" hidden="1"/>
    <row r="19320" s="211" customFormat="1" hidden="1"/>
    <row r="19321" s="211" customFormat="1" hidden="1"/>
    <row r="19322" s="211" customFormat="1" hidden="1"/>
    <row r="19323" s="211" customFormat="1" hidden="1"/>
    <row r="19324" s="211" customFormat="1" hidden="1"/>
    <row r="19325" s="211" customFormat="1" hidden="1"/>
    <row r="19326" s="211" customFormat="1" hidden="1"/>
    <row r="19327" s="211" customFormat="1" hidden="1"/>
    <row r="19328" s="211" customFormat="1" hidden="1"/>
    <row r="19329" s="211" customFormat="1" hidden="1"/>
    <row r="19330" s="211" customFormat="1" hidden="1"/>
    <row r="19331" s="211" customFormat="1" hidden="1"/>
    <row r="19332" s="211" customFormat="1" hidden="1"/>
    <row r="19333" s="211" customFormat="1" hidden="1"/>
    <row r="19334" s="211" customFormat="1" hidden="1"/>
    <row r="19335" s="211" customFormat="1" hidden="1"/>
    <row r="19336" s="211" customFormat="1" hidden="1"/>
    <row r="19337" s="211" customFormat="1" hidden="1"/>
    <row r="19338" s="211" customFormat="1" hidden="1"/>
    <row r="19339" s="211" customFormat="1" hidden="1"/>
    <row r="19340" s="211" customFormat="1" hidden="1"/>
    <row r="19341" s="211" customFormat="1" hidden="1"/>
    <row r="19342" s="211" customFormat="1" hidden="1"/>
    <row r="19343" s="211" customFormat="1" hidden="1"/>
    <row r="19344" s="211" customFormat="1" hidden="1"/>
    <row r="19345" s="211" customFormat="1" hidden="1"/>
    <row r="19346" s="211" customFormat="1" hidden="1"/>
    <row r="19347" s="211" customFormat="1" hidden="1"/>
    <row r="19348" s="211" customFormat="1" hidden="1"/>
    <row r="19349" s="211" customFormat="1" hidden="1"/>
    <row r="19350" s="211" customFormat="1" hidden="1"/>
    <row r="19351" s="211" customFormat="1" hidden="1"/>
    <row r="19352" s="211" customFormat="1" hidden="1"/>
    <row r="19353" s="211" customFormat="1" hidden="1"/>
    <row r="19354" s="211" customFormat="1" hidden="1"/>
    <row r="19355" s="211" customFormat="1" hidden="1"/>
    <row r="19356" s="211" customFormat="1" hidden="1"/>
    <row r="19357" s="211" customFormat="1" hidden="1"/>
    <row r="19358" s="211" customFormat="1" hidden="1"/>
    <row r="19359" s="211" customFormat="1" hidden="1"/>
    <row r="19360" s="211" customFormat="1" hidden="1"/>
    <row r="19361" s="211" customFormat="1" hidden="1"/>
    <row r="19362" s="211" customFormat="1" hidden="1"/>
    <row r="19363" s="211" customFormat="1" hidden="1"/>
    <row r="19364" s="211" customFormat="1" hidden="1"/>
    <row r="19365" s="211" customFormat="1" hidden="1"/>
    <row r="19366" s="211" customFormat="1" hidden="1"/>
    <row r="19367" s="211" customFormat="1" hidden="1"/>
    <row r="19368" s="211" customFormat="1" hidden="1"/>
    <row r="19369" s="211" customFormat="1" hidden="1"/>
    <row r="19370" s="211" customFormat="1" hidden="1"/>
    <row r="19371" s="211" customFormat="1" hidden="1"/>
    <row r="19372" s="211" customFormat="1" hidden="1"/>
    <row r="19373" s="211" customFormat="1" hidden="1"/>
    <row r="19374" s="211" customFormat="1" hidden="1"/>
    <row r="19375" s="211" customFormat="1" hidden="1"/>
    <row r="19376" s="211" customFormat="1" hidden="1"/>
    <row r="19377" s="211" customFormat="1" hidden="1"/>
    <row r="19378" s="211" customFormat="1" hidden="1"/>
    <row r="19379" s="211" customFormat="1" hidden="1"/>
    <row r="19380" s="211" customFormat="1" hidden="1"/>
    <row r="19381" s="211" customFormat="1" hidden="1"/>
    <row r="19382" s="211" customFormat="1" hidden="1"/>
    <row r="19383" s="211" customFormat="1" hidden="1"/>
    <row r="19384" s="211" customFormat="1" hidden="1"/>
    <row r="19385" s="211" customFormat="1" hidden="1"/>
    <row r="19386" s="211" customFormat="1" hidden="1"/>
    <row r="19387" s="211" customFormat="1" hidden="1"/>
    <row r="19388" s="211" customFormat="1" hidden="1"/>
    <row r="19389" s="211" customFormat="1" hidden="1"/>
    <row r="19390" s="211" customFormat="1" hidden="1"/>
    <row r="19391" s="211" customFormat="1" hidden="1"/>
    <row r="19392" s="211" customFormat="1" hidden="1"/>
    <row r="19393" s="211" customFormat="1" hidden="1"/>
    <row r="19394" s="211" customFormat="1" hidden="1"/>
    <row r="19395" s="211" customFormat="1" hidden="1"/>
    <row r="19396" s="211" customFormat="1" hidden="1"/>
    <row r="19397" s="211" customFormat="1" hidden="1"/>
    <row r="19398" s="211" customFormat="1" hidden="1"/>
    <row r="19399" s="211" customFormat="1" hidden="1"/>
    <row r="19400" s="211" customFormat="1" hidden="1"/>
    <row r="19401" s="211" customFormat="1" hidden="1"/>
    <row r="19402" s="211" customFormat="1" hidden="1"/>
    <row r="19403" s="211" customFormat="1" hidden="1"/>
    <row r="19404" s="211" customFormat="1" hidden="1"/>
    <row r="19405" s="211" customFormat="1" hidden="1"/>
    <row r="19406" s="211" customFormat="1" hidden="1"/>
    <row r="19407" s="211" customFormat="1" hidden="1"/>
    <row r="19408" s="211" customFormat="1" hidden="1"/>
    <row r="19409" s="211" customFormat="1" hidden="1"/>
    <row r="19410" s="211" customFormat="1" hidden="1"/>
    <row r="19411" s="211" customFormat="1" hidden="1"/>
    <row r="19412" s="211" customFormat="1" hidden="1"/>
    <row r="19413" s="211" customFormat="1" hidden="1"/>
    <row r="19414" s="211" customFormat="1" hidden="1"/>
    <row r="19415" s="211" customFormat="1" hidden="1"/>
    <row r="19416" s="211" customFormat="1" hidden="1"/>
    <row r="19417" s="211" customFormat="1" hidden="1"/>
    <row r="19418" s="211" customFormat="1" hidden="1"/>
    <row r="19419" s="211" customFormat="1" hidden="1"/>
    <row r="19420" s="211" customFormat="1" hidden="1"/>
    <row r="19421" s="211" customFormat="1" hidden="1"/>
    <row r="19422" s="211" customFormat="1" hidden="1"/>
    <row r="19423" s="211" customFormat="1" hidden="1"/>
    <row r="19424" s="211" customFormat="1" hidden="1"/>
    <row r="19425" s="211" customFormat="1" hidden="1"/>
    <row r="19426" s="211" customFormat="1" hidden="1"/>
    <row r="19427" s="211" customFormat="1" hidden="1"/>
    <row r="19428" s="211" customFormat="1" hidden="1"/>
    <row r="19429" s="211" customFormat="1" hidden="1"/>
    <row r="19430" s="211" customFormat="1" hidden="1"/>
    <row r="19431" s="211" customFormat="1" hidden="1"/>
    <row r="19432" s="211" customFormat="1" hidden="1"/>
    <row r="19433" s="211" customFormat="1" hidden="1"/>
    <row r="19434" s="211" customFormat="1" hidden="1"/>
    <row r="19435" s="211" customFormat="1" hidden="1"/>
    <row r="19436" s="211" customFormat="1" hidden="1"/>
    <row r="19437" s="211" customFormat="1" hidden="1"/>
    <row r="19438" s="211" customFormat="1" hidden="1"/>
    <row r="19439" s="211" customFormat="1" hidden="1"/>
    <row r="19440" s="211" customFormat="1" hidden="1"/>
    <row r="19441" s="211" customFormat="1" hidden="1"/>
    <row r="19442" s="211" customFormat="1" hidden="1"/>
    <row r="19443" s="211" customFormat="1" hidden="1"/>
    <row r="19444" s="211" customFormat="1" hidden="1"/>
    <row r="19445" s="211" customFormat="1" hidden="1"/>
    <row r="19446" s="211" customFormat="1" hidden="1"/>
    <row r="19447" s="211" customFormat="1" hidden="1"/>
    <row r="19448" s="211" customFormat="1" hidden="1"/>
    <row r="19449" s="211" customFormat="1" hidden="1"/>
    <row r="19450" s="211" customFormat="1" hidden="1"/>
    <row r="19451" s="211" customFormat="1" hidden="1"/>
    <row r="19452" s="211" customFormat="1" hidden="1"/>
    <row r="19453" s="211" customFormat="1" hidden="1"/>
    <row r="19454" s="211" customFormat="1" hidden="1"/>
    <row r="19455" s="211" customFormat="1" hidden="1"/>
    <row r="19456" s="211" customFormat="1" hidden="1"/>
    <row r="19457" s="211" customFormat="1" hidden="1"/>
    <row r="19458" s="211" customFormat="1" hidden="1"/>
    <row r="19459" s="211" customFormat="1" hidden="1"/>
    <row r="19460" s="211" customFormat="1" hidden="1"/>
    <row r="19461" s="211" customFormat="1" hidden="1"/>
    <row r="19462" s="211" customFormat="1" hidden="1"/>
    <row r="19463" s="211" customFormat="1" hidden="1"/>
    <row r="19464" s="211" customFormat="1" hidden="1"/>
    <row r="19465" s="211" customFormat="1" hidden="1"/>
    <row r="19466" s="211" customFormat="1" hidden="1"/>
    <row r="19467" s="211" customFormat="1" hidden="1"/>
    <row r="19468" s="211" customFormat="1" hidden="1"/>
    <row r="19469" s="211" customFormat="1" hidden="1"/>
    <row r="19470" s="211" customFormat="1" hidden="1"/>
    <row r="19471" s="211" customFormat="1" hidden="1"/>
    <row r="19472" s="211" customFormat="1" hidden="1"/>
    <row r="19473" s="211" customFormat="1" hidden="1"/>
    <row r="19474" s="211" customFormat="1" hidden="1"/>
    <row r="19475" s="211" customFormat="1" hidden="1"/>
    <row r="19476" s="211" customFormat="1" hidden="1"/>
    <row r="19477" s="211" customFormat="1" hidden="1"/>
    <row r="19478" s="211" customFormat="1" hidden="1"/>
    <row r="19479" s="211" customFormat="1" hidden="1"/>
    <row r="19480" s="211" customFormat="1" hidden="1"/>
    <row r="19481" s="211" customFormat="1" hidden="1"/>
    <row r="19482" s="211" customFormat="1" hidden="1"/>
    <row r="19483" s="211" customFormat="1" hidden="1"/>
    <row r="19484" s="211" customFormat="1" hidden="1"/>
    <row r="19485" s="211" customFormat="1" hidden="1"/>
    <row r="19486" s="211" customFormat="1" hidden="1"/>
    <row r="19487" s="211" customFormat="1" hidden="1"/>
    <row r="19488" s="211" customFormat="1" hidden="1"/>
    <row r="19489" s="211" customFormat="1" hidden="1"/>
    <row r="19490" s="211" customFormat="1" hidden="1"/>
    <row r="19491" s="211" customFormat="1" hidden="1"/>
    <row r="19492" s="211" customFormat="1" hidden="1"/>
    <row r="19493" s="211" customFormat="1" hidden="1"/>
    <row r="19494" s="211" customFormat="1" hidden="1"/>
    <row r="19495" s="211" customFormat="1" hidden="1"/>
    <row r="19496" s="211" customFormat="1" hidden="1"/>
    <row r="19497" s="211" customFormat="1" hidden="1"/>
    <row r="19498" s="211" customFormat="1" hidden="1"/>
    <row r="19499" s="211" customFormat="1" hidden="1"/>
    <row r="19500" s="211" customFormat="1" hidden="1"/>
    <row r="19501" s="211" customFormat="1" hidden="1"/>
    <row r="19502" s="211" customFormat="1" hidden="1"/>
    <row r="19503" s="211" customFormat="1" hidden="1"/>
    <row r="19504" s="211" customFormat="1" hidden="1"/>
    <row r="19505" s="211" customFormat="1" hidden="1"/>
    <row r="19506" s="211" customFormat="1" hidden="1"/>
    <row r="19507" s="211" customFormat="1" hidden="1"/>
    <row r="19508" s="211" customFormat="1" hidden="1"/>
    <row r="19509" s="211" customFormat="1" hidden="1"/>
    <row r="19510" s="211" customFormat="1" hidden="1"/>
    <row r="19511" s="211" customFormat="1" hidden="1"/>
    <row r="19512" s="211" customFormat="1" hidden="1"/>
    <row r="19513" s="211" customFormat="1" hidden="1"/>
    <row r="19514" s="211" customFormat="1" hidden="1"/>
    <row r="19515" s="211" customFormat="1" hidden="1"/>
    <row r="19516" s="211" customFormat="1" hidden="1"/>
    <row r="19517" s="211" customFormat="1" hidden="1"/>
    <row r="19518" s="211" customFormat="1" hidden="1"/>
    <row r="19519" s="211" customFormat="1" hidden="1"/>
    <row r="19520" s="211" customFormat="1" hidden="1"/>
    <row r="19521" s="211" customFormat="1" hidden="1"/>
    <row r="19522" s="211" customFormat="1" hidden="1"/>
    <row r="19523" s="211" customFormat="1" hidden="1"/>
    <row r="19524" s="211" customFormat="1" hidden="1"/>
    <row r="19525" s="211" customFormat="1" hidden="1"/>
    <row r="19526" s="211" customFormat="1" hidden="1"/>
    <row r="19527" s="211" customFormat="1" hidden="1"/>
    <row r="19528" s="211" customFormat="1" hidden="1"/>
    <row r="19529" s="211" customFormat="1" hidden="1"/>
    <row r="19530" s="211" customFormat="1" hidden="1"/>
    <row r="19531" s="211" customFormat="1" hidden="1"/>
    <row r="19532" s="211" customFormat="1" hidden="1"/>
    <row r="19533" s="211" customFormat="1" hidden="1"/>
    <row r="19534" s="211" customFormat="1" hidden="1"/>
    <row r="19535" s="211" customFormat="1" hidden="1"/>
    <row r="19536" s="211" customFormat="1" hidden="1"/>
    <row r="19537" s="211" customFormat="1" hidden="1"/>
    <row r="19538" s="211" customFormat="1" hidden="1"/>
    <row r="19539" s="211" customFormat="1" hidden="1"/>
    <row r="19540" s="211" customFormat="1" hidden="1"/>
    <row r="19541" s="211" customFormat="1" hidden="1"/>
    <row r="19542" s="211" customFormat="1" hidden="1"/>
    <row r="19543" s="211" customFormat="1" hidden="1"/>
    <row r="19544" s="211" customFormat="1" hidden="1"/>
    <row r="19545" s="211" customFormat="1" hidden="1"/>
    <row r="19546" s="211" customFormat="1" hidden="1"/>
    <row r="19547" s="211" customFormat="1" hidden="1"/>
    <row r="19548" s="211" customFormat="1" hidden="1"/>
    <row r="19549" s="211" customFormat="1" hidden="1"/>
    <row r="19550" s="211" customFormat="1" hidden="1"/>
    <row r="19551" s="211" customFormat="1" hidden="1"/>
    <row r="19552" s="211" customFormat="1" hidden="1"/>
    <row r="19553" s="211" customFormat="1" hidden="1"/>
    <row r="19554" s="211" customFormat="1" hidden="1"/>
    <row r="19555" s="211" customFormat="1" hidden="1"/>
    <row r="19556" s="211" customFormat="1" hidden="1"/>
    <row r="19557" s="211" customFormat="1" hidden="1"/>
    <row r="19558" s="211" customFormat="1" hidden="1"/>
    <row r="19559" s="211" customFormat="1" hidden="1"/>
    <row r="19560" s="211" customFormat="1" hidden="1"/>
    <row r="19561" s="211" customFormat="1" hidden="1"/>
    <row r="19562" s="211" customFormat="1" hidden="1"/>
    <row r="19563" s="211" customFormat="1" hidden="1"/>
    <row r="19564" s="211" customFormat="1" hidden="1"/>
    <row r="19565" s="211" customFormat="1" hidden="1"/>
    <row r="19566" s="211" customFormat="1" hidden="1"/>
    <row r="19567" s="211" customFormat="1" hidden="1"/>
    <row r="19568" s="211" customFormat="1" hidden="1"/>
    <row r="19569" s="211" customFormat="1" hidden="1"/>
    <row r="19570" s="211" customFormat="1" hidden="1"/>
    <row r="19571" s="211" customFormat="1" hidden="1"/>
    <row r="19572" s="211" customFormat="1" hidden="1"/>
    <row r="19573" s="211" customFormat="1" hidden="1"/>
    <row r="19574" s="211" customFormat="1" hidden="1"/>
    <row r="19575" s="211" customFormat="1" hidden="1"/>
    <row r="19576" s="211" customFormat="1" hidden="1"/>
    <row r="19577" s="211" customFormat="1" hidden="1"/>
    <row r="19578" s="211" customFormat="1" hidden="1"/>
    <row r="19579" s="211" customFormat="1" hidden="1"/>
    <row r="19580" s="211" customFormat="1" hidden="1"/>
    <row r="19581" s="211" customFormat="1" hidden="1"/>
    <row r="19582" s="211" customFormat="1" hidden="1"/>
    <row r="19583" s="211" customFormat="1" hidden="1"/>
    <row r="19584" s="211" customFormat="1" hidden="1"/>
    <row r="19585" s="211" customFormat="1" hidden="1"/>
    <row r="19586" s="211" customFormat="1" hidden="1"/>
    <row r="19587" s="211" customFormat="1" hidden="1"/>
    <row r="19588" s="211" customFormat="1" hidden="1"/>
    <row r="19589" s="211" customFormat="1" hidden="1"/>
    <row r="19590" s="211" customFormat="1" hidden="1"/>
    <row r="19591" s="211" customFormat="1" hidden="1"/>
    <row r="19592" s="211" customFormat="1" hidden="1"/>
    <row r="19593" s="211" customFormat="1" hidden="1"/>
    <row r="19594" s="211" customFormat="1" hidden="1"/>
    <row r="19595" s="211" customFormat="1" hidden="1"/>
    <row r="19596" s="211" customFormat="1" hidden="1"/>
    <row r="19597" s="211" customFormat="1" hidden="1"/>
    <row r="19598" s="211" customFormat="1" hidden="1"/>
    <row r="19599" s="211" customFormat="1" hidden="1"/>
    <row r="19600" s="211" customFormat="1" hidden="1"/>
    <row r="19601" s="211" customFormat="1" hidden="1"/>
    <row r="19602" s="211" customFormat="1" hidden="1"/>
    <row r="19603" s="211" customFormat="1" hidden="1"/>
    <row r="19604" s="211" customFormat="1" hidden="1"/>
    <row r="19605" s="211" customFormat="1" hidden="1"/>
    <row r="19606" s="211" customFormat="1" hidden="1"/>
    <row r="19607" s="211" customFormat="1" hidden="1"/>
    <row r="19608" s="211" customFormat="1" hidden="1"/>
    <row r="19609" s="211" customFormat="1" hidden="1"/>
    <row r="19610" s="211" customFormat="1" hidden="1"/>
    <row r="19611" s="211" customFormat="1" hidden="1"/>
    <row r="19612" s="211" customFormat="1" hidden="1"/>
    <row r="19613" s="211" customFormat="1" hidden="1"/>
    <row r="19614" s="211" customFormat="1" hidden="1"/>
    <row r="19615" s="211" customFormat="1" hidden="1"/>
    <row r="19616" s="211" customFormat="1" hidden="1"/>
    <row r="19617" s="211" customFormat="1" hidden="1"/>
    <row r="19618" s="211" customFormat="1" hidden="1"/>
    <row r="19619" s="211" customFormat="1" hidden="1"/>
    <row r="19620" s="211" customFormat="1" hidden="1"/>
    <row r="19621" s="211" customFormat="1" hidden="1"/>
    <row r="19622" s="211" customFormat="1" hidden="1"/>
    <row r="19623" s="211" customFormat="1" hidden="1"/>
    <row r="19624" s="211" customFormat="1" hidden="1"/>
    <row r="19625" s="211" customFormat="1" hidden="1"/>
    <row r="19626" s="211" customFormat="1" hidden="1"/>
    <row r="19627" s="211" customFormat="1" hidden="1"/>
    <row r="19628" s="211" customFormat="1" hidden="1"/>
    <row r="19629" s="211" customFormat="1" hidden="1"/>
    <row r="19630" s="211" customFormat="1" hidden="1"/>
    <row r="19631" s="211" customFormat="1" hidden="1"/>
    <row r="19632" s="211" customFormat="1" hidden="1"/>
    <row r="19633" s="211" customFormat="1" hidden="1"/>
    <row r="19634" s="211" customFormat="1" hidden="1"/>
    <row r="19635" s="211" customFormat="1" hidden="1"/>
    <row r="19636" s="211" customFormat="1" hidden="1"/>
    <row r="19637" s="211" customFormat="1" hidden="1"/>
    <row r="19638" s="211" customFormat="1" hidden="1"/>
    <row r="19639" s="211" customFormat="1" hidden="1"/>
    <row r="19640" s="211" customFormat="1" hidden="1"/>
    <row r="19641" s="211" customFormat="1" hidden="1"/>
    <row r="19642" s="211" customFormat="1" hidden="1"/>
    <row r="19643" s="211" customFormat="1" hidden="1"/>
    <row r="19644" s="211" customFormat="1" hidden="1"/>
    <row r="19645" s="211" customFormat="1" hidden="1"/>
    <row r="19646" s="211" customFormat="1" hidden="1"/>
    <row r="19647" s="211" customFormat="1" hidden="1"/>
    <row r="19648" s="211" customFormat="1" hidden="1"/>
    <row r="19649" s="211" customFormat="1" hidden="1"/>
    <row r="19650" s="211" customFormat="1" hidden="1"/>
    <row r="19651" s="211" customFormat="1" hidden="1"/>
    <row r="19652" s="211" customFormat="1" hidden="1"/>
    <row r="19653" s="211" customFormat="1" hidden="1"/>
    <row r="19654" s="211" customFormat="1" hidden="1"/>
    <row r="19655" s="211" customFormat="1" hidden="1"/>
    <row r="19656" s="211" customFormat="1" hidden="1"/>
    <row r="19657" s="211" customFormat="1" hidden="1"/>
    <row r="19658" s="211" customFormat="1" hidden="1"/>
    <row r="19659" s="211" customFormat="1" hidden="1"/>
    <row r="19660" s="211" customFormat="1" hidden="1"/>
    <row r="19661" s="211" customFormat="1" hidden="1"/>
    <row r="19662" s="211" customFormat="1" hidden="1"/>
    <row r="19663" s="211" customFormat="1" hidden="1"/>
    <row r="19664" s="211" customFormat="1" hidden="1"/>
    <row r="19665" s="211" customFormat="1" hidden="1"/>
    <row r="19666" s="211" customFormat="1" hidden="1"/>
    <row r="19667" s="211" customFormat="1" hidden="1"/>
    <row r="19668" s="211" customFormat="1" hidden="1"/>
    <row r="19669" s="211" customFormat="1" hidden="1"/>
    <row r="19670" s="211" customFormat="1" hidden="1"/>
    <row r="19671" s="211" customFormat="1" hidden="1"/>
    <row r="19672" s="211" customFormat="1" hidden="1"/>
    <row r="19673" s="211" customFormat="1" hidden="1"/>
    <row r="19674" s="211" customFormat="1" hidden="1"/>
    <row r="19675" s="211" customFormat="1" hidden="1"/>
    <row r="19676" s="211" customFormat="1" hidden="1"/>
    <row r="19677" s="211" customFormat="1" hidden="1"/>
    <row r="19678" s="211" customFormat="1" hidden="1"/>
    <row r="19679" s="211" customFormat="1" hidden="1"/>
    <row r="19680" s="211" customFormat="1" hidden="1"/>
    <row r="19681" s="211" customFormat="1" hidden="1"/>
    <row r="19682" s="211" customFormat="1" hidden="1"/>
    <row r="19683" s="211" customFormat="1" hidden="1"/>
    <row r="19684" s="211" customFormat="1" hidden="1"/>
    <row r="19685" s="211" customFormat="1" hidden="1"/>
    <row r="19686" s="211" customFormat="1" hidden="1"/>
    <row r="19687" s="211" customFormat="1" hidden="1"/>
    <row r="19688" s="211" customFormat="1" hidden="1"/>
    <row r="19689" s="211" customFormat="1" hidden="1"/>
    <row r="19690" s="211" customFormat="1" hidden="1"/>
    <row r="19691" s="211" customFormat="1" hidden="1"/>
    <row r="19692" s="211" customFormat="1" hidden="1"/>
    <row r="19693" s="211" customFormat="1" hidden="1"/>
    <row r="19694" s="211" customFormat="1" hidden="1"/>
    <row r="19695" s="211" customFormat="1" hidden="1"/>
    <row r="19696" s="211" customFormat="1" hidden="1"/>
    <row r="19697" s="211" customFormat="1" hidden="1"/>
    <row r="19698" s="211" customFormat="1" hidden="1"/>
    <row r="19699" s="211" customFormat="1" hidden="1"/>
    <row r="19700" s="211" customFormat="1" hidden="1"/>
    <row r="19701" s="211" customFormat="1" hidden="1"/>
    <row r="19702" s="211" customFormat="1" hidden="1"/>
    <row r="19703" s="211" customFormat="1" hidden="1"/>
    <row r="19704" s="211" customFormat="1" hidden="1"/>
    <row r="19705" s="211" customFormat="1" hidden="1"/>
    <row r="19706" s="211" customFormat="1" hidden="1"/>
    <row r="19707" s="211" customFormat="1" hidden="1"/>
    <row r="19708" s="211" customFormat="1" hidden="1"/>
    <row r="19709" s="211" customFormat="1" hidden="1"/>
    <row r="19710" s="211" customFormat="1" hidden="1"/>
    <row r="19711" s="211" customFormat="1" hidden="1"/>
    <row r="19712" s="211" customFormat="1" hidden="1"/>
    <row r="19713" s="211" customFormat="1" hidden="1"/>
    <row r="19714" s="211" customFormat="1" hidden="1"/>
    <row r="19715" s="211" customFormat="1" hidden="1"/>
    <row r="19716" s="211" customFormat="1" hidden="1"/>
    <row r="19717" s="211" customFormat="1" hidden="1"/>
    <row r="19718" s="211" customFormat="1" hidden="1"/>
    <row r="19719" s="211" customFormat="1" hidden="1"/>
    <row r="19720" s="211" customFormat="1" hidden="1"/>
    <row r="19721" s="211" customFormat="1" hidden="1"/>
    <row r="19722" s="211" customFormat="1" hidden="1"/>
    <row r="19723" s="211" customFormat="1" hidden="1"/>
    <row r="19724" s="211" customFormat="1" hidden="1"/>
    <row r="19725" s="211" customFormat="1" hidden="1"/>
    <row r="19726" s="211" customFormat="1" hidden="1"/>
    <row r="19727" s="211" customFormat="1" hidden="1"/>
    <row r="19728" s="211" customFormat="1" hidden="1"/>
    <row r="19729" s="211" customFormat="1" hidden="1"/>
    <row r="19730" s="211" customFormat="1" hidden="1"/>
    <row r="19731" s="211" customFormat="1" hidden="1"/>
    <row r="19732" s="211" customFormat="1" hidden="1"/>
    <row r="19733" s="211" customFormat="1" hidden="1"/>
    <row r="19734" s="211" customFormat="1" hidden="1"/>
    <row r="19735" s="211" customFormat="1" hidden="1"/>
    <row r="19736" s="211" customFormat="1" hidden="1"/>
    <row r="19737" s="211" customFormat="1" hidden="1"/>
    <row r="19738" s="211" customFormat="1" hidden="1"/>
    <row r="19739" s="211" customFormat="1" hidden="1"/>
    <row r="19740" s="211" customFormat="1" hidden="1"/>
    <row r="19741" s="211" customFormat="1" hidden="1"/>
    <row r="19742" s="211" customFormat="1" hidden="1"/>
    <row r="19743" s="211" customFormat="1" hidden="1"/>
    <row r="19744" s="211" customFormat="1" hidden="1"/>
    <row r="19745" s="211" customFormat="1" hidden="1"/>
    <row r="19746" s="211" customFormat="1" hidden="1"/>
    <row r="19747" s="211" customFormat="1" hidden="1"/>
    <row r="19748" s="211" customFormat="1" hidden="1"/>
    <row r="19749" s="211" customFormat="1" hidden="1"/>
    <row r="19750" s="211" customFormat="1" hidden="1"/>
    <row r="19751" s="211" customFormat="1" hidden="1"/>
    <row r="19752" s="211" customFormat="1" hidden="1"/>
    <row r="19753" s="211" customFormat="1" hidden="1"/>
    <row r="19754" s="211" customFormat="1" hidden="1"/>
    <row r="19755" s="211" customFormat="1" hidden="1"/>
    <row r="19756" s="211" customFormat="1" hidden="1"/>
    <row r="19757" s="211" customFormat="1" hidden="1"/>
    <row r="19758" s="211" customFormat="1" hidden="1"/>
    <row r="19759" s="211" customFormat="1" hidden="1"/>
    <row r="19760" s="211" customFormat="1" hidden="1"/>
    <row r="19761" s="211" customFormat="1" hidden="1"/>
    <row r="19762" s="211" customFormat="1" hidden="1"/>
    <row r="19763" s="211" customFormat="1" hidden="1"/>
    <row r="19764" s="211" customFormat="1" hidden="1"/>
    <row r="19765" s="211" customFormat="1" hidden="1"/>
    <row r="19766" s="211" customFormat="1" hidden="1"/>
    <row r="19767" s="211" customFormat="1" hidden="1"/>
    <row r="19768" s="211" customFormat="1" hidden="1"/>
    <row r="19769" s="211" customFormat="1" hidden="1"/>
    <row r="19770" s="211" customFormat="1" hidden="1"/>
    <row r="19771" s="211" customFormat="1" hidden="1"/>
    <row r="19772" s="211" customFormat="1" hidden="1"/>
    <row r="19773" s="211" customFormat="1" hidden="1"/>
    <row r="19774" s="211" customFormat="1" hidden="1"/>
    <row r="19775" s="211" customFormat="1" hidden="1"/>
    <row r="19776" s="211" customFormat="1" hidden="1"/>
    <row r="19777" s="211" customFormat="1" hidden="1"/>
    <row r="19778" s="211" customFormat="1" hidden="1"/>
    <row r="19779" s="211" customFormat="1" hidden="1"/>
    <row r="19780" s="211" customFormat="1" hidden="1"/>
    <row r="19781" s="211" customFormat="1" hidden="1"/>
    <row r="19782" s="211" customFormat="1" hidden="1"/>
    <row r="19783" s="211" customFormat="1" hidden="1"/>
    <row r="19784" s="211" customFormat="1" hidden="1"/>
    <row r="19785" s="211" customFormat="1" hidden="1"/>
    <row r="19786" s="211" customFormat="1" hidden="1"/>
    <row r="19787" s="211" customFormat="1" hidden="1"/>
    <row r="19788" s="211" customFormat="1" hidden="1"/>
    <row r="19789" s="211" customFormat="1" hidden="1"/>
    <row r="19790" s="211" customFormat="1" hidden="1"/>
    <row r="19791" s="211" customFormat="1" hidden="1"/>
    <row r="19792" s="211" customFormat="1" hidden="1"/>
    <row r="19793" s="211" customFormat="1" hidden="1"/>
    <row r="19794" s="211" customFormat="1" hidden="1"/>
    <row r="19795" s="211" customFormat="1" hidden="1"/>
    <row r="19796" s="211" customFormat="1" hidden="1"/>
    <row r="19797" s="211" customFormat="1" hidden="1"/>
    <row r="19798" s="211" customFormat="1" hidden="1"/>
    <row r="19799" s="211" customFormat="1" hidden="1"/>
    <row r="19800" s="211" customFormat="1" hidden="1"/>
    <row r="19801" s="211" customFormat="1" hidden="1"/>
    <row r="19802" s="211" customFormat="1" hidden="1"/>
    <row r="19803" s="211" customFormat="1" hidden="1"/>
    <row r="19804" s="211" customFormat="1" hidden="1"/>
    <row r="19805" s="211" customFormat="1" hidden="1"/>
    <row r="19806" s="211" customFormat="1" hidden="1"/>
    <row r="19807" s="211" customFormat="1" hidden="1"/>
    <row r="19808" s="211" customFormat="1" hidden="1"/>
    <row r="19809" s="211" customFormat="1" hidden="1"/>
    <row r="19810" s="211" customFormat="1" hidden="1"/>
    <row r="19811" s="211" customFormat="1" hidden="1"/>
    <row r="19812" s="211" customFormat="1" hidden="1"/>
    <row r="19813" s="211" customFormat="1" hidden="1"/>
    <row r="19814" s="211" customFormat="1" hidden="1"/>
    <row r="19815" s="211" customFormat="1" hidden="1"/>
    <row r="19816" s="211" customFormat="1" hidden="1"/>
    <row r="19817" s="211" customFormat="1" hidden="1"/>
    <row r="19818" s="211" customFormat="1" hidden="1"/>
    <row r="19819" s="211" customFormat="1" hidden="1"/>
    <row r="19820" s="211" customFormat="1" hidden="1"/>
    <row r="19821" s="211" customFormat="1" hidden="1"/>
    <row r="19822" s="211" customFormat="1" hidden="1"/>
    <row r="19823" s="211" customFormat="1" hidden="1"/>
    <row r="19824" s="211" customFormat="1" hidden="1"/>
    <row r="19825" s="211" customFormat="1" hidden="1"/>
    <row r="19826" s="211" customFormat="1" hidden="1"/>
    <row r="19827" s="211" customFormat="1" hidden="1"/>
    <row r="19828" s="211" customFormat="1" hidden="1"/>
    <row r="19829" s="211" customFormat="1" hidden="1"/>
    <row r="19830" s="211" customFormat="1" hidden="1"/>
    <row r="19831" s="211" customFormat="1" hidden="1"/>
    <row r="19832" s="211" customFormat="1" hidden="1"/>
    <row r="19833" s="211" customFormat="1" hidden="1"/>
    <row r="19834" s="211" customFormat="1" hidden="1"/>
    <row r="19835" s="211" customFormat="1" hidden="1"/>
    <row r="19836" s="211" customFormat="1" hidden="1"/>
    <row r="19837" s="211" customFormat="1" hidden="1"/>
    <row r="19838" s="211" customFormat="1" hidden="1"/>
    <row r="19839" s="211" customFormat="1" hidden="1"/>
    <row r="19840" s="211" customFormat="1" hidden="1"/>
    <row r="19841" s="211" customFormat="1" hidden="1"/>
    <row r="19842" s="211" customFormat="1" hidden="1"/>
    <row r="19843" s="211" customFormat="1" hidden="1"/>
    <row r="19844" s="211" customFormat="1" hidden="1"/>
    <row r="19845" s="211" customFormat="1" hidden="1"/>
    <row r="19846" s="211" customFormat="1" hidden="1"/>
    <row r="19847" s="211" customFormat="1" hidden="1"/>
    <row r="19848" s="211" customFormat="1" hidden="1"/>
    <row r="19849" s="211" customFormat="1" hidden="1"/>
    <row r="19850" s="211" customFormat="1" hidden="1"/>
    <row r="19851" s="211" customFormat="1" hidden="1"/>
    <row r="19852" s="211" customFormat="1" hidden="1"/>
    <row r="19853" s="211" customFormat="1" hidden="1"/>
    <row r="19854" s="211" customFormat="1" hidden="1"/>
    <row r="19855" s="211" customFormat="1" hidden="1"/>
    <row r="19856" s="211" customFormat="1" hidden="1"/>
    <row r="19857" s="211" customFormat="1" hidden="1"/>
    <row r="19858" s="211" customFormat="1" hidden="1"/>
    <row r="19859" s="211" customFormat="1" hidden="1"/>
    <row r="19860" s="211" customFormat="1" hidden="1"/>
    <row r="19861" s="211" customFormat="1" hidden="1"/>
    <row r="19862" s="211" customFormat="1" hidden="1"/>
    <row r="19863" s="211" customFormat="1" hidden="1"/>
    <row r="19864" s="211" customFormat="1" hidden="1"/>
    <row r="19865" s="211" customFormat="1" hidden="1"/>
    <row r="19866" s="211" customFormat="1" hidden="1"/>
    <row r="19867" s="211" customFormat="1" hidden="1"/>
    <row r="19868" s="211" customFormat="1" hidden="1"/>
    <row r="19869" s="211" customFormat="1" hidden="1"/>
    <row r="19870" s="211" customFormat="1" hidden="1"/>
    <row r="19871" s="211" customFormat="1" hidden="1"/>
    <row r="19872" s="211" customFormat="1" hidden="1"/>
    <row r="19873" s="211" customFormat="1" hidden="1"/>
    <row r="19874" s="211" customFormat="1" hidden="1"/>
    <row r="19875" s="211" customFormat="1" hidden="1"/>
    <row r="19876" s="211" customFormat="1" hidden="1"/>
    <row r="19877" s="211" customFormat="1" hidden="1"/>
    <row r="19878" s="211" customFormat="1" hidden="1"/>
    <row r="19879" s="211" customFormat="1" hidden="1"/>
    <row r="19880" s="211" customFormat="1" hidden="1"/>
    <row r="19881" s="211" customFormat="1" hidden="1"/>
    <row r="19882" s="211" customFormat="1" hidden="1"/>
    <row r="19883" s="211" customFormat="1" hidden="1"/>
    <row r="19884" s="211" customFormat="1" hidden="1"/>
    <row r="19885" s="211" customFormat="1" hidden="1"/>
    <row r="19886" s="211" customFormat="1" hidden="1"/>
    <row r="19887" s="211" customFormat="1" hidden="1"/>
    <row r="19888" s="211" customFormat="1" hidden="1"/>
    <row r="19889" s="211" customFormat="1" hidden="1"/>
    <row r="19890" s="211" customFormat="1" hidden="1"/>
    <row r="19891" s="211" customFormat="1" hidden="1"/>
    <row r="19892" s="211" customFormat="1" hidden="1"/>
    <row r="19893" s="211" customFormat="1" hidden="1"/>
    <row r="19894" s="211" customFormat="1" hidden="1"/>
    <row r="19895" s="211" customFormat="1" hidden="1"/>
    <row r="19896" s="211" customFormat="1" hidden="1"/>
    <row r="19897" s="211" customFormat="1" hidden="1"/>
    <row r="19898" s="211" customFormat="1" hidden="1"/>
    <row r="19899" s="211" customFormat="1" hidden="1"/>
    <row r="19900" s="211" customFormat="1" hidden="1"/>
    <row r="19901" s="211" customFormat="1" hidden="1"/>
    <row r="19902" s="211" customFormat="1" hidden="1"/>
    <row r="19903" s="211" customFormat="1" hidden="1"/>
    <row r="19904" s="211" customFormat="1" hidden="1"/>
    <row r="19905" s="211" customFormat="1" hidden="1"/>
    <row r="19906" s="211" customFormat="1" hidden="1"/>
    <row r="19907" s="211" customFormat="1" hidden="1"/>
    <row r="19908" s="211" customFormat="1" hidden="1"/>
    <row r="19909" s="211" customFormat="1" hidden="1"/>
    <row r="19910" s="211" customFormat="1" hidden="1"/>
    <row r="19911" s="211" customFormat="1" hidden="1"/>
    <row r="19912" s="211" customFormat="1" hidden="1"/>
    <row r="19913" s="211" customFormat="1" hidden="1"/>
    <row r="19914" s="211" customFormat="1" hidden="1"/>
    <row r="19915" s="211" customFormat="1" hidden="1"/>
    <row r="19916" s="211" customFormat="1" hidden="1"/>
    <row r="19917" s="211" customFormat="1" hidden="1"/>
    <row r="19918" s="211" customFormat="1" hidden="1"/>
    <row r="19919" s="211" customFormat="1" hidden="1"/>
    <row r="19920" s="211" customFormat="1" hidden="1"/>
    <row r="19921" s="211" customFormat="1" hidden="1"/>
    <row r="19922" s="211" customFormat="1" hidden="1"/>
    <row r="19923" s="211" customFormat="1" hidden="1"/>
    <row r="19924" s="211" customFormat="1" hidden="1"/>
    <row r="19925" s="211" customFormat="1" hidden="1"/>
    <row r="19926" s="211" customFormat="1" hidden="1"/>
    <row r="19927" s="211" customFormat="1" hidden="1"/>
    <row r="19928" s="211" customFormat="1" hidden="1"/>
    <row r="19929" s="211" customFormat="1" hidden="1"/>
    <row r="19930" s="211" customFormat="1" hidden="1"/>
    <row r="19931" s="211" customFormat="1" hidden="1"/>
    <row r="19932" s="211" customFormat="1" hidden="1"/>
    <row r="19933" s="211" customFormat="1" hidden="1"/>
    <row r="19934" s="211" customFormat="1" hidden="1"/>
    <row r="19935" s="211" customFormat="1" hidden="1"/>
    <row r="19936" s="211" customFormat="1" hidden="1"/>
    <row r="19937" s="211" customFormat="1" hidden="1"/>
    <row r="19938" s="211" customFormat="1" hidden="1"/>
    <row r="19939" s="211" customFormat="1" hidden="1"/>
    <row r="19940" s="211" customFormat="1" hidden="1"/>
    <row r="19941" s="211" customFormat="1" hidden="1"/>
    <row r="19942" s="211" customFormat="1" hidden="1"/>
    <row r="19943" s="211" customFormat="1" hidden="1"/>
    <row r="19944" s="211" customFormat="1" hidden="1"/>
    <row r="19945" s="211" customFormat="1" hidden="1"/>
    <row r="19946" s="211" customFormat="1" hidden="1"/>
    <row r="19947" s="211" customFormat="1" hidden="1"/>
    <row r="19948" s="211" customFormat="1" hidden="1"/>
    <row r="19949" s="211" customFormat="1" hidden="1"/>
    <row r="19950" s="211" customFormat="1" hidden="1"/>
    <row r="19951" s="211" customFormat="1" hidden="1"/>
    <row r="19952" s="211" customFormat="1" hidden="1"/>
    <row r="19953" s="211" customFormat="1" hidden="1"/>
    <row r="19954" s="211" customFormat="1" hidden="1"/>
    <row r="19955" s="211" customFormat="1" hidden="1"/>
    <row r="19956" s="211" customFormat="1" hidden="1"/>
    <row r="19957" s="211" customFormat="1" hidden="1"/>
    <row r="19958" s="211" customFormat="1" hidden="1"/>
    <row r="19959" s="211" customFormat="1" hidden="1"/>
    <row r="19960" s="211" customFormat="1" hidden="1"/>
    <row r="19961" s="211" customFormat="1" hidden="1"/>
    <row r="19962" s="211" customFormat="1" hidden="1"/>
    <row r="19963" s="211" customFormat="1" hidden="1"/>
    <row r="19964" s="211" customFormat="1" hidden="1"/>
    <row r="19965" s="211" customFormat="1" hidden="1"/>
    <row r="19966" s="211" customFormat="1" hidden="1"/>
    <row r="19967" s="211" customFormat="1" hidden="1"/>
    <row r="19968" s="211" customFormat="1" hidden="1"/>
    <row r="19969" s="211" customFormat="1" hidden="1"/>
    <row r="19970" s="211" customFormat="1" hidden="1"/>
    <row r="19971" s="211" customFormat="1" hidden="1"/>
    <row r="19972" s="211" customFormat="1" hidden="1"/>
    <row r="19973" s="211" customFormat="1" hidden="1"/>
    <row r="19974" s="211" customFormat="1" hidden="1"/>
    <row r="19975" s="211" customFormat="1" hidden="1"/>
    <row r="19976" s="211" customFormat="1" hidden="1"/>
    <row r="19977" s="211" customFormat="1" hidden="1"/>
    <row r="19978" s="211" customFormat="1" hidden="1"/>
    <row r="19979" s="211" customFormat="1" hidden="1"/>
    <row r="19980" s="211" customFormat="1" hidden="1"/>
    <row r="19981" s="211" customFormat="1" hidden="1"/>
    <row r="19982" s="211" customFormat="1" hidden="1"/>
    <row r="19983" s="211" customFormat="1" hidden="1"/>
    <row r="19984" s="211" customFormat="1" hidden="1"/>
    <row r="19985" s="211" customFormat="1" hidden="1"/>
    <row r="19986" s="211" customFormat="1" hidden="1"/>
    <row r="19987" s="211" customFormat="1" hidden="1"/>
    <row r="19988" s="211" customFormat="1" hidden="1"/>
    <row r="19989" s="211" customFormat="1" hidden="1"/>
    <row r="19990" s="211" customFormat="1" hidden="1"/>
    <row r="19991" s="211" customFormat="1" hidden="1"/>
    <row r="19992" s="211" customFormat="1" hidden="1"/>
    <row r="19993" s="211" customFormat="1" hidden="1"/>
    <row r="19994" s="211" customFormat="1" hidden="1"/>
    <row r="19995" s="211" customFormat="1" hidden="1"/>
    <row r="19996" s="211" customFormat="1" hidden="1"/>
    <row r="19997" s="211" customFormat="1" hidden="1"/>
    <row r="19998" s="211" customFormat="1" hidden="1"/>
    <row r="19999" s="211" customFormat="1" hidden="1"/>
    <row r="20000" s="211" customFormat="1" hidden="1"/>
    <row r="20001" s="211" customFormat="1" hidden="1"/>
    <row r="20002" s="211" customFormat="1" hidden="1"/>
    <row r="20003" s="211" customFormat="1" hidden="1"/>
    <row r="20004" s="211" customFormat="1" hidden="1"/>
    <row r="20005" s="211" customFormat="1" hidden="1"/>
    <row r="20006" s="211" customFormat="1" hidden="1"/>
    <row r="20007" s="211" customFormat="1" hidden="1"/>
    <row r="20008" s="211" customFormat="1" hidden="1"/>
    <row r="20009" s="211" customFormat="1" hidden="1"/>
    <row r="20010" s="211" customFormat="1" hidden="1"/>
    <row r="20011" s="211" customFormat="1" hidden="1"/>
    <row r="20012" s="211" customFormat="1" hidden="1"/>
    <row r="20013" s="211" customFormat="1" hidden="1"/>
    <row r="20014" s="211" customFormat="1" hidden="1"/>
    <row r="20015" s="211" customFormat="1" hidden="1"/>
    <row r="20016" s="211" customFormat="1" hidden="1"/>
    <row r="20017" s="211" customFormat="1" hidden="1"/>
    <row r="20018" s="211" customFormat="1" hidden="1"/>
    <row r="20019" s="211" customFormat="1" hidden="1"/>
    <row r="20020" s="211" customFormat="1" hidden="1"/>
    <row r="20021" s="211" customFormat="1" hidden="1"/>
    <row r="20022" s="211" customFormat="1" hidden="1"/>
    <row r="20023" s="211" customFormat="1" hidden="1"/>
    <row r="20024" s="211" customFormat="1" hidden="1"/>
    <row r="20025" s="211" customFormat="1" hidden="1"/>
    <row r="20026" s="211" customFormat="1" hidden="1"/>
    <row r="20027" s="211" customFormat="1" hidden="1"/>
    <row r="20028" s="211" customFormat="1" hidden="1"/>
    <row r="20029" s="211" customFormat="1" hidden="1"/>
    <row r="20030" s="211" customFormat="1" hidden="1"/>
    <row r="20031" s="211" customFormat="1" hidden="1"/>
    <row r="20032" s="211" customFormat="1" hidden="1"/>
    <row r="20033" s="211" customFormat="1" hidden="1"/>
    <row r="20034" s="211" customFormat="1" hidden="1"/>
    <row r="20035" s="211" customFormat="1" hidden="1"/>
    <row r="20036" s="211" customFormat="1" hidden="1"/>
    <row r="20037" s="211" customFormat="1" hidden="1"/>
    <row r="20038" s="211" customFormat="1" hidden="1"/>
    <row r="20039" s="211" customFormat="1" hidden="1"/>
    <row r="20040" s="211" customFormat="1" hidden="1"/>
    <row r="20041" s="211" customFormat="1" hidden="1"/>
    <row r="20042" s="211" customFormat="1" hidden="1"/>
    <row r="20043" s="211" customFormat="1" hidden="1"/>
    <row r="20044" s="211" customFormat="1" hidden="1"/>
    <row r="20045" s="211" customFormat="1" hidden="1"/>
    <row r="20046" s="211" customFormat="1" hidden="1"/>
    <row r="20047" s="211" customFormat="1" hidden="1"/>
    <row r="20048" s="211" customFormat="1" hidden="1"/>
    <row r="20049" s="211" customFormat="1" hidden="1"/>
    <row r="20050" s="211" customFormat="1" hidden="1"/>
    <row r="20051" s="211" customFormat="1" hidden="1"/>
    <row r="20052" s="211" customFormat="1" hidden="1"/>
    <row r="20053" s="211" customFormat="1" hidden="1"/>
    <row r="20054" s="211" customFormat="1" hidden="1"/>
    <row r="20055" s="211" customFormat="1" hidden="1"/>
    <row r="20056" s="211" customFormat="1" hidden="1"/>
    <row r="20057" s="211" customFormat="1" hidden="1"/>
    <row r="20058" s="211" customFormat="1" hidden="1"/>
    <row r="20059" s="211" customFormat="1" hidden="1"/>
    <row r="20060" s="211" customFormat="1" hidden="1"/>
    <row r="20061" s="211" customFormat="1" hidden="1"/>
    <row r="20062" s="211" customFormat="1" hidden="1"/>
    <row r="20063" s="211" customFormat="1" hidden="1"/>
    <row r="20064" s="211" customFormat="1" hidden="1"/>
    <row r="20065" s="211" customFormat="1" hidden="1"/>
    <row r="20066" s="211" customFormat="1" hidden="1"/>
    <row r="20067" s="211" customFormat="1" hidden="1"/>
    <row r="20068" s="211" customFormat="1" hidden="1"/>
    <row r="20069" s="211" customFormat="1" hidden="1"/>
    <row r="20070" s="211" customFormat="1" hidden="1"/>
    <row r="20071" s="211" customFormat="1" hidden="1"/>
    <row r="20072" s="211" customFormat="1" hidden="1"/>
    <row r="20073" s="211" customFormat="1" hidden="1"/>
    <row r="20074" s="211" customFormat="1" hidden="1"/>
    <row r="20075" s="211" customFormat="1" hidden="1"/>
    <row r="20076" s="211" customFormat="1" hidden="1"/>
    <row r="20077" s="211" customFormat="1" hidden="1"/>
    <row r="20078" s="211" customFormat="1" hidden="1"/>
    <row r="20079" s="211" customFormat="1" hidden="1"/>
    <row r="20080" s="211" customFormat="1" hidden="1"/>
    <row r="20081" s="211" customFormat="1" hidden="1"/>
    <row r="20082" s="211" customFormat="1" hidden="1"/>
    <row r="20083" s="211" customFormat="1" hidden="1"/>
    <row r="20084" s="211" customFormat="1" hidden="1"/>
    <row r="20085" s="211" customFormat="1" hidden="1"/>
    <row r="20086" s="211" customFormat="1" hidden="1"/>
    <row r="20087" s="211" customFormat="1" hidden="1"/>
    <row r="20088" s="211" customFormat="1" hidden="1"/>
    <row r="20089" s="211" customFormat="1" hidden="1"/>
    <row r="20090" s="211" customFormat="1" hidden="1"/>
    <row r="20091" s="211" customFormat="1" hidden="1"/>
    <row r="20092" s="211" customFormat="1" hidden="1"/>
    <row r="20093" s="211" customFormat="1" hidden="1"/>
    <row r="20094" s="211" customFormat="1" hidden="1"/>
    <row r="20095" s="211" customFormat="1" hidden="1"/>
    <row r="20096" s="211" customFormat="1" hidden="1"/>
    <row r="20097" s="211" customFormat="1" hidden="1"/>
    <row r="20098" s="211" customFormat="1" hidden="1"/>
    <row r="20099" s="211" customFormat="1" hidden="1"/>
    <row r="20100" s="211" customFormat="1" hidden="1"/>
    <row r="20101" s="211" customFormat="1" hidden="1"/>
    <row r="20102" s="211" customFormat="1" hidden="1"/>
    <row r="20103" s="211" customFormat="1" hidden="1"/>
    <row r="20104" s="211" customFormat="1" hidden="1"/>
    <row r="20105" s="211" customFormat="1" hidden="1"/>
    <row r="20106" s="211" customFormat="1" hidden="1"/>
    <row r="20107" s="211" customFormat="1" hidden="1"/>
    <row r="20108" s="211" customFormat="1" hidden="1"/>
    <row r="20109" s="211" customFormat="1" hidden="1"/>
    <row r="20110" s="211" customFormat="1" hidden="1"/>
    <row r="20111" s="211" customFormat="1" hidden="1"/>
    <row r="20112" s="211" customFormat="1" hidden="1"/>
    <row r="20113" s="211" customFormat="1" hidden="1"/>
    <row r="20114" s="211" customFormat="1" hidden="1"/>
    <row r="20115" s="211" customFormat="1" hidden="1"/>
    <row r="20116" s="211" customFormat="1" hidden="1"/>
    <row r="20117" s="211" customFormat="1" hidden="1"/>
    <row r="20118" s="211" customFormat="1" hidden="1"/>
    <row r="20119" s="211" customFormat="1" hidden="1"/>
    <row r="20120" s="211" customFormat="1" hidden="1"/>
    <row r="20121" s="211" customFormat="1" hidden="1"/>
    <row r="20122" s="211" customFormat="1" hidden="1"/>
    <row r="20123" s="211" customFormat="1" hidden="1"/>
    <row r="20124" s="211" customFormat="1" hidden="1"/>
    <row r="20125" s="211" customFormat="1" hidden="1"/>
    <row r="20126" s="211" customFormat="1" hidden="1"/>
    <row r="20127" s="211" customFormat="1" hidden="1"/>
    <row r="20128" s="211" customFormat="1" hidden="1"/>
    <row r="20129" s="211" customFormat="1" hidden="1"/>
    <row r="20130" s="211" customFormat="1" hidden="1"/>
    <row r="20131" s="211" customFormat="1" hidden="1"/>
    <row r="20132" s="211" customFormat="1" hidden="1"/>
    <row r="20133" s="211" customFormat="1" hidden="1"/>
    <row r="20134" s="211" customFormat="1" hidden="1"/>
    <row r="20135" s="211" customFormat="1" hidden="1"/>
    <row r="20136" s="211" customFormat="1" hidden="1"/>
    <row r="20137" s="211" customFormat="1" hidden="1"/>
    <row r="20138" s="211" customFormat="1" hidden="1"/>
    <row r="20139" s="211" customFormat="1" hidden="1"/>
    <row r="20140" s="211" customFormat="1" hidden="1"/>
    <row r="20141" s="211" customFormat="1" hidden="1"/>
    <row r="20142" s="211" customFormat="1" hidden="1"/>
    <row r="20143" s="211" customFormat="1" hidden="1"/>
    <row r="20144" s="211" customFormat="1" hidden="1"/>
    <row r="20145" s="211" customFormat="1" hidden="1"/>
    <row r="20146" s="211" customFormat="1" hidden="1"/>
    <row r="20147" s="211" customFormat="1" hidden="1"/>
    <row r="20148" s="211" customFormat="1" hidden="1"/>
    <row r="20149" s="211" customFormat="1" hidden="1"/>
    <row r="20150" s="211" customFormat="1" hidden="1"/>
    <row r="20151" s="211" customFormat="1" hidden="1"/>
    <row r="20152" s="211" customFormat="1" hidden="1"/>
    <row r="20153" s="211" customFormat="1" hidden="1"/>
    <row r="20154" s="211" customFormat="1" hidden="1"/>
    <row r="20155" s="211" customFormat="1" hidden="1"/>
    <row r="20156" s="211" customFormat="1" hidden="1"/>
    <row r="20157" s="211" customFormat="1" hidden="1"/>
    <row r="20158" s="211" customFormat="1" hidden="1"/>
    <row r="20159" s="211" customFormat="1" hidden="1"/>
    <row r="20160" s="211" customFormat="1" hidden="1"/>
    <row r="20161" s="211" customFormat="1" hidden="1"/>
    <row r="20162" s="211" customFormat="1" hidden="1"/>
    <row r="20163" s="211" customFormat="1" hidden="1"/>
    <row r="20164" s="211" customFormat="1" hidden="1"/>
    <row r="20165" s="211" customFormat="1" hidden="1"/>
    <row r="20166" s="211" customFormat="1" hidden="1"/>
    <row r="20167" s="211" customFormat="1" hidden="1"/>
    <row r="20168" s="211" customFormat="1" hidden="1"/>
    <row r="20169" s="211" customFormat="1" hidden="1"/>
    <row r="20170" s="211" customFormat="1" hidden="1"/>
    <row r="20171" s="211" customFormat="1" hidden="1"/>
    <row r="20172" s="211" customFormat="1" hidden="1"/>
    <row r="20173" s="211" customFormat="1" hidden="1"/>
    <row r="20174" s="211" customFormat="1" hidden="1"/>
    <row r="20175" s="211" customFormat="1" hidden="1"/>
    <row r="20176" s="211" customFormat="1" hidden="1"/>
    <row r="20177" s="211" customFormat="1" hidden="1"/>
    <row r="20178" s="211" customFormat="1" hidden="1"/>
    <row r="20179" s="211" customFormat="1" hidden="1"/>
    <row r="20180" s="211" customFormat="1" hidden="1"/>
    <row r="20181" s="211" customFormat="1" hidden="1"/>
    <row r="20182" s="211" customFormat="1" hidden="1"/>
    <row r="20183" s="211" customFormat="1" hidden="1"/>
    <row r="20184" s="211" customFormat="1" hidden="1"/>
    <row r="20185" s="211" customFormat="1" hidden="1"/>
    <row r="20186" s="211" customFormat="1" hidden="1"/>
    <row r="20187" s="211" customFormat="1" hidden="1"/>
    <row r="20188" s="211" customFormat="1" hidden="1"/>
    <row r="20189" s="211" customFormat="1" hidden="1"/>
    <row r="20190" s="211" customFormat="1" hidden="1"/>
    <row r="20191" s="211" customFormat="1" hidden="1"/>
    <row r="20192" s="211" customFormat="1" hidden="1"/>
    <row r="20193" s="211" customFormat="1" hidden="1"/>
    <row r="20194" s="211" customFormat="1" hidden="1"/>
    <row r="20195" s="211" customFormat="1" hidden="1"/>
    <row r="20196" s="211" customFormat="1" hidden="1"/>
    <row r="20197" s="211" customFormat="1" hidden="1"/>
    <row r="20198" s="211" customFormat="1" hidden="1"/>
    <row r="20199" s="211" customFormat="1" hidden="1"/>
    <row r="20200" s="211" customFormat="1" hidden="1"/>
    <row r="20201" s="211" customFormat="1" hidden="1"/>
    <row r="20202" s="211" customFormat="1" hidden="1"/>
    <row r="20203" s="211" customFormat="1" hidden="1"/>
    <row r="20204" s="211" customFormat="1" hidden="1"/>
    <row r="20205" s="211" customFormat="1" hidden="1"/>
    <row r="20206" s="211" customFormat="1" hidden="1"/>
    <row r="20207" s="211" customFormat="1" hidden="1"/>
    <row r="20208" s="211" customFormat="1" hidden="1"/>
    <row r="20209" s="211" customFormat="1" hidden="1"/>
    <row r="20210" s="211" customFormat="1" hidden="1"/>
    <row r="20211" s="211" customFormat="1" hidden="1"/>
    <row r="20212" s="211" customFormat="1" hidden="1"/>
    <row r="20213" s="211" customFormat="1" hidden="1"/>
    <row r="20214" s="211" customFormat="1" hidden="1"/>
    <row r="20215" s="211" customFormat="1" hidden="1"/>
    <row r="20216" s="211" customFormat="1" hidden="1"/>
    <row r="20217" s="211" customFormat="1" hidden="1"/>
    <row r="20218" s="211" customFormat="1" hidden="1"/>
    <row r="20219" s="211" customFormat="1" hidden="1"/>
    <row r="20220" s="211" customFormat="1" hidden="1"/>
    <row r="20221" s="211" customFormat="1" hidden="1"/>
    <row r="20222" s="211" customFormat="1" hidden="1"/>
    <row r="20223" s="211" customFormat="1" hidden="1"/>
    <row r="20224" s="211" customFormat="1" hidden="1"/>
    <row r="20225" s="211" customFormat="1" hidden="1"/>
    <row r="20226" s="211" customFormat="1" hidden="1"/>
    <row r="20227" s="211" customFormat="1" hidden="1"/>
    <row r="20228" s="211" customFormat="1" hidden="1"/>
    <row r="20229" s="211" customFormat="1" hidden="1"/>
    <row r="20230" s="211" customFormat="1" hidden="1"/>
    <row r="20231" s="211" customFormat="1" hidden="1"/>
    <row r="20232" s="211" customFormat="1" hidden="1"/>
    <row r="20233" s="211" customFormat="1" hidden="1"/>
    <row r="20234" s="211" customFormat="1" hidden="1"/>
    <row r="20235" s="211" customFormat="1" hidden="1"/>
    <row r="20236" s="211" customFormat="1" hidden="1"/>
    <row r="20237" s="211" customFormat="1" hidden="1"/>
    <row r="20238" s="211" customFormat="1" hidden="1"/>
    <row r="20239" s="211" customFormat="1" hidden="1"/>
    <row r="20240" s="211" customFormat="1" hidden="1"/>
    <row r="20241" s="211" customFormat="1" hidden="1"/>
    <row r="20242" s="211" customFormat="1" hidden="1"/>
    <row r="20243" s="211" customFormat="1" hidden="1"/>
    <row r="20244" s="211" customFormat="1" hidden="1"/>
    <row r="20245" s="211" customFormat="1" hidden="1"/>
    <row r="20246" s="211" customFormat="1" hidden="1"/>
    <row r="20247" s="211" customFormat="1" hidden="1"/>
    <row r="20248" s="211" customFormat="1" hidden="1"/>
    <row r="20249" s="211" customFormat="1" hidden="1"/>
    <row r="20250" s="211" customFormat="1" hidden="1"/>
    <row r="20251" s="211" customFormat="1" hidden="1"/>
    <row r="20252" s="211" customFormat="1" hidden="1"/>
    <row r="20253" s="211" customFormat="1" hidden="1"/>
    <row r="20254" s="211" customFormat="1" hidden="1"/>
    <row r="20255" s="211" customFormat="1" hidden="1"/>
    <row r="20256" s="211" customFormat="1" hidden="1"/>
    <row r="20257" s="211" customFormat="1" hidden="1"/>
    <row r="20258" s="211" customFormat="1" hidden="1"/>
    <row r="20259" s="211" customFormat="1" hidden="1"/>
    <row r="20260" s="211" customFormat="1" hidden="1"/>
    <row r="20261" s="211" customFormat="1" hidden="1"/>
    <row r="20262" s="211" customFormat="1" hidden="1"/>
    <row r="20263" s="211" customFormat="1" hidden="1"/>
    <row r="20264" s="211" customFormat="1" hidden="1"/>
    <row r="20265" s="211" customFormat="1" hidden="1"/>
    <row r="20266" s="211" customFormat="1" hidden="1"/>
    <row r="20267" s="211" customFormat="1" hidden="1"/>
    <row r="20268" s="211" customFormat="1" hidden="1"/>
    <row r="20269" s="211" customFormat="1" hidden="1"/>
    <row r="20270" s="211" customFormat="1" hidden="1"/>
    <row r="20271" s="211" customFormat="1" hidden="1"/>
    <row r="20272" s="211" customFormat="1" hidden="1"/>
    <row r="20273" s="211" customFormat="1" hidden="1"/>
    <row r="20274" s="211" customFormat="1" hidden="1"/>
    <row r="20275" s="211" customFormat="1" hidden="1"/>
    <row r="20276" s="211" customFormat="1" hidden="1"/>
    <row r="20277" s="211" customFormat="1" hidden="1"/>
    <row r="20278" s="211" customFormat="1" hidden="1"/>
    <row r="20279" s="211" customFormat="1" hidden="1"/>
    <row r="20280" s="211" customFormat="1" hidden="1"/>
    <row r="20281" s="211" customFormat="1" hidden="1"/>
    <row r="20282" s="211" customFormat="1" hidden="1"/>
    <row r="20283" s="211" customFormat="1" hidden="1"/>
    <row r="20284" s="211" customFormat="1" hidden="1"/>
    <row r="20285" s="211" customFormat="1" hidden="1"/>
    <row r="20286" s="211" customFormat="1" hidden="1"/>
    <row r="20287" s="211" customFormat="1" hidden="1"/>
    <row r="20288" s="211" customFormat="1" hidden="1"/>
    <row r="20289" s="211" customFormat="1" hidden="1"/>
    <row r="20290" s="211" customFormat="1" hidden="1"/>
    <row r="20291" s="211" customFormat="1" hidden="1"/>
    <row r="20292" s="211" customFormat="1" hidden="1"/>
    <row r="20293" s="211" customFormat="1" hidden="1"/>
    <row r="20294" s="211" customFormat="1" hidden="1"/>
    <row r="20295" s="211" customFormat="1" hidden="1"/>
    <row r="20296" s="211" customFormat="1" hidden="1"/>
    <row r="20297" s="211" customFormat="1" hidden="1"/>
    <row r="20298" s="211" customFormat="1" hidden="1"/>
    <row r="20299" s="211" customFormat="1" hidden="1"/>
    <row r="20300" s="211" customFormat="1" hidden="1"/>
    <row r="20301" s="211" customFormat="1" hidden="1"/>
    <row r="20302" s="211" customFormat="1" hidden="1"/>
    <row r="20303" s="211" customFormat="1" hidden="1"/>
    <row r="20304" s="211" customFormat="1" hidden="1"/>
    <row r="20305" s="211" customFormat="1" hidden="1"/>
    <row r="20306" s="211" customFormat="1" hidden="1"/>
    <row r="20307" s="211" customFormat="1" hidden="1"/>
    <row r="20308" s="211" customFormat="1" hidden="1"/>
    <row r="20309" s="211" customFormat="1" hidden="1"/>
    <row r="20310" s="211" customFormat="1" hidden="1"/>
    <row r="20311" s="211" customFormat="1" hidden="1"/>
    <row r="20312" s="211" customFormat="1" hidden="1"/>
    <row r="20313" s="211" customFormat="1" hidden="1"/>
    <row r="20314" s="211" customFormat="1" hidden="1"/>
    <row r="20315" s="211" customFormat="1" hidden="1"/>
    <row r="20316" s="211" customFormat="1" hidden="1"/>
    <row r="20317" s="211" customFormat="1" hidden="1"/>
    <row r="20318" s="211" customFormat="1" hidden="1"/>
    <row r="20319" s="211" customFormat="1" hidden="1"/>
    <row r="20320" s="211" customFormat="1" hidden="1"/>
    <row r="20321" s="211" customFormat="1" hidden="1"/>
    <row r="20322" s="211" customFormat="1" hidden="1"/>
    <row r="20323" s="211" customFormat="1" hidden="1"/>
    <row r="20324" s="211" customFormat="1" hidden="1"/>
    <row r="20325" s="211" customFormat="1" hidden="1"/>
    <row r="20326" s="211" customFormat="1" hidden="1"/>
    <row r="20327" s="211" customFormat="1" hidden="1"/>
    <row r="20328" s="211" customFormat="1" hidden="1"/>
    <row r="20329" s="211" customFormat="1" hidden="1"/>
    <row r="20330" s="211" customFormat="1" hidden="1"/>
    <row r="20331" s="211" customFormat="1" hidden="1"/>
    <row r="20332" s="211" customFormat="1" hidden="1"/>
    <row r="20333" s="211" customFormat="1" hidden="1"/>
    <row r="20334" s="211" customFormat="1" hidden="1"/>
    <row r="20335" s="211" customFormat="1" hidden="1"/>
    <row r="20336" s="211" customFormat="1" hidden="1"/>
    <row r="20337" s="211" customFormat="1" hidden="1"/>
    <row r="20338" s="211" customFormat="1" hidden="1"/>
    <row r="20339" s="211" customFormat="1" hidden="1"/>
    <row r="20340" s="211" customFormat="1" hidden="1"/>
    <row r="20341" s="211" customFormat="1" hidden="1"/>
    <row r="20342" s="211" customFormat="1" hidden="1"/>
    <row r="20343" s="211" customFormat="1" hidden="1"/>
    <row r="20344" s="211" customFormat="1" hidden="1"/>
    <row r="20345" s="211" customFormat="1" hidden="1"/>
    <row r="20346" s="211" customFormat="1" hidden="1"/>
    <row r="20347" s="211" customFormat="1" hidden="1"/>
    <row r="20348" s="211" customFormat="1" hidden="1"/>
    <row r="20349" s="211" customFormat="1" hidden="1"/>
    <row r="20350" s="211" customFormat="1" hidden="1"/>
    <row r="20351" s="211" customFormat="1" hidden="1"/>
    <row r="20352" s="211" customFormat="1" hidden="1"/>
    <row r="20353" s="211" customFormat="1" hidden="1"/>
    <row r="20354" s="211" customFormat="1" hidden="1"/>
    <row r="20355" s="211" customFormat="1" hidden="1"/>
    <row r="20356" s="211" customFormat="1" hidden="1"/>
    <row r="20357" s="211" customFormat="1" hidden="1"/>
    <row r="20358" s="211" customFormat="1" hidden="1"/>
    <row r="20359" s="211" customFormat="1" hidden="1"/>
    <row r="20360" s="211" customFormat="1" hidden="1"/>
    <row r="20361" s="211" customFormat="1" hidden="1"/>
    <row r="20362" s="211" customFormat="1" hidden="1"/>
    <row r="20363" s="211" customFormat="1" hidden="1"/>
    <row r="20364" s="211" customFormat="1" hidden="1"/>
    <row r="20365" s="211" customFormat="1" hidden="1"/>
    <row r="20366" s="211" customFormat="1" hidden="1"/>
    <row r="20367" s="211" customFormat="1" hidden="1"/>
    <row r="20368" s="211" customFormat="1" hidden="1"/>
    <row r="20369" s="211" customFormat="1" hidden="1"/>
    <row r="20370" s="211" customFormat="1" hidden="1"/>
    <row r="20371" s="211" customFormat="1" hidden="1"/>
    <row r="20372" s="211" customFormat="1" hidden="1"/>
    <row r="20373" s="211" customFormat="1" hidden="1"/>
    <row r="20374" s="211" customFormat="1" hidden="1"/>
    <row r="20375" s="211" customFormat="1" hidden="1"/>
    <row r="20376" s="211" customFormat="1" hidden="1"/>
    <row r="20377" s="211" customFormat="1" hidden="1"/>
    <row r="20378" s="211" customFormat="1" hidden="1"/>
    <row r="20379" s="211" customFormat="1" hidden="1"/>
    <row r="20380" s="211" customFormat="1" hidden="1"/>
    <row r="20381" s="211" customFormat="1" hidden="1"/>
    <row r="20382" s="211" customFormat="1" hidden="1"/>
    <row r="20383" s="211" customFormat="1" hidden="1"/>
    <row r="20384" s="211" customFormat="1" hidden="1"/>
    <row r="20385" s="211" customFormat="1" hidden="1"/>
    <row r="20386" s="211" customFormat="1" hidden="1"/>
    <row r="20387" s="211" customFormat="1" hidden="1"/>
    <row r="20388" s="211" customFormat="1" hidden="1"/>
    <row r="20389" s="211" customFormat="1" hidden="1"/>
    <row r="20390" s="211" customFormat="1" hidden="1"/>
    <row r="20391" s="211" customFormat="1" hidden="1"/>
    <row r="20392" s="211" customFormat="1" hidden="1"/>
    <row r="20393" s="211" customFormat="1" hidden="1"/>
    <row r="20394" s="211" customFormat="1" hidden="1"/>
    <row r="20395" s="211" customFormat="1" hidden="1"/>
    <row r="20396" s="211" customFormat="1" hidden="1"/>
    <row r="20397" s="211" customFormat="1" hidden="1"/>
    <row r="20398" s="211" customFormat="1" hidden="1"/>
    <row r="20399" s="211" customFormat="1" hidden="1"/>
    <row r="20400" s="211" customFormat="1" hidden="1"/>
    <row r="20401" s="211" customFormat="1" hidden="1"/>
    <row r="20402" s="211" customFormat="1" hidden="1"/>
    <row r="20403" s="211" customFormat="1" hidden="1"/>
    <row r="20404" s="211" customFormat="1" hidden="1"/>
    <row r="20405" s="211" customFormat="1" hidden="1"/>
    <row r="20406" s="211" customFormat="1" hidden="1"/>
    <row r="20407" s="211" customFormat="1" hidden="1"/>
    <row r="20408" s="211" customFormat="1" hidden="1"/>
    <row r="20409" s="211" customFormat="1" hidden="1"/>
    <row r="20410" s="211" customFormat="1" hidden="1"/>
    <row r="20411" s="211" customFormat="1" hidden="1"/>
    <row r="20412" s="211" customFormat="1" hidden="1"/>
    <row r="20413" s="211" customFormat="1" hidden="1"/>
    <row r="20414" s="211" customFormat="1" hidden="1"/>
    <row r="20415" s="211" customFormat="1" hidden="1"/>
    <row r="20416" s="211" customFormat="1" hidden="1"/>
    <row r="20417" s="211" customFormat="1" hidden="1"/>
    <row r="20418" s="211" customFormat="1" hidden="1"/>
    <row r="20419" s="211" customFormat="1" hidden="1"/>
    <row r="20420" s="211" customFormat="1" hidden="1"/>
    <row r="20421" s="211" customFormat="1" hidden="1"/>
    <row r="20422" s="211" customFormat="1" hidden="1"/>
    <row r="20423" s="211" customFormat="1" hidden="1"/>
    <row r="20424" s="211" customFormat="1" hidden="1"/>
    <row r="20425" s="211" customFormat="1" hidden="1"/>
    <row r="20426" s="211" customFormat="1" hidden="1"/>
    <row r="20427" s="211" customFormat="1" hidden="1"/>
    <row r="20428" s="211" customFormat="1" hidden="1"/>
    <row r="20429" s="211" customFormat="1" hidden="1"/>
    <row r="20430" s="211" customFormat="1" hidden="1"/>
    <row r="20431" s="211" customFormat="1" hidden="1"/>
    <row r="20432" s="211" customFormat="1" hidden="1"/>
    <row r="20433" s="211" customFormat="1" hidden="1"/>
    <row r="20434" s="211" customFormat="1" hidden="1"/>
    <row r="20435" s="211" customFormat="1" hidden="1"/>
    <row r="20436" s="211" customFormat="1" hidden="1"/>
    <row r="20437" s="211" customFormat="1" hidden="1"/>
    <row r="20438" s="211" customFormat="1" hidden="1"/>
    <row r="20439" s="211" customFormat="1" hidden="1"/>
    <row r="20440" s="211" customFormat="1" hidden="1"/>
    <row r="20441" s="211" customFormat="1" hidden="1"/>
    <row r="20442" s="211" customFormat="1" hidden="1"/>
    <row r="20443" s="211" customFormat="1" hidden="1"/>
    <row r="20444" s="211" customFormat="1" hidden="1"/>
    <row r="20445" s="211" customFormat="1" hidden="1"/>
    <row r="20446" s="211" customFormat="1" hidden="1"/>
    <row r="20447" s="211" customFormat="1" hidden="1"/>
    <row r="20448" s="211" customFormat="1" hidden="1"/>
    <row r="20449" s="211" customFormat="1" hidden="1"/>
    <row r="20450" s="211" customFormat="1" hidden="1"/>
    <row r="20451" s="211" customFormat="1" hidden="1"/>
    <row r="20452" s="211" customFormat="1" hidden="1"/>
    <row r="20453" s="211" customFormat="1" hidden="1"/>
    <row r="20454" s="211" customFormat="1" hidden="1"/>
    <row r="20455" s="211" customFormat="1" hidden="1"/>
    <row r="20456" s="211" customFormat="1" hidden="1"/>
    <row r="20457" s="211" customFormat="1" hidden="1"/>
    <row r="20458" s="211" customFormat="1" hidden="1"/>
    <row r="20459" s="211" customFormat="1" hidden="1"/>
    <row r="20460" s="211" customFormat="1" hidden="1"/>
    <row r="20461" s="211" customFormat="1" hidden="1"/>
    <row r="20462" s="211" customFormat="1" hidden="1"/>
    <row r="20463" s="211" customFormat="1" hidden="1"/>
    <row r="20464" s="211" customFormat="1" hidden="1"/>
    <row r="20465" s="211" customFormat="1" hidden="1"/>
    <row r="20466" s="211" customFormat="1" hidden="1"/>
    <row r="20467" s="211" customFormat="1" hidden="1"/>
    <row r="20468" s="211" customFormat="1" hidden="1"/>
    <row r="20469" s="211" customFormat="1" hidden="1"/>
    <row r="20470" s="211" customFormat="1" hidden="1"/>
    <row r="20471" s="211" customFormat="1" hidden="1"/>
    <row r="20472" s="211" customFormat="1" hidden="1"/>
    <row r="20473" s="211" customFormat="1" hidden="1"/>
    <row r="20474" s="211" customFormat="1" hidden="1"/>
    <row r="20475" s="211" customFormat="1" hidden="1"/>
    <row r="20476" s="211" customFormat="1" hidden="1"/>
    <row r="20477" s="211" customFormat="1" hidden="1"/>
    <row r="20478" s="211" customFormat="1" hidden="1"/>
    <row r="20479" s="211" customFormat="1" hidden="1"/>
    <row r="20480" s="211" customFormat="1" hidden="1"/>
    <row r="20481" s="211" customFormat="1" hidden="1"/>
    <row r="20482" s="211" customFormat="1" hidden="1"/>
    <row r="20483" s="211" customFormat="1" hidden="1"/>
    <row r="20484" s="211" customFormat="1" hidden="1"/>
    <row r="20485" s="211" customFormat="1" hidden="1"/>
    <row r="20486" s="211" customFormat="1" hidden="1"/>
    <row r="20487" s="211" customFormat="1" hidden="1"/>
    <row r="20488" s="211" customFormat="1" hidden="1"/>
    <row r="20489" s="211" customFormat="1" hidden="1"/>
    <row r="20490" s="211" customFormat="1" hidden="1"/>
    <row r="20491" s="211" customFormat="1" hidden="1"/>
    <row r="20492" s="211" customFormat="1" hidden="1"/>
    <row r="20493" s="211" customFormat="1" hidden="1"/>
    <row r="20494" s="211" customFormat="1" hidden="1"/>
    <row r="20495" s="211" customFormat="1" hidden="1"/>
    <row r="20496" s="211" customFormat="1" hidden="1"/>
    <row r="20497" s="211" customFormat="1" hidden="1"/>
    <row r="20498" s="211" customFormat="1" hidden="1"/>
    <row r="20499" s="211" customFormat="1" hidden="1"/>
    <row r="20500" s="211" customFormat="1" hidden="1"/>
    <row r="20501" s="211" customFormat="1" hidden="1"/>
    <row r="20502" s="211" customFormat="1" hidden="1"/>
    <row r="20503" s="211" customFormat="1" hidden="1"/>
    <row r="20504" s="211" customFormat="1" hidden="1"/>
    <row r="20505" s="211" customFormat="1" hidden="1"/>
    <row r="20506" s="211" customFormat="1" hidden="1"/>
    <row r="20507" s="211" customFormat="1" hidden="1"/>
    <row r="20508" s="211" customFormat="1" hidden="1"/>
    <row r="20509" s="211" customFormat="1" hidden="1"/>
    <row r="20510" s="211" customFormat="1" hidden="1"/>
    <row r="20511" s="211" customFormat="1" hidden="1"/>
    <row r="20512" s="211" customFormat="1" hidden="1"/>
    <row r="20513" s="211" customFormat="1" hidden="1"/>
    <row r="20514" s="211" customFormat="1" hidden="1"/>
    <row r="20515" s="211" customFormat="1" hidden="1"/>
    <row r="20516" s="211" customFormat="1" hidden="1"/>
    <row r="20517" s="211" customFormat="1" hidden="1"/>
    <row r="20518" s="211" customFormat="1" hidden="1"/>
    <row r="20519" s="211" customFormat="1" hidden="1"/>
    <row r="20520" s="211" customFormat="1" hidden="1"/>
    <row r="20521" s="211" customFormat="1" hidden="1"/>
    <row r="20522" s="211" customFormat="1" hidden="1"/>
    <row r="20523" s="211" customFormat="1" hidden="1"/>
    <row r="20524" s="211" customFormat="1" hidden="1"/>
    <row r="20525" s="211" customFormat="1" hidden="1"/>
    <row r="20526" s="211" customFormat="1" hidden="1"/>
    <row r="20527" s="211" customFormat="1" hidden="1"/>
    <row r="20528" s="211" customFormat="1" hidden="1"/>
    <row r="20529" s="211" customFormat="1" hidden="1"/>
    <row r="20530" s="211" customFormat="1" hidden="1"/>
    <row r="20531" s="211" customFormat="1" hidden="1"/>
    <row r="20532" s="211" customFormat="1" hidden="1"/>
    <row r="20533" s="211" customFormat="1" hidden="1"/>
    <row r="20534" s="211" customFormat="1" hidden="1"/>
    <row r="20535" s="211" customFormat="1" hidden="1"/>
    <row r="20536" s="211" customFormat="1" hidden="1"/>
    <row r="20537" s="211" customFormat="1" hidden="1"/>
    <row r="20538" s="211" customFormat="1" hidden="1"/>
    <row r="20539" s="211" customFormat="1" hidden="1"/>
    <row r="20540" s="211" customFormat="1" hidden="1"/>
    <row r="20541" s="211" customFormat="1" hidden="1"/>
    <row r="20542" s="211" customFormat="1" hidden="1"/>
    <row r="20543" s="211" customFormat="1" hidden="1"/>
    <row r="20544" s="211" customFormat="1" hidden="1"/>
    <row r="20545" s="211" customFormat="1" hidden="1"/>
    <row r="20546" s="211" customFormat="1" hidden="1"/>
    <row r="20547" s="211" customFormat="1" hidden="1"/>
    <row r="20548" s="211" customFormat="1" hidden="1"/>
    <row r="20549" s="211" customFormat="1" hidden="1"/>
    <row r="20550" s="211" customFormat="1" hidden="1"/>
    <row r="20551" s="211" customFormat="1" hidden="1"/>
    <row r="20552" s="211" customFormat="1" hidden="1"/>
    <row r="20553" s="211" customFormat="1" hidden="1"/>
    <row r="20554" s="211" customFormat="1" hidden="1"/>
    <row r="20555" s="211" customFormat="1" hidden="1"/>
    <row r="20556" s="211" customFormat="1" hidden="1"/>
    <row r="20557" s="211" customFormat="1" hidden="1"/>
    <row r="20558" s="211" customFormat="1" hidden="1"/>
    <row r="20559" s="211" customFormat="1" hidden="1"/>
    <row r="20560" s="211" customFormat="1" hidden="1"/>
    <row r="20561" s="211" customFormat="1" hidden="1"/>
    <row r="20562" s="211" customFormat="1" hidden="1"/>
    <row r="20563" s="211" customFormat="1" hidden="1"/>
    <row r="20564" s="211" customFormat="1" hidden="1"/>
    <row r="20565" s="211" customFormat="1" hidden="1"/>
    <row r="20566" s="211" customFormat="1" hidden="1"/>
    <row r="20567" s="211" customFormat="1" hidden="1"/>
    <row r="20568" s="211" customFormat="1" hidden="1"/>
    <row r="20569" s="211" customFormat="1" hidden="1"/>
    <row r="20570" s="211" customFormat="1" hidden="1"/>
    <row r="20571" s="211" customFormat="1" hidden="1"/>
    <row r="20572" s="211" customFormat="1" hidden="1"/>
    <row r="20573" s="211" customFormat="1" hidden="1"/>
    <row r="20574" s="211" customFormat="1" hidden="1"/>
    <row r="20575" s="211" customFormat="1" hidden="1"/>
    <row r="20576" s="211" customFormat="1" hidden="1"/>
    <row r="20577" s="211" customFormat="1" hidden="1"/>
    <row r="20578" s="211" customFormat="1" hidden="1"/>
    <row r="20579" s="211" customFormat="1" hidden="1"/>
    <row r="20580" s="211" customFormat="1" hidden="1"/>
    <row r="20581" s="211" customFormat="1" hidden="1"/>
    <row r="20582" s="211" customFormat="1" hidden="1"/>
    <row r="20583" s="211" customFormat="1" hidden="1"/>
    <row r="20584" s="211" customFormat="1" hidden="1"/>
    <row r="20585" s="211" customFormat="1" hidden="1"/>
    <row r="20586" s="211" customFormat="1" hidden="1"/>
    <row r="20587" s="211" customFormat="1" hidden="1"/>
    <row r="20588" s="211" customFormat="1" hidden="1"/>
    <row r="20589" s="211" customFormat="1" hidden="1"/>
    <row r="20590" s="211" customFormat="1" hidden="1"/>
    <row r="20591" s="211" customFormat="1" hidden="1"/>
    <row r="20592" s="211" customFormat="1" hidden="1"/>
    <row r="20593" s="211" customFormat="1" hidden="1"/>
    <row r="20594" s="211" customFormat="1" hidden="1"/>
    <row r="20595" s="211" customFormat="1" hidden="1"/>
    <row r="20596" s="211" customFormat="1" hidden="1"/>
    <row r="20597" s="211" customFormat="1" hidden="1"/>
    <row r="20598" s="211" customFormat="1" hidden="1"/>
    <row r="20599" s="211" customFormat="1" hidden="1"/>
    <row r="20600" s="211" customFormat="1" hidden="1"/>
    <row r="20601" s="211" customFormat="1" hidden="1"/>
    <row r="20602" s="211" customFormat="1" hidden="1"/>
    <row r="20603" s="211" customFormat="1" hidden="1"/>
    <row r="20604" s="211" customFormat="1" hidden="1"/>
    <row r="20605" s="211" customFormat="1" hidden="1"/>
    <row r="20606" s="211" customFormat="1" hidden="1"/>
    <row r="20607" s="211" customFormat="1" hidden="1"/>
    <row r="20608" s="211" customFormat="1" hidden="1"/>
    <row r="20609" s="211" customFormat="1" hidden="1"/>
    <row r="20610" s="211" customFormat="1" hidden="1"/>
    <row r="20611" s="211" customFormat="1" hidden="1"/>
    <row r="20612" s="211" customFormat="1" hidden="1"/>
    <row r="20613" s="211" customFormat="1" hidden="1"/>
    <row r="20614" s="211" customFormat="1" hidden="1"/>
    <row r="20615" s="211" customFormat="1" hidden="1"/>
    <row r="20616" s="211" customFormat="1" hidden="1"/>
    <row r="20617" s="211" customFormat="1" hidden="1"/>
    <row r="20618" s="211" customFormat="1" hidden="1"/>
    <row r="20619" s="211" customFormat="1" hidden="1"/>
    <row r="20620" s="211" customFormat="1" hidden="1"/>
    <row r="20621" s="211" customFormat="1" hidden="1"/>
    <row r="20622" s="211" customFormat="1" hidden="1"/>
    <row r="20623" s="211" customFormat="1" hidden="1"/>
    <row r="20624" s="211" customFormat="1" hidden="1"/>
    <row r="20625" s="211" customFormat="1" hidden="1"/>
    <row r="20626" s="211" customFormat="1" hidden="1"/>
    <row r="20627" s="211" customFormat="1" hidden="1"/>
    <row r="20628" s="211" customFormat="1" hidden="1"/>
    <row r="20629" s="211" customFormat="1" hidden="1"/>
    <row r="20630" s="211" customFormat="1" hidden="1"/>
    <row r="20631" s="211" customFormat="1" hidden="1"/>
    <row r="20632" s="211" customFormat="1" hidden="1"/>
    <row r="20633" s="211" customFormat="1" hidden="1"/>
    <row r="20634" s="211" customFormat="1" hidden="1"/>
    <row r="20635" s="211" customFormat="1" hidden="1"/>
    <row r="20636" s="211" customFormat="1" hidden="1"/>
    <row r="20637" s="211" customFormat="1" hidden="1"/>
    <row r="20638" s="211" customFormat="1" hidden="1"/>
    <row r="20639" s="211" customFormat="1" hidden="1"/>
    <row r="20640" s="211" customFormat="1" hidden="1"/>
    <row r="20641" s="211" customFormat="1" hidden="1"/>
    <row r="20642" s="211" customFormat="1" hidden="1"/>
    <row r="20643" s="211" customFormat="1" hidden="1"/>
    <row r="20644" s="211" customFormat="1" hidden="1"/>
    <row r="20645" s="211" customFormat="1" hidden="1"/>
    <row r="20646" s="211" customFormat="1" hidden="1"/>
    <row r="20647" s="211" customFormat="1" hidden="1"/>
    <row r="20648" s="211" customFormat="1" hidden="1"/>
    <row r="20649" s="211" customFormat="1" hidden="1"/>
    <row r="20650" s="211" customFormat="1" hidden="1"/>
    <row r="20651" s="211" customFormat="1" hidden="1"/>
    <row r="20652" s="211" customFormat="1" hidden="1"/>
    <row r="20653" s="211" customFormat="1" hidden="1"/>
    <row r="20654" s="211" customFormat="1" hidden="1"/>
    <row r="20655" s="211" customFormat="1" hidden="1"/>
    <row r="20656" s="211" customFormat="1" hidden="1"/>
    <row r="20657" s="211" customFormat="1" hidden="1"/>
    <row r="20658" s="211" customFormat="1" hidden="1"/>
    <row r="20659" s="211" customFormat="1" hidden="1"/>
    <row r="20660" s="211" customFormat="1" hidden="1"/>
    <row r="20661" s="211" customFormat="1" hidden="1"/>
    <row r="20662" s="211" customFormat="1" hidden="1"/>
    <row r="20663" s="211" customFormat="1" hidden="1"/>
    <row r="20664" s="211" customFormat="1" hidden="1"/>
    <row r="20665" s="211" customFormat="1" hidden="1"/>
    <row r="20666" s="211" customFormat="1" hidden="1"/>
    <row r="20667" s="211" customFormat="1" hidden="1"/>
    <row r="20668" s="211" customFormat="1" hidden="1"/>
    <row r="20669" s="211" customFormat="1" hidden="1"/>
    <row r="20670" s="211" customFormat="1" hidden="1"/>
    <row r="20671" s="211" customFormat="1" hidden="1"/>
    <row r="20672" s="211" customFormat="1" hidden="1"/>
    <row r="20673" s="211" customFormat="1" hidden="1"/>
    <row r="20674" s="211" customFormat="1" hidden="1"/>
    <row r="20675" s="211" customFormat="1" hidden="1"/>
    <row r="20676" s="211" customFormat="1" hidden="1"/>
    <row r="20677" s="211" customFormat="1" hidden="1"/>
    <row r="20678" s="211" customFormat="1" hidden="1"/>
    <row r="20679" s="211" customFormat="1" hidden="1"/>
    <row r="20680" s="211" customFormat="1" hidden="1"/>
    <row r="20681" s="211" customFormat="1" hidden="1"/>
    <row r="20682" s="211" customFormat="1" hidden="1"/>
    <row r="20683" s="211" customFormat="1" hidden="1"/>
    <row r="20684" s="211" customFormat="1" hidden="1"/>
    <row r="20685" s="211" customFormat="1" hidden="1"/>
    <row r="20686" s="211" customFormat="1" hidden="1"/>
    <row r="20687" s="211" customFormat="1" hidden="1"/>
    <row r="20688" s="211" customFormat="1" hidden="1"/>
    <row r="20689" s="211" customFormat="1" hidden="1"/>
    <row r="20690" s="211" customFormat="1" hidden="1"/>
    <row r="20691" s="211" customFormat="1" hidden="1"/>
    <row r="20692" s="211" customFormat="1" hidden="1"/>
    <row r="20693" s="211" customFormat="1" hidden="1"/>
    <row r="20694" s="211" customFormat="1" hidden="1"/>
    <row r="20695" s="211" customFormat="1" hidden="1"/>
    <row r="20696" s="211" customFormat="1" hidden="1"/>
    <row r="20697" s="211" customFormat="1" hidden="1"/>
    <row r="20698" s="211" customFormat="1" hidden="1"/>
    <row r="20699" s="211" customFormat="1" hidden="1"/>
    <row r="20700" s="211" customFormat="1" hidden="1"/>
    <row r="20701" s="211" customFormat="1" hidden="1"/>
    <row r="20702" s="211" customFormat="1" hidden="1"/>
    <row r="20703" s="211" customFormat="1" hidden="1"/>
    <row r="20704" s="211" customFormat="1" hidden="1"/>
    <row r="20705" s="211" customFormat="1" hidden="1"/>
    <row r="20706" s="211" customFormat="1" hidden="1"/>
    <row r="20707" s="211" customFormat="1" hidden="1"/>
    <row r="20708" s="211" customFormat="1" hidden="1"/>
    <row r="20709" s="211" customFormat="1" hidden="1"/>
    <row r="20710" s="211" customFormat="1" hidden="1"/>
    <row r="20711" s="211" customFormat="1" hidden="1"/>
    <row r="20712" s="211" customFormat="1" hidden="1"/>
    <row r="20713" s="211" customFormat="1" hidden="1"/>
    <row r="20714" s="211" customFormat="1" hidden="1"/>
    <row r="20715" s="211" customFormat="1" hidden="1"/>
    <row r="20716" s="211" customFormat="1" hidden="1"/>
    <row r="20717" s="211" customFormat="1" hidden="1"/>
    <row r="20718" s="211" customFormat="1" hidden="1"/>
    <row r="20719" s="211" customFormat="1" hidden="1"/>
    <row r="20720" s="211" customFormat="1" hidden="1"/>
    <row r="20721" s="211" customFormat="1" hidden="1"/>
    <row r="20722" s="211" customFormat="1" hidden="1"/>
    <row r="20723" s="211" customFormat="1" hidden="1"/>
    <row r="20724" s="211" customFormat="1" hidden="1"/>
    <row r="20725" s="211" customFormat="1" hidden="1"/>
    <row r="20726" s="211" customFormat="1" hidden="1"/>
    <row r="20727" s="211" customFormat="1" hidden="1"/>
    <row r="20728" s="211" customFormat="1" hidden="1"/>
    <row r="20729" s="211" customFormat="1" hidden="1"/>
    <row r="20730" s="211" customFormat="1" hidden="1"/>
    <row r="20731" s="211" customFormat="1" hidden="1"/>
    <row r="20732" s="211" customFormat="1" hidden="1"/>
    <row r="20733" s="211" customFormat="1" hidden="1"/>
    <row r="20734" s="211" customFormat="1" hidden="1"/>
    <row r="20735" s="211" customFormat="1" hidden="1"/>
    <row r="20736" s="211" customFormat="1" hidden="1"/>
    <row r="20737" s="211" customFormat="1" hidden="1"/>
    <row r="20738" s="211" customFormat="1" hidden="1"/>
    <row r="20739" s="211" customFormat="1" hidden="1"/>
    <row r="20740" s="211" customFormat="1" hidden="1"/>
    <row r="20741" s="211" customFormat="1" hidden="1"/>
    <row r="20742" s="211" customFormat="1" hidden="1"/>
    <row r="20743" s="211" customFormat="1" hidden="1"/>
    <row r="20744" s="211" customFormat="1" hidden="1"/>
    <row r="20745" s="211" customFormat="1" hidden="1"/>
    <row r="20746" s="211" customFormat="1" hidden="1"/>
    <row r="20747" s="211" customFormat="1" hidden="1"/>
    <row r="20748" s="211" customFormat="1" hidden="1"/>
    <row r="20749" s="211" customFormat="1" hidden="1"/>
    <row r="20750" s="211" customFormat="1" hidden="1"/>
    <row r="20751" s="211" customFormat="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</sheetData>
  <sheetProtection password="DC05" sheet="1" objects="1" scenarios="1"/>
  <dataConsolidate/>
  <mergeCells count="52">
    <mergeCell ref="S34:U34"/>
    <mergeCell ref="N35:R35"/>
    <mergeCell ref="A20:A33"/>
    <mergeCell ref="G31:H31"/>
    <mergeCell ref="G32:H32"/>
    <mergeCell ref="I33:L33"/>
    <mergeCell ref="I34:L34"/>
    <mergeCell ref="S14:U14"/>
    <mergeCell ref="S25:U25"/>
    <mergeCell ref="P2:Q2"/>
    <mergeCell ref="G2:H2"/>
    <mergeCell ref="G3:H3"/>
    <mergeCell ref="J2:K2"/>
    <mergeCell ref="M2:N2"/>
    <mergeCell ref="G10:H10"/>
    <mergeCell ref="G14:H14"/>
    <mergeCell ref="G15:H15"/>
    <mergeCell ref="G16:H16"/>
    <mergeCell ref="I17:L17"/>
    <mergeCell ref="I18:L18"/>
    <mergeCell ref="G23:H23"/>
    <mergeCell ref="G24:H24"/>
    <mergeCell ref="O15:P15"/>
    <mergeCell ref="A1:B1"/>
    <mergeCell ref="E2:F2"/>
    <mergeCell ref="G11:H11"/>
    <mergeCell ref="G12:H12"/>
    <mergeCell ref="G13:H13"/>
    <mergeCell ref="G4:H4"/>
    <mergeCell ref="G5:H5"/>
    <mergeCell ref="G6:H6"/>
    <mergeCell ref="G7:H7"/>
    <mergeCell ref="G8:H8"/>
    <mergeCell ref="G9:H9"/>
    <mergeCell ref="A4:A17"/>
    <mergeCell ref="G17:H17"/>
    <mergeCell ref="G41:H41"/>
    <mergeCell ref="G42:H42"/>
    <mergeCell ref="S30:U30"/>
    <mergeCell ref="G18:H18"/>
    <mergeCell ref="G19:H19"/>
    <mergeCell ref="G20:H20"/>
    <mergeCell ref="G21:H21"/>
    <mergeCell ref="G22:H22"/>
    <mergeCell ref="G30:H30"/>
    <mergeCell ref="G27:H27"/>
    <mergeCell ref="G28:H28"/>
    <mergeCell ref="G29:H29"/>
    <mergeCell ref="G25:H25"/>
    <mergeCell ref="G26:H26"/>
    <mergeCell ref="G33:H33"/>
    <mergeCell ref="G34:H34"/>
  </mergeCells>
  <phoneticPr fontId="0" type="noConversion"/>
  <conditionalFormatting sqref="D16 D32 D4:D14 D20:D30">
    <cfRule type="expression" dxfId="11363" priority="14" stopIfTrue="1">
      <formula>AND(C4&gt;0,D4=0)</formula>
    </cfRule>
  </conditionalFormatting>
  <conditionalFormatting sqref="O15">
    <cfRule type="expression" dxfId="11362" priority="24" stopIfTrue="1">
      <formula>AND(O15=0,T4&gt;0)</formula>
    </cfRule>
  </conditionalFormatting>
  <conditionalFormatting sqref="T15:U15">
    <cfRule type="expression" dxfId="11361" priority="42" stopIfTrue="1">
      <formula>AND(T4&gt;0,T15=0)</formula>
    </cfRule>
    <cfRule type="expression" dxfId="11360" priority="43" stopIfTrue="1">
      <formula>ISNA(MATCH(T15,Class_Val,0))</formula>
    </cfRule>
  </conditionalFormatting>
  <conditionalFormatting sqref="C32 C16 B4:C14 B20:C30">
    <cfRule type="expression" dxfId="11359" priority="54" stopIfTrue="1">
      <formula>ISNA(MATCH(B4,Wpt_List,0))</formula>
    </cfRule>
  </conditionalFormatting>
  <conditionalFormatting sqref="T13:U13">
    <cfRule type="expression" dxfId="11358" priority="7">
      <formula>T13&gt;1670</formula>
    </cfRule>
  </conditionalFormatting>
  <conditionalFormatting sqref="T19:U19">
    <cfRule type="cellIs" dxfId="11357" priority="3" operator="equal">
      <formula>"O/L"</formula>
    </cfRule>
  </conditionalFormatting>
  <conditionalFormatting sqref="C32 I32 C16 I16 C20 I20 B4:C4 I4">
    <cfRule type="cellIs" dxfId="11356" priority="6" operator="equal">
      <formula>0</formula>
    </cfRule>
  </conditionalFormatting>
  <conditionalFormatting sqref="T29">
    <cfRule type="expression" dxfId="11355" priority="55" stopIfTrue="1">
      <formula>T29&gt;$T$19+1</formula>
    </cfRule>
  </conditionalFormatting>
  <conditionalFormatting sqref="U29">
    <cfRule type="expression" dxfId="11354" priority="69" stopIfTrue="1">
      <formula>U29&gt;$U$19+1</formula>
    </cfRule>
  </conditionalFormatting>
  <conditionalFormatting sqref="R15">
    <cfRule type="expression" dxfId="11353" priority="36" stopIfTrue="1">
      <formula>AND(R15=0,T4&gt;0)</formula>
    </cfRule>
  </conditionalFormatting>
  <conditionalFormatting sqref="T17:U18">
    <cfRule type="expression" dxfId="11352" priority="2">
      <formula>T$15="PC2e"</formula>
    </cfRule>
    <cfRule type="cellIs" priority="1" stopIfTrue="1" operator="between">
      <formula>1</formula>
      <formula>50</formula>
    </cfRule>
  </conditionalFormatting>
  <dataValidations xWindow="145" yWindow="521" count="13">
    <dataValidation type="whole" allowBlank="1" showInputMessage="1" showErrorMessage="1" errorTitle="contingency" error="enter only on the leg you will refuel!" sqref="X12">
      <formula1>0</formula1>
      <formula2>X53</formula2>
    </dataValidation>
    <dataValidation type="textLength" allowBlank="1" showInputMessage="1" showErrorMessage="1" errorTitle="Wind" error="example of format to use: 050 11" sqref="I32 I16 I48:I52">
      <formula1>6</formula1>
      <formula2>6</formula2>
    </dataValidation>
    <dataValidation type="list" allowBlank="1" showInputMessage="1" showErrorMessage="1" sqref="C32 C16 C20:C30 C4:C14 B4">
      <formula1>Wpt_List</formula1>
    </dataValidation>
    <dataValidation type="list" showErrorMessage="1" errorTitle="Flight rules" error="select 5% or 10%" promptTitle="Flight rule" prompt="Select VFR or IFR to determine fuel requirement" sqref="R15">
      <formula1>Contingency</formula1>
    </dataValidation>
    <dataValidation type="list" allowBlank="1" showErrorMessage="1" sqref="O15">
      <formula1>Reserve_Min</formula1>
    </dataValidation>
    <dataValidation type="textLength" allowBlank="1" showInputMessage="1" showErrorMessage="1" errorTitle="Wind" error="Wind must be entered using this format: 050 11" sqref="I20 I4">
      <formula1>6</formula1>
      <formula2>6</formula2>
    </dataValidation>
    <dataValidation type="list" allowBlank="1" showInputMessage="1" showErrorMessage="1" errorTitle="QNH" error="Outside normal range" sqref="T18:U18">
      <formula1>Wind_Val</formula1>
    </dataValidation>
    <dataValidation type="whole" allowBlank="1" showInputMessage="1" showErrorMessage="1" errorTitle="Warning" error="You have selected a temperature outside of the AW139 Flight Manual limits!" sqref="T17:U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allowBlank="1" showInputMessage="1" showErrorMessage="1" sqref="V15:X15">
      <formula1>class_RTOW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U15">
      <formula1>Class_Val</formula1>
    </dataValidation>
    <dataValidation type="whole" allowBlank="1" showInputMessage="1" showErrorMessage="1" errorTitle="Warning" error="Wrong amount of fuel inserted!" sqref="T10:U12">
      <formula1>0</formula1>
      <formula2>1650</formula2>
    </dataValidation>
  </dataValidations>
  <printOptions horizontalCentered="1" verticalCentered="1" gridLinesSet="0"/>
  <pageMargins left="0.39370078740157483" right="0.19685039370078741" top="0.19685039370078741" bottom="0.19685039370078741" header="3.937007874015748E-2" footer="3.937007874015748E-2"/>
  <pageSetup paperSize="9" scale="63" orientation="landscape" horizontalDpi="300" verticalDpi="300" r:id="rId1"/>
  <headerFooter alignWithMargins="0">
    <oddFooter>&amp;LPilot Signature: _______________________&amp;R&amp;G</oddFooter>
  </headerFooter>
  <legacyDrawing r:id="rId2"/>
  <legacyDrawingHF r:id="rId3"/>
  <controls>
    <control shapeId="190474" r:id="rId4" name="SaveFlightPlan"/>
    <control shapeId="190473" r:id="rId5" name="Clear2"/>
    <control shapeId="190471" r:id="rId6" name="Eraser"/>
    <control shapeId="190470" r:id="rId7" name="FrontPag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AW65537"/>
  <sheetViews>
    <sheetView showGridLines="0" showRowColHeaders="0" showZeros="0" zoomScale="80" zoomScaleNormal="80" workbookViewId="0">
      <pane ySplit="1" topLeftCell="A2" activePane="bottomLeft" state="frozen"/>
      <selection activeCell="B4" sqref="B4"/>
      <selection pane="bottomLeft" activeCell="T12" sqref="T12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6" width="9.5703125" customWidth="1"/>
    <col min="17" max="18" width="9.7109375" customWidth="1"/>
    <col min="19" max="19" width="14.5703125" customWidth="1"/>
    <col min="20" max="24" width="9.5703125" customWidth="1"/>
    <col min="25" max="25" width="4.5703125" customWidth="1"/>
    <col min="26" max="27" width="7.7109375" customWidth="1"/>
    <col min="28" max="28" width="11.85546875" hidden="1" customWidth="1"/>
    <col min="29" max="29" width="11.425781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ht="39.75" customHeight="1" thickBot="1">
      <c r="A1" s="1113"/>
      <c r="B1" s="1113"/>
      <c r="C1" s="204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6"/>
      <c r="T1" s="205"/>
      <c r="U1" s="205"/>
      <c r="V1" s="205"/>
      <c r="W1" s="20"/>
      <c r="X1" s="20"/>
      <c r="Y1" s="20"/>
      <c r="Z1" s="20"/>
      <c r="AA1" s="20"/>
      <c r="AB1" s="20"/>
      <c r="AC1" s="20"/>
      <c r="AD1" s="24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</row>
    <row r="2" spans="1:49" ht="22.5" customHeight="1" thickTop="1" thickBot="1">
      <c r="A2" s="398"/>
      <c r="B2" s="1056">
        <f ca="1">FrontPage!F15</f>
        <v>42235</v>
      </c>
      <c r="C2" s="502" t="s">
        <v>73</v>
      </c>
      <c r="D2" s="758" t="str">
        <f>FrontPage!D5</f>
        <v>AZ128 (P)</v>
      </c>
      <c r="E2" s="1075" t="str">
        <f>FrontPage!F5</f>
        <v>AW139</v>
      </c>
      <c r="F2" s="1075"/>
      <c r="G2" s="1081">
        <f>RTOM!L2</f>
        <v>4768.8999999999996</v>
      </c>
      <c r="H2" s="1081"/>
      <c r="I2" s="502" t="s">
        <v>44</v>
      </c>
      <c r="J2" s="1080" t="str">
        <f>FrontPage!D7</f>
        <v>Enrique Arjona</v>
      </c>
      <c r="K2" s="1080"/>
      <c r="L2" s="502" t="s">
        <v>274</v>
      </c>
      <c r="M2" s="1080" t="str">
        <f>FrontPage!D9</f>
        <v>Sahavat Musayev</v>
      </c>
      <c r="N2" s="1080"/>
      <c r="O2" s="502" t="s">
        <v>275</v>
      </c>
      <c r="P2" s="1080">
        <f>FrontPage!D11</f>
        <v>0</v>
      </c>
      <c r="Q2" s="1080"/>
      <c r="R2" s="590"/>
      <c r="S2" s="878" t="s">
        <v>1</v>
      </c>
      <c r="T2" s="760">
        <f>RTOM!L3</f>
        <v>195</v>
      </c>
      <c r="U2" s="760" t="str">
        <f>IF(RTOM!L4=FALSE,"LBS",IF(RTOM!L4=TRUE,"KGS",0))</f>
        <v>KGS</v>
      </c>
      <c r="V2" s="506" t="str">
        <f>FrontPage!D13</f>
        <v>VFR</v>
      </c>
      <c r="W2" s="30"/>
      <c r="X2" s="21"/>
      <c r="Y2" s="23"/>
      <c r="Z2" s="24"/>
      <c r="AA2" s="20"/>
      <c r="AB2" s="86"/>
      <c r="AC2" s="85"/>
      <c r="AD2" s="42"/>
      <c r="AE2" s="24"/>
      <c r="AF2" s="20"/>
      <c r="AG2" s="20"/>
      <c r="AH2" s="24"/>
      <c r="AI2" s="20"/>
      <c r="AJ2" s="20"/>
      <c r="AK2" s="24"/>
      <c r="AL2" s="24"/>
      <c r="AM2" s="20"/>
      <c r="AN2" s="20"/>
      <c r="AO2" s="20"/>
      <c r="AP2" s="20"/>
      <c r="AQ2" s="20"/>
      <c r="AR2" s="20"/>
      <c r="AS2" s="20"/>
      <c r="AT2" s="20"/>
    </row>
    <row r="3" spans="1:49" ht="18.75" customHeight="1" thickTop="1">
      <c r="A3" s="761"/>
      <c r="B3" s="416" t="s">
        <v>23</v>
      </c>
      <c r="C3" s="410" t="s">
        <v>24</v>
      </c>
      <c r="D3" s="410" t="s">
        <v>25</v>
      </c>
      <c r="E3" s="410" t="s">
        <v>26</v>
      </c>
      <c r="F3" s="410" t="s">
        <v>27</v>
      </c>
      <c r="G3" s="1066" t="s">
        <v>31</v>
      </c>
      <c r="H3" s="1067"/>
      <c r="I3" s="410" t="s">
        <v>45</v>
      </c>
      <c r="J3" s="410" t="s">
        <v>14</v>
      </c>
      <c r="K3" s="410" t="s">
        <v>35</v>
      </c>
      <c r="L3" s="410" t="s">
        <v>29</v>
      </c>
      <c r="M3" s="531" t="s">
        <v>30</v>
      </c>
      <c r="N3" s="410" t="s">
        <v>12</v>
      </c>
      <c r="O3" s="410" t="s">
        <v>314</v>
      </c>
      <c r="P3" s="410" t="s">
        <v>71</v>
      </c>
      <c r="Q3" s="410" t="s">
        <v>315</v>
      </c>
      <c r="R3" s="417" t="s">
        <v>316</v>
      </c>
      <c r="S3" s="454" t="s">
        <v>23</v>
      </c>
      <c r="T3" s="213" t="str">
        <f>IF($B4=0,0,$B4)</f>
        <v>UBTT</v>
      </c>
      <c r="U3" s="214" t="str">
        <f>IF($B19=0,0,$B19)</f>
        <v>DADA</v>
      </c>
      <c r="V3" s="326" t="str">
        <f>IF($B27=0,0,$B27)</f>
        <v>DWG</v>
      </c>
      <c r="W3" s="24"/>
      <c r="X3" s="20"/>
      <c r="Y3" s="24"/>
      <c r="Z3" s="23"/>
      <c r="AA3" s="20"/>
      <c r="AB3" s="24"/>
      <c r="AC3" s="24"/>
      <c r="AD3" s="48"/>
      <c r="AE3" s="48"/>
      <c r="AF3" s="48"/>
      <c r="AG3" s="48"/>
      <c r="AH3" s="48"/>
      <c r="AI3" s="20"/>
      <c r="AJ3" s="20"/>
      <c r="AK3" s="24"/>
      <c r="AL3" s="24"/>
      <c r="AM3" s="20"/>
      <c r="AN3" s="20"/>
      <c r="AO3" s="20"/>
      <c r="AP3" s="20"/>
      <c r="AQ3" s="20"/>
      <c r="AR3" s="20"/>
      <c r="AS3" s="20"/>
      <c r="AT3" s="20"/>
    </row>
    <row r="4" spans="1:49" ht="18.75" customHeight="1">
      <c r="A4" s="1116" t="str">
        <f>IF(B4&gt;0,CONCATENATE("LEG ",P53),0)</f>
        <v>LEG 1</v>
      </c>
      <c r="B4" s="225" t="s">
        <v>237</v>
      </c>
      <c r="C4" s="762" t="s">
        <v>178</v>
      </c>
      <c r="D4" s="226">
        <v>500</v>
      </c>
      <c r="E4" s="223">
        <f t="shared" ref="E4:E6" si="0">IF(C4=0,0,distance(VLOOKUP(B4,Wpt_Table,3,FALSE),VLOOKUP(B4,Wpt_Table,4,FALSE),VLOOKUP(C4,Wpt_Table,3,FALSE),VLOOKUP(C4,Wpt_Table,4,FALSE)))</f>
        <v>4</v>
      </c>
      <c r="F4" s="763">
        <f t="shared" ref="F4:F6" si="1">IF(C4=0,0,TRACK(VLOOKUP(B4,Wpt_Table,3,FALSE),VLOOKUP(B4,Wpt_Table,4,FALSE),VLOOKUP(C4,Wpt_Table,3,FALSE),VLOOKUP(C4,Wpt_Table,4,FALSE)))</f>
        <v>316</v>
      </c>
      <c r="G4" s="1096">
        <f>IF(OR(C4=0,H4&lt;&gt;""),0,VLOOKUP($E$2,Type_Data,5,FALSE))</f>
        <v>140</v>
      </c>
      <c r="H4" s="1097"/>
      <c r="I4" s="638"/>
      <c r="J4" s="232">
        <f xml:space="preserve"> IF(C4=0,0,GS(IF(H4&lt;&gt;"",H4,G4),F4,I4))</f>
        <v>140</v>
      </c>
      <c r="K4" s="763">
        <f t="shared" ref="K4:K6" si="2">IF(C4=0,0,HEADING(F4,IF(G4=0,H4,G4),I4,VLOOKUP(B4,Wpt_Table,5,FALSE)))</f>
        <v>310</v>
      </c>
      <c r="L4" s="764">
        <f>IF(C4=0,0,(E4/J4)*"1:00"+MAXA((D4-T16)/1000*"0:00:30","0:02:00"))</f>
        <v>2.5793650793650793E-3</v>
      </c>
      <c r="M4" s="765"/>
      <c r="N4" s="766"/>
      <c r="O4" s="223">
        <f>IF(C4=0,0,Bingo_fuel(SUM(E5:$E$14),J4,$T$8,$R$15,VLOOKUP($E$2,Type_Data,3,FALSE),$T$5,$U$13-$U$12,$T$7))</f>
        <v>757.7</v>
      </c>
      <c r="P4" s="860"/>
      <c r="Q4" s="860"/>
      <c r="R4" s="861"/>
      <c r="S4" s="455" t="s">
        <v>24</v>
      </c>
      <c r="T4" s="215" t="str">
        <f>IF($C$11&gt;0,$C$11,IF($C$10&gt;0,$C$10,IF($C$9&gt;0,$C$9,IF($C$8&gt;0,$C$8,IF($C$7&gt;0,$C$7,IF($C$6&gt;0,$C$6,IF($C$5&gt;0,$C$5,IF($C$4&gt;0,$C$4,0))))))))</f>
        <v>DADA</v>
      </c>
      <c r="U4" s="216" t="str">
        <f>IF($C$21&gt;0,$C$21,IF($C$20&gt;0,$C$20,IF($C$19&gt;0,$C$19,0)))</f>
        <v>DWG</v>
      </c>
      <c r="V4" s="217" t="str">
        <f>IF(C37&gt;0,C37,IF(C36&gt;0,C36,IF(C35&gt;0,C35,IF(C34&gt;0,C34,IF(C33&gt;0,C33,IF(C32&gt;0,C32,IF(C31&gt;0,C31,IF(C30&gt;0,C30,IF(C29&gt;0,C29,IF(C28&gt;0,C28,IF(C27&gt;0,C27,0)))))))))))</f>
        <v>UBTT</v>
      </c>
      <c r="W4" s="23"/>
      <c r="X4" s="20"/>
      <c r="Y4" s="23"/>
      <c r="Z4" s="23"/>
      <c r="AA4" s="42"/>
      <c r="AB4" s="42"/>
      <c r="AC4" s="40"/>
      <c r="AD4" s="23"/>
      <c r="AE4" s="23"/>
      <c r="AF4" s="23"/>
      <c r="AG4" s="23"/>
      <c r="AH4" s="23"/>
      <c r="AI4" s="43"/>
      <c r="AJ4" s="43"/>
      <c r="AK4" s="24"/>
      <c r="AL4" s="24"/>
      <c r="AM4" s="20"/>
      <c r="AN4" s="20"/>
      <c r="AO4" s="20"/>
      <c r="AP4" s="20"/>
      <c r="AQ4" s="20"/>
      <c r="AR4" s="20"/>
      <c r="AS4" s="23"/>
      <c r="AT4" s="20"/>
    </row>
    <row r="5" spans="1:49" ht="18.75" customHeight="1">
      <c r="A5" s="1116"/>
      <c r="B5" s="227" t="str">
        <f t="shared" ref="B5:B14" si="3">IF(C5=0,0,C4)</f>
        <v>KUR1</v>
      </c>
      <c r="C5" s="762" t="s">
        <v>167</v>
      </c>
      <c r="D5" s="226">
        <v>500</v>
      </c>
      <c r="E5" s="223">
        <f t="shared" si="0"/>
        <v>4</v>
      </c>
      <c r="F5" s="763">
        <f t="shared" si="1"/>
        <v>50</v>
      </c>
      <c r="G5" s="1096">
        <f t="shared" ref="G5:G6" si="4">IF(OR(C5=0,H5&gt;0),0,VLOOKUP($E$2,Type_Data,5,FALSE))</f>
        <v>140</v>
      </c>
      <c r="H5" s="1097"/>
      <c r="I5" s="216">
        <f>IF(C5=0,0,$I$4)</f>
        <v>0</v>
      </c>
      <c r="J5" s="232">
        <f t="shared" ref="J5:J6" si="5" xml:space="preserve"> IF(C5=0,0,GS(IF(H5&gt;0,H5,G5),F5,I5))</f>
        <v>140</v>
      </c>
      <c r="K5" s="763">
        <f t="shared" si="2"/>
        <v>44</v>
      </c>
      <c r="L5" s="764">
        <f t="shared" ref="L5:L6" si="6">IF(B5=0,0,(E5/J5)*"1:00"+IF(D5&gt;D4,"0:00:30"/1000*(D5-D4),0))</f>
        <v>1.1904761904761904E-3</v>
      </c>
      <c r="M5" s="765"/>
      <c r="N5" s="766"/>
      <c r="O5" s="223">
        <f>IF(C5=0,0,Bingo_fuel(SUM(E6:$E$14),J5,$T$8,$R$15,VLOOKUP($E$2,Type_Data,3,FALSE),$T$5,$U$13-$U$12,$T$7))</f>
        <v>744.5</v>
      </c>
      <c r="P5" s="860"/>
      <c r="Q5" s="860"/>
      <c r="R5" s="861"/>
      <c r="S5" s="453" t="s">
        <v>48</v>
      </c>
      <c r="T5" s="218">
        <f>IF(T52=TRUE,"F",0)</f>
        <v>0</v>
      </c>
      <c r="U5" s="218">
        <f>IF(U52=TRUE,"F",0)</f>
        <v>0</v>
      </c>
      <c r="V5" s="254" t="str">
        <f>IF(V52=TRUE,"F",0)</f>
        <v>F</v>
      </c>
      <c r="W5" s="23"/>
      <c r="X5" s="20"/>
      <c r="Y5" s="23"/>
      <c r="Z5" s="23"/>
      <c r="AA5" s="42"/>
      <c r="AB5" s="42"/>
      <c r="AC5" s="23"/>
      <c r="AD5" s="23"/>
      <c r="AE5" s="23"/>
      <c r="AF5" s="23"/>
      <c r="AG5" s="23"/>
      <c r="AH5" s="23"/>
      <c r="AI5" s="20"/>
      <c r="AJ5" s="20"/>
      <c r="AK5" s="24"/>
      <c r="AL5" s="24"/>
      <c r="AM5" s="20"/>
      <c r="AN5" s="20"/>
      <c r="AO5" s="20"/>
      <c r="AP5" s="20"/>
      <c r="AQ5" s="20"/>
      <c r="AR5" s="20"/>
      <c r="AS5" s="24"/>
      <c r="AT5" s="20"/>
    </row>
    <row r="6" spans="1:49" ht="18.75" customHeight="1">
      <c r="A6" s="1116"/>
      <c r="B6" s="227" t="str">
        <f t="shared" si="3"/>
        <v>KAL1</v>
      </c>
      <c r="C6" s="762" t="s">
        <v>170</v>
      </c>
      <c r="D6" s="226">
        <v>500</v>
      </c>
      <c r="E6" s="223">
        <f t="shared" si="0"/>
        <v>3</v>
      </c>
      <c r="F6" s="763">
        <f t="shared" si="1"/>
        <v>89</v>
      </c>
      <c r="G6" s="1096">
        <f t="shared" si="4"/>
        <v>140</v>
      </c>
      <c r="H6" s="1097"/>
      <c r="I6" s="216">
        <f t="shared" ref="I6:I11" si="7">IF(C6=0,0,$I$4)</f>
        <v>0</v>
      </c>
      <c r="J6" s="232">
        <f t="shared" si="5"/>
        <v>140</v>
      </c>
      <c r="K6" s="763">
        <f t="shared" si="2"/>
        <v>83</v>
      </c>
      <c r="L6" s="764">
        <f t="shared" si="6"/>
        <v>8.9285714285714283E-4</v>
      </c>
      <c r="M6" s="765"/>
      <c r="N6" s="766"/>
      <c r="O6" s="223">
        <f>IF(C6=0,0,Bingo_fuel(SUM(E7:$E$14),J6,$T$8,$R$15,VLOOKUP($E$2,Type_Data,3,FALSE),$T$5,$U$13-$U$12,$T$7))</f>
        <v>734.59999999999991</v>
      </c>
      <c r="P6" s="860"/>
      <c r="Q6" s="860"/>
      <c r="R6" s="861"/>
      <c r="S6" s="453" t="s">
        <v>49</v>
      </c>
      <c r="T6" s="219">
        <f>IF(T4=0,0,((HOUR(L15)+MINUTE(L15)/60)*VLOOKUP(FrontPage!$F$5,Type_Data,3,FALSE)))</f>
        <v>203</v>
      </c>
      <c r="U6" s="220">
        <f>IF(U4=0,0,((HOUR(L22)+MINUTE(L22)/60)*VLOOKUP(FrontPage!$F$5,Type_Data,3,FALSE)))</f>
        <v>21</v>
      </c>
      <c r="V6" s="221">
        <f>IF(V4=0,0,((HOUR(L38)+MINUTE(L38)/60)*VLOOKUP(FrontPage!$F$5,Type_Data,3,FALSE)))</f>
        <v>203</v>
      </c>
      <c r="W6" s="22"/>
      <c r="X6" s="22"/>
      <c r="Y6" s="22"/>
      <c r="Z6" s="23"/>
      <c r="AA6" s="42"/>
      <c r="AB6" s="42"/>
      <c r="AC6" s="23"/>
      <c r="AD6" s="23"/>
      <c r="AE6" s="23"/>
      <c r="AF6" s="23"/>
      <c r="AG6" s="23"/>
      <c r="AH6" s="23"/>
      <c r="AI6" s="20"/>
      <c r="AJ6" s="20"/>
      <c r="AK6" s="24"/>
      <c r="AL6" s="33"/>
      <c r="AM6" s="24"/>
      <c r="AN6" s="23"/>
      <c r="AO6" s="23"/>
      <c r="AP6" s="23"/>
      <c r="AQ6" s="23"/>
      <c r="AR6" s="23"/>
      <c r="AS6" s="23"/>
      <c r="AT6" s="20"/>
    </row>
    <row r="7" spans="1:49" ht="18.75" customHeight="1">
      <c r="A7" s="1116"/>
      <c r="B7" s="227" t="str">
        <f t="shared" si="3"/>
        <v>KBIL1</v>
      </c>
      <c r="C7" s="762" t="s">
        <v>189</v>
      </c>
      <c r="D7" s="226">
        <v>500</v>
      </c>
      <c r="E7" s="223">
        <f t="shared" ref="E7:E14" si="8">IF(C7=0,0,distance(VLOOKUP(B7,Wpt_Table,3,FALSE),VLOOKUP(B7,Wpt_Table,4,FALSE),VLOOKUP(C7,Wpt_Table,3,FALSE),VLOOKUP(C7,Wpt_Table,4,FALSE)))</f>
        <v>13</v>
      </c>
      <c r="F7" s="763">
        <f t="shared" ref="F7:F14" si="9">IF(C7=0,0,TRACK(VLOOKUP(B7,Wpt_Table,3,FALSE),VLOOKUP(B7,Wpt_Table,4,FALSE),VLOOKUP(C7,Wpt_Table,3,FALSE),VLOOKUP(C7,Wpt_Table,4,FALSE)))</f>
        <v>117</v>
      </c>
      <c r="G7" s="1096">
        <f t="shared" ref="G7:G14" si="10">IF(OR(C7=0,H7&gt;0),0,VLOOKUP($E$2,Type_Data,5,FALSE))</f>
        <v>140</v>
      </c>
      <c r="H7" s="1097"/>
      <c r="I7" s="216">
        <f t="shared" si="7"/>
        <v>0</v>
      </c>
      <c r="J7" s="980">
        <f t="shared" ref="J7:J14" si="11" xml:space="preserve"> IF(C7=0,0,GS(IF(H7&gt;0,H7,G7),F7,I7))</f>
        <v>140</v>
      </c>
      <c r="K7" s="763">
        <f t="shared" ref="K7:K14" si="12">IF(C7=0,0,HEADING(F7,IF(G7=0,H7,G7),I7,VLOOKUP(B7,Wpt_Table,5,FALSE)))</f>
        <v>111</v>
      </c>
      <c r="L7" s="764">
        <f t="shared" ref="L7:L14" si="13">IF(B7=0,0,(E7/J7)*"1:00"+IF(D7&gt;D6,"0:00:30"/1000*(D7-D6),0))</f>
        <v>3.8690476190476192E-3</v>
      </c>
      <c r="M7" s="765"/>
      <c r="N7" s="766"/>
      <c r="O7" s="223">
        <f>IF(C7=0,0,Bingo_fuel(SUM(E8:$E$14),J7,$T$8,$R$15,VLOOKUP($E$2,Type_Data,3,FALSE),$T$5,$U$13-$U$12,$T$7))</f>
        <v>691.7</v>
      </c>
      <c r="P7" s="860"/>
      <c r="Q7" s="860"/>
      <c r="R7" s="861"/>
      <c r="S7" s="453" t="s">
        <v>50</v>
      </c>
      <c r="T7" s="219">
        <f>IF(C16=0,0,((HOUR($L$16)+MINUTE(L16)/60)*VLOOKUP(FrontPage!$F$5,Type_Data,3,FALSE)))</f>
        <v>0</v>
      </c>
      <c r="U7" s="220">
        <f>IF(C23=0,0,((HOUR($L$23)+MINUTE(L23)/60)*VLOOKUP(FrontPage!$F$5,Type_Data,3,FALSE)))</f>
        <v>0</v>
      </c>
      <c r="V7" s="221">
        <f>IF(C39=0,0,((HOUR(L39)+MINUTE(L39)/60)*VLOOKUP(FrontPage!$F$5,Type_Data,3,FALSE)))</f>
        <v>0</v>
      </c>
      <c r="W7" s="22"/>
      <c r="X7" s="22"/>
      <c r="Y7" s="22"/>
      <c r="Z7" s="23"/>
      <c r="AA7" s="42"/>
      <c r="AB7" s="42"/>
      <c r="AC7" s="23"/>
      <c r="AD7" s="23"/>
      <c r="AE7" s="23"/>
      <c r="AF7" s="23"/>
      <c r="AG7" s="23"/>
      <c r="AH7" s="23"/>
      <c r="AI7" s="20"/>
      <c r="AJ7" s="20"/>
      <c r="AK7" s="24"/>
      <c r="AL7" s="33"/>
      <c r="AM7" s="24"/>
      <c r="AN7" s="23"/>
      <c r="AO7" s="23"/>
      <c r="AP7" s="23"/>
      <c r="AQ7" s="23"/>
      <c r="AR7" s="23"/>
      <c r="AS7" s="23"/>
      <c r="AT7" s="20"/>
    </row>
    <row r="8" spans="1:49" ht="18.75" customHeight="1">
      <c r="A8" s="1116"/>
      <c r="B8" s="227" t="str">
        <f t="shared" si="3"/>
        <v>NPIR</v>
      </c>
      <c r="C8" s="762" t="s">
        <v>155</v>
      </c>
      <c r="D8" s="226">
        <v>500</v>
      </c>
      <c r="E8" s="223">
        <f t="shared" si="8"/>
        <v>13</v>
      </c>
      <c r="F8" s="763">
        <f t="shared" si="9"/>
        <v>118</v>
      </c>
      <c r="G8" s="1096">
        <f t="shared" si="10"/>
        <v>140</v>
      </c>
      <c r="H8" s="1097"/>
      <c r="I8" s="216">
        <f t="shared" si="7"/>
        <v>0</v>
      </c>
      <c r="J8" s="980">
        <f t="shared" si="11"/>
        <v>140</v>
      </c>
      <c r="K8" s="763">
        <f t="shared" si="12"/>
        <v>112</v>
      </c>
      <c r="L8" s="764">
        <f t="shared" si="13"/>
        <v>3.8690476190476192E-3</v>
      </c>
      <c r="M8" s="765"/>
      <c r="N8" s="766"/>
      <c r="O8" s="223">
        <f>IF(C8=0,0,Bingo_fuel(SUM(E9:$E$14),J8,$T$8,$R$15,VLOOKUP($E$2,Type_Data,3,FALSE),$T$5,$U$13-$U$12,$T$7))</f>
        <v>648.79999999999995</v>
      </c>
      <c r="P8" s="860"/>
      <c r="Q8" s="860"/>
      <c r="R8" s="861"/>
      <c r="S8" s="453" t="s">
        <v>51</v>
      </c>
      <c r="T8" s="222">
        <f>IF(T4=0,0,IF(T5="F",LEFT($O$15,2)*VLOOKUP(FrontPage!$F$5,Type_Data,(IF(RIGHT($O$15,7)="holding",4,3)),FALSE)/60,0))</f>
        <v>0</v>
      </c>
      <c r="U8" s="223">
        <f>IF(U4=0,0,IF(U5="F",LEFT($O$15,2)*VLOOKUP(FrontPage!$F$5,Type_Data,(IF(RIGHT($O$15,7)="holding",4,3)),FALSE)/60,0))</f>
        <v>0</v>
      </c>
      <c r="V8" s="224">
        <f>IF(V4=0,0,IF(V5="F",LEFT($O$15,2)*VLOOKUP(FrontPage!$F$5,Type_Data,(IF(RIGHT($O$15,7)="holding",4,3)),FALSE)/60,0))</f>
        <v>210</v>
      </c>
      <c r="W8" s="22"/>
      <c r="X8" s="22"/>
      <c r="Y8" s="22"/>
      <c r="Z8" s="23"/>
      <c r="AA8" s="42"/>
      <c r="AB8" s="42"/>
      <c r="AC8" s="23"/>
      <c r="AD8" s="23"/>
      <c r="AE8" s="23"/>
      <c r="AF8" s="23"/>
      <c r="AG8" s="23"/>
      <c r="AH8" s="23"/>
      <c r="AI8" s="20"/>
      <c r="AJ8" s="20"/>
      <c r="AK8" s="24"/>
      <c r="AL8" s="33"/>
      <c r="AM8" s="39"/>
      <c r="AN8" s="24"/>
      <c r="AO8" s="24"/>
      <c r="AP8" s="24"/>
      <c r="AQ8" s="24"/>
      <c r="AR8" s="24"/>
      <c r="AS8" s="23"/>
      <c r="AT8" s="20"/>
    </row>
    <row r="9" spans="1:49" ht="18.75" customHeight="1">
      <c r="A9" s="1116"/>
      <c r="B9" s="227" t="str">
        <f t="shared" si="3"/>
        <v>GUZEY</v>
      </c>
      <c r="C9" s="762" t="s">
        <v>217</v>
      </c>
      <c r="D9" s="226">
        <v>500</v>
      </c>
      <c r="E9" s="223">
        <f t="shared" si="8"/>
        <v>23</v>
      </c>
      <c r="F9" s="763">
        <f t="shared" si="9"/>
        <v>106</v>
      </c>
      <c r="G9" s="1096">
        <f t="shared" si="10"/>
        <v>140</v>
      </c>
      <c r="H9" s="1097"/>
      <c r="I9" s="216">
        <f t="shared" si="7"/>
        <v>0</v>
      </c>
      <c r="J9" s="980">
        <f t="shared" si="11"/>
        <v>140</v>
      </c>
      <c r="K9" s="763">
        <f t="shared" si="12"/>
        <v>100</v>
      </c>
      <c r="L9" s="764">
        <f t="shared" si="13"/>
        <v>6.8452380952380952E-3</v>
      </c>
      <c r="M9" s="765"/>
      <c r="N9" s="766"/>
      <c r="O9" s="223">
        <f>IF(C9=0,0,Bingo_fuel(SUM(E10:$E$14),J9,$T$8,$R$15,VLOOKUP($E$2,Type_Data,3,FALSE),$T$5,$U$13-$U$12,$T$7))</f>
        <v>572.9</v>
      </c>
      <c r="P9" s="860"/>
      <c r="Q9" s="860"/>
      <c r="R9" s="861"/>
      <c r="S9" s="453" t="s">
        <v>72</v>
      </c>
      <c r="T9" s="222">
        <f>IF(R15=0,0,R15*(T6+T7+T11))</f>
        <v>20.3</v>
      </c>
      <c r="U9" s="223">
        <f>IF(R15=0,0,R15*(U6+U7+U11))</f>
        <v>2.1</v>
      </c>
      <c r="V9" s="224">
        <f>IF(R15=0,0,R15*(V6+V7+V11))</f>
        <v>20.3</v>
      </c>
      <c r="W9" s="23"/>
      <c r="X9" s="23"/>
      <c r="Y9" s="23"/>
      <c r="Z9" s="23"/>
      <c r="AA9" s="42"/>
      <c r="AB9" s="42"/>
      <c r="AC9" s="23"/>
      <c r="AD9" s="23"/>
      <c r="AE9" s="23"/>
      <c r="AF9" s="23"/>
      <c r="AG9" s="23"/>
      <c r="AH9" s="23"/>
      <c r="AI9" s="20"/>
      <c r="AJ9" s="20"/>
      <c r="AK9" s="24"/>
      <c r="AL9" s="33"/>
      <c r="AM9" s="27"/>
      <c r="AN9" s="23"/>
      <c r="AO9" s="23"/>
      <c r="AP9" s="23"/>
      <c r="AQ9" s="23"/>
      <c r="AR9" s="23"/>
      <c r="AS9" s="23"/>
      <c r="AT9" s="20"/>
    </row>
    <row r="10" spans="1:49" ht="18.75" customHeight="1">
      <c r="A10" s="1116"/>
      <c r="B10" s="227" t="str">
        <f t="shared" si="3"/>
        <v>SIMAL</v>
      </c>
      <c r="C10" s="762" t="s">
        <v>126</v>
      </c>
      <c r="D10" s="226">
        <v>500</v>
      </c>
      <c r="E10" s="223">
        <f t="shared" si="8"/>
        <v>5</v>
      </c>
      <c r="F10" s="763">
        <f t="shared" si="9"/>
        <v>146</v>
      </c>
      <c r="G10" s="1096">
        <f t="shared" si="10"/>
        <v>140</v>
      </c>
      <c r="H10" s="1097"/>
      <c r="I10" s="216">
        <f t="shared" si="7"/>
        <v>0</v>
      </c>
      <c r="J10" s="980">
        <f t="shared" si="11"/>
        <v>140</v>
      </c>
      <c r="K10" s="763">
        <f t="shared" si="12"/>
        <v>140</v>
      </c>
      <c r="L10" s="764">
        <f t="shared" si="13"/>
        <v>1.488095238095238E-3</v>
      </c>
      <c r="M10" s="765"/>
      <c r="N10" s="766"/>
      <c r="O10" s="223">
        <f>IF(C10=0,0,Bingo_fuel(SUM(E11:$E$14),J10,$T$8,$R$15,VLOOKUP($E$2,Type_Data,3,FALSE),$T$5,$U$13-$U$12,$T$7))</f>
        <v>556.4</v>
      </c>
      <c r="P10" s="860"/>
      <c r="Q10" s="860"/>
      <c r="R10" s="861"/>
      <c r="S10" s="453" t="s">
        <v>70</v>
      </c>
      <c r="T10" s="225">
        <v>50</v>
      </c>
      <c r="U10" s="226">
        <v>50</v>
      </c>
      <c r="V10" s="255">
        <v>50</v>
      </c>
      <c r="W10" s="23"/>
      <c r="X10" s="23"/>
      <c r="Y10" s="20"/>
      <c r="Z10" s="23"/>
      <c r="AA10" s="42"/>
      <c r="AB10" s="42"/>
      <c r="AC10" s="23"/>
      <c r="AD10" s="23"/>
      <c r="AE10" s="23"/>
      <c r="AF10" s="23"/>
      <c r="AG10" s="23"/>
      <c r="AH10" s="23"/>
      <c r="AI10" s="20"/>
      <c r="AJ10" s="20"/>
      <c r="AK10" s="24"/>
      <c r="AL10" s="33"/>
      <c r="AM10" s="39"/>
      <c r="AN10" s="23"/>
      <c r="AO10" s="23"/>
      <c r="AP10" s="23"/>
      <c r="AQ10" s="23"/>
      <c r="AR10" s="23"/>
      <c r="AS10" s="24"/>
      <c r="AT10" s="20"/>
    </row>
    <row r="11" spans="1:49" ht="18.75" customHeight="1">
      <c r="A11" s="1116"/>
      <c r="B11" s="227">
        <f t="shared" si="3"/>
        <v>0</v>
      </c>
      <c r="C11" s="762"/>
      <c r="D11" s="226"/>
      <c r="E11" s="223">
        <f t="shared" si="8"/>
        <v>0</v>
      </c>
      <c r="F11" s="763">
        <f t="shared" si="9"/>
        <v>0</v>
      </c>
      <c r="G11" s="1096">
        <f t="shared" si="10"/>
        <v>0</v>
      </c>
      <c r="H11" s="1097"/>
      <c r="I11" s="216">
        <f t="shared" si="7"/>
        <v>0</v>
      </c>
      <c r="J11" s="980">
        <f t="shared" si="11"/>
        <v>0</v>
      </c>
      <c r="K11" s="763">
        <f t="shared" si="12"/>
        <v>0</v>
      </c>
      <c r="L11" s="764">
        <f t="shared" si="13"/>
        <v>0</v>
      </c>
      <c r="M11" s="765"/>
      <c r="N11" s="766"/>
      <c r="O11" s="223">
        <f>IF(C11=0,0,Bingo_fuel(SUM(E12:$E$14),J11,$T$8,$R$15,VLOOKUP($E$2,Type_Data,3,FALSE),$T$5,$U$13-$U$12,$T$7))</f>
        <v>0</v>
      </c>
      <c r="P11" s="862"/>
      <c r="Q11" s="862"/>
      <c r="R11" s="863"/>
      <c r="S11" s="453" t="s">
        <v>2</v>
      </c>
      <c r="T11" s="225"/>
      <c r="U11" s="226"/>
      <c r="V11" s="255"/>
      <c r="W11" s="23"/>
      <c r="X11" s="23"/>
      <c r="Y11" s="20"/>
      <c r="Z11" s="23"/>
      <c r="AA11" s="42"/>
      <c r="AB11" s="42"/>
      <c r="AC11" s="23"/>
      <c r="AD11" s="23"/>
      <c r="AE11" s="23"/>
      <c r="AF11" s="23"/>
      <c r="AG11" s="23"/>
      <c r="AH11" s="23"/>
      <c r="AI11" s="20"/>
      <c r="AJ11" s="20"/>
      <c r="AK11" s="24"/>
      <c r="AL11" s="33"/>
      <c r="AM11" s="41"/>
      <c r="AN11" s="23"/>
      <c r="AO11" s="23"/>
      <c r="AP11" s="23"/>
      <c r="AQ11" s="23"/>
      <c r="AR11" s="23"/>
      <c r="AS11" s="24"/>
      <c r="AT11" s="20"/>
    </row>
    <row r="12" spans="1:49" ht="18.75" customHeight="1">
      <c r="A12" s="1116"/>
      <c r="B12" s="227">
        <f t="shared" si="3"/>
        <v>0</v>
      </c>
      <c r="C12" s="762"/>
      <c r="D12" s="226"/>
      <c r="E12" s="223">
        <f t="shared" si="8"/>
        <v>0</v>
      </c>
      <c r="F12" s="763">
        <f t="shared" si="9"/>
        <v>0</v>
      </c>
      <c r="G12" s="1096">
        <f t="shared" si="10"/>
        <v>0</v>
      </c>
      <c r="H12" s="1097"/>
      <c r="I12" s="216">
        <f t="shared" ref="I12:I14" si="14">IF(C12=0,0,$I$4)</f>
        <v>0</v>
      </c>
      <c r="J12" s="980">
        <f t="shared" si="11"/>
        <v>0</v>
      </c>
      <c r="K12" s="763">
        <f t="shared" si="12"/>
        <v>0</v>
      </c>
      <c r="L12" s="764">
        <f t="shared" si="13"/>
        <v>0</v>
      </c>
      <c r="M12" s="765"/>
      <c r="N12" s="766"/>
      <c r="O12" s="223">
        <f>IF(C12=0,0,Bingo_fuel(SUM(E13:$E$14),J12,$T$8,$R$15,VLOOKUP($E$2,Type_Data,3,FALSE),$T$5,$U$13-$U$12,$T$7))</f>
        <v>0</v>
      </c>
      <c r="P12" s="862"/>
      <c r="Q12" s="862"/>
      <c r="R12" s="863"/>
      <c r="S12" s="453" t="s">
        <v>319</v>
      </c>
      <c r="T12" s="225"/>
      <c r="U12" s="226"/>
      <c r="V12" s="255"/>
      <c r="W12" s="20"/>
      <c r="X12" s="20"/>
      <c r="Y12" s="20"/>
      <c r="Z12" s="23"/>
      <c r="AA12" s="42"/>
      <c r="AB12" s="42"/>
      <c r="AC12" s="23"/>
      <c r="AD12" s="23"/>
      <c r="AE12" s="23"/>
      <c r="AF12" s="23"/>
      <c r="AG12" s="23"/>
      <c r="AH12" s="23"/>
      <c r="AI12" s="20"/>
      <c r="AJ12" s="20"/>
      <c r="AK12" s="24"/>
      <c r="AL12" s="24"/>
      <c r="AM12" s="41"/>
      <c r="AN12" s="23"/>
      <c r="AO12" s="23"/>
      <c r="AP12" s="23"/>
      <c r="AQ12" s="23"/>
      <c r="AR12" s="23"/>
      <c r="AS12" s="23"/>
      <c r="AT12" s="20"/>
    </row>
    <row r="13" spans="1:49" ht="18.75" customHeight="1" thickBot="1">
      <c r="A13" s="1116"/>
      <c r="B13" s="227">
        <f t="shared" si="3"/>
        <v>0</v>
      </c>
      <c r="C13" s="762"/>
      <c r="D13" s="226"/>
      <c r="E13" s="223">
        <f t="shared" si="8"/>
        <v>0</v>
      </c>
      <c r="F13" s="763">
        <f t="shared" si="9"/>
        <v>0</v>
      </c>
      <c r="G13" s="1096">
        <f t="shared" si="10"/>
        <v>0</v>
      </c>
      <c r="H13" s="1097"/>
      <c r="I13" s="216">
        <f t="shared" si="14"/>
        <v>0</v>
      </c>
      <c r="J13" s="980">
        <f t="shared" si="11"/>
        <v>0</v>
      </c>
      <c r="K13" s="763">
        <f t="shared" si="12"/>
        <v>0</v>
      </c>
      <c r="L13" s="764">
        <f t="shared" si="13"/>
        <v>0</v>
      </c>
      <c r="M13" s="765"/>
      <c r="N13" s="766"/>
      <c r="O13" s="223">
        <f>IF(C13=0,0,Bingo_fuel(SUM(E14:$E$14),J13,$T$8,$R$15,VLOOKUP($E$2,Type_Data,3,FALSE),$T$5,$U$13-$U$12,$T$7))</f>
        <v>0</v>
      </c>
      <c r="P13" s="862"/>
      <c r="Q13" s="862"/>
      <c r="R13" s="863"/>
      <c r="S13" s="475" t="s">
        <v>37</v>
      </c>
      <c r="T13" s="456">
        <f>IF(T4=0,0,MAX(IF(T52=FALSE,SUM(IF(U13=0,V13,U13),T6,SUM(T10:T12),T57),SUM(T6:T12)),T58))</f>
        <v>829.69999999999993</v>
      </c>
      <c r="U13" s="463">
        <f>IF(U4=0,0,MAX(IF(U52=FALSE,SUM(V13,U6,SUM(U10:U12),U57),SUM(U6:U12)),U58))</f>
        <v>556.4</v>
      </c>
      <c r="V13" s="457">
        <f>IF(V4=0,0,SUM(V6:V12))</f>
        <v>483.3</v>
      </c>
      <c r="W13" s="23"/>
      <c r="X13" s="22"/>
      <c r="Y13" s="20"/>
      <c r="Z13" s="23"/>
      <c r="AA13" s="42"/>
      <c r="AB13" s="20"/>
      <c r="AC13" s="23"/>
      <c r="AD13" s="23"/>
      <c r="AE13" s="23"/>
      <c r="AF13" s="23"/>
      <c r="AG13" s="23"/>
      <c r="AH13" s="23"/>
      <c r="AI13" s="20"/>
      <c r="AJ13" s="20"/>
      <c r="AK13" s="24"/>
      <c r="AL13" s="24"/>
      <c r="AM13" s="41"/>
      <c r="AN13" s="23"/>
      <c r="AO13" s="23"/>
      <c r="AP13" s="23"/>
      <c r="AQ13" s="23"/>
      <c r="AR13" s="23"/>
      <c r="AS13" s="24"/>
      <c r="AT13" s="20"/>
    </row>
    <row r="14" spans="1:49" ht="18.75" customHeight="1" thickTop="1" thickBot="1">
      <c r="A14" s="1116"/>
      <c r="B14" s="227">
        <f t="shared" si="3"/>
        <v>0</v>
      </c>
      <c r="C14" s="762"/>
      <c r="D14" s="226"/>
      <c r="E14" s="223">
        <f t="shared" si="8"/>
        <v>0</v>
      </c>
      <c r="F14" s="763">
        <f t="shared" si="9"/>
        <v>0</v>
      </c>
      <c r="G14" s="1096">
        <f t="shared" si="10"/>
        <v>0</v>
      </c>
      <c r="H14" s="1097"/>
      <c r="I14" s="216">
        <f t="shared" si="14"/>
        <v>0</v>
      </c>
      <c r="J14" s="980">
        <f t="shared" si="11"/>
        <v>0</v>
      </c>
      <c r="K14" s="763">
        <f t="shared" si="12"/>
        <v>0</v>
      </c>
      <c r="L14" s="764">
        <f t="shared" si="13"/>
        <v>0</v>
      </c>
      <c r="M14" s="765"/>
      <c r="N14" s="766"/>
      <c r="O14" s="771">
        <f>IF(C14=0,0,Bingo_fuel(0,J14,$T$8,$R$15,VLOOKUP($E$2,Type_Data,3,FALSE),$T$5,$U$13-$U$12,$T$7))</f>
        <v>0</v>
      </c>
      <c r="P14" s="862"/>
      <c r="Q14" s="862"/>
      <c r="R14" s="863"/>
      <c r="S14" s="1077" t="str">
        <f>IF(RTOM!L4=FALSE,"PAYLOAD (LBS)",IF(RTOM!L4=TRUE,"PAYLOAD (KGS)","PAYLOAD"))</f>
        <v>PAYLOAD (KGS)</v>
      </c>
      <c r="T14" s="1078"/>
      <c r="U14" s="1078"/>
      <c r="V14" s="1079"/>
      <c r="W14" s="33"/>
      <c r="X14" s="23"/>
      <c r="Y14" s="23"/>
      <c r="Z14" s="23"/>
      <c r="AA14" s="42"/>
      <c r="AB14" s="20"/>
      <c r="AC14" s="23"/>
      <c r="AD14" s="23"/>
      <c r="AE14" s="23"/>
      <c r="AF14" s="23"/>
      <c r="AG14" s="23"/>
      <c r="AH14" s="23"/>
      <c r="AI14" s="20"/>
      <c r="AJ14" s="20"/>
      <c r="AK14" s="24"/>
      <c r="AL14" s="33"/>
      <c r="AM14" s="24"/>
      <c r="AN14" s="24"/>
      <c r="AO14" s="24"/>
      <c r="AP14" s="24"/>
      <c r="AQ14" s="24"/>
      <c r="AR14" s="24"/>
      <c r="AS14" s="23"/>
      <c r="AT14" s="20"/>
    </row>
    <row r="15" spans="1:49" ht="18.75" customHeight="1" thickTop="1" thickBot="1">
      <c r="A15" s="1116"/>
      <c r="B15" s="950"/>
      <c r="C15" s="953"/>
      <c r="D15" s="933" t="s">
        <v>276</v>
      </c>
      <c r="E15" s="934" t="str">
        <f>IF(SUM(E4:E14)=0,0,TEXT(SUM(E4:E14),0))</f>
        <v>65</v>
      </c>
      <c r="F15" s="940" t="s">
        <v>279</v>
      </c>
      <c r="G15" s="1115"/>
      <c r="H15" s="1115"/>
      <c r="I15" s="954"/>
      <c r="J15" s="955"/>
      <c r="K15" s="938" t="s">
        <v>64</v>
      </c>
      <c r="L15" s="939">
        <f>IF(SUM(L4:L14)=0,0,MAX("0:03",SUM(L4:L14)))</f>
        <v>2.0734126984126987E-2</v>
      </c>
      <c r="M15" s="956"/>
      <c r="N15" s="606" t="s">
        <v>277</v>
      </c>
      <c r="O15" s="1087" t="s">
        <v>327</v>
      </c>
      <c r="P15" s="1087"/>
      <c r="Q15" s="607" t="s">
        <v>278</v>
      </c>
      <c r="R15" s="611">
        <v>0.1</v>
      </c>
      <c r="S15" s="458" t="s">
        <v>41</v>
      </c>
      <c r="T15" s="473" t="s">
        <v>263</v>
      </c>
      <c r="U15" s="473" t="s">
        <v>74</v>
      </c>
      <c r="V15" s="529" t="s">
        <v>74</v>
      </c>
      <c r="W15" s="23"/>
      <c r="X15" s="23"/>
      <c r="Y15" s="20"/>
      <c r="Z15" s="23"/>
      <c r="AA15" s="42"/>
      <c r="AB15" s="20"/>
      <c r="AC15" s="23"/>
      <c r="AD15" s="23"/>
      <c r="AE15" s="23"/>
      <c r="AF15" s="23"/>
      <c r="AG15" s="23"/>
      <c r="AH15" s="23"/>
      <c r="AI15" s="20"/>
      <c r="AJ15" s="20"/>
      <c r="AK15" s="24"/>
      <c r="AL15" s="33"/>
      <c r="AM15" s="24"/>
      <c r="AN15" s="23"/>
      <c r="AO15" s="23"/>
      <c r="AP15" s="23"/>
      <c r="AQ15" s="23"/>
      <c r="AR15" s="23"/>
      <c r="AS15" s="23"/>
      <c r="AT15" s="20"/>
    </row>
    <row r="16" spans="1:49" ht="18.75" customHeight="1" thickTop="1">
      <c r="A16" s="1116"/>
      <c r="B16" s="665" t="s">
        <v>50</v>
      </c>
      <c r="C16" s="762"/>
      <c r="D16" s="226"/>
      <c r="E16" s="223">
        <f>IF(C16=0,0,distance(VLOOKUP(T4,Wpt_Table,3,FALSE),VLOOKUP(T4,Wpt_Table,4,FALSE),VLOOKUP(C16,Wpt_Table,3,FALSE),VLOOKUP(C16,Wpt_Table,4,FALSE)))</f>
        <v>0</v>
      </c>
      <c r="F16" s="763">
        <f>IF(C16=0,0,TRACK(VLOOKUP(T4,Wpt_Table,3,FALSE),VLOOKUP(T4,Wpt_Table,4,FALSE),VLOOKUP(C16,Wpt_Table,3,FALSE),VLOOKUP(C16,Wpt_Table,4,FALSE)))</f>
        <v>0</v>
      </c>
      <c r="G16" s="1096">
        <f>IF(OR(C16=0,H16&lt;&gt;""),0,VLOOKUP($E$2,Type_Data,5,FALSE))</f>
        <v>0</v>
      </c>
      <c r="H16" s="1097"/>
      <c r="I16" s="864"/>
      <c r="J16" s="232">
        <f xml:space="preserve"> IF(C16=0,0,GS(IF(H16&lt;&gt;"",H16,G16),F16,I16))</f>
        <v>0</v>
      </c>
      <c r="K16" s="763">
        <f>IF(C16=0,0,HEADING(F16,IF(G16=0,H16,G16),I16,VLOOKUP(C16,Wpt_Table,5,FALSE)))</f>
        <v>0</v>
      </c>
      <c r="L16" s="764">
        <f>IF(C16=0,0,(E16/J16)*"1:00"+MAXA(D16/1000*"0:00:30","0:02:00"))</f>
        <v>0</v>
      </c>
      <c r="M16" s="763"/>
      <c r="N16" s="764"/>
      <c r="O16" s="775"/>
      <c r="P16" s="775"/>
      <c r="Q16" s="776"/>
      <c r="R16" s="865"/>
      <c r="S16" s="453" t="s">
        <v>46</v>
      </c>
      <c r="T16" s="227">
        <f>IF(T3=0,0,VLOOKUP(T3,Wpt_Table,6,FALSE))</f>
        <v>0</v>
      </c>
      <c r="U16" s="228">
        <f>IF(U3=0,0,VLOOKUP(U3,Wpt_Table,6,FALSE))</f>
        <v>54</v>
      </c>
      <c r="V16" s="241">
        <f>IF(V3=0,0,VLOOKUP(V3,Wpt_Table,6,FALSE))</f>
        <v>148</v>
      </c>
      <c r="W16" s="23"/>
      <c r="X16" s="23"/>
      <c r="Y16" s="20"/>
      <c r="Z16" s="23"/>
      <c r="AA16" s="42"/>
      <c r="AB16" s="24"/>
      <c r="AC16" s="23"/>
      <c r="AD16" s="23"/>
      <c r="AE16" s="23"/>
      <c r="AF16" s="23"/>
      <c r="AG16" s="23"/>
      <c r="AH16" s="23"/>
      <c r="AI16" s="20"/>
      <c r="AJ16" s="20"/>
      <c r="AK16" s="24"/>
      <c r="AL16" s="33"/>
      <c r="AM16" s="24"/>
      <c r="AN16" s="23"/>
      <c r="AO16" s="23"/>
      <c r="AP16" s="23"/>
      <c r="AQ16" s="23"/>
      <c r="AR16" s="23"/>
      <c r="AS16" s="23"/>
      <c r="AT16" s="20"/>
    </row>
    <row r="17" spans="1:46" ht="18.75" customHeight="1">
      <c r="A17" s="1116"/>
      <c r="B17" s="596" t="s">
        <v>311</v>
      </c>
      <c r="C17" s="376" t="s">
        <v>332</v>
      </c>
      <c r="D17" s="377" t="s">
        <v>333</v>
      </c>
      <c r="E17" s="377" t="s">
        <v>336</v>
      </c>
      <c r="F17" s="596" t="s">
        <v>32</v>
      </c>
      <c r="G17" s="1070" t="s">
        <v>28</v>
      </c>
      <c r="H17" s="1071"/>
      <c r="I17" s="1070" t="s">
        <v>40</v>
      </c>
      <c r="J17" s="1083"/>
      <c r="K17" s="1083"/>
      <c r="L17" s="1071"/>
      <c r="M17" s="374" t="s">
        <v>33</v>
      </c>
      <c r="N17" s="374" t="s">
        <v>34</v>
      </c>
      <c r="O17" s="374" t="s">
        <v>331</v>
      </c>
      <c r="P17" s="493" t="s">
        <v>334</v>
      </c>
      <c r="Q17" s="494" t="s">
        <v>317</v>
      </c>
      <c r="R17" s="495" t="s">
        <v>318</v>
      </c>
      <c r="S17" s="453" t="s">
        <v>36</v>
      </c>
      <c r="T17" s="225">
        <v>0</v>
      </c>
      <c r="U17" s="226">
        <v>0</v>
      </c>
      <c r="V17" s="255">
        <v>0</v>
      </c>
      <c r="W17" s="22"/>
      <c r="X17" s="20"/>
      <c r="Y17" s="20"/>
      <c r="Z17" s="23"/>
      <c r="AA17" s="42"/>
      <c r="AB17" s="24"/>
      <c r="AC17" s="23"/>
      <c r="AD17" s="23"/>
      <c r="AE17" s="23"/>
      <c r="AF17" s="23"/>
      <c r="AG17" s="23"/>
      <c r="AH17" s="23"/>
      <c r="AI17" s="20"/>
      <c r="AJ17" s="20"/>
      <c r="AK17" s="24"/>
      <c r="AL17" s="33"/>
      <c r="AM17" s="24"/>
      <c r="AN17" s="23"/>
      <c r="AO17" s="23"/>
      <c r="AP17" s="23"/>
      <c r="AQ17" s="23"/>
      <c r="AR17" s="23"/>
      <c r="AS17" s="23"/>
      <c r="AT17" s="20"/>
    </row>
    <row r="18" spans="1:46" ht="18.75" customHeight="1" thickBot="1">
      <c r="A18" s="262"/>
      <c r="B18" s="378"/>
      <c r="C18" s="378"/>
      <c r="D18" s="922"/>
      <c r="E18" s="922"/>
      <c r="F18" s="500" t="str">
        <f>IF($P$2&gt;""," + 3","+ 2")</f>
        <v>+ 2</v>
      </c>
      <c r="G18" s="1104">
        <f>IF(T22=0,0,IF(T29&gt;0,T29,T22)/VLOOKUP(E2,Type_Data,3,FALSE)*"1:00")</f>
        <v>7.7351190476190462E-2</v>
      </c>
      <c r="H18" s="1105"/>
      <c r="I18" s="1098" t="str">
        <f>IF(T3&lt;&gt;0,(T3&amp;" - "&amp;T4),"")</f>
        <v>UBTT - DADA</v>
      </c>
      <c r="J18" s="1099"/>
      <c r="K18" s="1099"/>
      <c r="L18" s="1100"/>
      <c r="M18" s="378"/>
      <c r="N18" s="378"/>
      <c r="O18" s="378"/>
      <c r="P18" s="866"/>
      <c r="Q18" s="867"/>
      <c r="R18" s="784"/>
      <c r="S18" s="453" t="s">
        <v>363</v>
      </c>
      <c r="T18" s="229"/>
      <c r="U18" s="571"/>
      <c r="V18" s="339"/>
      <c r="W18" s="22"/>
      <c r="X18" s="20"/>
      <c r="Y18" s="20"/>
      <c r="Z18" s="23"/>
      <c r="AA18" s="42"/>
      <c r="AB18" s="24"/>
      <c r="AC18" s="23"/>
      <c r="AD18" s="23"/>
      <c r="AE18" s="23"/>
      <c r="AF18" s="23"/>
      <c r="AG18" s="23"/>
      <c r="AH18" s="23"/>
      <c r="AI18" s="20"/>
      <c r="AJ18" s="20"/>
      <c r="AK18" s="24"/>
      <c r="AL18" s="33"/>
      <c r="AM18" s="39"/>
      <c r="AN18" s="24"/>
      <c r="AO18" s="24"/>
      <c r="AP18" s="24"/>
      <c r="AQ18" s="24"/>
      <c r="AR18" s="24"/>
      <c r="AS18" s="24"/>
      <c r="AT18" s="20"/>
    </row>
    <row r="19" spans="1:46" ht="18.75" customHeight="1" thickTop="1">
      <c r="A19" s="930"/>
      <c r="B19" s="227" t="str">
        <f>IF(C19=0,0,T4)</f>
        <v>DADA</v>
      </c>
      <c r="C19" s="868" t="s">
        <v>135</v>
      </c>
      <c r="D19" s="226">
        <v>500</v>
      </c>
      <c r="E19" s="223">
        <f>IF(C19=0,0,distance(VLOOKUP(B19,Wpt_Table,3,FALSE),VLOOKUP(B19,Wpt_Table,4,FALSE),VLOOKUP(C19,Wpt_Table,3,FALSE),VLOOKUP(C19,Wpt_Table,4,FALSE)))</f>
        <v>2</v>
      </c>
      <c r="F19" s="763">
        <f>IF(C19=0,0,TRACK(VLOOKUP(B19,Wpt_Table,3,FALSE),VLOOKUP(B19,Wpt_Table,4,FALSE),VLOOKUP(C19,Wpt_Table,3,FALSE),VLOOKUP(C19,Wpt_Table,4,FALSE)))</f>
        <v>118</v>
      </c>
      <c r="G19" s="1106">
        <f>IF(OR(C19=0,H19&lt;&gt;""),0,VLOOKUP($E$2,Type_Data,5,FALSE))</f>
        <v>140</v>
      </c>
      <c r="H19" s="1107"/>
      <c r="I19" s="869"/>
      <c r="J19" s="923">
        <f xml:space="preserve"> IF(C19=0,0,GS(IF(H19&lt;&gt;"",H19,G19),F19,I19))</f>
        <v>140</v>
      </c>
      <c r="K19" s="763">
        <f>IF(C19=0,0,HEADING(F19,IF(G19=0,H19,G19),I19,VLOOKUP(B19,Wpt_Table,5,FALSE)))</f>
        <v>112</v>
      </c>
      <c r="L19" s="764">
        <f>IF(C19=0,0,(E19/J19)*"1:00"+MAXA((D19-U16)/1000*"0:00:30","0:02:00"))</f>
        <v>1.984126984126984E-3</v>
      </c>
      <c r="M19" s="765"/>
      <c r="N19" s="766"/>
      <c r="O19" s="223">
        <f>IF(C19=0,0,Bingo_fuel(SUM(E20:$E$21),J19,$U$8,$R$15,VLOOKUP($E$2,Type_Data,3,FALSE),$U$5,$V$13-$V$12,$U$7))</f>
        <v>483.3</v>
      </c>
      <c r="P19" s="860"/>
      <c r="Q19" s="860"/>
      <c r="R19" s="861"/>
      <c r="S19" s="453" t="s">
        <v>5</v>
      </c>
      <c r="T19" s="230">
        <f>RTOM!C8</f>
        <v>6800</v>
      </c>
      <c r="U19" s="231">
        <f>RTOM!D8</f>
        <v>6725</v>
      </c>
      <c r="V19" s="233">
        <f>RTOM!E8</f>
        <v>6725</v>
      </c>
      <c r="W19" s="22"/>
      <c r="X19" s="20"/>
      <c r="Y19" s="20"/>
      <c r="Z19" s="20"/>
      <c r="AA19" s="42"/>
      <c r="AB19" s="23"/>
      <c r="AC19" s="23"/>
      <c r="AD19" s="23"/>
      <c r="AE19" s="23"/>
      <c r="AF19" s="23"/>
      <c r="AG19" s="23"/>
      <c r="AH19" s="23"/>
      <c r="AI19" s="20"/>
      <c r="AJ19" s="20"/>
      <c r="AK19" s="24"/>
      <c r="AL19" s="33"/>
      <c r="AM19" s="27"/>
      <c r="AN19" s="23"/>
      <c r="AO19" s="23"/>
      <c r="AP19" s="23"/>
      <c r="AQ19" s="23"/>
      <c r="AR19" s="23"/>
      <c r="AS19" s="23"/>
      <c r="AT19" s="20"/>
    </row>
    <row r="20" spans="1:46" ht="18.75" customHeight="1">
      <c r="A20" s="1116" t="str">
        <f>IF(B19&gt;0,CONCATENATE("LEG ",SUM($P$53:P54)),0)</f>
        <v>LEG 2</v>
      </c>
      <c r="B20" s="228">
        <f>IF(C20=0,0,C19)</f>
        <v>0</v>
      </c>
      <c r="C20" s="762"/>
      <c r="D20" s="226"/>
      <c r="E20" s="223">
        <f>IF(C20=0,0,distance(VLOOKUP(B20,Wpt_Table,3,FALSE),VLOOKUP(B20,Wpt_Table,4,FALSE),VLOOKUP(C20,Wpt_Table,3,FALSE),VLOOKUP(C20,Wpt_Table,4,FALSE)))</f>
        <v>0</v>
      </c>
      <c r="F20" s="763">
        <f>IF(C20=0,0,TRACK(VLOOKUP(B20,Wpt_Table,3,FALSE),VLOOKUP(B20,Wpt_Table,4,FALSE),VLOOKUP(C20,Wpt_Table,3,FALSE),VLOOKUP(C20,Wpt_Table,4,FALSE)))</f>
        <v>0</v>
      </c>
      <c r="G20" s="1096">
        <f>IF(OR(C20=0,H20&gt;0),0,VLOOKUP($E$2,Type_Data,5,FALSE))</f>
        <v>0</v>
      </c>
      <c r="H20" s="1097"/>
      <c r="I20" s="870">
        <f>IF(C20=0,0,$I$19)</f>
        <v>0</v>
      </c>
      <c r="J20" s="923">
        <f xml:space="preserve"> IF(C20=0,0,GS(IF(H20&gt;0,H20,G20),F20,I20))</f>
        <v>0</v>
      </c>
      <c r="K20" s="763">
        <f>IF(C20=0,0,HEADING(F20,IF(G20=0,H20,G20),I20,VLOOKUP(B20,Wpt_Table,5,FALSE)))</f>
        <v>0</v>
      </c>
      <c r="L20" s="764">
        <f>IF(B20=0,0,(E20/J20)*"1:00"+IF(D20&gt;D19,"0:00:30"/1000*(D20-D19),0))</f>
        <v>0</v>
      </c>
      <c r="M20" s="765"/>
      <c r="N20" s="766"/>
      <c r="O20" s="223">
        <f>IF(C20=0,0,Bingo_fuel(SUM(E21:$E$21),J20,$U$8,$R$15,VLOOKUP($E$2,Type_Data,3,FALSE),$U$5,$V$13-$V$12,$U$7))</f>
        <v>0</v>
      </c>
      <c r="P20" s="860"/>
      <c r="Q20" s="860"/>
      <c r="R20" s="861"/>
      <c r="S20" s="453" t="s">
        <v>4</v>
      </c>
      <c r="T20" s="234">
        <f>IF($D$2=0,0,$G$2+$T$2)</f>
        <v>4963.8999999999996</v>
      </c>
      <c r="U20" s="234">
        <f t="shared" ref="U20:V20" si="15">IF($D$2=0,0,$G$2+$T$2)</f>
        <v>4963.8999999999996</v>
      </c>
      <c r="V20" s="530">
        <f t="shared" si="15"/>
        <v>4963.8999999999996</v>
      </c>
      <c r="W20" s="31"/>
      <c r="X20" s="24"/>
      <c r="Y20" s="20"/>
      <c r="Z20" s="44"/>
      <c r="AA20" s="42"/>
      <c r="AB20" s="20"/>
      <c r="AC20" s="23"/>
      <c r="AD20" s="23"/>
      <c r="AE20" s="23"/>
      <c r="AF20" s="23"/>
      <c r="AG20" s="23"/>
      <c r="AH20" s="23"/>
      <c r="AI20" s="20"/>
      <c r="AJ20" s="20"/>
      <c r="AK20" s="24"/>
      <c r="AL20" s="24"/>
      <c r="AM20" s="39"/>
      <c r="AN20" s="23"/>
      <c r="AO20" s="23"/>
      <c r="AP20" s="23"/>
      <c r="AQ20" s="23"/>
      <c r="AR20" s="23"/>
      <c r="AS20" s="48"/>
      <c r="AT20" s="20"/>
    </row>
    <row r="21" spans="1:46" ht="18.75" customHeight="1">
      <c r="A21" s="1116"/>
      <c r="B21" s="228">
        <f>IF(C21=0,0,C20)</f>
        <v>0</v>
      </c>
      <c r="C21" s="762"/>
      <c r="D21" s="226"/>
      <c r="E21" s="223">
        <f>IF(C21=0,0,distance(VLOOKUP(B21,Wpt_Table,3,FALSE),VLOOKUP(B21,Wpt_Table,4,FALSE),VLOOKUP(C21,Wpt_Table,3,FALSE),VLOOKUP(C21,Wpt_Table,4,FALSE)))</f>
        <v>0</v>
      </c>
      <c r="F21" s="763">
        <f>IF(C21=0,0,TRACK(VLOOKUP(B21,Wpt_Table,3,FALSE),VLOOKUP(B21,Wpt_Table,4,FALSE),VLOOKUP(C21,Wpt_Table,3,FALSE),VLOOKUP(C21,Wpt_Table,4,FALSE)))</f>
        <v>0</v>
      </c>
      <c r="G21" s="1096">
        <f>IF(OR(C21=0,H21&gt;0),0,VLOOKUP($E$2,Type_Data,5,FALSE))</f>
        <v>0</v>
      </c>
      <c r="H21" s="1097"/>
      <c r="I21" s="870">
        <f>IF(C21=0,0,$I$19)</f>
        <v>0</v>
      </c>
      <c r="J21" s="923">
        <f xml:space="preserve"> IF(C21=0,0,GS(IF(H21&gt;0,H21,G21),F21,I21))</f>
        <v>0</v>
      </c>
      <c r="K21" s="763">
        <f>IF(C21=0,0,HEADING(F21,IF(G21=0,H21,G21),I21,VLOOKUP(B21,Wpt_Table,5,FALSE)))</f>
        <v>0</v>
      </c>
      <c r="L21" s="764">
        <f>IF(B21=0,0,(E21/J21)*"1:00"+IF(D21&gt;#REF!,"0:00:30"/1000*(D21-#REF!),0))</f>
        <v>0</v>
      </c>
      <c r="M21" s="765"/>
      <c r="N21" s="766"/>
      <c r="O21" s="223">
        <f>IF(C21=0,0,Bingo_fuel(0,J21,$U$8,$R$15,VLOOKUP($E$2,Type_Data,3,FALSE),$U$5,SUM(V6:V11),$U$7))</f>
        <v>0</v>
      </c>
      <c r="P21" s="860"/>
      <c r="Q21" s="860"/>
      <c r="R21" s="861"/>
      <c r="S21" s="453" t="s">
        <v>65</v>
      </c>
      <c r="T21" s="235">
        <f>IF(T4&gt;0,MAX(T19-T20,0),0)</f>
        <v>1836.1000000000004</v>
      </c>
      <c r="U21" s="232">
        <f>IF(U4&gt;0,MAX(U19-U20,0),0)</f>
        <v>1761.1000000000004</v>
      </c>
      <c r="V21" s="233">
        <f>IF(V4&gt;0,MAX(V19-V20,0),0)</f>
        <v>1761.1000000000004</v>
      </c>
      <c r="W21" s="20"/>
      <c r="X21" s="20"/>
      <c r="Y21" s="22"/>
      <c r="Z21" s="20"/>
      <c r="AA21" s="42"/>
      <c r="AB21" s="20"/>
      <c r="AC21" s="23"/>
      <c r="AD21" s="23"/>
      <c r="AE21" s="23"/>
      <c r="AF21" s="23"/>
      <c r="AG21" s="23"/>
      <c r="AH21" s="23"/>
      <c r="AI21" s="20"/>
      <c r="AJ21" s="20"/>
      <c r="AK21" s="24"/>
      <c r="AL21" s="24"/>
      <c r="AM21" s="39"/>
      <c r="AN21" s="23"/>
      <c r="AO21" s="23"/>
      <c r="AP21" s="23"/>
      <c r="AQ21" s="23"/>
      <c r="AR21" s="23"/>
      <c r="AS21" s="23"/>
      <c r="AT21" s="20"/>
    </row>
    <row r="22" spans="1:46" ht="18.75" customHeight="1">
      <c r="A22" s="1116"/>
      <c r="B22" s="950"/>
      <c r="C22" s="932"/>
      <c r="D22" s="933" t="s">
        <v>276</v>
      </c>
      <c r="E22" s="934" t="str">
        <f>IF(SUM(E19:E21)=0,0,TEXT(SUM(E19:E21),0))</f>
        <v>2</v>
      </c>
      <c r="F22" s="940" t="s">
        <v>279</v>
      </c>
      <c r="G22" s="1092"/>
      <c r="H22" s="1092"/>
      <c r="I22" s="937"/>
      <c r="J22" s="937"/>
      <c r="K22" s="938" t="s">
        <v>64</v>
      </c>
      <c r="L22" s="939">
        <f>IF(SUM(L19:L21)=0,0,MAX("0:03",SUM(L19:L21)))</f>
        <v>2.0833333333333333E-3</v>
      </c>
      <c r="M22" s="943"/>
      <c r="N22" s="603"/>
      <c r="O22" s="604"/>
      <c r="P22" s="605"/>
      <c r="Q22" s="957"/>
      <c r="R22" s="957"/>
      <c r="S22" s="453" t="s">
        <v>68</v>
      </c>
      <c r="T22" s="235">
        <f>IF(T4=0,0,T13-T10)</f>
        <v>779.69999999999993</v>
      </c>
      <c r="U22" s="232">
        <f>IF(U4=0,0,U13-U10)</f>
        <v>506.4</v>
      </c>
      <c r="V22" s="233">
        <f>IF(V4=0,0,V13-V10)</f>
        <v>433.3</v>
      </c>
      <c r="W22" s="22"/>
      <c r="X22" s="20"/>
      <c r="Y22" s="22"/>
      <c r="Z22" s="20"/>
      <c r="AA22" s="42"/>
      <c r="AB22" s="20"/>
      <c r="AC22" s="23"/>
      <c r="AD22" s="23"/>
      <c r="AE22" s="23"/>
      <c r="AF22" s="23"/>
      <c r="AG22" s="23"/>
      <c r="AH22" s="23"/>
      <c r="AI22" s="20"/>
      <c r="AJ22" s="20"/>
      <c r="AK22" s="24"/>
      <c r="AL22" s="24"/>
      <c r="AM22" s="41"/>
      <c r="AN22" s="23"/>
      <c r="AO22" s="23"/>
      <c r="AP22" s="23"/>
      <c r="AQ22" s="23"/>
      <c r="AR22" s="23"/>
      <c r="AS22" s="23"/>
      <c r="AT22" s="20"/>
    </row>
    <row r="23" spans="1:46" ht="18.75" customHeight="1">
      <c r="A23" s="1116"/>
      <c r="B23" s="665" t="s">
        <v>50</v>
      </c>
      <c r="C23" s="762"/>
      <c r="D23" s="226"/>
      <c r="E23" s="223">
        <f>IF(C23=0,0,distance(VLOOKUP(U4,Wpt_Table,3,FALSE),VLOOKUP(U4,Wpt_Table,4,FALSE),VLOOKUP(C23,Wpt_Table,3,FALSE),VLOOKUP(C23,Wpt_Table,4,FALSE)))</f>
        <v>0</v>
      </c>
      <c r="F23" s="763">
        <f>IF(C23=0,0,TRACK(VLOOKUP(U4,Wpt_Table,3,FALSE),VLOOKUP(U4,Wpt_Table,4,FALSE),VLOOKUP(C23,Wpt_Table,3,FALSE),VLOOKUP(C23,Wpt_Table,4,FALSE)))</f>
        <v>0</v>
      </c>
      <c r="G23" s="1096">
        <f>IF(OR(C23=0,H23&lt;&gt;""),0,VLOOKUP($E$2,Type_Data,5,FALSE))</f>
        <v>0</v>
      </c>
      <c r="H23" s="1097"/>
      <c r="I23" s="871"/>
      <c r="J23" s="923">
        <f xml:space="preserve"> IF(C23=0,0,GS(IF(H23&lt;&gt;"",H23,G23),F23,I23))</f>
        <v>0</v>
      </c>
      <c r="K23" s="763">
        <f>IF(C23=0,0,HEADING(F23,IF(G23=0,H23,G23),I23,VLOOKUP(C23,Wpt_Table,5,FALSE)))</f>
        <v>0</v>
      </c>
      <c r="L23" s="764">
        <f>IF(C23=0,0,(E23/J23)*"1:00"+MAXA(D23/1000*"0:00:30","0:02:00"))</f>
        <v>0</v>
      </c>
      <c r="M23" s="763"/>
      <c r="N23" s="764"/>
      <c r="O23" s="774"/>
      <c r="P23" s="774"/>
      <c r="Q23" s="223"/>
      <c r="R23" s="872"/>
      <c r="S23" s="459" t="s">
        <v>3</v>
      </c>
      <c r="T23" s="420">
        <f>MAX(T21-T22-T10,0)</f>
        <v>1006.4000000000005</v>
      </c>
      <c r="U23" s="422">
        <f>MAX(U21-U22-U10,0)</f>
        <v>1204.7000000000003</v>
      </c>
      <c r="V23" s="421">
        <f>MAX(V21-V22-V10,0)</f>
        <v>1277.8000000000004</v>
      </c>
      <c r="W23" s="20"/>
      <c r="X23" s="20"/>
      <c r="Y23" s="22"/>
      <c r="Z23" s="20"/>
      <c r="AA23" s="42"/>
      <c r="AB23" s="20"/>
      <c r="AC23" s="23"/>
      <c r="AD23" s="23"/>
      <c r="AE23" s="23"/>
      <c r="AF23" s="23"/>
      <c r="AG23" s="23"/>
      <c r="AH23" s="23"/>
      <c r="AI23" s="24"/>
      <c r="AJ23" s="20"/>
      <c r="AK23" s="24"/>
      <c r="AL23" s="40"/>
      <c r="AM23" s="41"/>
      <c r="AN23" s="23"/>
      <c r="AO23" s="23"/>
      <c r="AP23" s="23"/>
      <c r="AQ23" s="23"/>
      <c r="AR23" s="23"/>
      <c r="AS23" s="23"/>
      <c r="AT23" s="20"/>
    </row>
    <row r="24" spans="1:46" ht="18.75" customHeight="1" thickBot="1">
      <c r="A24" s="1116"/>
      <c r="B24" s="375" t="s">
        <v>311</v>
      </c>
      <c r="C24" s="376" t="s">
        <v>332</v>
      </c>
      <c r="D24" s="377" t="s">
        <v>333</v>
      </c>
      <c r="E24" s="377" t="s">
        <v>336</v>
      </c>
      <c r="F24" s="920" t="s">
        <v>32</v>
      </c>
      <c r="G24" s="1070" t="s">
        <v>28</v>
      </c>
      <c r="H24" s="1071"/>
      <c r="I24" s="1070" t="s">
        <v>40</v>
      </c>
      <c r="J24" s="1083"/>
      <c r="K24" s="1083"/>
      <c r="L24" s="1071"/>
      <c r="M24" s="374" t="s">
        <v>33</v>
      </c>
      <c r="N24" s="374" t="s">
        <v>34</v>
      </c>
      <c r="O24" s="374" t="s">
        <v>331</v>
      </c>
      <c r="P24" s="493" t="s">
        <v>334</v>
      </c>
      <c r="Q24" s="494" t="s">
        <v>317</v>
      </c>
      <c r="R24" s="495" t="s">
        <v>318</v>
      </c>
      <c r="S24" s="459" t="s">
        <v>365</v>
      </c>
      <c r="T24" s="420"/>
      <c r="U24" s="422"/>
      <c r="V24" s="421"/>
      <c r="W24" s="20"/>
      <c r="X24" s="25"/>
      <c r="Y24" s="23"/>
      <c r="Z24" s="20"/>
      <c r="AA24" s="42"/>
      <c r="AB24" s="20"/>
      <c r="AC24" s="45"/>
      <c r="AD24" s="41"/>
      <c r="AE24" s="41"/>
      <c r="AF24" s="41"/>
      <c r="AG24" s="41"/>
      <c r="AH24" s="41"/>
      <c r="AI24" s="24"/>
      <c r="AJ24" s="20"/>
      <c r="AK24" s="24"/>
      <c r="AL24" s="40"/>
      <c r="AM24" s="24"/>
      <c r="AN24" s="24"/>
      <c r="AO24" s="24"/>
      <c r="AP24" s="24"/>
      <c r="AQ24" s="23"/>
      <c r="AR24" s="23"/>
      <c r="AS24" s="24"/>
      <c r="AT24" s="20"/>
    </row>
    <row r="25" spans="1:46" ht="18.75" customHeight="1" thickTop="1" thickBot="1">
      <c r="A25" s="262"/>
      <c r="B25" s="921"/>
      <c r="C25" s="378"/>
      <c r="D25" s="922"/>
      <c r="E25" s="922"/>
      <c r="F25" s="500" t="str">
        <f>IF($P$2&gt;""," + 3","+ 2")</f>
        <v>+ 2</v>
      </c>
      <c r="G25" s="1104">
        <f>IF(U22=0,0,IF(U29&gt;0,U29,U22)/VLOOKUP(E2,Type_Data,3,FALSE)*"1:00")</f>
        <v>5.0238095238095234E-2</v>
      </c>
      <c r="H25" s="1105"/>
      <c r="I25" s="1101" t="str">
        <f>IF(T3&lt;&gt;0,(U3&amp;" - "&amp;U4),"")</f>
        <v>DADA - DWG</v>
      </c>
      <c r="J25" s="1102"/>
      <c r="K25" s="1102"/>
      <c r="L25" s="1103"/>
      <c r="M25" s="378"/>
      <c r="N25" s="378"/>
      <c r="O25" s="378"/>
      <c r="P25" s="866"/>
      <c r="Q25" s="873"/>
      <c r="R25" s="784"/>
      <c r="S25" s="1077" t="str">
        <f>IF(RTOM!L4=FALSE,"RAMP MASS (LBS)",IF(RTOM!L4=TRUE,"RAMP MASS (KGS)","RAMP MASS"))</f>
        <v>RAMP MASS (KGS)</v>
      </c>
      <c r="T25" s="1078"/>
      <c r="U25" s="1078"/>
      <c r="V25" s="1079"/>
      <c r="W25" s="26"/>
      <c r="X25" s="26"/>
      <c r="Y25" s="26"/>
      <c r="Z25" s="20"/>
      <c r="AA25" s="42"/>
      <c r="AB25" s="20"/>
      <c r="AC25" s="45"/>
      <c r="AD25" s="41"/>
      <c r="AE25" s="41"/>
      <c r="AF25" s="41"/>
      <c r="AG25" s="41"/>
      <c r="AH25" s="41"/>
      <c r="AI25" s="24"/>
      <c r="AJ25" s="20"/>
      <c r="AK25" s="24"/>
      <c r="AL25" s="33"/>
      <c r="AM25" s="24"/>
      <c r="AN25" s="23"/>
      <c r="AO25" s="23"/>
      <c r="AP25" s="23"/>
      <c r="AQ25" s="23"/>
      <c r="AR25" s="23"/>
      <c r="AS25" s="23"/>
      <c r="AT25" s="20"/>
    </row>
    <row r="26" spans="1:46" ht="18.75" customHeight="1" thickTop="1">
      <c r="A26" s="930"/>
      <c r="B26" s="410" t="s">
        <v>23</v>
      </c>
      <c r="C26" s="410" t="s">
        <v>24</v>
      </c>
      <c r="D26" s="410" t="s">
        <v>25</v>
      </c>
      <c r="E26" s="410" t="s">
        <v>26</v>
      </c>
      <c r="F26" s="410" t="s">
        <v>27</v>
      </c>
      <c r="G26" s="1066" t="s">
        <v>31</v>
      </c>
      <c r="H26" s="1067"/>
      <c r="I26" s="415" t="s">
        <v>45</v>
      </c>
      <c r="J26" s="415" t="s">
        <v>14</v>
      </c>
      <c r="K26" s="410" t="s">
        <v>35</v>
      </c>
      <c r="L26" s="410" t="s">
        <v>29</v>
      </c>
      <c r="M26" s="531" t="s">
        <v>30</v>
      </c>
      <c r="N26" s="415" t="s">
        <v>12</v>
      </c>
      <c r="O26" s="410" t="s">
        <v>314</v>
      </c>
      <c r="P26" s="415" t="s">
        <v>71</v>
      </c>
      <c r="Q26" s="415" t="s">
        <v>315</v>
      </c>
      <c r="R26" s="419" t="s">
        <v>316</v>
      </c>
      <c r="S26" s="458" t="s">
        <v>4</v>
      </c>
      <c r="T26" s="238">
        <f>IF($D$2=0,0,$G$2+$T$2)</f>
        <v>4963.8999999999996</v>
      </c>
      <c r="U26" s="239">
        <f>IF($D$2=0,0,$G$2+$T$2)</f>
        <v>4963.8999999999996</v>
      </c>
      <c r="V26" s="381">
        <f>IF($D$2=0,0,$G$2+$T$2)</f>
        <v>4963.8999999999996</v>
      </c>
      <c r="W26" s="27"/>
      <c r="X26" s="27"/>
      <c r="Y26" s="20"/>
      <c r="Z26" s="44"/>
      <c r="AA26" s="45"/>
      <c r="AB26" s="20"/>
      <c r="AC26" s="33"/>
      <c r="AD26" s="23"/>
      <c r="AE26" s="23"/>
      <c r="AF26" s="23"/>
      <c r="AG26" s="23"/>
      <c r="AH26" s="24"/>
      <c r="AI26" s="24"/>
      <c r="AJ26" s="24"/>
      <c r="AK26" s="24"/>
      <c r="AL26" s="33"/>
      <c r="AM26" s="24"/>
      <c r="AN26" s="23"/>
      <c r="AO26" s="23"/>
      <c r="AP26" s="23"/>
      <c r="AQ26" s="23"/>
      <c r="AR26" s="23"/>
      <c r="AS26" s="23"/>
      <c r="AT26" s="20"/>
    </row>
    <row r="27" spans="1:46" ht="18.75" customHeight="1">
      <c r="A27" s="1116" t="str">
        <f>IF(B27&gt;0,CONCATENATE("LEG ",SUM($P$53:P55)),0)</f>
        <v>LEG 3</v>
      </c>
      <c r="B27" s="228" t="str">
        <f>IF(C27=0,0,U4)</f>
        <v>DWG</v>
      </c>
      <c r="C27" s="762" t="s">
        <v>206</v>
      </c>
      <c r="D27" s="226">
        <v>500</v>
      </c>
      <c r="E27" s="223">
        <f>IF(C27=0,0,distance(VLOOKUP(B27,Wpt_Table,3,FALSE),VLOOKUP(B27,Wpt_Table,4,FALSE),VLOOKUP(C27,Wpt_Table,3,FALSE),VLOOKUP(C27,Wpt_Table,4,FALSE)))</f>
        <v>38</v>
      </c>
      <c r="F27" s="763">
        <f>IF(C27=0,0,TRACK(VLOOKUP(B27,Wpt_Table,3,FALSE),VLOOKUP(B27,Wpt_Table,4,FALSE),VLOOKUP(C27,Wpt_Table,3,FALSE),VLOOKUP(C27,Wpt_Table,4,FALSE)))</f>
        <v>282</v>
      </c>
      <c r="G27" s="1096">
        <f>IF(OR(C27=0,H27&lt;&gt;""),0,VLOOKUP($E$2,Type_Data,5,FALSE))</f>
        <v>140</v>
      </c>
      <c r="H27" s="1097"/>
      <c r="I27" s="638"/>
      <c r="J27" s="923">
        <f xml:space="preserve"> IF(C27=0,0,GS(IF(H27&lt;&gt;"",H27,G27),F27,I27))</f>
        <v>140</v>
      </c>
      <c r="K27" s="763">
        <f>IF(C27=0,0,HEADING(F27,IF(G27=0,H27,G27),I27,VLOOKUP(B27,Wpt_Table,5,FALSE)))</f>
        <v>275</v>
      </c>
      <c r="L27" s="764">
        <f>IF(C27=0,0,(E27/J27)*"1:00"+MAXA((D27-V16)/1000*"0:00:30","0:02:00"))</f>
        <v>1.2698412698412697E-2</v>
      </c>
      <c r="M27" s="765"/>
      <c r="N27" s="766"/>
      <c r="O27" s="223">
        <f>IF(C27=0,0,Bingo_fuel(SUM(E28:$E$37),J27,$V$8,$R$15,VLOOKUP($E$2,Type_Data,3,FALSE),$V$5,,$V$7))</f>
        <v>292.5</v>
      </c>
      <c r="P27" s="860"/>
      <c r="Q27" s="860"/>
      <c r="R27" s="861"/>
      <c r="S27" s="453" t="s">
        <v>69</v>
      </c>
      <c r="T27" s="405"/>
      <c r="U27" s="405"/>
      <c r="V27" s="407"/>
      <c r="W27" s="27"/>
      <c r="X27" s="27"/>
      <c r="Y27" s="20"/>
      <c r="Z27" s="20"/>
      <c r="AA27" s="45"/>
      <c r="AB27" s="20"/>
      <c r="AC27" s="24"/>
      <c r="AD27" s="24"/>
      <c r="AE27" s="20"/>
      <c r="AF27" s="20"/>
      <c r="AG27" s="20"/>
      <c r="AH27" s="24"/>
      <c r="AI27" s="24"/>
      <c r="AJ27" s="24"/>
      <c r="AK27" s="24"/>
      <c r="AL27" s="33"/>
      <c r="AM27" s="24"/>
      <c r="AN27" s="23"/>
      <c r="AO27" s="23"/>
      <c r="AP27" s="23"/>
      <c r="AQ27" s="23"/>
      <c r="AR27" s="23"/>
      <c r="AS27" s="23"/>
      <c r="AT27" s="20"/>
    </row>
    <row r="28" spans="1:46" ht="18.75" customHeight="1">
      <c r="A28" s="1116"/>
      <c r="B28" s="228" t="str">
        <f>IF(C28=0,0,C27)</f>
        <v>RABO</v>
      </c>
      <c r="C28" s="762" t="s">
        <v>153</v>
      </c>
      <c r="D28" s="226">
        <v>500</v>
      </c>
      <c r="E28" s="223">
        <f>IF(C28=0,0,distance(VLOOKUP(B28,Wpt_Table,3,FALSE),VLOOKUP(B28,Wpt_Table,4,FALSE),VLOOKUP(C28,Wpt_Table,3,FALSE),VLOOKUP(C28,Wpt_Table,4,FALSE)))</f>
        <v>15</v>
      </c>
      <c r="F28" s="763">
        <f>IF(C28=0,0,TRACK(VLOOKUP(B28,Wpt_Table,3,FALSE),VLOOKUP(B28,Wpt_Table,4,FALSE),VLOOKUP(C28,Wpt_Table,3,FALSE),VLOOKUP(C28,Wpt_Table,4,FALSE)))</f>
        <v>275</v>
      </c>
      <c r="G28" s="1096">
        <f t="shared" ref="G28:G37" si="16">IF(OR(C28=0,H28&gt;0),0,VLOOKUP($E$2,Type_Data,5,FALSE))</f>
        <v>140</v>
      </c>
      <c r="H28" s="1097"/>
      <c r="I28" s="216">
        <f t="shared" ref="I28:I33" si="17">IF(C28=0,0,$I$27)</f>
        <v>0</v>
      </c>
      <c r="J28" s="232">
        <f xml:space="preserve"> IF(C28=0,0,GS(IF(H28&gt;0,H28,G28),F28,I28))</f>
        <v>140</v>
      </c>
      <c r="K28" s="763">
        <f>IF(C28=0,0,HEADING(F28,IF(G28=0,H28,G28),I28,VLOOKUP(B28,Wpt_Table,5,FALSE)))</f>
        <v>268</v>
      </c>
      <c r="L28" s="764">
        <f>IF(B28=0,0,(E28/J28)*"1:00"+IF(D28&gt;D27,"0:00:30"/1000*(D28-D27),0))</f>
        <v>4.464285714285714E-3</v>
      </c>
      <c r="M28" s="765"/>
      <c r="N28" s="766"/>
      <c r="O28" s="223">
        <f>IF(C28=0,0,Bingo_fuel(SUM(E29:$E$37),J28,$V$8,$R$15,VLOOKUP($E$2,Type_Data,3,FALSE),$V$5,,$V$7))</f>
        <v>243</v>
      </c>
      <c r="P28" s="860"/>
      <c r="Q28" s="860"/>
      <c r="R28" s="861"/>
      <c r="S28" s="453" t="s">
        <v>67</v>
      </c>
      <c r="T28" s="405"/>
      <c r="U28" s="405"/>
      <c r="V28" s="407"/>
      <c r="W28" s="23"/>
      <c r="X28" s="23"/>
      <c r="Y28" s="20"/>
      <c r="Z28" s="20"/>
      <c r="AA28" s="33"/>
      <c r="AB28" s="20"/>
      <c r="AC28" s="24"/>
      <c r="AD28" s="24"/>
      <c r="AE28" s="20"/>
      <c r="AF28" s="20"/>
      <c r="AG28" s="20"/>
      <c r="AH28" s="24"/>
      <c r="AI28" s="24"/>
      <c r="AJ28" s="24"/>
      <c r="AK28" s="24"/>
      <c r="AL28" s="24"/>
      <c r="AM28" s="39"/>
      <c r="AN28" s="24"/>
      <c r="AO28" s="24"/>
      <c r="AP28" s="24"/>
      <c r="AQ28" s="24"/>
      <c r="AR28" s="24"/>
      <c r="AS28" s="23"/>
      <c r="AT28" s="20"/>
    </row>
    <row r="29" spans="1:46" ht="18.75" customHeight="1">
      <c r="A29" s="1116"/>
      <c r="B29" s="228" t="str">
        <f t="shared" ref="B29:B37" si="18">IF(C29=0,0,C28)</f>
        <v>GUM</v>
      </c>
      <c r="C29" s="762" t="s">
        <v>373</v>
      </c>
      <c r="D29" s="226">
        <v>500</v>
      </c>
      <c r="E29" s="223">
        <f>IF(C29=0,0,distance(VLOOKUP(B29,Wpt_Table,3,FALSE),VLOOKUP(B29,Wpt_Table,4,FALSE),VLOOKUP(C29,Wpt_Table,3,FALSE),VLOOKUP(C29,Wpt_Table,4,FALSE)))</f>
        <v>5</v>
      </c>
      <c r="F29" s="763">
        <f>IF(C29=0,0,TRACK(VLOOKUP(B29,Wpt_Table,3,FALSE),VLOOKUP(B29,Wpt_Table,4,FALSE),VLOOKUP(C29,Wpt_Table,3,FALSE),VLOOKUP(C29,Wpt_Table,4,FALSE)))</f>
        <v>7</v>
      </c>
      <c r="G29" s="1096">
        <f t="shared" si="16"/>
        <v>140</v>
      </c>
      <c r="H29" s="1097"/>
      <c r="I29" s="216">
        <f t="shared" si="17"/>
        <v>0</v>
      </c>
      <c r="J29" s="980">
        <f xml:space="preserve"> IF(C29=0,0,GS(IF(H29&gt;0,H29,G29),F29,I29))</f>
        <v>140</v>
      </c>
      <c r="K29" s="763">
        <f>IF(C29=0,0,HEADING(F29,IF(G29=0,H29,G29),I29,VLOOKUP(B29,Wpt_Table,5,FALSE)))</f>
        <v>1</v>
      </c>
      <c r="L29" s="764">
        <f t="shared" ref="L29:L37" si="19">IF(B29=0,0,(E29/J29)*"1:00"+IF(D29&gt;D28,"0:00:30"/1000*(D29-D28),0))</f>
        <v>1.488095238095238E-3</v>
      </c>
      <c r="M29" s="765"/>
      <c r="N29" s="766"/>
      <c r="O29" s="223">
        <f>IF(C29=0,0,Bingo_fuel(SUM(E30:$E$37),J29,$V$8,$R$15,VLOOKUP($E$2,Type_Data,3,FALSE),$V$5,,$V$7))</f>
        <v>226.5</v>
      </c>
      <c r="P29" s="860"/>
      <c r="Q29" s="860"/>
      <c r="R29" s="861"/>
      <c r="S29" s="453" t="s">
        <v>451</v>
      </c>
      <c r="T29" s="242"/>
      <c r="U29" s="243"/>
      <c r="V29" s="380"/>
      <c r="W29" s="23"/>
      <c r="X29" s="23"/>
      <c r="Y29" s="20"/>
      <c r="Z29" s="44"/>
      <c r="AA29" s="45"/>
      <c r="AB29" s="20"/>
      <c r="AC29" s="46"/>
      <c r="AD29" s="24"/>
      <c r="AE29" s="24"/>
      <c r="AF29" s="24"/>
      <c r="AG29" s="24"/>
      <c r="AH29" s="24"/>
      <c r="AI29" s="23"/>
      <c r="AJ29" s="23"/>
      <c r="AK29" s="23"/>
      <c r="AL29" s="24"/>
      <c r="AM29" s="27"/>
      <c r="AN29" s="23"/>
      <c r="AO29" s="23"/>
      <c r="AP29" s="23"/>
      <c r="AQ29" s="23"/>
      <c r="AR29" s="23"/>
      <c r="AS29" s="23"/>
      <c r="AT29" s="20"/>
    </row>
    <row r="30" spans="1:46" ht="18.75" customHeight="1" thickBot="1">
      <c r="A30" s="1116"/>
      <c r="B30" s="228" t="str">
        <f t="shared" si="18"/>
        <v>ABSU1</v>
      </c>
      <c r="C30" s="762" t="s">
        <v>237</v>
      </c>
      <c r="D30" s="226">
        <v>500</v>
      </c>
      <c r="E30" s="223">
        <f>IF(C30=0,0,distance(VLOOKUP(B30,Wpt_Table,3,FALSE),VLOOKUP(B30,Wpt_Table,4,FALSE),VLOOKUP(C30,Wpt_Table,3,FALSE),VLOOKUP(C30,Wpt_Table,4,FALSE)))</f>
        <v>5</v>
      </c>
      <c r="F30" s="763">
        <f>IF(C30=0,0,TRACK(VLOOKUP(B30,Wpt_Table,3,FALSE),VLOOKUP(B30,Wpt_Table,4,FALSE),VLOOKUP(C30,Wpt_Table,3,FALSE),VLOOKUP(C30,Wpt_Table,4,FALSE)))</f>
        <v>335</v>
      </c>
      <c r="G30" s="1096">
        <f t="shared" si="16"/>
        <v>140</v>
      </c>
      <c r="H30" s="1097"/>
      <c r="I30" s="216">
        <f t="shared" si="17"/>
        <v>0</v>
      </c>
      <c r="J30" s="980">
        <f xml:space="preserve"> IF(C30=0,0,GS(IF(H30&gt;0,H30,G30),F30,I30))</f>
        <v>140</v>
      </c>
      <c r="K30" s="763">
        <f>IF(C30=0,0,HEADING(F30,IF(G30=0,H30,G30),I30,VLOOKUP(B30,Wpt_Table,5,FALSE)))</f>
        <v>328</v>
      </c>
      <c r="L30" s="764">
        <f t="shared" si="19"/>
        <v>1.488095238095238E-3</v>
      </c>
      <c r="M30" s="765"/>
      <c r="N30" s="766"/>
      <c r="O30" s="223">
        <f>IF(C30=0,0,Bingo_fuel(SUM(E31:$E$37),J30,$V$8,$R$15,VLOOKUP($E$2,Type_Data,3,FALSE),$V$5,,$V$7))</f>
        <v>210</v>
      </c>
      <c r="P30" s="860"/>
      <c r="Q30" s="860"/>
      <c r="R30" s="861"/>
      <c r="S30" s="462" t="s">
        <v>61</v>
      </c>
      <c r="T30" s="244">
        <f>IF(AND(OR(T27&gt;0,T28&gt;0),T29&gt;0),SUM(T26:T29),0)</f>
        <v>0</v>
      </c>
      <c r="U30" s="245">
        <f>IF(AND(OR(U27&gt;0,U28&gt;0),U29&gt;0),SUM(U26:U29),0)</f>
        <v>0</v>
      </c>
      <c r="V30" s="246">
        <f>IF(AND(OR(V27&gt;0,V28&gt;0),V29&gt;0),SUM(V26:V29),0)</f>
        <v>0</v>
      </c>
      <c r="W30" s="23"/>
      <c r="X30" s="23"/>
      <c r="Y30" s="20"/>
      <c r="Z30" s="20"/>
      <c r="AA30" s="45"/>
      <c r="AB30" s="20"/>
      <c r="AC30" s="41"/>
      <c r="AD30" s="47"/>
      <c r="AE30" s="29"/>
      <c r="AF30" s="29"/>
      <c r="AG30" s="29"/>
      <c r="AH30" s="47"/>
      <c r="AI30" s="45"/>
      <c r="AJ30" s="45"/>
      <c r="AK30" s="41"/>
      <c r="AL30" s="24"/>
      <c r="AM30" s="39"/>
      <c r="AN30" s="23"/>
      <c r="AO30" s="23"/>
      <c r="AP30" s="23"/>
      <c r="AQ30" s="23"/>
      <c r="AR30" s="23"/>
      <c r="AS30" s="23"/>
      <c r="AT30" s="20"/>
    </row>
    <row r="31" spans="1:46" ht="18.75" customHeight="1" thickTop="1" thickBot="1">
      <c r="A31" s="1116"/>
      <c r="B31" s="228">
        <f t="shared" si="18"/>
        <v>0</v>
      </c>
      <c r="C31" s="762"/>
      <c r="D31" s="226"/>
      <c r="E31" s="223">
        <f>IF(C31=0,0,distance(VLOOKUP(B31,Wpt_Table,3,FALSE),VLOOKUP(B31,Wpt_Table,4,FALSE),VLOOKUP(C31,Wpt_Table,3,FALSE),VLOOKUP(C31,Wpt_Table,4,FALSE)))</f>
        <v>0</v>
      </c>
      <c r="F31" s="763">
        <f>IF(C31=0,0,TRACK(VLOOKUP(B31,Wpt_Table,3,FALSE),VLOOKUP(B31,Wpt_Table,4,FALSE),VLOOKUP(C31,Wpt_Table,3,FALSE),VLOOKUP(C31,Wpt_Table,4,FALSE)))</f>
        <v>0</v>
      </c>
      <c r="G31" s="1096">
        <f t="shared" si="16"/>
        <v>0</v>
      </c>
      <c r="H31" s="1097"/>
      <c r="I31" s="216">
        <f t="shared" si="17"/>
        <v>0</v>
      </c>
      <c r="J31" s="980">
        <f xml:space="preserve"> IF(C31=0,0,GS(IF(H31&gt;0,H31,G31),F31,I31))</f>
        <v>0</v>
      </c>
      <c r="K31" s="763">
        <f>IF(C31=0,0,HEADING(F31,IF(G31=0,H31,G31),I31,VLOOKUP(B31,Wpt_Table,5,FALSE)))</f>
        <v>0</v>
      </c>
      <c r="L31" s="764">
        <f t="shared" si="19"/>
        <v>0</v>
      </c>
      <c r="M31" s="765"/>
      <c r="N31" s="766"/>
      <c r="O31" s="223">
        <f>IF(C31=0,0,Bingo_fuel(SUM(E32:$E$37),J31,$V$8,$R$15,VLOOKUP($E$2,Type_Data,3,FALSE),$V$5,,$V$7))</f>
        <v>0</v>
      </c>
      <c r="P31" s="860"/>
      <c r="Q31" s="860"/>
      <c r="R31" s="861"/>
      <c r="S31" s="1077" t="s">
        <v>335</v>
      </c>
      <c r="T31" s="1078"/>
      <c r="U31" s="1078"/>
      <c r="V31" s="1079"/>
      <c r="W31" s="28"/>
      <c r="X31" s="28"/>
      <c r="Y31" s="20"/>
      <c r="Z31" s="20"/>
      <c r="AA31" s="33"/>
      <c r="AB31" s="20"/>
      <c r="AC31" s="41"/>
      <c r="AD31" s="47"/>
      <c r="AE31" s="47"/>
      <c r="AF31" s="47"/>
      <c r="AG31" s="47"/>
      <c r="AH31" s="47"/>
      <c r="AI31" s="45"/>
      <c r="AJ31" s="45"/>
      <c r="AK31" s="41"/>
      <c r="AL31" s="24"/>
      <c r="AM31" s="39"/>
      <c r="AN31" s="23"/>
      <c r="AO31" s="23"/>
      <c r="AP31" s="23"/>
      <c r="AQ31" s="23"/>
      <c r="AR31" s="23"/>
      <c r="AS31" s="23"/>
      <c r="AT31" s="20"/>
    </row>
    <row r="32" spans="1:46" ht="18.75" customHeight="1" thickTop="1">
      <c r="A32" s="1116"/>
      <c r="B32" s="228">
        <f t="shared" si="18"/>
        <v>0</v>
      </c>
      <c r="C32" s="762"/>
      <c r="D32" s="226"/>
      <c r="E32" s="223">
        <f>IF(C32=0,0,distance(VLOOKUP(B32,Wpt_Table,3,FALSE),VLOOKUP(B32,Wpt_Table,4,FALSE),VLOOKUP(C32,Wpt_Table,3,FALSE),VLOOKUP(C32,Wpt_Table,4,FALSE)))</f>
        <v>0</v>
      </c>
      <c r="F32" s="763">
        <f>IF(C32=0,0,TRACK(VLOOKUP(B32,Wpt_Table,3,FALSE),VLOOKUP(B32,Wpt_Table,4,FALSE),VLOOKUP(C32,Wpt_Table,3,FALSE),VLOOKUP(C32,Wpt_Table,4,FALSE)))</f>
        <v>0</v>
      </c>
      <c r="G32" s="1096">
        <f t="shared" si="16"/>
        <v>0</v>
      </c>
      <c r="H32" s="1097"/>
      <c r="I32" s="216">
        <f t="shared" si="17"/>
        <v>0</v>
      </c>
      <c r="J32" s="980">
        <f xml:space="preserve"> IF(C32=0,0,GS(IF(H32&gt;0,H32,G32),F32,I32))</f>
        <v>0</v>
      </c>
      <c r="K32" s="763">
        <f>IF(C32=0,0,HEADING(F32,IF(G32=0,H32,G32),I32,VLOOKUP(B32,Wpt_Table,5,FALSE)))</f>
        <v>0</v>
      </c>
      <c r="L32" s="764">
        <f t="shared" si="19"/>
        <v>0</v>
      </c>
      <c r="M32" s="765"/>
      <c r="N32" s="766"/>
      <c r="O32" s="223">
        <f>IF(C32=0,0,Bingo_fuel(SUM(E33:$E$37),J32,$V$8,$R$15,VLOOKUP($E$2,Type_Data,3,FALSE),$V$5,,$V$7))</f>
        <v>0</v>
      </c>
      <c r="P32" s="860"/>
      <c r="Q32" s="860"/>
      <c r="R32" s="861"/>
      <c r="S32" s="458" t="s">
        <v>312</v>
      </c>
      <c r="T32" s="247">
        <f>IF(T22=0,0,PNR((T22-T8)/VLOOKUP(FrontPage!$F$5,Type_Data,3,FALSE),F4,IF(H4&lt;&gt;"",H4,G4),I4,J4))</f>
        <v>129</v>
      </c>
      <c r="U32" s="248">
        <f>IF(U22=0,0,PNR((U22-U8)/VLOOKUP(FrontPage!$F$5,Type_Data,3,FALSE),$F$19,IF(H19&lt;&gt;"",H19,G19),I$19,$J$19))</f>
        <v>84</v>
      </c>
      <c r="V32" s="249">
        <f>IF(V22=0,0,PNR((V22-V8)/VLOOKUP(FrontPage!$F$5,Type_Data,3,FALSE),$F$27,IF(H27&lt;&gt;"",H27,G27),I$27,$J$27))</f>
        <v>37</v>
      </c>
      <c r="W32" s="28"/>
      <c r="X32" s="28"/>
      <c r="Y32" s="20"/>
      <c r="Z32" s="44"/>
      <c r="AA32" s="45"/>
      <c r="AB32" s="20"/>
      <c r="AC32" s="41"/>
      <c r="AD32" s="47"/>
      <c r="AE32" s="47"/>
      <c r="AF32" s="47"/>
      <c r="AG32" s="47"/>
      <c r="AH32" s="47"/>
      <c r="AI32" s="23"/>
      <c r="AJ32" s="23"/>
      <c r="AK32" s="23"/>
      <c r="AL32" s="24"/>
      <c r="AM32" s="41"/>
      <c r="AN32" s="23"/>
      <c r="AO32" s="23"/>
      <c r="AP32" s="23"/>
      <c r="AQ32" s="23"/>
      <c r="AR32" s="23"/>
      <c r="AS32" s="24"/>
      <c r="AT32" s="20"/>
    </row>
    <row r="33" spans="1:49" ht="18.75" customHeight="1">
      <c r="A33" s="1116"/>
      <c r="B33" s="228">
        <f t="shared" si="18"/>
        <v>0</v>
      </c>
      <c r="C33" s="762"/>
      <c r="D33" s="226"/>
      <c r="E33" s="223">
        <f>IF(C33=0,0,distance(VLOOKUP(B33,Wpt_Table,3,FALSE),VLOOKUP(B33,Wpt_Table,4,FALSE),VLOOKUP(C33,Wpt_Table,3,FALSE),VLOOKUP(C33,Wpt_Table,4,FALSE)))</f>
        <v>0</v>
      </c>
      <c r="F33" s="763">
        <f>IF(C33=0,0,TRACK(VLOOKUP(B33,Wpt_Table,3,FALSE),VLOOKUP(B33,Wpt_Table,4,FALSE),VLOOKUP(C33,Wpt_Table,3,FALSE),VLOOKUP(C33,Wpt_Table,4,FALSE)))</f>
        <v>0</v>
      </c>
      <c r="G33" s="1096">
        <f t="shared" si="16"/>
        <v>0</v>
      </c>
      <c r="H33" s="1097"/>
      <c r="I33" s="216">
        <f t="shared" si="17"/>
        <v>0</v>
      </c>
      <c r="J33" s="980">
        <f xml:space="preserve"> IF(C33=0,0,GS(IF(H33&gt;0,H33,G33),F33,I33))</f>
        <v>0</v>
      </c>
      <c r="K33" s="763">
        <f>IF(C33=0,0,HEADING(F33,IF(G33=0,H33,G33),I33,VLOOKUP(B33,Wpt_Table,5,FALSE)))</f>
        <v>0</v>
      </c>
      <c r="L33" s="764">
        <f t="shared" si="19"/>
        <v>0</v>
      </c>
      <c r="M33" s="765"/>
      <c r="N33" s="766"/>
      <c r="O33" s="223">
        <f>IF(C33=0,0,Bingo_fuel(SUM(E34:$E$37),J33,$V$8,$R$15,VLOOKUP($E$2,Type_Data,3,FALSE),$V$5,,$V$7))</f>
        <v>0</v>
      </c>
      <c r="P33" s="860"/>
      <c r="Q33" s="860"/>
      <c r="R33" s="861"/>
      <c r="S33" s="453" t="s">
        <v>66</v>
      </c>
      <c r="T33" s="250">
        <f>IF(T22=0,0,T32/J4*"1:00")</f>
        <v>3.8392857142857138E-2</v>
      </c>
      <c r="U33" s="251">
        <f>IF(U22=0,0,U32/J19*"1:00")</f>
        <v>2.4999999999999998E-2</v>
      </c>
      <c r="V33" s="261">
        <f>IF(V22=0,0,V32/J27*"1:00")</f>
        <v>1.1011904761904761E-2</v>
      </c>
      <c r="W33" s="29"/>
      <c r="X33" s="29"/>
      <c r="Y33" s="20"/>
      <c r="Z33" s="20"/>
      <c r="AA33" s="45"/>
      <c r="AB33" s="20"/>
      <c r="AC33" s="41"/>
      <c r="AD33" s="47"/>
      <c r="AE33" s="29"/>
      <c r="AF33" s="29"/>
      <c r="AG33" s="29"/>
      <c r="AH33" s="47"/>
      <c r="AI33" s="45"/>
      <c r="AJ33" s="45"/>
      <c r="AK33" s="41"/>
      <c r="AL33" s="24"/>
      <c r="AM33" s="41"/>
      <c r="AN33" s="23"/>
      <c r="AO33" s="23"/>
      <c r="AP33" s="23"/>
      <c r="AQ33" s="23"/>
      <c r="AR33" s="23"/>
      <c r="AS33" s="23"/>
      <c r="AT33" s="20"/>
    </row>
    <row r="34" spans="1:49" ht="18.75" customHeight="1" thickBot="1">
      <c r="A34" s="1116"/>
      <c r="B34" s="228">
        <f t="shared" si="18"/>
        <v>0</v>
      </c>
      <c r="C34" s="762"/>
      <c r="D34" s="226"/>
      <c r="E34" s="223">
        <f>IF(C34=0,0,distance(VLOOKUP(B34,Wpt_Table,3,FALSE),VLOOKUP(B34,Wpt_Table,4,FALSE),VLOOKUP(C34,Wpt_Table,3,FALSE),VLOOKUP(C34,Wpt_Table,4,FALSE)))</f>
        <v>0</v>
      </c>
      <c r="F34" s="763">
        <f>IF(C34=0,0,TRACK(VLOOKUP(B34,Wpt_Table,3,FALSE),VLOOKUP(B34,Wpt_Table,4,FALSE),VLOOKUP(C34,Wpt_Table,3,FALSE),VLOOKUP(C34,Wpt_Table,4,FALSE)))</f>
        <v>0</v>
      </c>
      <c r="G34" s="1096">
        <f t="shared" si="16"/>
        <v>0</v>
      </c>
      <c r="H34" s="1097"/>
      <c r="I34" s="216"/>
      <c r="J34" s="980">
        <f xml:space="preserve"> IF(C34=0,0,GS(IF(H34&gt;0,H34,G34),F34,I34))</f>
        <v>0</v>
      </c>
      <c r="K34" s="763">
        <f>IF(C34=0,0,HEADING(F34,IF(G34=0,H34,G34),I34,VLOOKUP(B34,Wpt_Table,5,FALSE)))</f>
        <v>0</v>
      </c>
      <c r="L34" s="764">
        <f t="shared" si="19"/>
        <v>0</v>
      </c>
      <c r="M34" s="765"/>
      <c r="N34" s="766"/>
      <c r="O34" s="223">
        <f>IF(C34=0,0,Bingo_fuel(SUM(E35:$E$37),J34,$V$8,$R$15,VLOOKUP($E$2,Type_Data,3,FALSE),$V$5,,$V$7))</f>
        <v>0</v>
      </c>
      <c r="P34" s="860"/>
      <c r="Q34" s="860"/>
      <c r="R34" s="861"/>
      <c r="S34" s="453" t="s">
        <v>313</v>
      </c>
      <c r="T34" s="252">
        <f>IF(T4=0,0,CP($E$15,$J4,IF(H4&lt;&gt;"",H4,G4),$F4,$I4))</f>
        <v>32</v>
      </c>
      <c r="U34" s="253">
        <f>IF(U4=0,0,CP($E$22,$J19,IF(H19&lt;&gt;"",H19,G19),$F19,$I19))</f>
        <v>1</v>
      </c>
      <c r="V34" s="267">
        <f>IF(V4=0,0,CP($E$38,$J27,IF(H27&lt;&gt;"",H27,G27),$F27,$I27))</f>
        <v>31</v>
      </c>
      <c r="W34" s="29"/>
      <c r="X34" s="29"/>
      <c r="Y34" s="20"/>
      <c r="Z34" s="20"/>
      <c r="AA34" s="45"/>
      <c r="AB34" s="20"/>
      <c r="AC34" s="41"/>
      <c r="AD34" s="47"/>
      <c r="AE34" s="29"/>
      <c r="AF34" s="29"/>
      <c r="AG34" s="29"/>
      <c r="AH34" s="47"/>
      <c r="AI34" s="45"/>
      <c r="AJ34" s="45"/>
      <c r="AK34" s="41"/>
      <c r="AL34" s="24"/>
      <c r="AM34" s="41"/>
      <c r="AN34" s="23"/>
      <c r="AO34" s="23"/>
      <c r="AP34" s="23"/>
      <c r="AQ34" s="23"/>
      <c r="AR34" s="23"/>
      <c r="AS34" s="23"/>
      <c r="AT34" s="20"/>
    </row>
    <row r="35" spans="1:49" ht="18.75" customHeight="1" thickTop="1" thickBot="1">
      <c r="A35" s="1116"/>
      <c r="B35" s="228">
        <f t="shared" si="18"/>
        <v>0</v>
      </c>
      <c r="C35" s="762"/>
      <c r="D35" s="226"/>
      <c r="E35" s="223">
        <f>IF(C35=0,0,distance(VLOOKUP(B35,Wpt_Table,3,FALSE),VLOOKUP(B35,Wpt_Table,4,FALSE),VLOOKUP(C35,Wpt_Table,3,FALSE),VLOOKUP(C35,Wpt_Table,4,FALSE)))</f>
        <v>0</v>
      </c>
      <c r="F35" s="763">
        <f>IF(C35=0,0,TRACK(VLOOKUP(B35,Wpt_Table,3,FALSE),VLOOKUP(B35,Wpt_Table,4,FALSE),VLOOKUP(C35,Wpt_Table,3,FALSE),VLOOKUP(C35,Wpt_Table,4,FALSE)))</f>
        <v>0</v>
      </c>
      <c r="G35" s="1096">
        <f t="shared" si="16"/>
        <v>0</v>
      </c>
      <c r="H35" s="1097"/>
      <c r="I35" s="216">
        <f>IF(C35=0,0,$I$27)</f>
        <v>0</v>
      </c>
      <c r="J35" s="980">
        <f xml:space="preserve"> IF(C35=0,0,GS(IF(H35&gt;0,H35,G35),F35,I35))</f>
        <v>0</v>
      </c>
      <c r="K35" s="763">
        <f>IF(C35=0,0,HEADING(F35,IF(G35=0,H35,G35),I35,VLOOKUP(B35,Wpt_Table,5,FALSE)))</f>
        <v>0</v>
      </c>
      <c r="L35" s="764">
        <f t="shared" si="19"/>
        <v>0</v>
      </c>
      <c r="M35" s="765"/>
      <c r="N35" s="766"/>
      <c r="O35" s="223">
        <f>IF(C35=0,0,Bingo_fuel(SUM(E36:$E$37),J35,$V$8,$R$15,VLOOKUP($E$2,Type_Data,3,FALSE),$V$5,,$V$7))</f>
        <v>0</v>
      </c>
      <c r="P35" s="860"/>
      <c r="Q35" s="860"/>
      <c r="R35" s="861"/>
      <c r="S35" s="1077" t="str">
        <f>IF(RTOM!L4=FALSE,"FUEL (LBS)",IF(RTOM!L4=TRUE,"FUEL (KGS)","FUEL"))</f>
        <v>FUEL (KGS)</v>
      </c>
      <c r="T35" s="1078"/>
      <c r="U35" s="1078"/>
      <c r="V35" s="1079"/>
      <c r="W35" s="29"/>
      <c r="X35" s="29"/>
      <c r="Y35" s="20"/>
      <c r="Z35" s="20"/>
      <c r="AA35" s="33"/>
      <c r="AB35" s="20"/>
      <c r="AC35" s="23"/>
      <c r="AD35" s="47"/>
      <c r="AE35" s="29"/>
      <c r="AF35" s="29"/>
      <c r="AG35" s="29"/>
      <c r="AH35" s="47"/>
      <c r="AI35" s="45"/>
      <c r="AJ35" s="45"/>
      <c r="AK35" s="41"/>
      <c r="AL35" s="24"/>
      <c r="AM35" s="24"/>
      <c r="AN35" s="23"/>
      <c r="AO35" s="23"/>
      <c r="AP35" s="23"/>
      <c r="AQ35" s="23"/>
      <c r="AR35" s="23"/>
      <c r="AS35" s="23"/>
      <c r="AT35" s="20"/>
    </row>
    <row r="36" spans="1:49" ht="18.75" customHeight="1" thickTop="1">
      <c r="A36" s="1116"/>
      <c r="B36" s="228">
        <f t="shared" si="18"/>
        <v>0</v>
      </c>
      <c r="C36" s="762"/>
      <c r="D36" s="226"/>
      <c r="E36" s="223">
        <f>IF(C36=0,0,distance(VLOOKUP(B36,Wpt_Table,3,FALSE),VLOOKUP(B36,Wpt_Table,4,FALSE),VLOOKUP(C36,Wpt_Table,3,FALSE),VLOOKUP(C36,Wpt_Table,4,FALSE)))</f>
        <v>0</v>
      </c>
      <c r="F36" s="763">
        <f>IF(C36=0,0,TRACK(VLOOKUP(B36,Wpt_Table,3,FALSE),VLOOKUP(B36,Wpt_Table,4,FALSE),VLOOKUP(C36,Wpt_Table,3,FALSE),VLOOKUP(C36,Wpt_Table,4,FALSE)))</f>
        <v>0</v>
      </c>
      <c r="G36" s="1096">
        <f t="shared" si="16"/>
        <v>0</v>
      </c>
      <c r="H36" s="1097"/>
      <c r="I36" s="216">
        <f>IF(C36=0,0,$I$27)</f>
        <v>0</v>
      </c>
      <c r="J36" s="980">
        <f xml:space="preserve"> IF(C36=0,0,GS(IF(H36&gt;0,H36,G36),F36,I36))</f>
        <v>0</v>
      </c>
      <c r="K36" s="763">
        <f>IF(C36=0,0,HEADING(F36,IF(G36=0,H36,G36),I36,VLOOKUP(B36,Wpt_Table,5,FALSE)))</f>
        <v>0</v>
      </c>
      <c r="L36" s="764">
        <f t="shared" si="19"/>
        <v>0</v>
      </c>
      <c r="M36" s="765"/>
      <c r="N36" s="766"/>
      <c r="O36" s="223">
        <f>IF(C36=0,0,Bingo_fuel(SUM(E37:$E$37),J36,$V$8,$R$15,VLOOKUP($E$2,Type_Data,3,FALSE),$V$5,,$V$7))</f>
        <v>0</v>
      </c>
      <c r="P36" s="860"/>
      <c r="Q36" s="860"/>
      <c r="R36" s="861"/>
      <c r="S36" s="465" t="s">
        <v>337</v>
      </c>
      <c r="T36" s="874"/>
      <c r="U36" s="875" t="s">
        <v>337</v>
      </c>
      <c r="V36" s="856"/>
      <c r="W36" s="20"/>
      <c r="X36" s="20"/>
      <c r="Y36" s="20"/>
      <c r="Z36" s="20"/>
      <c r="AA36" s="45"/>
      <c r="AB36" s="20"/>
      <c r="AC36" s="20"/>
      <c r="AD36" s="20"/>
      <c r="AE36" s="20"/>
      <c r="AF36" s="20"/>
      <c r="AG36" s="20"/>
      <c r="AH36" s="24"/>
      <c r="AI36" s="23"/>
      <c r="AJ36" s="23"/>
      <c r="AK36" s="23"/>
      <c r="AL36" s="33"/>
      <c r="AM36" s="24"/>
      <c r="AN36" s="23"/>
      <c r="AO36" s="23"/>
      <c r="AP36" s="23"/>
      <c r="AQ36" s="23"/>
      <c r="AR36" s="23"/>
      <c r="AS36" s="23"/>
      <c r="AT36" s="20"/>
    </row>
    <row r="37" spans="1:49" ht="18.75" customHeight="1">
      <c r="A37" s="1116"/>
      <c r="B37" s="228">
        <f t="shared" si="18"/>
        <v>0</v>
      </c>
      <c r="C37" s="762"/>
      <c r="D37" s="226"/>
      <c r="E37" s="223">
        <f>IF(C37=0,0,distance(VLOOKUP(B37,Wpt_Table,3,FALSE),VLOOKUP(B37,Wpt_Table,4,FALSE),VLOOKUP(C37,Wpt_Table,3,FALSE),VLOOKUP(C37,Wpt_Table,4,FALSE)))</f>
        <v>0</v>
      </c>
      <c r="F37" s="763">
        <f>IF(C37=0,0,TRACK(VLOOKUP(B37,Wpt_Table,3,FALSE),VLOOKUP(B37,Wpt_Table,4,FALSE),VLOOKUP(C37,Wpt_Table,3,FALSE),VLOOKUP(C37,Wpt_Table,4,FALSE)))</f>
        <v>0</v>
      </c>
      <c r="G37" s="1096">
        <f t="shared" si="16"/>
        <v>0</v>
      </c>
      <c r="H37" s="1097"/>
      <c r="I37" s="216">
        <f>IF(C37=0,0,$I$27)</f>
        <v>0</v>
      </c>
      <c r="J37" s="980">
        <f xml:space="preserve"> IF(C37=0,0,GS(IF(H37&gt;0,H37,G37),F37,I37))</f>
        <v>0</v>
      </c>
      <c r="K37" s="763">
        <f>IF(C37=0,0,HEADING(F37,IF(G37=0,H37,G37),I37,VLOOKUP(B37,Wpt_Table,5,FALSE)))</f>
        <v>0</v>
      </c>
      <c r="L37" s="764">
        <f t="shared" si="19"/>
        <v>0</v>
      </c>
      <c r="M37" s="765"/>
      <c r="N37" s="766"/>
      <c r="O37" s="223">
        <f>IF(C37=0,0,Bingo_fuel(0,J37,$V$8,$R$15,VLOOKUP($E$2,Type_Data,3,FALSE),$V$5,,$V$7))</f>
        <v>0</v>
      </c>
      <c r="P37" s="860"/>
      <c r="Q37" s="860"/>
      <c r="R37" s="861"/>
      <c r="S37" s="467" t="s">
        <v>338</v>
      </c>
      <c r="T37" s="987"/>
      <c r="U37" s="516" t="s">
        <v>338</v>
      </c>
      <c r="V37" s="988"/>
      <c r="W37" s="24"/>
      <c r="X37" s="20"/>
      <c r="Y37" s="20"/>
      <c r="Z37" s="20"/>
      <c r="AA37" s="45"/>
      <c r="AB37" s="20"/>
      <c r="AC37" s="20"/>
      <c r="AD37" s="20"/>
      <c r="AE37" s="20"/>
      <c r="AF37" s="20"/>
      <c r="AG37" s="20"/>
      <c r="AH37" s="24"/>
      <c r="AI37" s="45"/>
      <c r="AJ37" s="45"/>
      <c r="AK37" s="41"/>
      <c r="AL37" s="33"/>
      <c r="AM37" s="24"/>
      <c r="AN37" s="23"/>
      <c r="AO37" s="23"/>
      <c r="AP37" s="23"/>
      <c r="AQ37" s="23"/>
      <c r="AR37" s="23"/>
      <c r="AS37" s="23"/>
      <c r="AT37" s="20"/>
    </row>
    <row r="38" spans="1:49" ht="18.75" customHeight="1">
      <c r="A38" s="1116"/>
      <c r="B38" s="950"/>
      <c r="C38" s="932"/>
      <c r="D38" s="933" t="s">
        <v>276</v>
      </c>
      <c r="E38" s="934" t="str">
        <f>IF(SUM(E27:E37)=0,0,TEXT(SUM(E27:E37),0))</f>
        <v>63</v>
      </c>
      <c r="F38" s="940" t="s">
        <v>279</v>
      </c>
      <c r="G38" s="1114"/>
      <c r="H38" s="1114"/>
      <c r="I38" s="936"/>
      <c r="J38" s="937"/>
      <c r="K38" s="938" t="s">
        <v>64</v>
      </c>
      <c r="L38" s="939">
        <f>IF(SUM(L27:L37)=0,0,MAX("0:03",SUM(L27:L37)))</f>
        <v>2.0138888888888887E-2</v>
      </c>
      <c r="M38" s="943"/>
      <c r="N38" s="603"/>
      <c r="O38" s="604"/>
      <c r="P38" s="605"/>
      <c r="Q38" s="957"/>
      <c r="R38" s="957"/>
      <c r="S38" s="464" t="s">
        <v>339</v>
      </c>
      <c r="T38" s="972"/>
      <c r="U38" s="514" t="s">
        <v>458</v>
      </c>
      <c r="V38" s="908"/>
      <c r="W38" s="24"/>
      <c r="X38" s="24"/>
      <c r="Y38" s="20"/>
      <c r="Z38" s="20"/>
      <c r="AA38" s="33"/>
      <c r="AB38" s="20"/>
      <c r="AC38" s="20"/>
      <c r="AD38" s="20"/>
      <c r="AE38" s="20"/>
      <c r="AF38" s="20"/>
      <c r="AG38" s="20"/>
      <c r="AH38" s="24"/>
      <c r="AI38" s="45"/>
      <c r="AJ38" s="45"/>
      <c r="AK38" s="41"/>
      <c r="AL38" s="33"/>
      <c r="AM38" s="24"/>
      <c r="AN38" s="23"/>
      <c r="AO38" s="23"/>
      <c r="AP38" s="23"/>
      <c r="AQ38" s="23"/>
      <c r="AR38" s="23"/>
      <c r="AS38" s="24"/>
      <c r="AT38" s="20"/>
    </row>
    <row r="39" spans="1:49" ht="18.75" customHeight="1" thickBot="1">
      <c r="A39" s="1116"/>
      <c r="B39" s="665" t="s">
        <v>50</v>
      </c>
      <c r="C39" s="762"/>
      <c r="D39" s="226"/>
      <c r="E39" s="223">
        <f>IF(C39=0,0,distance(VLOOKUP(V4,Wpt_Table,3,FALSE),VLOOKUP(V4,Wpt_Table,4,FALSE),VLOOKUP(C39,Wpt_Table,3,FALSE),VLOOKUP(C39,Wpt_Table,4,FALSE)))</f>
        <v>0</v>
      </c>
      <c r="F39" s="763">
        <f>IF(C39=0,0,TRACK(VLOOKUP(V4,Wpt_Table,3,FALSE),VLOOKUP(V4,Wpt_Table,4,FALSE),VLOOKUP(C39,Wpt_Table,3,FALSE),VLOOKUP(C39,Wpt_Table,4,FALSE)))</f>
        <v>0</v>
      </c>
      <c r="G39" s="1096">
        <f>IF(OR(C39=0,H39&lt;&gt;""),0,VLOOKUP($E$2,Type_Data,5,FALSE))</f>
        <v>0</v>
      </c>
      <c r="H39" s="1097"/>
      <c r="I39" s="871"/>
      <c r="J39" s="232">
        <f xml:space="preserve"> IF(C39=0,0,GS(IF(H39&lt;&gt;"",H39,G39),F39,I39))</f>
        <v>0</v>
      </c>
      <c r="K39" s="763">
        <f>IF(C39=0,0,HEADING(F39,IF(G39=0,H39,G39),I39,VLOOKUP(C39,Wpt_Table,5,FALSE)))</f>
        <v>0</v>
      </c>
      <c r="L39" s="764">
        <f>IF(C39=0,0,(E39/J39)*"1:00"+MAXA(D39/1000*"0:00:30","0:02:00"))</f>
        <v>0</v>
      </c>
      <c r="M39" s="763"/>
      <c r="N39" s="764"/>
      <c r="O39" s="774"/>
      <c r="P39" s="774"/>
      <c r="Q39" s="223"/>
      <c r="R39" s="872"/>
      <c r="S39" s="857" t="s">
        <v>337</v>
      </c>
      <c r="T39" s="1025"/>
      <c r="U39" s="1027" t="s">
        <v>337</v>
      </c>
      <c r="V39" s="859"/>
      <c r="W39" s="23"/>
      <c r="X39" s="23"/>
      <c r="Y39" s="20"/>
      <c r="Z39" s="20"/>
      <c r="AA39" s="20"/>
      <c r="AB39" s="20"/>
      <c r="AC39" s="20"/>
      <c r="AD39" s="20"/>
      <c r="AE39" s="20"/>
      <c r="AF39" s="20"/>
      <c r="AG39" s="20"/>
      <c r="AH39" s="24"/>
      <c r="AI39" s="23"/>
      <c r="AJ39" s="23"/>
      <c r="AK39" s="23"/>
      <c r="AL39" s="41"/>
      <c r="AM39" s="39"/>
      <c r="AN39" s="24"/>
      <c r="AO39" s="24"/>
      <c r="AP39" s="24"/>
      <c r="AQ39" s="24"/>
      <c r="AR39" s="24"/>
      <c r="AS39" s="48"/>
      <c r="AT39" s="20"/>
    </row>
    <row r="40" spans="1:49" ht="18.75" customHeight="1" thickTop="1" thickBot="1">
      <c r="A40" s="1116"/>
      <c r="B40" s="375" t="s">
        <v>311</v>
      </c>
      <c r="C40" s="376" t="s">
        <v>332</v>
      </c>
      <c r="D40" s="377" t="s">
        <v>333</v>
      </c>
      <c r="E40" s="377" t="s">
        <v>336</v>
      </c>
      <c r="F40" s="596" t="s">
        <v>32</v>
      </c>
      <c r="G40" s="1070" t="s">
        <v>28</v>
      </c>
      <c r="H40" s="1071"/>
      <c r="I40" s="1070" t="s">
        <v>40</v>
      </c>
      <c r="J40" s="1083"/>
      <c r="K40" s="1083"/>
      <c r="L40" s="1071"/>
      <c r="M40" s="374" t="s">
        <v>33</v>
      </c>
      <c r="N40" s="374" t="s">
        <v>34</v>
      </c>
      <c r="O40" s="374" t="s">
        <v>331</v>
      </c>
      <c r="P40" s="493" t="s">
        <v>334</v>
      </c>
      <c r="Q40" s="494" t="s">
        <v>317</v>
      </c>
      <c r="R40" s="495" t="s">
        <v>318</v>
      </c>
      <c r="S40" s="1077" t="s">
        <v>448</v>
      </c>
      <c r="T40" s="1078"/>
      <c r="U40" s="1078"/>
      <c r="V40" s="1079"/>
      <c r="W40" s="23"/>
      <c r="X40" s="23"/>
      <c r="Y40" s="20"/>
      <c r="Z40" s="20"/>
      <c r="AA40" s="20"/>
      <c r="AB40" s="20"/>
      <c r="AC40" s="20"/>
      <c r="AD40" s="20"/>
      <c r="AE40" s="20"/>
      <c r="AF40" s="20"/>
      <c r="AG40" s="20"/>
      <c r="AH40" s="24"/>
      <c r="AI40" s="45"/>
      <c r="AJ40" s="45"/>
      <c r="AK40" s="41"/>
      <c r="AL40" s="41"/>
      <c r="AM40" s="27"/>
      <c r="AN40" s="23"/>
      <c r="AO40" s="23"/>
      <c r="AP40" s="23"/>
      <c r="AQ40" s="23"/>
      <c r="AR40" s="23"/>
      <c r="AS40" s="23"/>
      <c r="AT40" s="20"/>
    </row>
    <row r="41" spans="1:49" ht="18.75" customHeight="1" thickTop="1" thickBot="1">
      <c r="A41" s="212"/>
      <c r="B41" s="991"/>
      <c r="C41" s="992"/>
      <c r="D41" s="993"/>
      <c r="E41" s="993"/>
      <c r="F41" s="994" t="str">
        <f>IF($P$2&gt;""," + 3","+ 2")</f>
        <v>+ 2</v>
      </c>
      <c r="G41" s="1111">
        <f>IF(V22=0,0,IF(V29&gt;0,V29,V22)/VLOOKUP(E2,Type_Data,3,FALSE)*"1:00")</f>
        <v>4.2986111111111114E-2</v>
      </c>
      <c r="H41" s="1112"/>
      <c r="I41" s="1108" t="str">
        <f>IF(T3&lt;&gt;0,(V3&amp;" - "&amp;V4),"")</f>
        <v>DWG - UBTT</v>
      </c>
      <c r="J41" s="1109"/>
      <c r="K41" s="1109"/>
      <c r="L41" s="1110"/>
      <c r="M41" s="992"/>
      <c r="N41" s="992"/>
      <c r="O41" s="992"/>
      <c r="P41" s="995"/>
      <c r="Q41" s="996"/>
      <c r="R41" s="997"/>
      <c r="S41" s="1032" t="s">
        <v>460</v>
      </c>
      <c r="T41" s="514" t="s">
        <v>449</v>
      </c>
      <c r="U41" s="907" t="s">
        <v>36</v>
      </c>
      <c r="V41" s="989" t="s">
        <v>450</v>
      </c>
      <c r="W41" s="24"/>
      <c r="X41" s="24"/>
      <c r="Y41" s="20"/>
      <c r="Z41" s="20"/>
      <c r="AA41" s="20"/>
      <c r="AB41" s="20"/>
      <c r="AC41" s="20"/>
      <c r="AD41" s="20"/>
      <c r="AE41" s="20"/>
      <c r="AF41" s="20"/>
      <c r="AG41" s="20"/>
      <c r="AH41" s="24"/>
      <c r="AI41" s="45"/>
      <c r="AJ41" s="45"/>
      <c r="AK41" s="41"/>
      <c r="AL41" s="23"/>
      <c r="AM41" s="39"/>
      <c r="AN41" s="23"/>
      <c r="AO41" s="23"/>
      <c r="AP41" s="23"/>
      <c r="AQ41" s="23"/>
      <c r="AR41" s="23"/>
      <c r="AS41" s="29"/>
      <c r="AT41" s="20"/>
    </row>
    <row r="42" spans="1:49" ht="18.95" customHeight="1" thickTop="1" thickBot="1">
      <c r="A42" s="990"/>
      <c r="B42" s="904"/>
      <c r="C42" s="905"/>
      <c r="D42" s="905"/>
      <c r="E42" s="905"/>
      <c r="F42" s="905"/>
      <c r="G42" s="905"/>
      <c r="H42" s="905"/>
      <c r="I42" s="905"/>
      <c r="J42" s="905"/>
      <c r="K42" s="905"/>
      <c r="L42" s="905"/>
      <c r="M42" s="905"/>
      <c r="N42" s="905"/>
      <c r="O42" s="905"/>
      <c r="P42" s="905"/>
      <c r="Q42" s="905"/>
      <c r="R42" s="1029" t="s">
        <v>456</v>
      </c>
      <c r="S42" s="1034" t="s">
        <v>459</v>
      </c>
      <c r="T42" s="1030"/>
      <c r="U42" s="1035" t="s">
        <v>444</v>
      </c>
      <c r="V42" s="1031"/>
      <c r="W42" s="20"/>
      <c r="X42" s="20"/>
      <c r="Y42" s="24"/>
      <c r="Z42" s="24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3"/>
      <c r="AL42" s="23"/>
      <c r="AM42" s="23"/>
      <c r="AN42" s="41"/>
      <c r="AO42" s="41"/>
      <c r="AP42" s="23"/>
      <c r="AQ42" s="23"/>
      <c r="AR42" s="23"/>
      <c r="AS42" s="23"/>
      <c r="AT42" s="23"/>
      <c r="AU42" s="24"/>
      <c r="AV42" s="20"/>
    </row>
    <row r="43" spans="1:49" ht="18.95" customHeight="1" thickTop="1">
      <c r="A43" s="990"/>
      <c r="B43" s="906"/>
      <c r="C43" s="907"/>
      <c r="D43" s="907"/>
      <c r="E43" s="907"/>
      <c r="F43" s="907"/>
      <c r="G43" s="907"/>
      <c r="H43" s="907"/>
      <c r="I43" s="907"/>
      <c r="J43" s="907"/>
      <c r="K43" s="907"/>
      <c r="L43" s="907"/>
      <c r="M43" s="907"/>
      <c r="N43" s="907"/>
      <c r="O43" s="907"/>
      <c r="P43" s="907"/>
      <c r="Q43" s="908"/>
      <c r="R43" s="454"/>
      <c r="S43" s="1016" t="s">
        <v>442</v>
      </c>
      <c r="T43" s="1016" t="s">
        <v>441</v>
      </c>
      <c r="U43" s="1016" t="s">
        <v>443</v>
      </c>
      <c r="V43" s="1028" t="s">
        <v>444</v>
      </c>
      <c r="W43" s="20"/>
      <c r="X43" s="20"/>
      <c r="Y43" s="24"/>
      <c r="Z43" s="20"/>
      <c r="AA43" s="20"/>
      <c r="AB43" s="20"/>
      <c r="AC43" s="20"/>
      <c r="AD43" s="20"/>
      <c r="AE43" s="24"/>
      <c r="AF43" s="24"/>
      <c r="AG43" s="20"/>
      <c r="AH43" s="20"/>
      <c r="AI43" s="20"/>
      <c r="AJ43" s="20"/>
      <c r="AK43" s="45"/>
      <c r="AL43" s="45"/>
      <c r="AM43" s="41"/>
      <c r="AN43" s="41"/>
      <c r="AO43" s="41"/>
      <c r="AP43" s="23"/>
      <c r="AQ43" s="23"/>
      <c r="AR43" s="23"/>
      <c r="AS43" s="23"/>
      <c r="AT43" s="23"/>
      <c r="AU43" s="22"/>
      <c r="AV43" s="20"/>
    </row>
    <row r="44" spans="1:49" ht="18.75" customHeight="1">
      <c r="A44" s="990"/>
      <c r="B44" s="906"/>
      <c r="C44" s="907"/>
      <c r="D44" s="907"/>
      <c r="E44" s="907"/>
      <c r="F44" s="907"/>
      <c r="G44" s="907"/>
      <c r="H44" s="907"/>
      <c r="I44" s="907"/>
      <c r="J44" s="907"/>
      <c r="K44" s="907"/>
      <c r="L44" s="907"/>
      <c r="M44" s="907"/>
      <c r="N44" s="907"/>
      <c r="O44" s="907"/>
      <c r="P44" s="907"/>
      <c r="Q44" s="908"/>
      <c r="R44" s="455" t="s">
        <v>446</v>
      </c>
      <c r="S44" s="972"/>
      <c r="T44" s="972"/>
      <c r="U44" s="972"/>
      <c r="V44" s="998"/>
      <c r="W44" s="20"/>
      <c r="X44" s="20"/>
      <c r="Y44" s="20"/>
      <c r="Z44" s="24"/>
      <c r="AA44" s="24"/>
      <c r="AB44" s="24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4"/>
      <c r="AO44" s="24"/>
      <c r="AP44" s="24"/>
      <c r="AQ44" s="48"/>
      <c r="AR44" s="48"/>
      <c r="AS44" s="48"/>
      <c r="AT44" s="48"/>
      <c r="AU44" s="48"/>
      <c r="AV44" s="23"/>
      <c r="AW44" s="20"/>
    </row>
    <row r="45" spans="1:49" ht="18.75" customHeight="1" thickBot="1">
      <c r="A45" s="990"/>
      <c r="B45" s="1022"/>
      <c r="C45" s="1023"/>
      <c r="D45" s="1023"/>
      <c r="E45" s="1023"/>
      <c r="F45" s="1023"/>
      <c r="G45" s="1023"/>
      <c r="H45" s="1023"/>
      <c r="I45" s="1023"/>
      <c r="J45" s="1023"/>
      <c r="K45" s="1023"/>
      <c r="L45" s="1023"/>
      <c r="M45" s="1023"/>
      <c r="N45" s="1023"/>
      <c r="O45" s="1023"/>
      <c r="P45" s="1023"/>
      <c r="Q45" s="1023"/>
      <c r="R45" s="1024" t="s">
        <v>447</v>
      </c>
      <c r="S45" s="1025"/>
      <c r="T45" s="1025"/>
      <c r="U45" s="1025"/>
      <c r="V45" s="1026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4"/>
      <c r="AO45" s="24"/>
      <c r="AP45" s="24"/>
      <c r="AQ45" s="23"/>
      <c r="AR45" s="23"/>
      <c r="AS45" s="23"/>
      <c r="AT45" s="23"/>
      <c r="AU45" s="23"/>
      <c r="AV45" s="23"/>
      <c r="AW45" s="20"/>
    </row>
    <row r="46" spans="1:49" ht="18.75" customHeight="1" thickTop="1">
      <c r="A46" s="24"/>
      <c r="B46" s="69"/>
      <c r="C46" s="23"/>
      <c r="D46" s="23"/>
      <c r="E46" s="22"/>
      <c r="F46" s="22"/>
      <c r="G46" s="22"/>
      <c r="H46" s="22"/>
      <c r="I46" s="22"/>
      <c r="J46" s="22"/>
      <c r="K46" s="22"/>
      <c r="L46" s="22"/>
      <c r="M46" s="32"/>
      <c r="N46" s="33"/>
      <c r="O46" s="23"/>
      <c r="P46" s="33"/>
      <c r="Q46" s="33"/>
      <c r="R46" s="33"/>
      <c r="S46" s="23"/>
      <c r="T46" s="20"/>
      <c r="U46" s="24"/>
      <c r="V46" s="24"/>
      <c r="W46" s="24"/>
      <c r="X46" s="24"/>
      <c r="Y46" s="24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4"/>
      <c r="AO46" s="24"/>
      <c r="AP46" s="24"/>
      <c r="AQ46" s="23"/>
      <c r="AR46" s="23"/>
      <c r="AS46" s="23"/>
      <c r="AT46" s="23"/>
      <c r="AU46" s="23"/>
      <c r="AV46" s="23"/>
      <c r="AW46" s="20"/>
    </row>
    <row r="47" spans="1:49" ht="18.75" customHeight="1">
      <c r="A47" s="24"/>
      <c r="B47" s="69"/>
      <c r="C47" s="23"/>
      <c r="D47" s="23"/>
      <c r="E47" s="56"/>
      <c r="F47" s="56"/>
      <c r="G47" s="56"/>
      <c r="H47" s="56"/>
      <c r="I47" s="56"/>
      <c r="J47" s="56"/>
      <c r="K47" s="56"/>
      <c r="L47" s="22"/>
      <c r="M47" s="32"/>
      <c r="N47" s="33"/>
      <c r="O47" s="23"/>
      <c r="P47" s="33"/>
      <c r="Q47" s="33"/>
      <c r="R47" s="33"/>
      <c r="S47" s="23"/>
      <c r="T47" s="20"/>
      <c r="U47" s="24"/>
      <c r="V47" s="24"/>
      <c r="W47" s="24"/>
      <c r="X47" s="24"/>
      <c r="Y47" s="24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4"/>
      <c r="AO47" s="33"/>
      <c r="AP47" s="39"/>
      <c r="AQ47" s="24"/>
      <c r="AR47" s="24"/>
      <c r="AS47" s="24"/>
      <c r="AT47" s="24"/>
      <c r="AU47" s="24"/>
      <c r="AV47" s="43"/>
      <c r="AW47" s="20"/>
    </row>
    <row r="48" spans="1:49" ht="18.75" customHeight="1">
      <c r="A48" s="24"/>
      <c r="B48" s="69"/>
      <c r="C48" s="23"/>
      <c r="D48" s="23"/>
      <c r="E48" s="58"/>
      <c r="F48" s="58"/>
      <c r="G48" s="58"/>
      <c r="H48" s="58"/>
      <c r="I48" s="88"/>
      <c r="J48" s="58"/>
      <c r="K48" s="58"/>
      <c r="L48" s="22"/>
      <c r="M48" s="32"/>
      <c r="N48" s="33"/>
      <c r="O48" s="23"/>
      <c r="P48" s="33"/>
      <c r="Q48" s="33"/>
      <c r="R48" s="33"/>
      <c r="S48" s="23"/>
      <c r="T48" s="20"/>
      <c r="U48" s="24"/>
      <c r="V48" s="24"/>
      <c r="W48" s="24"/>
      <c r="X48" s="24"/>
      <c r="Y48" s="24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4"/>
      <c r="AO48" s="33"/>
      <c r="AP48" s="27"/>
      <c r="AQ48" s="23"/>
      <c r="AR48" s="23"/>
      <c r="AS48" s="23"/>
      <c r="AT48" s="23"/>
      <c r="AU48" s="23"/>
      <c r="AV48" s="24"/>
      <c r="AW48" s="20"/>
    </row>
    <row r="49" spans="1:49" ht="18.75" customHeight="1">
      <c r="A49" s="24"/>
      <c r="B49" s="69"/>
      <c r="C49" s="23"/>
      <c r="D49" s="23"/>
      <c r="E49" s="58"/>
      <c r="F49" s="58"/>
      <c r="G49" s="58"/>
      <c r="H49" s="58"/>
      <c r="I49" s="88"/>
      <c r="J49" s="58"/>
      <c r="K49" s="58"/>
      <c r="L49" s="22"/>
      <c r="M49" s="32"/>
      <c r="N49" s="33"/>
      <c r="O49" s="23"/>
      <c r="P49" s="33"/>
      <c r="Q49" s="33"/>
      <c r="R49" s="33"/>
      <c r="S49" s="23"/>
      <c r="T49" s="20"/>
      <c r="U49" s="24"/>
      <c r="V49" s="24"/>
      <c r="W49" s="24"/>
      <c r="X49" s="24"/>
      <c r="Y49" s="24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4"/>
      <c r="AO49" s="24"/>
      <c r="AP49" s="39"/>
      <c r="AQ49" s="22"/>
      <c r="AR49" s="22"/>
      <c r="AS49" s="22"/>
      <c r="AT49" s="22"/>
      <c r="AU49" s="22"/>
      <c r="AV49" s="24"/>
      <c r="AW49" s="20"/>
    </row>
    <row r="50" spans="1:49" ht="18.75" customHeight="1">
      <c r="A50" s="24"/>
      <c r="B50" s="69"/>
      <c r="C50" s="23"/>
      <c r="D50" s="23"/>
      <c r="E50" s="58"/>
      <c r="F50" s="58"/>
      <c r="G50" s="58"/>
      <c r="H50" s="58"/>
      <c r="I50" s="88"/>
      <c r="J50" s="58"/>
      <c r="K50" s="58"/>
      <c r="L50" s="22"/>
      <c r="M50" s="32"/>
      <c r="N50" s="33"/>
      <c r="O50" s="23"/>
      <c r="P50" s="33"/>
      <c r="Q50" s="33"/>
      <c r="R50" s="33"/>
      <c r="S50" s="23"/>
      <c r="T50" s="20"/>
      <c r="U50" s="24"/>
      <c r="V50" s="24"/>
      <c r="W50" s="24"/>
      <c r="X50" s="24"/>
      <c r="Y50" s="24"/>
      <c r="Z50" s="20"/>
      <c r="AA50" s="20"/>
      <c r="AB50" s="20"/>
      <c r="AC50" s="23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4"/>
      <c r="AO50" s="24"/>
      <c r="AP50" s="39"/>
      <c r="AQ50" s="22"/>
      <c r="AR50" s="23"/>
      <c r="AS50" s="23"/>
      <c r="AT50" s="23"/>
      <c r="AU50" s="23"/>
      <c r="AV50" s="29"/>
      <c r="AW50" s="20"/>
    </row>
    <row r="51" spans="1:49" ht="18.75" hidden="1" customHeight="1">
      <c r="A51" s="24"/>
      <c r="B51" s="69"/>
      <c r="C51" s="23"/>
      <c r="D51" s="23"/>
      <c r="E51" s="61"/>
      <c r="F51" s="58"/>
      <c r="G51" s="58"/>
      <c r="H51" s="58"/>
      <c r="I51" s="88"/>
      <c r="J51" s="23"/>
      <c r="K51" s="22"/>
      <c r="L51" s="22"/>
      <c r="M51" s="32"/>
      <c r="N51" s="33"/>
      <c r="O51" s="23"/>
      <c r="P51" s="33"/>
      <c r="Q51" s="33"/>
      <c r="R51" s="33"/>
      <c r="S51" s="22"/>
      <c r="T51" s="20"/>
      <c r="U51" s="24"/>
      <c r="V51" s="24"/>
      <c r="W51" s="24"/>
      <c r="X51" s="24"/>
      <c r="Y51" s="24"/>
      <c r="Z51" s="20"/>
      <c r="AA51" s="20"/>
      <c r="AB51" s="20"/>
      <c r="AC51" s="23"/>
      <c r="AD51" s="24"/>
      <c r="AE51" s="24"/>
      <c r="AF51" s="20"/>
      <c r="AG51" s="20"/>
      <c r="AH51" s="20"/>
      <c r="AI51" s="20"/>
      <c r="AJ51" s="20"/>
      <c r="AK51" s="20"/>
      <c r="AL51" s="20"/>
      <c r="AM51" s="20"/>
      <c r="AN51" s="24"/>
      <c r="AO51" s="40"/>
      <c r="AP51" s="41"/>
      <c r="AQ51" s="23"/>
      <c r="AR51" s="23"/>
      <c r="AS51" s="23"/>
      <c r="AT51" s="23"/>
      <c r="AU51" s="23"/>
      <c r="AV51" s="29"/>
      <c r="AW51" s="20"/>
    </row>
    <row r="52" spans="1:49" ht="18.75" hidden="1" customHeight="1">
      <c r="A52" s="24"/>
      <c r="B52" s="69"/>
      <c r="C52" s="23"/>
      <c r="D52" s="23"/>
      <c r="E52" s="62"/>
      <c r="F52" s="62"/>
      <c r="G52" s="62"/>
      <c r="H52" s="62"/>
      <c r="I52" s="59"/>
      <c r="J52" s="58"/>
      <c r="K52" s="58"/>
      <c r="L52" s="63"/>
      <c r="M52" s="64"/>
      <c r="N52" s="33"/>
      <c r="O52" s="290"/>
      <c r="P52" s="292" t="s">
        <v>43</v>
      </c>
      <c r="Q52" s="291"/>
      <c r="R52" s="292"/>
      <c r="S52" s="136"/>
      <c r="T52" s="51"/>
      <c r="U52" s="51"/>
      <c r="V52" s="293" t="b">
        <v>1</v>
      </c>
      <c r="W52" s="24"/>
      <c r="X52" s="98"/>
      <c r="Y52" s="24"/>
      <c r="Z52" s="20"/>
      <c r="AA52" s="20"/>
      <c r="AB52" s="20"/>
      <c r="AC52" s="23"/>
      <c r="AD52" s="24"/>
      <c r="AE52" s="24"/>
      <c r="AF52" s="24"/>
      <c r="AG52" s="24"/>
      <c r="AH52" s="20"/>
      <c r="AI52" s="20"/>
      <c r="AJ52" s="20"/>
      <c r="AK52" s="20"/>
      <c r="AL52" s="20"/>
      <c r="AM52" s="20"/>
      <c r="AN52" s="24"/>
      <c r="AO52" s="24"/>
      <c r="AP52" s="41"/>
      <c r="AQ52" s="23"/>
      <c r="AR52" s="23"/>
      <c r="AS52" s="23"/>
      <c r="AT52" s="23"/>
      <c r="AU52" s="23"/>
      <c r="AV52" s="29"/>
      <c r="AW52" s="20"/>
    </row>
    <row r="53" spans="1:49" ht="18.75" hidden="1" customHeight="1">
      <c r="A53" s="24"/>
      <c r="B53" s="69"/>
      <c r="C53" s="23"/>
      <c r="D53" s="23"/>
      <c r="E53" s="65"/>
      <c r="F53" s="66"/>
      <c r="G53" s="66"/>
      <c r="H53" s="66"/>
      <c r="I53" s="66"/>
      <c r="J53" s="66"/>
      <c r="K53" s="66"/>
      <c r="L53" s="67"/>
      <c r="M53" s="68"/>
      <c r="N53" s="33"/>
      <c r="O53" s="294"/>
      <c r="P53" s="23">
        <f>IF(B4&gt;0,1,0)</f>
        <v>1</v>
      </c>
      <c r="Q53" s="49"/>
      <c r="R53" s="94"/>
      <c r="S53" s="284"/>
      <c r="T53" s="285"/>
      <c r="U53" s="285"/>
      <c r="V53" s="295"/>
      <c r="W53" s="24"/>
      <c r="X53" s="23"/>
      <c r="Y53" s="24"/>
      <c r="Z53" s="20"/>
      <c r="AA53" s="20"/>
      <c r="AB53" s="20"/>
      <c r="AC53" s="23"/>
      <c r="AD53" s="24"/>
      <c r="AE53" s="24"/>
      <c r="AF53" s="24"/>
      <c r="AG53" s="24"/>
      <c r="AH53" s="20"/>
      <c r="AI53" s="20"/>
      <c r="AJ53" s="20"/>
      <c r="AK53" s="20"/>
      <c r="AL53" s="20"/>
      <c r="AM53" s="20"/>
      <c r="AN53" s="20"/>
      <c r="AO53" s="40"/>
      <c r="AP53" s="33"/>
      <c r="AQ53" s="23"/>
      <c r="AR53" s="23"/>
      <c r="AS53" s="23"/>
      <c r="AT53" s="23"/>
      <c r="AU53" s="23"/>
      <c r="AV53" s="29"/>
      <c r="AW53" s="20"/>
    </row>
    <row r="54" spans="1:49" ht="18.75" hidden="1" customHeight="1">
      <c r="A54" s="24"/>
      <c r="B54" s="69"/>
      <c r="C54" s="23"/>
      <c r="D54" s="23"/>
      <c r="E54" s="52"/>
      <c r="F54" s="53"/>
      <c r="G54" s="53"/>
      <c r="H54" s="53"/>
      <c r="I54" s="54"/>
      <c r="J54" s="55"/>
      <c r="K54" s="55"/>
      <c r="L54" s="148"/>
      <c r="M54" s="148"/>
      <c r="N54" s="33"/>
      <c r="O54" s="294"/>
      <c r="P54" s="23">
        <f>IF(B19&gt;0,1,0)</f>
        <v>1</v>
      </c>
      <c r="Q54" s="24"/>
      <c r="R54" s="95"/>
      <c r="S54" s="97"/>
      <c r="T54" s="286"/>
      <c r="U54" s="286"/>
      <c r="V54" s="296"/>
      <c r="W54" s="24"/>
      <c r="X54" s="99"/>
      <c r="Y54" s="24"/>
      <c r="Z54" s="20"/>
      <c r="AA54" s="20"/>
      <c r="AB54" s="20"/>
      <c r="AC54" s="23"/>
      <c r="AD54" s="24"/>
      <c r="AE54" s="24"/>
      <c r="AF54" s="24"/>
      <c r="AG54" s="24"/>
      <c r="AH54" s="20"/>
      <c r="AI54" s="20"/>
      <c r="AJ54" s="20"/>
      <c r="AK54" s="20"/>
      <c r="AL54" s="20"/>
      <c r="AM54" s="20"/>
      <c r="AN54" s="20"/>
      <c r="AO54" s="40"/>
      <c r="AP54" s="33"/>
      <c r="AQ54" s="43"/>
      <c r="AR54" s="43"/>
      <c r="AS54" s="43"/>
      <c r="AT54" s="43"/>
      <c r="AU54" s="43"/>
      <c r="AV54" s="29"/>
      <c r="AW54" s="20"/>
    </row>
    <row r="55" spans="1:49" ht="18.75" hidden="1" customHeight="1">
      <c r="A55" s="24"/>
      <c r="B55" s="69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33"/>
      <c r="O55" s="294"/>
      <c r="P55" s="23">
        <f>IF(B27&gt;0,1,0)</f>
        <v>1</v>
      </c>
      <c r="Q55" s="23"/>
      <c r="R55" s="95"/>
      <c r="S55" s="97"/>
      <c r="T55" s="286"/>
      <c r="U55" s="286"/>
      <c r="V55" s="296"/>
      <c r="W55" s="24"/>
      <c r="X55" s="20"/>
      <c r="Y55" s="23"/>
      <c r="Z55" s="20"/>
      <c r="AA55" s="20"/>
      <c r="AB55" s="20"/>
      <c r="AC55" s="20"/>
      <c r="AD55" s="24"/>
      <c r="AE55" s="24"/>
      <c r="AF55" s="24"/>
      <c r="AG55" s="24"/>
      <c r="AH55" s="20"/>
      <c r="AI55" s="20"/>
      <c r="AJ55" s="20"/>
      <c r="AK55" s="20"/>
      <c r="AL55" s="20"/>
      <c r="AM55" s="20"/>
      <c r="AN55" s="20"/>
      <c r="AO55" s="24"/>
      <c r="AP55" s="24"/>
      <c r="AQ55" s="24"/>
      <c r="AR55" s="24"/>
      <c r="AS55" s="24"/>
      <c r="AT55" s="24"/>
      <c r="AU55" s="24"/>
      <c r="AV55" s="29"/>
      <c r="AW55" s="20"/>
    </row>
    <row r="56" spans="1:49" ht="18.75" hidden="1" customHeight="1">
      <c r="A56" s="24"/>
      <c r="B56" s="69"/>
      <c r="C56" s="23"/>
      <c r="D56" s="23"/>
      <c r="E56" s="49"/>
      <c r="F56" s="49"/>
      <c r="G56" s="49"/>
      <c r="H56" s="49"/>
      <c r="I56" s="49"/>
      <c r="J56" s="49"/>
      <c r="K56" s="49"/>
      <c r="L56" s="49"/>
      <c r="M56" s="49"/>
      <c r="N56" s="33"/>
      <c r="O56" s="294"/>
      <c r="P56" s="50"/>
      <c r="Q56" s="49"/>
      <c r="R56" s="95"/>
      <c r="S56" s="45" t="s">
        <v>47</v>
      </c>
      <c r="T56" s="45">
        <f>LEFT($O$15,2)*VLOOKUP($E$2,Type_Data,(IF(RIGHT($O$15,7)="holding",4,3)),FALSE)/60</f>
        <v>210</v>
      </c>
      <c r="U56" s="45"/>
      <c r="V56" s="317"/>
      <c r="W56" s="24"/>
      <c r="X56" s="20"/>
      <c r="Y56" s="24"/>
      <c r="Z56" s="20"/>
      <c r="AA56" s="20"/>
      <c r="AB56" s="20"/>
      <c r="AC56" s="20"/>
      <c r="AD56" s="24"/>
      <c r="AE56" s="24"/>
      <c r="AF56" s="20"/>
      <c r="AG56" s="20"/>
      <c r="AH56" s="20"/>
      <c r="AI56" s="20"/>
      <c r="AJ56" s="20"/>
      <c r="AK56" s="20"/>
      <c r="AL56" s="20"/>
      <c r="AM56" s="20"/>
      <c r="AN56" s="20"/>
      <c r="AO56" s="24"/>
      <c r="AP56" s="24"/>
      <c r="AQ56" s="29"/>
      <c r="AR56" s="29"/>
      <c r="AS56" s="29"/>
      <c r="AT56" s="29"/>
      <c r="AU56" s="29"/>
      <c r="AV56" s="24"/>
      <c r="AW56" s="20"/>
    </row>
    <row r="57" spans="1:49" ht="18.75" hidden="1" customHeight="1">
      <c r="A57" s="24"/>
      <c r="B57" s="69"/>
      <c r="C57" s="23"/>
      <c r="D57" s="23"/>
      <c r="E57" s="24"/>
      <c r="F57" s="24"/>
      <c r="G57" s="24"/>
      <c r="H57" s="24"/>
      <c r="I57" s="24"/>
      <c r="J57" s="24"/>
      <c r="K57" s="24"/>
      <c r="L57" s="24"/>
      <c r="M57" s="24"/>
      <c r="N57" s="33"/>
      <c r="O57" s="294"/>
      <c r="P57" s="24"/>
      <c r="Q57" s="24"/>
      <c r="R57" s="24"/>
      <c r="S57" s="33" t="s">
        <v>0</v>
      </c>
      <c r="T57" s="24">
        <f>$R$15*T6</f>
        <v>20.3</v>
      </c>
      <c r="U57" s="24">
        <f>$R$15*U6</f>
        <v>2.1</v>
      </c>
      <c r="V57" s="305">
        <f>$R$15*V6</f>
        <v>20.3</v>
      </c>
      <c r="W57" s="24"/>
      <c r="X57" s="22"/>
      <c r="Y57" s="24"/>
      <c r="Z57" s="20"/>
      <c r="AA57" s="20"/>
      <c r="AB57" s="20"/>
      <c r="AC57" s="20"/>
      <c r="AD57" s="24"/>
      <c r="AE57" s="24"/>
      <c r="AF57" s="20"/>
      <c r="AG57" s="20"/>
      <c r="AH57" s="20"/>
      <c r="AI57" s="20"/>
      <c r="AJ57" s="20"/>
      <c r="AK57" s="20"/>
      <c r="AL57" s="20"/>
      <c r="AM57" s="20"/>
      <c r="AN57" s="20"/>
      <c r="AO57" s="24"/>
      <c r="AP57" s="39"/>
      <c r="AQ57" s="29"/>
      <c r="AR57" s="29"/>
      <c r="AS57" s="29"/>
      <c r="AT57" s="29"/>
      <c r="AU57" s="29"/>
      <c r="AV57" s="24"/>
      <c r="AW57" s="20"/>
    </row>
    <row r="58" spans="1:49" ht="18.75" hidden="1" customHeight="1">
      <c r="A58" s="37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97" t="s">
        <v>52</v>
      </c>
      <c r="P58" s="49"/>
      <c r="Q58" s="49" t="s">
        <v>462</v>
      </c>
      <c r="R58" s="24"/>
      <c r="S58" s="45" t="s">
        <v>54</v>
      </c>
      <c r="T58" s="286">
        <f>T6+T7+SUM(T9:T12)+$T$56</f>
        <v>483.3</v>
      </c>
      <c r="U58" s="286">
        <f>U6+U7+SUM(U9:U12)+$T$56</f>
        <v>283.10000000000002</v>
      </c>
      <c r="V58" s="296">
        <f>V6+V7+SUM(V9:V12)+$T$56</f>
        <v>483.3</v>
      </c>
      <c r="W58" s="24"/>
      <c r="X58" s="24"/>
      <c r="Y58" s="24"/>
      <c r="Z58" s="20"/>
      <c r="AA58" s="20"/>
      <c r="AB58" s="20"/>
      <c r="AC58" s="20"/>
      <c r="AD58" s="24"/>
      <c r="AE58" s="24"/>
      <c r="AF58" s="20"/>
      <c r="AG58" s="20"/>
      <c r="AH58" s="20"/>
      <c r="AI58" s="20"/>
      <c r="AJ58" s="20"/>
      <c r="AK58" s="20"/>
      <c r="AL58" s="20"/>
      <c r="AM58" s="20"/>
      <c r="AN58" s="20"/>
      <c r="AO58" s="24"/>
      <c r="AP58" s="27"/>
      <c r="AQ58" s="29"/>
      <c r="AR58" s="29"/>
      <c r="AS58" s="29"/>
      <c r="AT58" s="29"/>
      <c r="AU58" s="29"/>
      <c r="AV58" s="29"/>
      <c r="AW58" s="20"/>
    </row>
    <row r="59" spans="1:49" ht="18.75" hidden="1" customHeight="1">
      <c r="A59" s="37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33"/>
      <c r="O59" s="319"/>
      <c r="P59" s="299"/>
      <c r="Q59" s="299" t="s">
        <v>452</v>
      </c>
      <c r="R59" s="299"/>
      <c r="S59" s="300"/>
      <c r="T59" s="301"/>
      <c r="U59" s="301"/>
      <c r="V59" s="302"/>
      <c r="W59" s="24"/>
      <c r="X59" s="24"/>
      <c r="Y59" s="24"/>
      <c r="Z59" s="20"/>
      <c r="AA59" s="20"/>
      <c r="AB59" s="20"/>
      <c r="AC59" s="20"/>
      <c r="AD59" s="24"/>
      <c r="AE59" s="24"/>
      <c r="AF59" s="24"/>
      <c r="AG59" s="24"/>
      <c r="AH59" s="20"/>
      <c r="AI59" s="20"/>
      <c r="AJ59" s="20"/>
      <c r="AK59" s="20"/>
      <c r="AL59" s="20"/>
      <c r="AM59" s="20"/>
      <c r="AN59" s="20"/>
      <c r="AO59" s="40"/>
      <c r="AP59" s="39"/>
      <c r="AQ59" s="29"/>
      <c r="AR59" s="29"/>
      <c r="AS59" s="29"/>
      <c r="AT59" s="29"/>
      <c r="AU59" s="29"/>
      <c r="AV59" s="29"/>
      <c r="AW59" s="20"/>
    </row>
    <row r="60" spans="1:49" ht="18.75" hidden="1" customHeight="1">
      <c r="A60" s="37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33"/>
      <c r="O60" s="23"/>
      <c r="P60" s="24"/>
      <c r="Q60" s="24"/>
      <c r="R60" s="24"/>
      <c r="S60" s="39"/>
      <c r="T60" s="45"/>
      <c r="U60" s="45"/>
      <c r="V60" s="45"/>
      <c r="W60" s="24"/>
      <c r="X60" s="24"/>
      <c r="Y60" s="24"/>
      <c r="Z60" s="20"/>
      <c r="AA60" s="20"/>
      <c r="AB60" s="20"/>
      <c r="AC60" s="20"/>
      <c r="AD60" s="24"/>
      <c r="AE60" s="24"/>
      <c r="AF60" s="24"/>
      <c r="AG60" s="24"/>
      <c r="AH60" s="20"/>
      <c r="AI60" s="20"/>
      <c r="AJ60" s="20"/>
      <c r="AK60" s="20"/>
      <c r="AL60" s="20"/>
      <c r="AM60" s="20"/>
      <c r="AN60" s="20"/>
      <c r="AO60" s="24"/>
      <c r="AP60" s="39"/>
      <c r="AQ60" s="29"/>
      <c r="AR60" s="29"/>
      <c r="AS60" s="29"/>
      <c r="AT60" s="29"/>
      <c r="AU60" s="29"/>
      <c r="AV60" s="29"/>
      <c r="AW60" s="20"/>
    </row>
    <row r="61" spans="1:49" ht="18.75" hidden="1" customHeight="1">
      <c r="A61" s="37"/>
      <c r="B61" s="20"/>
      <c r="C61" s="33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33"/>
      <c r="O61" s="23"/>
      <c r="P61" s="24"/>
      <c r="Q61" s="24"/>
      <c r="R61" s="24"/>
      <c r="S61" s="97"/>
      <c r="T61" s="286"/>
      <c r="U61" s="286"/>
      <c r="V61" s="286"/>
      <c r="W61" s="24"/>
      <c r="X61" s="24"/>
      <c r="Y61" s="24"/>
      <c r="Z61" s="20"/>
      <c r="AA61" s="20"/>
      <c r="AB61" s="20"/>
      <c r="AC61" s="20"/>
      <c r="AD61" s="24"/>
      <c r="AE61" s="24"/>
      <c r="AF61" s="24"/>
      <c r="AG61" s="24"/>
      <c r="AH61" s="20"/>
      <c r="AI61" s="20"/>
      <c r="AJ61" s="20"/>
      <c r="AK61" s="20"/>
      <c r="AL61" s="20"/>
      <c r="AM61" s="20"/>
      <c r="AN61" s="20"/>
      <c r="AO61" s="40"/>
      <c r="AP61" s="41"/>
      <c r="AQ61" s="29"/>
      <c r="AR61" s="29"/>
      <c r="AS61" s="29"/>
      <c r="AT61" s="29"/>
      <c r="AU61" s="29"/>
      <c r="AV61" s="29"/>
      <c r="AW61" s="20"/>
    </row>
    <row r="62" spans="1:49" ht="18.75" hidden="1" customHeight="1">
      <c r="A62" s="20"/>
      <c r="B62" s="20"/>
      <c r="C62" s="33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33"/>
      <c r="O62" s="23"/>
      <c r="P62" s="24"/>
      <c r="Q62" s="24"/>
      <c r="R62" s="24"/>
      <c r="S62" s="27"/>
      <c r="T62" s="33"/>
      <c r="U62" s="33"/>
      <c r="V62" s="33"/>
      <c r="W62" s="24"/>
      <c r="X62" s="20"/>
      <c r="Y62" s="20"/>
      <c r="Z62" s="20"/>
      <c r="AA62" s="20"/>
      <c r="AB62" s="20"/>
      <c r="AC62" s="20"/>
      <c r="AD62" s="24"/>
      <c r="AE62" s="24"/>
      <c r="AF62" s="24"/>
      <c r="AG62" s="24"/>
      <c r="AH62" s="20"/>
      <c r="AI62" s="20"/>
      <c r="AJ62" s="20"/>
      <c r="AK62" s="20"/>
      <c r="AL62" s="20"/>
      <c r="AM62" s="20"/>
      <c r="AN62" s="20"/>
      <c r="AO62" s="40"/>
      <c r="AP62" s="41"/>
      <c r="AQ62" s="29"/>
      <c r="AR62" s="29"/>
      <c r="AS62" s="29"/>
      <c r="AT62" s="29"/>
      <c r="AU62" s="29"/>
      <c r="AV62" s="29"/>
      <c r="AW62" s="20"/>
    </row>
    <row r="63" spans="1:49" ht="18.75" hidden="1" customHeight="1">
      <c r="A63" s="20"/>
      <c r="B63" s="20"/>
      <c r="C63" s="33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61"/>
      <c r="T63" s="303"/>
      <c r="U63" s="303"/>
      <c r="V63" s="303"/>
      <c r="W63" s="20"/>
      <c r="X63" s="20"/>
      <c r="Y63" s="20"/>
      <c r="Z63" s="20"/>
      <c r="AA63" s="20"/>
      <c r="AB63" s="20"/>
      <c r="AC63" s="20"/>
      <c r="AD63" s="24"/>
      <c r="AE63" s="24"/>
      <c r="AF63" s="24"/>
      <c r="AG63" s="24"/>
      <c r="AH63" s="20"/>
      <c r="AI63" s="20"/>
      <c r="AJ63" s="20"/>
      <c r="AK63" s="20"/>
      <c r="AL63" s="20"/>
      <c r="AM63" s="20"/>
      <c r="AN63" s="20"/>
      <c r="AO63" s="24"/>
      <c r="AP63" s="24"/>
      <c r="AQ63" s="24"/>
      <c r="AR63" s="24"/>
      <c r="AS63" s="24"/>
      <c r="AT63" s="24"/>
      <c r="AU63" s="24"/>
      <c r="AV63" s="29"/>
      <c r="AW63" s="20"/>
    </row>
    <row r="64" spans="1:49" ht="18.75" hidden="1" customHeight="1">
      <c r="A64" s="20"/>
      <c r="B64" s="20"/>
      <c r="C64" s="33"/>
      <c r="D64" s="24"/>
      <c r="E64" s="24"/>
      <c r="F64" s="22"/>
      <c r="G64" s="22"/>
      <c r="H64" s="22"/>
      <c r="I64" s="23"/>
      <c r="J64" s="22"/>
      <c r="K64" s="24"/>
      <c r="L64" s="24"/>
      <c r="M64" s="24"/>
      <c r="N64" s="24"/>
      <c r="O64" s="24"/>
      <c r="P64" s="24"/>
      <c r="Q64" s="24"/>
      <c r="R64" s="24"/>
      <c r="S64" s="24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4"/>
      <c r="AE64" s="24"/>
      <c r="AF64" s="24"/>
      <c r="AG64" s="24"/>
      <c r="AH64" s="20"/>
      <c r="AI64" s="20"/>
      <c r="AJ64" s="20"/>
      <c r="AK64" s="20"/>
      <c r="AL64" s="20"/>
      <c r="AM64" s="20"/>
      <c r="AN64" s="20"/>
      <c r="AO64" s="24"/>
      <c r="AP64" s="24"/>
      <c r="AQ64" s="29"/>
      <c r="AR64" s="29"/>
      <c r="AS64" s="29"/>
      <c r="AT64" s="29"/>
      <c r="AU64" s="29"/>
      <c r="AV64" s="24"/>
      <c r="AW64" s="20"/>
    </row>
    <row r="65" spans="1:49" hidden="1">
      <c r="A65" s="20"/>
      <c r="B65" s="20"/>
      <c r="C65" s="33"/>
      <c r="D65" s="24"/>
      <c r="E65" s="24"/>
      <c r="F65" s="23"/>
      <c r="G65" s="23"/>
      <c r="H65" s="23"/>
      <c r="I65" s="23"/>
      <c r="J65" s="23"/>
      <c r="K65" s="23"/>
      <c r="L65" s="23"/>
      <c r="M65" s="22"/>
      <c r="N65" s="38"/>
      <c r="O65" s="23"/>
      <c r="P65" s="23"/>
      <c r="Q65" s="23"/>
      <c r="R65" s="23"/>
      <c r="S65" s="24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4"/>
      <c r="AE65" s="24"/>
      <c r="AF65" s="24"/>
      <c r="AG65" s="24"/>
      <c r="AH65" s="20"/>
      <c r="AI65" s="20"/>
      <c r="AJ65" s="20"/>
      <c r="AK65" s="20"/>
      <c r="AL65" s="20"/>
      <c r="AM65" s="20"/>
      <c r="AN65" s="20"/>
      <c r="AO65" s="24"/>
      <c r="AP65" s="39"/>
      <c r="AQ65" s="29"/>
      <c r="AR65" s="29"/>
      <c r="AS65" s="29"/>
      <c r="AT65" s="29"/>
      <c r="AU65" s="29"/>
      <c r="AV65" s="24"/>
      <c r="AW65" s="20"/>
    </row>
    <row r="66" spans="1:49" hidden="1">
      <c r="A66" s="20"/>
      <c r="B66" s="20"/>
      <c r="C66" s="33"/>
      <c r="D66" s="24"/>
      <c r="E66" s="24"/>
      <c r="F66" s="23"/>
      <c r="G66" s="23"/>
      <c r="H66" s="23"/>
      <c r="I66" s="23"/>
      <c r="J66" s="23"/>
      <c r="K66" s="23"/>
      <c r="L66" s="23"/>
      <c r="M66" s="22"/>
      <c r="N66" s="38"/>
      <c r="O66" s="23"/>
      <c r="P66" s="23"/>
      <c r="Q66" s="23"/>
      <c r="R66" s="23"/>
      <c r="S66" s="24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4"/>
      <c r="AE66" s="24"/>
      <c r="AF66" s="24"/>
      <c r="AG66" s="24"/>
      <c r="AH66" s="20"/>
      <c r="AI66" s="20"/>
      <c r="AJ66" s="20"/>
      <c r="AK66" s="20"/>
      <c r="AL66" s="20"/>
      <c r="AM66" s="20"/>
      <c r="AN66" s="20"/>
      <c r="AO66" s="24"/>
      <c r="AP66" s="27"/>
      <c r="AQ66" s="29"/>
      <c r="AR66" s="29"/>
      <c r="AS66" s="29"/>
      <c r="AT66" s="29"/>
      <c r="AU66" s="29"/>
      <c r="AV66" s="24"/>
      <c r="AW66" s="20"/>
    </row>
    <row r="67" spans="1:49" hidden="1">
      <c r="A67" s="20"/>
      <c r="B67" s="20"/>
      <c r="C67" s="33"/>
      <c r="D67" s="24"/>
      <c r="E67" s="24"/>
      <c r="F67" s="23"/>
      <c r="G67" s="23"/>
      <c r="H67" s="23"/>
      <c r="I67" s="23"/>
      <c r="J67" s="23"/>
      <c r="K67" s="23"/>
      <c r="L67" s="23"/>
      <c r="M67" s="22"/>
      <c r="N67" s="38"/>
      <c r="O67" s="23"/>
      <c r="P67" s="23"/>
      <c r="Q67" s="23"/>
      <c r="R67" s="23"/>
      <c r="S67" s="24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4"/>
      <c r="AE67" s="24"/>
      <c r="AF67" s="24"/>
      <c r="AG67" s="24"/>
      <c r="AH67" s="20"/>
      <c r="AI67" s="20"/>
      <c r="AJ67" s="20"/>
      <c r="AK67" s="20"/>
      <c r="AL67" s="20"/>
      <c r="AM67" s="20"/>
      <c r="AN67" s="20"/>
      <c r="AO67" s="24"/>
      <c r="AP67" s="39"/>
      <c r="AQ67" s="29"/>
      <c r="AR67" s="29"/>
      <c r="AS67" s="29"/>
      <c r="AT67" s="29"/>
      <c r="AU67" s="29"/>
      <c r="AV67" s="24"/>
      <c r="AW67" s="20"/>
    </row>
    <row r="68" spans="1:49" hidden="1">
      <c r="C68" s="3"/>
      <c r="D68" s="5"/>
      <c r="E68" s="5"/>
      <c r="S68" s="24"/>
      <c r="AD68" s="5"/>
      <c r="AE68" s="5"/>
      <c r="AF68" s="20"/>
      <c r="AG68" s="20"/>
      <c r="AH68" s="20"/>
      <c r="AI68" s="20"/>
      <c r="AJ68" s="20"/>
      <c r="AK68" s="20"/>
      <c r="AO68" s="24"/>
      <c r="AP68" s="39"/>
      <c r="AQ68" s="29"/>
      <c r="AR68" s="29"/>
      <c r="AS68" s="29"/>
      <c r="AT68" s="29"/>
      <c r="AU68" s="29"/>
      <c r="AV68" s="5"/>
    </row>
    <row r="69" spans="1:49" hidden="1">
      <c r="C69" s="3"/>
      <c r="D69" s="5"/>
      <c r="E69" s="5"/>
      <c r="AD69" s="5"/>
      <c r="AE69" s="5"/>
      <c r="AO69" s="5"/>
      <c r="AP69" s="41"/>
      <c r="AQ69" s="29"/>
      <c r="AR69" s="29"/>
      <c r="AS69" s="29"/>
      <c r="AT69" s="29"/>
      <c r="AU69" s="29"/>
      <c r="AV69" s="5"/>
    </row>
    <row r="70" spans="1:49" hidden="1">
      <c r="C70" s="3"/>
      <c r="D70" s="5"/>
      <c r="E70" s="5"/>
      <c r="AD70" s="5"/>
      <c r="AE70" s="5"/>
      <c r="AO70" s="5"/>
      <c r="AP70" s="41"/>
      <c r="AQ70" s="29"/>
      <c r="AR70" s="29"/>
      <c r="AS70" s="29"/>
      <c r="AT70" s="29"/>
      <c r="AU70" s="29"/>
      <c r="AV70" s="5"/>
    </row>
    <row r="71" spans="1:49" hidden="1">
      <c r="C71" s="3"/>
      <c r="D71" s="5"/>
      <c r="E71" s="5"/>
      <c r="AO71" s="5"/>
      <c r="AP71" s="24"/>
      <c r="AQ71" s="24"/>
      <c r="AR71" s="20"/>
      <c r="AS71" s="20"/>
      <c r="AT71" s="20"/>
      <c r="AU71" s="20"/>
      <c r="AV71" s="5"/>
    </row>
    <row r="72" spans="1:49" hidden="1">
      <c r="AP72" s="24"/>
      <c r="AQ72" s="24"/>
      <c r="AR72" s="20"/>
      <c r="AS72" s="20"/>
      <c r="AT72" s="20"/>
      <c r="AU72" s="20"/>
      <c r="AV72" s="5"/>
    </row>
    <row r="73" spans="1:49" hidden="1">
      <c r="AP73" s="24"/>
      <c r="AQ73" s="24"/>
      <c r="AR73" s="20"/>
      <c r="AS73" s="20"/>
      <c r="AT73" s="20"/>
      <c r="AU73" s="20"/>
      <c r="AV73" s="5"/>
    </row>
    <row r="74" spans="1:49" hidden="1">
      <c r="AP74" s="5"/>
      <c r="AQ74" s="5"/>
      <c r="AV74" s="5"/>
    </row>
    <row r="75" spans="1:49" hidden="1">
      <c r="AP75" s="5"/>
      <c r="AQ75" s="5"/>
      <c r="AV75" s="5"/>
    </row>
    <row r="76" spans="1:49" hidden="1">
      <c r="AP76" s="5"/>
      <c r="AQ76" s="5"/>
      <c r="AV76" s="5"/>
    </row>
    <row r="77" spans="1:49" hidden="1">
      <c r="AV77" s="5"/>
    </row>
    <row r="78" spans="1:49" hidden="1">
      <c r="AV78" s="5"/>
    </row>
    <row r="79" spans="1:49" hidden="1">
      <c r="AV79" s="5"/>
    </row>
    <row r="80" spans="1:49" hidden="1">
      <c r="AV80" s="5"/>
    </row>
    <row r="81" spans="30:48" hidden="1">
      <c r="AD81" s="2"/>
      <c r="AE81" s="2"/>
      <c r="AV81" s="5"/>
    </row>
    <row r="82" spans="30:48" hidden="1">
      <c r="AD82" s="2"/>
      <c r="AE82" s="2"/>
      <c r="AF82" s="2"/>
      <c r="AG82" s="2"/>
      <c r="AV82" s="5"/>
    </row>
    <row r="83" spans="30:48" hidden="1">
      <c r="AD83" s="2"/>
      <c r="AE83" s="2"/>
      <c r="AF83" s="2"/>
      <c r="AG83" s="2"/>
      <c r="AV83" s="5"/>
    </row>
    <row r="84" spans="30:48" hidden="1">
      <c r="AD84" s="2"/>
      <c r="AE84" s="2"/>
      <c r="AF84" s="2"/>
      <c r="AG84" s="2"/>
    </row>
    <row r="85" spans="30:48" hidden="1">
      <c r="AF85" s="2"/>
      <c r="AG85" s="2"/>
    </row>
    <row r="86" spans="30:48" hidden="1"/>
    <row r="87" spans="30:48" hidden="1"/>
    <row r="88" spans="30:48" hidden="1"/>
    <row r="89" spans="30:48" hidden="1"/>
    <row r="90" spans="30:48" hidden="1"/>
    <row r="91" spans="30:48" hidden="1"/>
    <row r="92" spans="30:48" hidden="1"/>
    <row r="93" spans="30:48" hidden="1"/>
    <row r="94" spans="30:48" hidden="1"/>
    <row r="95" spans="30:48" hidden="1"/>
    <row r="96" spans="30:4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</sheetData>
  <sheetProtection password="DC05" sheet="1" objects="1" scenarios="1"/>
  <mergeCells count="60">
    <mergeCell ref="S40:V40"/>
    <mergeCell ref="I40:L40"/>
    <mergeCell ref="G5:H5"/>
    <mergeCell ref="G6:H6"/>
    <mergeCell ref="G7:H7"/>
    <mergeCell ref="G8:H8"/>
    <mergeCell ref="G12:H12"/>
    <mergeCell ref="G13:H13"/>
    <mergeCell ref="S31:V31"/>
    <mergeCell ref="S35:V35"/>
    <mergeCell ref="S25:V25"/>
    <mergeCell ref="S14:V14"/>
    <mergeCell ref="A20:A24"/>
    <mergeCell ref="A4:A17"/>
    <mergeCell ref="A27:A40"/>
    <mergeCell ref="G23:H23"/>
    <mergeCell ref="G24:H24"/>
    <mergeCell ref="G34:H34"/>
    <mergeCell ref="G39:H39"/>
    <mergeCell ref="G14:H14"/>
    <mergeCell ref="G31:H31"/>
    <mergeCell ref="G28:H28"/>
    <mergeCell ref="G29:H29"/>
    <mergeCell ref="G30:H30"/>
    <mergeCell ref="I41:L41"/>
    <mergeCell ref="G41:H41"/>
    <mergeCell ref="G40:H40"/>
    <mergeCell ref="A1:B1"/>
    <mergeCell ref="G27:H27"/>
    <mergeCell ref="G38:H38"/>
    <mergeCell ref="G32:H32"/>
    <mergeCell ref="G33:H33"/>
    <mergeCell ref="G35:H35"/>
    <mergeCell ref="G36:H36"/>
    <mergeCell ref="G37:H37"/>
    <mergeCell ref="G9:H9"/>
    <mergeCell ref="G10:H10"/>
    <mergeCell ref="G11:H11"/>
    <mergeCell ref="G15:H15"/>
    <mergeCell ref="G16:H16"/>
    <mergeCell ref="P2:Q2"/>
    <mergeCell ref="M2:N2"/>
    <mergeCell ref="E2:F2"/>
    <mergeCell ref="G2:H2"/>
    <mergeCell ref="J2:K2"/>
    <mergeCell ref="G3:H3"/>
    <mergeCell ref="O15:P15"/>
    <mergeCell ref="G17:H17"/>
    <mergeCell ref="G26:H26"/>
    <mergeCell ref="G4:H4"/>
    <mergeCell ref="I18:L18"/>
    <mergeCell ref="I24:L24"/>
    <mergeCell ref="I25:L25"/>
    <mergeCell ref="G18:H18"/>
    <mergeCell ref="G19:H19"/>
    <mergeCell ref="G20:H20"/>
    <mergeCell ref="G21:H21"/>
    <mergeCell ref="G22:H22"/>
    <mergeCell ref="G25:H25"/>
    <mergeCell ref="I17:L17"/>
  </mergeCells>
  <phoneticPr fontId="0" type="noConversion"/>
  <conditionalFormatting sqref="D4:D14 D16 D19:D21 D23 D27:D37 D39">
    <cfRule type="expression" dxfId="11351" priority="21" stopIfTrue="1">
      <formula>AND(C4&gt;0,D4=0)</formula>
    </cfRule>
  </conditionalFormatting>
  <conditionalFormatting sqref="O15">
    <cfRule type="expression" dxfId="11350" priority="27" stopIfTrue="1">
      <formula>AND(O15=0,T4&gt;0)</formula>
    </cfRule>
  </conditionalFormatting>
  <conditionalFormatting sqref="C16 B19:C21 C23 C39 B4:C14 B27:C37">
    <cfRule type="expression" dxfId="11349" priority="58" stopIfTrue="1">
      <formula>ISNA(MATCH(B4,Wpt_List,0))</formula>
    </cfRule>
  </conditionalFormatting>
  <conditionalFormatting sqref="T13:V13">
    <cfRule type="expression" dxfId="11348" priority="18">
      <formula>T13&gt;1670</formula>
    </cfRule>
  </conditionalFormatting>
  <conditionalFormatting sqref="C23 I23 C27 I27 C16 I16 C19 I19 B4:C4 I4 C39 I39">
    <cfRule type="cellIs" dxfId="11347" priority="14" operator="equal">
      <formula>0</formula>
    </cfRule>
  </conditionalFormatting>
  <conditionalFormatting sqref="T19:V19">
    <cfRule type="cellIs" dxfId="11346" priority="13" operator="equal">
      <formula>"O/L"</formula>
    </cfRule>
  </conditionalFormatting>
  <conditionalFormatting sqref="T30">
    <cfRule type="expression" dxfId="11345" priority="65" stopIfTrue="1">
      <formula>T30&gt;$T$19+1</formula>
    </cfRule>
  </conditionalFormatting>
  <conditionalFormatting sqref="U30">
    <cfRule type="expression" dxfId="11344" priority="66" stopIfTrue="1">
      <formula>U30&gt;$U$19+1</formula>
    </cfRule>
  </conditionalFormatting>
  <conditionalFormatting sqref="V30">
    <cfRule type="expression" dxfId="11343" priority="67" stopIfTrue="1">
      <formula>V30&gt;$V$19+1</formula>
    </cfRule>
  </conditionalFormatting>
  <conditionalFormatting sqref="T15:V15">
    <cfRule type="expression" dxfId="11342" priority="44" stopIfTrue="1">
      <formula>AND(T4&gt;0,T15=0)</formula>
    </cfRule>
    <cfRule type="expression" dxfId="11341" priority="45" stopIfTrue="1">
      <formula>ISNA(MATCH(T15,Class_Val,0))</formula>
    </cfRule>
  </conditionalFormatting>
  <conditionalFormatting sqref="R15">
    <cfRule type="expression" dxfId="11340" priority="38" stopIfTrue="1">
      <formula>AND(R15=0,T4&gt;0)</formula>
    </cfRule>
  </conditionalFormatting>
  <conditionalFormatting sqref="T17:V18">
    <cfRule type="expression" dxfId="11339" priority="2">
      <formula>T$15="PC2e"</formula>
    </cfRule>
    <cfRule type="cellIs" priority="1" stopIfTrue="1" operator="between">
      <formula>1</formula>
      <formula>50</formula>
    </cfRule>
  </conditionalFormatting>
  <dataValidations xWindow="146" yWindow="390" count="10">
    <dataValidation type="textLength" allowBlank="1" showInputMessage="1" showErrorMessage="1" errorTitle="Wind" error="example of format to use: 050 11" sqref="I48:I52 I23 I39">
      <formula1>6</formula1>
      <formula2>6</formula2>
    </dataValidation>
    <dataValidation type="list" allowBlank="1" showInputMessage="1" showErrorMessage="1" sqref="C23 C27:C37 C39 C19:C21 B4 C4:C14 C16">
      <formula1>Wpt_List</formula1>
    </dataValidation>
    <dataValidation type="textLength" allowBlank="1" showInputMessage="1" showErrorMessage="1" errorTitle="Wind" error="Wind must be entered using this format: 050 11" sqref="I27 I4 I19">
      <formula1>6</formula1>
      <formula2>6</formula2>
    </dataValidation>
    <dataValidation type="list" allowBlank="1" showErrorMessage="1" sqref="O15">
      <formula1>Reserve_Min</formula1>
    </dataValidation>
    <dataValidation type="list" showErrorMessage="1" errorTitle="Flight rules" error="select 5% or 10%" promptTitle="Flight rule" prompt="Select VFR or IFR to determine fuel requirement" sqref="R15">
      <formula1>Contingency</formula1>
    </dataValidation>
    <dataValidation type="list" allowBlank="1" showInputMessage="1" showErrorMessage="1" errorTitle="QNH" error="Outside normal range" sqref="T18:V18">
      <formula1>Wind_Val</formula1>
    </dataValidation>
    <dataValidation type="whole" allowBlank="1" showInputMessage="1" showErrorMessage="1" errorTitle="Warning" error="You have selected a temperature outside of the AW139 Flight Manual limits!" sqref="T17:V17">
      <formula1>Min_Temp</formula1>
      <formula2>Max_Temp</formula2>
    </dataValidation>
    <dataValidation type="date" allowBlank="1" showInputMessage="1" showErrorMessage="1" errorTitle="Date" error="you must use a valid date format" sqref="A2">
      <formula1>36526</formula1>
      <formula2>40543</formula2>
    </dataValidation>
    <dataValidation type="list" allowBlank="1" showInputMessage="1" showErrorMessage="1" sqref="T15:V15">
      <formula1>Class_Val</formula1>
    </dataValidation>
    <dataValidation type="whole" allowBlank="1" showInputMessage="1" showErrorMessage="1" errorTitle="Warning" error="Wrong amount of fuel inserted!" sqref="T10:V12">
      <formula1>0</formula1>
      <formula2>1650</formula2>
    </dataValidation>
  </dataValidations>
  <printOptions horizontalCentered="1" verticalCentered="1" gridLinesSet="0"/>
  <pageMargins left="0.39370078740157483" right="0.19685039370078741" top="0.19685039370078741" bottom="0.19685039370078741" header="3.937007874015748E-2" footer="3.937007874015748E-2"/>
  <pageSetup paperSize="9" scale="70" orientation="landscape" horizontalDpi="300" verticalDpi="300" r:id="rId1"/>
  <headerFooter alignWithMargins="0">
    <oddFooter>&amp;LPilot Signature: _______________________&amp;R&amp;G</oddFooter>
  </headerFooter>
  <legacyDrawing r:id="rId2"/>
  <legacyDrawingHF r:id="rId3"/>
  <controls>
    <control shapeId="191499" r:id="rId4" name="SaveFlightPlan"/>
    <control shapeId="191498" r:id="rId5" name="Clear3"/>
    <control shapeId="191497" r:id="rId6" name="Clear2"/>
    <control shapeId="191495" r:id="rId7" name="Eraser"/>
    <control shapeId="191494" r:id="rId8" name="FrontPag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AW65538"/>
  <sheetViews>
    <sheetView showGridLines="0" showRowColHeaders="0" showZeros="0" zoomScale="80" zoomScaleNormal="80" workbookViewId="0">
      <pane ySplit="1" topLeftCell="A2" activePane="bottomLeft" state="frozen"/>
      <selection activeCell="T18" sqref="T18"/>
      <selection pane="bottomLeft" activeCell="T12" sqref="T12"/>
    </sheetView>
  </sheetViews>
  <sheetFormatPr baseColWidth="10" defaultColWidth="0" defaultRowHeight="12.75" zeroHeight="1"/>
  <cols>
    <col min="1" max="1" width="3.85546875" customWidth="1"/>
    <col min="2" max="6" width="9.5703125" customWidth="1"/>
    <col min="7" max="8" width="5.140625" customWidth="1"/>
    <col min="9" max="18" width="9.5703125" customWidth="1"/>
    <col min="19" max="19" width="13.85546875" customWidth="1"/>
    <col min="20" max="23" width="9.5703125" customWidth="1"/>
    <col min="24" max="24" width="4.28515625" customWidth="1"/>
    <col min="25" max="26" width="7.7109375" customWidth="1"/>
    <col min="27" max="27" width="11.85546875" customWidth="1"/>
    <col min="28" max="29" width="9.140625" hidden="1" customWidth="1"/>
    <col min="30" max="33" width="11.7109375" hidden="1" customWidth="1"/>
    <col min="34" max="40" width="11.42578125" hidden="1" customWidth="1"/>
    <col min="41" max="41" width="11.140625" hidden="1" customWidth="1"/>
    <col min="42" max="47" width="9.140625" hidden="1" customWidth="1"/>
    <col min="48" max="48" width="11.42578125" hidden="1" customWidth="1"/>
  </cols>
  <sheetData>
    <row r="1" spans="1:49" ht="39.75" customHeight="1" thickBot="1">
      <c r="A1" s="1113"/>
      <c r="B1" s="1113"/>
      <c r="C1" s="204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6"/>
      <c r="T1" s="205"/>
      <c r="U1" s="205"/>
      <c r="V1" s="205"/>
      <c r="W1" s="205"/>
      <c r="X1" s="24"/>
      <c r="Y1" s="24"/>
      <c r="Z1" s="20"/>
      <c r="AA1" s="24"/>
      <c r="AB1" s="24"/>
      <c r="AC1" s="24"/>
      <c r="AD1" s="20"/>
      <c r="AE1" s="86"/>
      <c r="AF1" s="87"/>
      <c r="AG1" s="42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</row>
    <row r="2" spans="1:49" ht="22.5" customHeight="1" thickTop="1" thickBot="1">
      <c r="A2" s="211"/>
      <c r="B2" s="1056">
        <f ca="1">FrontPage!F15</f>
        <v>42235</v>
      </c>
      <c r="C2" s="502" t="s">
        <v>73</v>
      </c>
      <c r="D2" s="758" t="str">
        <f>FrontPage!D5</f>
        <v>AZ128 (P)</v>
      </c>
      <c r="E2" s="1075" t="str">
        <f>FrontPage!F5</f>
        <v>AW139</v>
      </c>
      <c r="F2" s="1075"/>
      <c r="G2" s="1081">
        <f>RTOM!L2</f>
        <v>4768.8999999999996</v>
      </c>
      <c r="H2" s="1081"/>
      <c r="I2" s="502" t="s">
        <v>44</v>
      </c>
      <c r="J2" s="1080" t="str">
        <f>FrontPage!D7</f>
        <v>Enrique Arjona</v>
      </c>
      <c r="K2" s="1080"/>
      <c r="L2" s="502" t="s">
        <v>274</v>
      </c>
      <c r="M2" s="1080" t="str">
        <f>FrontPage!D9</f>
        <v>Sahavat Musayev</v>
      </c>
      <c r="N2" s="1080"/>
      <c r="O2" s="502" t="s">
        <v>275</v>
      </c>
      <c r="P2" s="1080">
        <f>FrontPage!D11</f>
        <v>0</v>
      </c>
      <c r="Q2" s="1080"/>
      <c r="R2" s="502"/>
      <c r="S2" s="879"/>
      <c r="T2" s="760" t="s">
        <v>1</v>
      </c>
      <c r="U2" s="759">
        <f>RTOM!L3</f>
        <v>195</v>
      </c>
      <c r="V2" s="760" t="str">
        <f>IF(RTOM!L4=FALSE,"LBS",IF(RTOM!L4=TRUE,"KGS",0))</f>
        <v>KGS</v>
      </c>
      <c r="W2" s="506" t="str">
        <f>FrontPage!D13</f>
        <v>VFR</v>
      </c>
      <c r="X2" s="101"/>
      <c r="Y2" s="24"/>
      <c r="Z2" s="20"/>
      <c r="AA2" s="24"/>
      <c r="AB2" s="24"/>
      <c r="AC2" s="24"/>
      <c r="AD2" s="20"/>
      <c r="AE2" s="86"/>
      <c r="AF2" s="87"/>
      <c r="AG2" s="42"/>
      <c r="AH2" s="24"/>
      <c r="AI2" s="20"/>
      <c r="AJ2" s="20"/>
      <c r="AK2" s="24"/>
      <c r="AL2" s="20"/>
      <c r="AM2" s="20"/>
      <c r="AN2" s="24"/>
      <c r="AO2" s="24"/>
      <c r="AP2" s="20"/>
      <c r="AQ2" s="20"/>
      <c r="AR2" s="20"/>
      <c r="AS2" s="20"/>
      <c r="AT2" s="20"/>
      <c r="AU2" s="20"/>
      <c r="AV2" s="20"/>
      <c r="AW2" s="20"/>
    </row>
    <row r="3" spans="1:49" ht="18.75" customHeight="1" thickTop="1">
      <c r="A3" s="761"/>
      <c r="B3" s="412" t="s">
        <v>23</v>
      </c>
      <c r="C3" s="412" t="s">
        <v>24</v>
      </c>
      <c r="D3" s="412" t="s">
        <v>25</v>
      </c>
      <c r="E3" s="412" t="s">
        <v>26</v>
      </c>
      <c r="F3" s="412" t="s">
        <v>27</v>
      </c>
      <c r="G3" s="1131" t="s">
        <v>31</v>
      </c>
      <c r="H3" s="1132"/>
      <c r="I3" s="412" t="s">
        <v>45</v>
      </c>
      <c r="J3" s="412" t="s">
        <v>14</v>
      </c>
      <c r="K3" s="412" t="s">
        <v>35</v>
      </c>
      <c r="L3" s="412" t="s">
        <v>29</v>
      </c>
      <c r="M3" s="532" t="s">
        <v>30</v>
      </c>
      <c r="N3" s="412" t="s">
        <v>12</v>
      </c>
      <c r="O3" s="410" t="s">
        <v>314</v>
      </c>
      <c r="P3" s="410" t="s">
        <v>71</v>
      </c>
      <c r="Q3" s="412" t="s">
        <v>315</v>
      </c>
      <c r="R3" s="414" t="s">
        <v>316</v>
      </c>
      <c r="S3" s="454" t="s">
        <v>23</v>
      </c>
      <c r="T3" s="392" t="str">
        <f>IF(B4&gt;0,B4,0)</f>
        <v>UBTT</v>
      </c>
      <c r="U3" s="393" t="str">
        <f>IF(B16&gt;0,B16,0)</f>
        <v>DADA</v>
      </c>
      <c r="V3" s="393" t="str">
        <f>IF(B23&gt;0,B23,0)</f>
        <v>DWG</v>
      </c>
      <c r="W3" s="394" t="str">
        <f>IF(B31&gt;0,B31,0)</f>
        <v>CAZ</v>
      </c>
      <c r="X3" s="104"/>
      <c r="Y3" s="24"/>
      <c r="Z3" s="20"/>
      <c r="AA3" s="24"/>
      <c r="AB3" s="23"/>
      <c r="AC3" s="23"/>
      <c r="AD3" s="20"/>
      <c r="AE3" s="20"/>
      <c r="AF3" s="24"/>
      <c r="AG3" s="48"/>
      <c r="AH3" s="48"/>
      <c r="AI3" s="48"/>
      <c r="AJ3" s="48"/>
      <c r="AK3" s="48"/>
      <c r="AL3" s="20"/>
      <c r="AM3" s="20"/>
      <c r="AN3" s="24"/>
      <c r="AO3" s="24"/>
      <c r="AP3" s="20"/>
      <c r="AQ3" s="20"/>
      <c r="AR3" s="20"/>
      <c r="AS3" s="20"/>
      <c r="AT3" s="20"/>
      <c r="AU3" s="20"/>
      <c r="AV3" s="20"/>
      <c r="AW3" s="20"/>
    </row>
    <row r="4" spans="1:49" ht="18.75" customHeight="1">
      <c r="A4" s="1116" t="str">
        <f>IF(B4&gt;0,CONCATENATE("LEG ",P54),0)</f>
        <v>LEG 1</v>
      </c>
      <c r="B4" s="225" t="s">
        <v>237</v>
      </c>
      <c r="C4" s="762" t="s">
        <v>178</v>
      </c>
      <c r="D4" s="226">
        <v>500</v>
      </c>
      <c r="E4" s="223">
        <f>IF(C4=0,0,distance(VLOOKUP(B4,Wpt_Table,3,FALSE),VLOOKUP(B4,Wpt_Table,4,FALSE),VLOOKUP(C4,Wpt_Table,3,FALSE),VLOOKUP(C4,Wpt_Table,4,FALSE)))</f>
        <v>4</v>
      </c>
      <c r="F4" s="763">
        <f>IF(C4=0,0,TRACK(VLOOKUP(B4,Wpt_Table,3,FALSE),VLOOKUP(B4,Wpt_Table,4,FALSE),VLOOKUP(C4,Wpt_Table,3,FALSE),VLOOKUP(C4,Wpt_Table,4,FALSE)))</f>
        <v>316</v>
      </c>
      <c r="G4" s="1096">
        <f>IF(OR(C4=0,H4&lt;&gt;""),0,VLOOKUP($E$2,Type_Data,5,FALSE))</f>
        <v>140</v>
      </c>
      <c r="H4" s="1097"/>
      <c r="I4" s="638"/>
      <c r="J4" s="232">
        <f xml:space="preserve"> IF(C4=0,0,GS(IF(H4&lt;&gt;"",H4,G4),F4,I4))</f>
        <v>140</v>
      </c>
      <c r="K4" s="763">
        <f>IF(C4=0,0,HEADING(F4,IF(G4=0,H4,G4),I4,VLOOKUP(B4,Wpt_Table,5,FALSE)))</f>
        <v>310</v>
      </c>
      <c r="L4" s="764">
        <f>IF(C4=0,0,(E4/J4)*"1:00"+MAXA((D4-T16)/1000*"0:00:30","0:02:00"))</f>
        <v>2.5793650793650793E-3</v>
      </c>
      <c r="M4" s="824"/>
      <c r="N4" s="825"/>
      <c r="O4" s="223">
        <f>IF(C4=0,0,Bingo_fuel(SUM(E5:$E$12),J4,$T$8,$R$12,VLOOKUP($E$2,Type_Data,3,FALSE),$T$5,$U$13-$U$12,$T$7))</f>
        <v>884.7</v>
      </c>
      <c r="P4" s="800"/>
      <c r="Q4" s="826"/>
      <c r="R4" s="827"/>
      <c r="S4" s="455" t="s">
        <v>24</v>
      </c>
      <c r="T4" s="215" t="str">
        <f>IF(C11&gt;0,C11,IF(C10&gt;0,C10,IF(C9&gt;0,C9,IF(C8&gt;0,C8,IF(C7&gt;0,C7,IF(C6&gt;0,C6,IF(C5&gt;0,C5,IF(C4&gt;0,C4,0))))))))</f>
        <v>DADA</v>
      </c>
      <c r="U4" s="216" t="str">
        <f>IF(C18&gt;0,C18,IF(C17&gt;0,C17,IF(C16&gt;0,C16,0)))</f>
        <v>DWG</v>
      </c>
      <c r="V4" s="216" t="str">
        <f>IF(C25&gt;0,C25,IF(C24&gt;0,C24,IF(C23&gt;0,C23,0)))</f>
        <v>CAZ</v>
      </c>
      <c r="W4" s="217" t="str">
        <f>IF(C38&gt;0,C38,IF(C37&gt;0,C37,IF(C36&gt;0,C36,IF(C35&gt;0,C35,IF(C34&gt;0,C34,IF(C33&gt;0,C33,IF(C32&gt;0,C32,IF(C31&gt;0,C31,0))))))))</f>
        <v>UBTT</v>
      </c>
      <c r="X4" s="105"/>
      <c r="Y4" s="23"/>
      <c r="Z4" s="20"/>
      <c r="AA4" s="23"/>
      <c r="AB4" s="23"/>
      <c r="AC4" s="23"/>
      <c r="AD4" s="42"/>
      <c r="AE4" s="42"/>
      <c r="AF4" s="40"/>
      <c r="AG4" s="23"/>
      <c r="AH4" s="23"/>
      <c r="AI4" s="23"/>
      <c r="AJ4" s="23"/>
      <c r="AK4" s="23"/>
      <c r="AL4" s="43"/>
      <c r="AM4" s="43"/>
      <c r="AN4" s="24"/>
      <c r="AO4" s="24"/>
      <c r="AP4" s="40"/>
      <c r="AQ4" s="23"/>
      <c r="AR4" s="23"/>
      <c r="AS4" s="23"/>
      <c r="AT4" s="23"/>
      <c r="AU4" s="23"/>
      <c r="AV4" s="23"/>
      <c r="AW4" s="20"/>
    </row>
    <row r="5" spans="1:49" ht="18.75" customHeight="1">
      <c r="A5" s="1116"/>
      <c r="B5" s="227" t="str">
        <f t="shared" ref="B5:B11" si="0">IF(C5=0,0,C4)</f>
        <v>KUR1</v>
      </c>
      <c r="C5" s="762" t="s">
        <v>167</v>
      </c>
      <c r="D5" s="226">
        <v>500</v>
      </c>
      <c r="E5" s="223">
        <f>IF(C5=0,0,distance(VLOOKUP(B5,Wpt_Table,3,FALSE),VLOOKUP(B5,Wpt_Table,4,FALSE),VLOOKUP(C5,Wpt_Table,3,FALSE),VLOOKUP(C5,Wpt_Table,4,FALSE)))</f>
        <v>4</v>
      </c>
      <c r="F5" s="763">
        <f>IF(C5=0,0,TRACK(VLOOKUP(B5,Wpt_Table,3,FALSE),VLOOKUP(B5,Wpt_Table,4,FALSE),VLOOKUP(C5,Wpt_Table,3,FALSE),VLOOKUP(C5,Wpt_Table,4,FALSE)))</f>
        <v>50</v>
      </c>
      <c r="G5" s="1096">
        <f t="shared" ref="G5" si="1">IF(OR(C5=0,H5&gt;0),0,VLOOKUP($E$2,Type_Data,5,FALSE))</f>
        <v>140</v>
      </c>
      <c r="H5" s="1097"/>
      <c r="I5" s="216">
        <f>IF(C5=0,0,$I$4)</f>
        <v>0</v>
      </c>
      <c r="J5" s="232">
        <f xml:space="preserve"> IF(C5=0,0,GS(IF(H5&gt;0,H5,G5),F5,I5))</f>
        <v>140</v>
      </c>
      <c r="K5" s="763">
        <f>IF(C5=0,0,HEADING(F5,IF(G5=0,H5,G5),I5,VLOOKUP(B5,Wpt_Table,5,FALSE)))</f>
        <v>44</v>
      </c>
      <c r="L5" s="764">
        <f>IF(B5=0,0,(E5/J5)*"1:00"+IF(D5&gt;D4,"0:00:30"/1000*(D5-D4),0))</f>
        <v>1.1904761904761904E-3</v>
      </c>
      <c r="M5" s="824"/>
      <c r="N5" s="825"/>
      <c r="O5" s="223">
        <f>IF(C5=0,0,Bingo_fuel(SUM(E6:$E$12),J5,$T$8,$R$12,VLOOKUP($E$2,Type_Data,3,FALSE),$T$5,$U$13-$U$12,$T$7))</f>
        <v>871.50000000000011</v>
      </c>
      <c r="P5" s="828"/>
      <c r="Q5" s="826"/>
      <c r="R5" s="829"/>
      <c r="S5" s="464" t="s">
        <v>48</v>
      </c>
      <c r="T5" s="218">
        <f>IF(T53=TRUE,"F",0)</f>
        <v>0</v>
      </c>
      <c r="U5" s="218">
        <f>IF(U53=TRUE,"F",0)</f>
        <v>0</v>
      </c>
      <c r="V5" s="218">
        <f>IF(V53=TRUE,"F",0)</f>
        <v>0</v>
      </c>
      <c r="W5" s="254" t="str">
        <f>IF(W53=TRUE,"F",0)</f>
        <v>F</v>
      </c>
      <c r="X5" s="106"/>
      <c r="Y5" s="23"/>
      <c r="Z5" s="20"/>
      <c r="AA5" s="23"/>
      <c r="AB5" s="23"/>
      <c r="AC5" s="23"/>
      <c r="AD5" s="42"/>
      <c r="AE5" s="42"/>
      <c r="AF5" s="23"/>
      <c r="AG5" s="23"/>
      <c r="AH5" s="23"/>
      <c r="AI5" s="23"/>
      <c r="AJ5" s="23"/>
      <c r="AK5" s="23"/>
      <c r="AL5" s="20"/>
      <c r="AM5" s="20"/>
      <c r="AN5" s="24"/>
      <c r="AO5" s="24"/>
      <c r="AP5" s="24"/>
      <c r="AQ5" s="23"/>
      <c r="AR5" s="23"/>
      <c r="AS5" s="23"/>
      <c r="AT5" s="23"/>
      <c r="AU5" s="23"/>
      <c r="AV5" s="24"/>
      <c r="AW5" s="20"/>
    </row>
    <row r="6" spans="1:49" ht="18.75" customHeight="1">
      <c r="A6" s="1116"/>
      <c r="B6" s="227" t="str">
        <f t="shared" si="0"/>
        <v>KAL1</v>
      </c>
      <c r="C6" s="762" t="s">
        <v>170</v>
      </c>
      <c r="D6" s="226">
        <v>500</v>
      </c>
      <c r="E6" s="223">
        <f>IF(C6=0,0,distance(VLOOKUP(B6,Wpt_Table,3,FALSE),VLOOKUP(B6,Wpt_Table,4,FALSE),VLOOKUP(C6,Wpt_Table,3,FALSE),VLOOKUP(C6,Wpt_Table,4,FALSE)))</f>
        <v>3</v>
      </c>
      <c r="F6" s="763">
        <f>IF(C6=0,0,TRACK(VLOOKUP(B6,Wpt_Table,3,FALSE),VLOOKUP(B6,Wpt_Table,4,FALSE),VLOOKUP(C6,Wpt_Table,3,FALSE),VLOOKUP(C6,Wpt_Table,4,FALSE)))</f>
        <v>89</v>
      </c>
      <c r="G6" s="1096">
        <f t="shared" ref="G6:G11" si="2">IF(OR(C6=0,H6&gt;0),0,VLOOKUP($E$2,Type_Data,5,FALSE))</f>
        <v>140</v>
      </c>
      <c r="H6" s="1097"/>
      <c r="I6" s="216">
        <f t="shared" ref="I6:I8" si="3">IF(C6=0,0,$I$4)</f>
        <v>0</v>
      </c>
      <c r="J6" s="980">
        <f xml:space="preserve"> IF(C6=0,0,GS(IF(H6&gt;0,H6,G6),F6,I6))</f>
        <v>140</v>
      </c>
      <c r="K6" s="763">
        <f>IF(C6=0,0,HEADING(F6,IF(G6=0,H6,G6),I6,VLOOKUP(B6,Wpt_Table,5,FALSE)))</f>
        <v>83</v>
      </c>
      <c r="L6" s="764">
        <f t="shared" ref="L6:L11" si="4">IF(B6=0,0,(E6/J6)*"1:00"+IF(D6&gt;D5,"0:00:30"/1000*(D6-D5),0))</f>
        <v>8.9285714285714283E-4</v>
      </c>
      <c r="M6" s="824"/>
      <c r="N6" s="825"/>
      <c r="O6" s="223">
        <f>IF(C6=0,0,Bingo_fuel(SUM(E7:$E$12),J6,$T$8,$R$12,VLOOKUP($E$2,Type_Data,3,FALSE),$T$5,$U$13-$U$12,$T$7))</f>
        <v>861.60000000000014</v>
      </c>
      <c r="P6" s="828"/>
      <c r="Q6" s="826"/>
      <c r="R6" s="829"/>
      <c r="S6" s="464" t="s">
        <v>49</v>
      </c>
      <c r="T6" s="219">
        <f>IF(T4=0,0,((HOUR(L12)+MINUTE(L12)/60)*VLOOKUP(FrontPage!$F$5,Type_Data,3,FALSE)))</f>
        <v>203</v>
      </c>
      <c r="U6" s="220">
        <f>IF(U4=0,0,((HOUR(L19)+MINUTE(L19)/60)*VLOOKUP(FrontPage!$F$5,Type_Data,3,FALSE)))</f>
        <v>21</v>
      </c>
      <c r="V6" s="220">
        <f>IF(V4=0,0,((HOUR(L26)+MINUTE(L26)/60)*VLOOKUP(FrontPage!$F$5,Type_Data,3,FALSE)))</f>
        <v>42</v>
      </c>
      <c r="W6" s="221">
        <f>IF(W4=0,0,((HOUR(L39)+MINUTE(L39)/60)*VLOOKUP(FrontPage!$F$5,Type_Data,3,FALSE)))</f>
        <v>231.00000000000003</v>
      </c>
      <c r="X6" s="106"/>
      <c r="Y6" s="22"/>
      <c r="Z6" s="22"/>
      <c r="AA6" s="22"/>
      <c r="AB6" s="23"/>
      <c r="AC6" s="23"/>
      <c r="AD6" s="42"/>
      <c r="AE6" s="42"/>
      <c r="AF6" s="23"/>
      <c r="AG6" s="23"/>
      <c r="AH6" s="23"/>
      <c r="AI6" s="23"/>
      <c r="AJ6" s="23"/>
      <c r="AK6" s="23"/>
      <c r="AL6" s="20"/>
      <c r="AM6" s="20"/>
      <c r="AN6" s="24"/>
      <c r="AO6" s="33"/>
      <c r="AP6" s="24"/>
      <c r="AQ6" s="23"/>
      <c r="AR6" s="23"/>
      <c r="AS6" s="23"/>
      <c r="AT6" s="23"/>
      <c r="AU6" s="23"/>
      <c r="AV6" s="23"/>
      <c r="AW6" s="20"/>
    </row>
    <row r="7" spans="1:49" ht="18.75" customHeight="1">
      <c r="A7" s="1116"/>
      <c r="B7" s="227" t="str">
        <f t="shared" si="0"/>
        <v>KBIL1</v>
      </c>
      <c r="C7" s="762" t="s">
        <v>189</v>
      </c>
      <c r="D7" s="226">
        <v>500</v>
      </c>
      <c r="E7" s="223">
        <f>IF(C7=0,0,distance(VLOOKUP(B7,Wpt_Table,3,FALSE),VLOOKUP(B7,Wpt_Table,4,FALSE),VLOOKUP(C7,Wpt_Table,3,FALSE),VLOOKUP(C7,Wpt_Table,4,FALSE)))</f>
        <v>13</v>
      </c>
      <c r="F7" s="763">
        <f>IF(C7=0,0,TRACK(VLOOKUP(B7,Wpt_Table,3,FALSE),VLOOKUP(B7,Wpt_Table,4,FALSE),VLOOKUP(C7,Wpt_Table,3,FALSE),VLOOKUP(C7,Wpt_Table,4,FALSE)))</f>
        <v>117</v>
      </c>
      <c r="G7" s="1096">
        <f t="shared" si="2"/>
        <v>140</v>
      </c>
      <c r="H7" s="1097"/>
      <c r="I7" s="216">
        <f t="shared" si="3"/>
        <v>0</v>
      </c>
      <c r="J7" s="980">
        <f xml:space="preserve"> IF(C7=0,0,GS(IF(H7&gt;0,H7,G7),F7,I7))</f>
        <v>140</v>
      </c>
      <c r="K7" s="763">
        <f>IF(C7=0,0,HEADING(F7,IF(G7=0,H7,G7),I7,VLOOKUP(B7,Wpt_Table,5,FALSE)))</f>
        <v>111</v>
      </c>
      <c r="L7" s="764">
        <f t="shared" si="4"/>
        <v>3.8690476190476192E-3</v>
      </c>
      <c r="M7" s="824"/>
      <c r="N7" s="825"/>
      <c r="O7" s="223">
        <f>IF(C7=0,0,Bingo_fuel(SUM(E8:$E$12),J7,$T$8,$R$12,VLOOKUP($E$2,Type_Data,3,FALSE),$T$5,$U$13-$U$12,$T$7))</f>
        <v>818.7</v>
      </c>
      <c r="P7" s="828"/>
      <c r="Q7" s="826"/>
      <c r="R7" s="829"/>
      <c r="S7" s="464" t="s">
        <v>50</v>
      </c>
      <c r="T7" s="219">
        <f>IF(C13=0,0,((HOUR($L$13)+MINUTE(L13)/60)*VLOOKUP(FrontPage!$F$5,Type_Data,3,FALSE)))</f>
        <v>0</v>
      </c>
      <c r="U7" s="220">
        <f>IF(C20=0,0,((HOUR($L$20)+MINUTE(L20)/60)*VLOOKUP(FrontPage!$F$5,Type_Data,3,FALSE)))</f>
        <v>0</v>
      </c>
      <c r="V7" s="220">
        <f>IF(C27=0,0,((HOUR($L$27)+MINUTE(L27)/60)*VLOOKUP(FrontPage!$F$5,Type_Data,3,FALSE)))</f>
        <v>0</v>
      </c>
      <c r="W7" s="221">
        <f>IF(C40=0,0,((HOUR($L$40)+MINUTE(L40)/60)*VLOOKUP(FrontPage!$F$5,Type_Data,3,FALSE)))</f>
        <v>0</v>
      </c>
      <c r="X7" s="106"/>
      <c r="Y7" s="22"/>
      <c r="Z7" s="22"/>
      <c r="AA7" s="22"/>
      <c r="AB7" s="23"/>
      <c r="AC7" s="23"/>
      <c r="AD7" s="42"/>
      <c r="AE7" s="42"/>
      <c r="AF7" s="23"/>
      <c r="AG7" s="23"/>
      <c r="AH7" s="23"/>
      <c r="AI7" s="23"/>
      <c r="AJ7" s="23"/>
      <c r="AK7" s="23"/>
      <c r="AL7" s="20"/>
      <c r="AM7" s="20"/>
      <c r="AN7" s="24"/>
      <c r="AO7" s="33"/>
      <c r="AP7" s="24"/>
      <c r="AQ7" s="23"/>
      <c r="AR7" s="23"/>
      <c r="AS7" s="23"/>
      <c r="AT7" s="23"/>
      <c r="AU7" s="23"/>
      <c r="AV7" s="23"/>
      <c r="AW7" s="20"/>
    </row>
    <row r="8" spans="1:49" ht="18.75" customHeight="1">
      <c r="A8" s="1116"/>
      <c r="B8" s="227" t="str">
        <f t="shared" si="0"/>
        <v>NPIR</v>
      </c>
      <c r="C8" s="762" t="s">
        <v>155</v>
      </c>
      <c r="D8" s="226">
        <v>500</v>
      </c>
      <c r="E8" s="223">
        <f>IF(C8=0,0,distance(VLOOKUP(B8,Wpt_Table,3,FALSE),VLOOKUP(B8,Wpt_Table,4,FALSE),VLOOKUP(C8,Wpt_Table,3,FALSE),VLOOKUP(C8,Wpt_Table,4,FALSE)))</f>
        <v>13</v>
      </c>
      <c r="F8" s="763">
        <f>IF(C8=0,0,TRACK(VLOOKUP(B8,Wpt_Table,3,FALSE),VLOOKUP(B8,Wpt_Table,4,FALSE),VLOOKUP(C8,Wpt_Table,3,FALSE),VLOOKUP(C8,Wpt_Table,4,FALSE)))</f>
        <v>118</v>
      </c>
      <c r="G8" s="1096">
        <f t="shared" si="2"/>
        <v>140</v>
      </c>
      <c r="H8" s="1097"/>
      <c r="I8" s="216">
        <f t="shared" si="3"/>
        <v>0</v>
      </c>
      <c r="J8" s="980">
        <f xml:space="preserve"> IF(C8=0,0,GS(IF(H8&gt;0,H8,G8),F8,I8))</f>
        <v>140</v>
      </c>
      <c r="K8" s="763">
        <f>IF(C8=0,0,HEADING(F8,IF(G8=0,H8,G8),I8,VLOOKUP(B8,Wpt_Table,5,FALSE)))</f>
        <v>112</v>
      </c>
      <c r="L8" s="764">
        <f t="shared" si="4"/>
        <v>3.8690476190476192E-3</v>
      </c>
      <c r="M8" s="824"/>
      <c r="N8" s="830"/>
      <c r="O8" s="223">
        <f>IF(C8=0,0,Bingo_fuel(SUM(E9:$E$12),J8,$T$8,$R$12,VLOOKUP($E$2,Type_Data,3,FALSE),$T$5,$U$13-$U$12,$T$7))</f>
        <v>775.80000000000007</v>
      </c>
      <c r="P8" s="831"/>
      <c r="Q8" s="832"/>
      <c r="R8" s="833"/>
      <c r="S8" s="464" t="s">
        <v>51</v>
      </c>
      <c r="T8" s="222">
        <f>IF(T4=0,0,IF(T5="F",LEFT($O$12,2)*VLOOKUP(FrontPage!$F$5,Type_Data,(IF(RIGHT($O$12,7)="holding",4,3)),FALSE)/60,0))</f>
        <v>0</v>
      </c>
      <c r="U8" s="223">
        <f>IF(U4=0,0,IF(U5="F",LEFT($O$12,2)*VLOOKUP(FrontPage!$F$5,Type_Data,(IF(RIGHT($O$12,7)="holding",4,3)),FALSE)/60,0))</f>
        <v>0</v>
      </c>
      <c r="V8" s="223">
        <f>IF(V4=0,0,IF(V5="F",LEFT($O$12,2)*VLOOKUP(FrontPage!$F$5,Type_Data,(IF(RIGHT($O$12,7)="holding",4,3)),FALSE)/60,0))</f>
        <v>0</v>
      </c>
      <c r="W8" s="224">
        <f>IF(W4=0,0,IF(W5="F",LEFT($O$12,2)*VLOOKUP(FrontPage!$F$5,Type_Data,(IF(RIGHT($O$12,7)="holding",4,3)),FALSE)/60,0))</f>
        <v>210</v>
      </c>
      <c r="X8" s="58"/>
      <c r="Y8" s="22"/>
      <c r="Z8" s="22"/>
      <c r="AA8" s="22"/>
      <c r="AB8" s="23"/>
      <c r="AC8" s="23"/>
      <c r="AD8" s="42"/>
      <c r="AE8" s="42"/>
      <c r="AF8" s="23"/>
      <c r="AG8" s="23"/>
      <c r="AH8" s="23"/>
      <c r="AI8" s="23"/>
      <c r="AJ8" s="23"/>
      <c r="AK8" s="23"/>
      <c r="AL8" s="20"/>
      <c r="AM8" s="20"/>
      <c r="AN8" s="24"/>
      <c r="AO8" s="33"/>
      <c r="AP8" s="39"/>
      <c r="AQ8" s="24"/>
      <c r="AR8" s="24"/>
      <c r="AS8" s="24"/>
      <c r="AT8" s="24"/>
      <c r="AU8" s="24"/>
      <c r="AV8" s="23"/>
      <c r="AW8" s="20"/>
    </row>
    <row r="9" spans="1:49" ht="18.75" customHeight="1">
      <c r="A9" s="1116"/>
      <c r="B9" s="227" t="str">
        <f t="shared" si="0"/>
        <v>GUZEY</v>
      </c>
      <c r="C9" s="762" t="s">
        <v>217</v>
      </c>
      <c r="D9" s="226">
        <v>500</v>
      </c>
      <c r="E9" s="223">
        <f>IF(C9=0,0,distance(VLOOKUP(B9,Wpt_Table,3,FALSE),VLOOKUP(B9,Wpt_Table,4,FALSE),VLOOKUP(C9,Wpt_Table,3,FALSE),VLOOKUP(C9,Wpt_Table,4,FALSE)))</f>
        <v>23</v>
      </c>
      <c r="F9" s="763">
        <f>IF(C9=0,0,TRACK(VLOOKUP(B9,Wpt_Table,3,FALSE),VLOOKUP(B9,Wpt_Table,4,FALSE),VLOOKUP(C9,Wpt_Table,3,FALSE),VLOOKUP(C9,Wpt_Table,4,FALSE)))</f>
        <v>106</v>
      </c>
      <c r="G9" s="1096">
        <f t="shared" si="2"/>
        <v>140</v>
      </c>
      <c r="H9" s="1097"/>
      <c r="I9" s="216">
        <f t="shared" ref="I9" si="5">IF(C9=0,0,$I$4)</f>
        <v>0</v>
      </c>
      <c r="J9" s="980">
        <f xml:space="preserve"> IF(C9=0,0,GS(IF(H9&gt;0,H9,G9),F9,I9))</f>
        <v>140</v>
      </c>
      <c r="K9" s="763">
        <f>IF(C9=0,0,HEADING(F9,IF(G9=0,H9,G9),I9,VLOOKUP(B9,Wpt_Table,5,FALSE)))</f>
        <v>100</v>
      </c>
      <c r="L9" s="764">
        <f t="shared" si="4"/>
        <v>6.8452380952380952E-3</v>
      </c>
      <c r="M9" s="824"/>
      <c r="N9" s="830"/>
      <c r="O9" s="223">
        <f>IF(C9=0,0,Bingo_fuel(SUM(E10:$E$12),J9,$T$8,$R$12,VLOOKUP($E$2,Type_Data,3,FALSE),$T$5,$U$13-$U$12,$T$7))</f>
        <v>699.90000000000009</v>
      </c>
      <c r="P9" s="831"/>
      <c r="Q9" s="832"/>
      <c r="R9" s="833"/>
      <c r="S9" s="464" t="s">
        <v>72</v>
      </c>
      <c r="T9" s="222">
        <f>IF($R$12=0,0,$R$12*(T6+T7+T11))</f>
        <v>20.3</v>
      </c>
      <c r="U9" s="223">
        <f>IF($R$12=0,0,$R$12*(U6+U7+U11))</f>
        <v>2.1</v>
      </c>
      <c r="V9" s="223">
        <f>IF($R$12=0,0,$R$12*(V6+V7+V11))</f>
        <v>4.2</v>
      </c>
      <c r="W9" s="224">
        <f>IF($R$12=0,0,$R$12*(W6+W7+W11))</f>
        <v>23.100000000000005</v>
      </c>
      <c r="X9" s="97"/>
      <c r="Y9" s="23"/>
      <c r="Z9" s="23"/>
      <c r="AA9" s="23"/>
      <c r="AB9" s="23"/>
      <c r="AC9" s="23"/>
      <c r="AD9" s="42"/>
      <c r="AE9" s="42"/>
      <c r="AF9" s="23"/>
      <c r="AG9" s="23"/>
      <c r="AH9" s="23"/>
      <c r="AI9" s="23"/>
      <c r="AJ9" s="23"/>
      <c r="AK9" s="23"/>
      <c r="AL9" s="20"/>
      <c r="AM9" s="20"/>
      <c r="AN9" s="24"/>
      <c r="AO9" s="33"/>
      <c r="AP9" s="27"/>
      <c r="AQ9" s="23"/>
      <c r="AR9" s="23"/>
      <c r="AS9" s="23"/>
      <c r="AT9" s="23"/>
      <c r="AU9" s="23"/>
      <c r="AV9" s="23"/>
      <c r="AW9" s="20"/>
    </row>
    <row r="10" spans="1:49" ht="18.75" customHeight="1">
      <c r="A10" s="1116"/>
      <c r="B10" s="227" t="str">
        <f t="shared" si="0"/>
        <v>SIMAL</v>
      </c>
      <c r="C10" s="762" t="s">
        <v>126</v>
      </c>
      <c r="D10" s="226">
        <v>500</v>
      </c>
      <c r="E10" s="223">
        <f>IF(C10=0,0,distance(VLOOKUP(B10,Wpt_Table,3,FALSE),VLOOKUP(B10,Wpt_Table,4,FALSE),VLOOKUP(C10,Wpt_Table,3,FALSE),VLOOKUP(C10,Wpt_Table,4,FALSE)))</f>
        <v>5</v>
      </c>
      <c r="F10" s="763">
        <f>IF(C10=0,0,TRACK(VLOOKUP(B10,Wpt_Table,3,FALSE),VLOOKUP(B10,Wpt_Table,4,FALSE),VLOOKUP(C10,Wpt_Table,3,FALSE),VLOOKUP(C10,Wpt_Table,4,FALSE)))</f>
        <v>146</v>
      </c>
      <c r="G10" s="1096">
        <f t="shared" si="2"/>
        <v>140</v>
      </c>
      <c r="H10" s="1097"/>
      <c r="I10" s="216">
        <f t="shared" ref="I10" si="6">IF(C10=0,0,$I$4)</f>
        <v>0</v>
      </c>
      <c r="J10" s="980">
        <f xml:space="preserve"> IF(C10=0,0,GS(IF(H10&gt;0,H10,G10),F10,I10))</f>
        <v>140</v>
      </c>
      <c r="K10" s="763">
        <f>IF(C10=0,0,HEADING(F10,IF(G10=0,H10,G10),I10,VLOOKUP(B10,Wpt_Table,5,FALSE)))</f>
        <v>140</v>
      </c>
      <c r="L10" s="764">
        <f t="shared" si="4"/>
        <v>1.488095238095238E-3</v>
      </c>
      <c r="M10" s="824"/>
      <c r="N10" s="830"/>
      <c r="O10" s="223">
        <f>IF(C10=0,0,Bingo_fuel(SUM(E11:$E$12),J10,$T$8,$R$12,VLOOKUP($E$2,Type_Data,3,FALSE),$T$5,$U$13-$U$12,$T$7))</f>
        <v>683.40000000000009</v>
      </c>
      <c r="P10" s="831"/>
      <c r="Q10" s="832"/>
      <c r="R10" s="833"/>
      <c r="S10" s="464" t="s">
        <v>70</v>
      </c>
      <c r="T10" s="225">
        <v>50</v>
      </c>
      <c r="U10" s="226">
        <v>50</v>
      </c>
      <c r="V10" s="226">
        <v>50</v>
      </c>
      <c r="W10" s="255">
        <v>50</v>
      </c>
      <c r="X10" s="105"/>
      <c r="Y10" s="23"/>
      <c r="Z10" s="23"/>
      <c r="AA10" s="20"/>
      <c r="AB10" s="23"/>
      <c r="AC10" s="23"/>
      <c r="AD10" s="42"/>
      <c r="AE10" s="42"/>
      <c r="AF10" s="23"/>
      <c r="AG10" s="23"/>
      <c r="AH10" s="23"/>
      <c r="AI10" s="23"/>
      <c r="AJ10" s="23"/>
      <c r="AK10" s="23"/>
      <c r="AL10" s="20"/>
      <c r="AM10" s="20"/>
      <c r="AN10" s="24"/>
      <c r="AO10" s="33"/>
      <c r="AP10" s="39"/>
      <c r="AQ10" s="23"/>
      <c r="AR10" s="23"/>
      <c r="AS10" s="23"/>
      <c r="AT10" s="23"/>
      <c r="AU10" s="23"/>
      <c r="AV10" s="24"/>
      <c r="AW10" s="20"/>
    </row>
    <row r="11" spans="1:49" ht="18.75" customHeight="1" thickBot="1">
      <c r="A11" s="1116"/>
      <c r="B11" s="227">
        <f t="shared" si="0"/>
        <v>0</v>
      </c>
      <c r="C11" s="762"/>
      <c r="D11" s="226"/>
      <c r="E11" s="223">
        <f>IF(C11=0,0,distance(VLOOKUP(B11,Wpt_Table,3,FALSE),VLOOKUP(B11,Wpt_Table,4,FALSE),VLOOKUP(C11,Wpt_Table,3,FALSE),VLOOKUP(C11,Wpt_Table,4,FALSE)))</f>
        <v>0</v>
      </c>
      <c r="F11" s="763">
        <f>IF(C11=0,0,TRACK(VLOOKUP(B11,Wpt_Table,3,FALSE),VLOOKUP(B11,Wpt_Table,4,FALSE),VLOOKUP(C11,Wpt_Table,3,FALSE),VLOOKUP(C11,Wpt_Table,4,FALSE)))</f>
        <v>0</v>
      </c>
      <c r="G11" s="1096">
        <f t="shared" si="2"/>
        <v>0</v>
      </c>
      <c r="H11" s="1097"/>
      <c r="I11" s="216">
        <f>IF(C11=0,0,$I$4)</f>
        <v>0</v>
      </c>
      <c r="J11" s="980">
        <f xml:space="preserve"> IF(C11=0,0,GS(IF(H11&gt;0,H11,G11),F11,I11))</f>
        <v>0</v>
      </c>
      <c r="K11" s="763">
        <f>IF(C11=0,0,HEADING(F11,IF(G11=0,H11,G11),I11,VLOOKUP(B11,Wpt_Table,5,FALSE)))</f>
        <v>0</v>
      </c>
      <c r="L11" s="764">
        <f t="shared" si="4"/>
        <v>0</v>
      </c>
      <c r="M11" s="824"/>
      <c r="N11" s="830"/>
      <c r="O11" s="771">
        <f>IF(C11=0,0,Bingo_fuel(0,J11,$T$8,$R$12,VLOOKUP($E$2,Type_Data,3,FALSE),$T$5,$U$13-$U$12,$T$7))</f>
        <v>0</v>
      </c>
      <c r="P11" s="831"/>
      <c r="Q11" s="832"/>
      <c r="R11" s="833"/>
      <c r="S11" s="464" t="s">
        <v>2</v>
      </c>
      <c r="T11" s="225"/>
      <c r="U11" s="226"/>
      <c r="V11" s="226"/>
      <c r="W11" s="255"/>
      <c r="X11" s="105"/>
      <c r="Y11" s="23"/>
      <c r="Z11" s="23"/>
      <c r="AA11" s="20"/>
      <c r="AB11" s="23"/>
      <c r="AC11" s="23"/>
      <c r="AD11" s="42"/>
      <c r="AE11" s="42"/>
      <c r="AF11" s="23"/>
      <c r="AG11" s="23"/>
      <c r="AH11" s="23"/>
      <c r="AI11" s="23"/>
      <c r="AJ11" s="23"/>
      <c r="AK11" s="23"/>
      <c r="AL11" s="20"/>
      <c r="AM11" s="20"/>
      <c r="AN11" s="24"/>
      <c r="AO11" s="33"/>
      <c r="AP11" s="41"/>
      <c r="AQ11" s="23"/>
      <c r="AR11" s="23"/>
      <c r="AS11" s="23"/>
      <c r="AT11" s="23"/>
      <c r="AU11" s="23"/>
      <c r="AV11" s="24"/>
      <c r="AW11" s="20"/>
    </row>
    <row r="12" spans="1:49" ht="18.75" customHeight="1" thickTop="1" thickBot="1">
      <c r="A12" s="1116"/>
      <c r="B12" s="950"/>
      <c r="C12" s="932"/>
      <c r="D12" s="933" t="s">
        <v>276</v>
      </c>
      <c r="E12" s="934" t="str">
        <f>IF(SUM(E4:E11)=0,0,TEXT(SUM(E4:E11),0))</f>
        <v>65</v>
      </c>
      <c r="F12" s="940" t="s">
        <v>279</v>
      </c>
      <c r="G12" s="1082"/>
      <c r="H12" s="1082"/>
      <c r="I12" s="936"/>
      <c r="J12" s="937"/>
      <c r="K12" s="938" t="s">
        <v>64</v>
      </c>
      <c r="L12" s="939">
        <f>IF(SUM(L4:L11)=0,0,MAX("0:03",SUM(L4:L11)))</f>
        <v>2.0734126984126987E-2</v>
      </c>
      <c r="M12" s="940"/>
      <c r="N12" s="606" t="s">
        <v>277</v>
      </c>
      <c r="O12" s="1087" t="s">
        <v>327</v>
      </c>
      <c r="P12" s="1087"/>
      <c r="Q12" s="607" t="s">
        <v>278</v>
      </c>
      <c r="R12" s="608">
        <v>0.1</v>
      </c>
      <c r="S12" s="464" t="s">
        <v>319</v>
      </c>
      <c r="T12" s="225"/>
      <c r="U12" s="226"/>
      <c r="V12" s="226"/>
      <c r="W12" s="255"/>
      <c r="X12" s="105"/>
      <c r="Y12" s="20"/>
      <c r="Z12" s="20"/>
      <c r="AA12" s="20"/>
      <c r="AB12" s="23"/>
      <c r="AC12" s="23"/>
      <c r="AD12" s="42"/>
      <c r="AE12" s="42"/>
      <c r="AF12" s="23"/>
      <c r="AG12" s="23"/>
      <c r="AH12" s="23"/>
      <c r="AI12" s="23"/>
      <c r="AJ12" s="23"/>
      <c r="AK12" s="23"/>
      <c r="AL12" s="20"/>
      <c r="AM12" s="20"/>
      <c r="AN12" s="24"/>
      <c r="AO12" s="24"/>
      <c r="AP12" s="41"/>
      <c r="AQ12" s="23"/>
      <c r="AR12" s="23"/>
      <c r="AS12" s="23"/>
      <c r="AT12" s="23"/>
      <c r="AU12" s="23"/>
      <c r="AV12" s="23"/>
      <c r="AW12" s="20"/>
    </row>
    <row r="13" spans="1:49" ht="18.75" customHeight="1" thickTop="1" thickBot="1">
      <c r="A13" s="1116"/>
      <c r="B13" s="665" t="s">
        <v>50</v>
      </c>
      <c r="C13" s="762"/>
      <c r="D13" s="226"/>
      <c r="E13" s="223">
        <f>IF(C13=0,0,distance(VLOOKUP(T4,Wpt_Table,3,FALSE),VLOOKUP(T4,Wpt_Table,4,FALSE),VLOOKUP(C13,Wpt_Table,3,FALSE),VLOOKUP(C13,Wpt_Table,4,FALSE)))</f>
        <v>0</v>
      </c>
      <c r="F13" s="763">
        <f>IF(C13=0,0,TRACK(VLOOKUP(T4,Wpt_Table,3,FALSE),VLOOKUP(T4,Wpt_Table,4,FALSE),VLOOKUP(C13,Wpt_Table,3,FALSE),VLOOKUP(C13,Wpt_Table,4,FALSE)))</f>
        <v>0</v>
      </c>
      <c r="G13" s="1096">
        <f>IF(OR(C13=0,H13&lt;&gt;""),0,VLOOKUP($E$2,Type_Data,5,FALSE))</f>
        <v>0</v>
      </c>
      <c r="H13" s="1097"/>
      <c r="I13" s="226"/>
      <c r="J13" s="929">
        <f xml:space="preserve"> IF(C13=0,0,GS(IF(H13&lt;&gt;"",H13,G13),F13,I13))</f>
        <v>0</v>
      </c>
      <c r="K13" s="763">
        <f>IF(C13=0,0,HEADING(F13,IF(G13=0,H13,G13),I13,VLOOKUP(C13,Wpt_Table,5,FALSE)))</f>
        <v>0</v>
      </c>
      <c r="L13" s="764">
        <f>IF(C13=0,0,(E13/J13)*"1:00"+D13/1000*"0:00:30")</f>
        <v>0</v>
      </c>
      <c r="M13" s="834"/>
      <c r="N13" s="835"/>
      <c r="O13" s="776"/>
      <c r="P13" s="836"/>
      <c r="Q13" s="837"/>
      <c r="R13" s="838"/>
      <c r="S13" s="476" t="s">
        <v>37</v>
      </c>
      <c r="T13" s="456">
        <f>IF(T4=0,0,MAX(IF(T53=FALSE,SUM(IF(U13=0,IF(V13=0,W13,V13),U13),T6,SUM(T10:T12),T58),SUM(T6:T12)),T59))</f>
        <v>956.7</v>
      </c>
      <c r="U13" s="463">
        <f>IF(U4=0,0,MAX(IF(U53=FALSE,SUM(IF(V13=0,W13,V13),U6,SUM(U10:U12),U58),SUM(U6:U12)),U59))</f>
        <v>683.40000000000009</v>
      </c>
      <c r="V13" s="463">
        <f>IF(V4=0,0,MAX(IF(V53=FALSE,SUM(W13,V6,SUM(V10:V12),V58),SUM(V6:V12)),V59))</f>
        <v>610.30000000000007</v>
      </c>
      <c r="W13" s="457">
        <f>IF(W4=0,0,SUM(W6:W12))</f>
        <v>514.1</v>
      </c>
      <c r="X13" s="58"/>
      <c r="Y13" s="23"/>
      <c r="Z13" s="22"/>
      <c r="AA13" s="20"/>
      <c r="AB13" s="23"/>
      <c r="AC13" s="23"/>
      <c r="AD13" s="42"/>
      <c r="AE13" s="42"/>
      <c r="AF13" s="23"/>
      <c r="AG13" s="23"/>
      <c r="AH13" s="23"/>
      <c r="AI13" s="23"/>
      <c r="AJ13" s="23"/>
      <c r="AK13" s="23"/>
      <c r="AL13" s="20"/>
      <c r="AM13" s="20"/>
      <c r="AN13" s="24"/>
      <c r="AO13" s="24"/>
      <c r="AP13" s="41"/>
      <c r="AQ13" s="23"/>
      <c r="AR13" s="23"/>
      <c r="AS13" s="23"/>
      <c r="AT13" s="23"/>
      <c r="AU13" s="23"/>
      <c r="AV13" s="24"/>
      <c r="AW13" s="20"/>
    </row>
    <row r="14" spans="1:49" ht="18.75" customHeight="1" thickTop="1" thickBot="1">
      <c r="A14" s="1116"/>
      <c r="B14" s="374" t="s">
        <v>311</v>
      </c>
      <c r="C14" s="376" t="s">
        <v>332</v>
      </c>
      <c r="D14" s="377" t="s">
        <v>333</v>
      </c>
      <c r="E14" s="377" t="s">
        <v>336</v>
      </c>
      <c r="F14" s="924" t="s">
        <v>32</v>
      </c>
      <c r="G14" s="1070" t="s">
        <v>28</v>
      </c>
      <c r="H14" s="1071"/>
      <c r="I14" s="1070" t="s">
        <v>40</v>
      </c>
      <c r="J14" s="1083"/>
      <c r="K14" s="1083"/>
      <c r="L14" s="1071"/>
      <c r="M14" s="924" t="s">
        <v>33</v>
      </c>
      <c r="N14" s="924" t="s">
        <v>34</v>
      </c>
      <c r="O14" s="925" t="s">
        <v>331</v>
      </c>
      <c r="P14" s="494" t="s">
        <v>334</v>
      </c>
      <c r="Q14" s="494" t="s">
        <v>317</v>
      </c>
      <c r="R14" s="497" t="s">
        <v>318</v>
      </c>
      <c r="S14" s="1077" t="str">
        <f>IF(RTOM!L4=FALSE,"PAYLOAD (LBS)",IF(RTOM!L4=TRUE,"PAYLOAD (KGS)","PAYLOAD"))</f>
        <v>PAYLOAD (KGS)</v>
      </c>
      <c r="T14" s="1078"/>
      <c r="U14" s="1078"/>
      <c r="V14" s="1078"/>
      <c r="W14" s="1079"/>
      <c r="X14" s="97"/>
      <c r="Y14" s="23"/>
      <c r="Z14" s="23"/>
      <c r="AA14" s="23"/>
      <c r="AB14" s="23"/>
      <c r="AC14" s="23"/>
      <c r="AD14" s="42"/>
      <c r="AE14" s="20"/>
      <c r="AF14" s="23"/>
      <c r="AG14" s="23"/>
      <c r="AH14" s="23"/>
      <c r="AI14" s="23"/>
      <c r="AJ14" s="23"/>
      <c r="AK14" s="23"/>
      <c r="AL14" s="20"/>
      <c r="AM14" s="20"/>
      <c r="AN14" s="24"/>
      <c r="AO14" s="33"/>
      <c r="AP14" s="24"/>
      <c r="AQ14" s="24"/>
      <c r="AR14" s="24"/>
      <c r="AS14" s="24"/>
      <c r="AT14" s="24"/>
      <c r="AU14" s="24"/>
      <c r="AV14" s="23"/>
      <c r="AW14" s="20"/>
    </row>
    <row r="15" spans="1:49" ht="18.75" customHeight="1" thickTop="1" thickBot="1">
      <c r="A15" s="262"/>
      <c r="B15" s="378"/>
      <c r="C15" s="378"/>
      <c r="D15" s="928"/>
      <c r="E15" s="928"/>
      <c r="F15" s="500" t="str">
        <f>IF($P$2&gt;""," + 3","+ 2")</f>
        <v>+ 2</v>
      </c>
      <c r="G15" s="1127">
        <f>IF(T22=0,0,IF(T29&gt;0,T29,T22)/VLOOKUP(E2,Type_Data,3,FALSE)*"1:00")</f>
        <v>8.9950396825396822E-2</v>
      </c>
      <c r="H15" s="1128"/>
      <c r="I15" s="1098" t="str">
        <f>IF(T3&lt;&gt;0,(T3&amp;" - "&amp;T4),"")</f>
        <v>UBTT - DADA</v>
      </c>
      <c r="J15" s="1099"/>
      <c r="K15" s="1099"/>
      <c r="L15" s="1100"/>
      <c r="M15" s="928"/>
      <c r="N15" s="928"/>
      <c r="O15" s="927"/>
      <c r="P15" s="783"/>
      <c r="Q15" s="784"/>
      <c r="R15" s="784"/>
      <c r="S15" s="458" t="s">
        <v>41</v>
      </c>
      <c r="T15" s="473" t="s">
        <v>263</v>
      </c>
      <c r="U15" s="473" t="s">
        <v>74</v>
      </c>
      <c r="V15" s="473" t="s">
        <v>74</v>
      </c>
      <c r="W15" s="474" t="s">
        <v>74</v>
      </c>
      <c r="X15" s="107"/>
      <c r="Y15" s="23"/>
      <c r="Z15" s="23"/>
      <c r="AA15" s="20"/>
      <c r="AB15" s="23"/>
      <c r="AC15" s="23"/>
      <c r="AD15" s="42"/>
      <c r="AE15" s="20"/>
      <c r="AF15" s="23"/>
      <c r="AG15" s="23"/>
      <c r="AH15" s="23"/>
      <c r="AI15" s="23"/>
      <c r="AJ15" s="23"/>
      <c r="AK15" s="23"/>
      <c r="AL15" s="20"/>
      <c r="AM15" s="20"/>
      <c r="AN15" s="24"/>
      <c r="AO15" s="33"/>
      <c r="AP15" s="24"/>
      <c r="AQ15" s="23"/>
      <c r="AR15" s="23"/>
      <c r="AS15" s="23"/>
      <c r="AT15" s="23"/>
      <c r="AU15" s="23"/>
      <c r="AV15" s="23"/>
      <c r="AW15" s="20"/>
    </row>
    <row r="16" spans="1:49" ht="18.75" customHeight="1" thickTop="1">
      <c r="A16" s="930"/>
      <c r="B16" s="227" t="str">
        <f>IF(C16=0,0,T4)</f>
        <v>DADA</v>
      </c>
      <c r="C16" s="762" t="s">
        <v>135</v>
      </c>
      <c r="D16" s="226">
        <v>500</v>
      </c>
      <c r="E16" s="223">
        <f>IF(C16=0,0,distance(VLOOKUP(B16,Wpt_Table,3,FALSE),VLOOKUP(B16,Wpt_Table,4,FALSE),VLOOKUP(C16,Wpt_Table,3,FALSE),VLOOKUP(C16,Wpt_Table,4,FALSE)))</f>
        <v>2</v>
      </c>
      <c r="F16" s="763">
        <f>IF(C16=0,0,TRACK(VLOOKUP(B16,Wpt_Table,3,FALSE),VLOOKUP(B16,Wpt_Table,4,FALSE),VLOOKUP(C16,Wpt_Table,3,FALSE),VLOOKUP(C16,Wpt_Table,4,FALSE)))</f>
        <v>118</v>
      </c>
      <c r="G16" s="1106">
        <f>IF(OR(C16=0,H16&lt;&gt;""),0,VLOOKUP($E$2,Type_Data,5,FALSE))</f>
        <v>140</v>
      </c>
      <c r="H16" s="1107"/>
      <c r="I16" s="839"/>
      <c r="J16" s="231">
        <f xml:space="preserve"> IF(C16=0,0,GS(IF(H16&gt;0,H16,G16),F16,I16))</f>
        <v>140</v>
      </c>
      <c r="K16" s="840">
        <f>IF(C16=0,0,HEADING(F16,IF(G16=0,H16,G16),I16,VLOOKUP(B16,Wpt_Table,5,FALSE)))</f>
        <v>112</v>
      </c>
      <c r="L16" s="841">
        <f>IF(C16=0,0,(E16/J16)*"1:00"+MAXA((D16-U16)/1000*"0:00:30","0:02:00"))</f>
        <v>1.984126984126984E-3</v>
      </c>
      <c r="M16" s="842"/>
      <c r="N16" s="843"/>
      <c r="O16" s="223">
        <f>IF(C16=0,0,Bingo_fuel(SUM(E17:$E$18),J16,$U$8,$R$12,VLOOKUP($E$2,Type_Data,3,FALSE),$U$5,$V$13-$V$12,$U$7))</f>
        <v>610.30000000000007</v>
      </c>
      <c r="P16" s="828"/>
      <c r="Q16" s="844"/>
      <c r="R16" s="845"/>
      <c r="S16" s="453" t="s">
        <v>46</v>
      </c>
      <c r="T16" s="227">
        <f>IF(T3=0,0,VLOOKUP(T3,Wpt_Table,6,FALSE))</f>
        <v>0</v>
      </c>
      <c r="U16" s="228">
        <f>IF(U3=0,0,VLOOKUP(U3,Wpt_Table,6,FALSE))</f>
        <v>54</v>
      </c>
      <c r="V16" s="228">
        <f>IF(V3=0,0,VLOOKUP(V3,Wpt_Table,6,FALSE))</f>
        <v>148</v>
      </c>
      <c r="W16" s="241">
        <f>IF(W3=0,0,VLOOKUP(W3,Wpt_Table,6,FALSE))</f>
        <v>147</v>
      </c>
      <c r="X16" s="105"/>
      <c r="Y16" s="23"/>
      <c r="Z16" s="23"/>
      <c r="AA16" s="20"/>
      <c r="AB16" s="23"/>
      <c r="AC16" s="23"/>
      <c r="AD16" s="42"/>
      <c r="AE16" s="24"/>
      <c r="AF16" s="23"/>
      <c r="AG16" s="23"/>
      <c r="AH16" s="23"/>
      <c r="AI16" s="23"/>
      <c r="AJ16" s="23"/>
      <c r="AK16" s="23"/>
      <c r="AL16" s="20"/>
      <c r="AM16" s="20"/>
      <c r="AN16" s="24"/>
      <c r="AO16" s="33"/>
      <c r="AP16" s="24"/>
      <c r="AQ16" s="23"/>
      <c r="AR16" s="23"/>
      <c r="AS16" s="23"/>
      <c r="AT16" s="23"/>
      <c r="AU16" s="23"/>
      <c r="AV16" s="23"/>
      <c r="AW16" s="20"/>
    </row>
    <row r="17" spans="1:49" ht="18.75" customHeight="1">
      <c r="A17" s="1116" t="str">
        <f>IF(B16&gt;0,CONCATENATE("LEG ",SUM($P$54:P55)),0)</f>
        <v>LEG 2</v>
      </c>
      <c r="B17" s="227">
        <f>IF(C17=0,0,C16)</f>
        <v>0</v>
      </c>
      <c r="C17" s="762"/>
      <c r="D17" s="226"/>
      <c r="E17" s="223">
        <f>IF(C17=0,0,distance(VLOOKUP(B17,Wpt_Table,3,FALSE),VLOOKUP(B17,Wpt_Table,4,FALSE),VLOOKUP(C17,Wpt_Table,3,FALSE),VLOOKUP(C17,Wpt_Table,4,FALSE)))</f>
        <v>0</v>
      </c>
      <c r="F17" s="763">
        <f>IF(C17=0,0,TRACK(VLOOKUP(B17,Wpt_Table,3,FALSE),VLOOKUP(B17,Wpt_Table,4,FALSE),VLOOKUP(C17,Wpt_Table,3,FALSE),VLOOKUP(C17,Wpt_Table,4,FALSE)))</f>
        <v>0</v>
      </c>
      <c r="G17" s="1096">
        <f>IF(OR(C17=0,H17&gt;0),0,VLOOKUP($E$2,Type_Data,5,FALSE))</f>
        <v>0</v>
      </c>
      <c r="H17" s="1097"/>
      <c r="I17" s="216">
        <f>IF(C17=0,0,$I$16)</f>
        <v>0</v>
      </c>
      <c r="J17" s="231">
        <f xml:space="preserve"> IF(C17=0,0,GS(IF(H17&gt;0,H17,G17),F17,I17))</f>
        <v>0</v>
      </c>
      <c r="K17" s="840">
        <f>IF(C17=0,0,HEADING(F17,IF(G17=0,H17,G17),I17,VLOOKUP(B17,Wpt_Table,5,FALSE)))</f>
        <v>0</v>
      </c>
      <c r="L17" s="841">
        <f>IF(C17=0,0,(E17/J17)*"1:00"+MAXA((D17-U17)/1000*"0:00:30","0:02:00"))</f>
        <v>0</v>
      </c>
      <c r="M17" s="842"/>
      <c r="N17" s="843"/>
      <c r="O17" s="223">
        <f>IF(C17=0,0,Bingo_fuel(SUM(E18:$E$18),J17,$U$8,$R$12,VLOOKUP($E$2,Type_Data,3,FALSE),$U$5,$V$13-$V$12,$U$7))</f>
        <v>0</v>
      </c>
      <c r="P17" s="828"/>
      <c r="Q17" s="844"/>
      <c r="R17" s="845"/>
      <c r="S17" s="453" t="s">
        <v>36</v>
      </c>
      <c r="T17" s="225">
        <v>0</v>
      </c>
      <c r="U17" s="226">
        <v>0</v>
      </c>
      <c r="V17" s="226">
        <v>0</v>
      </c>
      <c r="W17" s="255">
        <v>0</v>
      </c>
      <c r="X17" s="105"/>
      <c r="Y17" s="22"/>
      <c r="Z17" s="20"/>
      <c r="AA17" s="20"/>
      <c r="AB17" s="23"/>
      <c r="AC17" s="23"/>
      <c r="AD17" s="42"/>
      <c r="AE17" s="24"/>
      <c r="AF17" s="23"/>
      <c r="AG17" s="23"/>
      <c r="AH17" s="23"/>
      <c r="AI17" s="23"/>
      <c r="AJ17" s="23"/>
      <c r="AK17" s="23"/>
      <c r="AL17" s="20"/>
      <c r="AM17" s="20"/>
      <c r="AN17" s="24"/>
      <c r="AO17" s="33"/>
      <c r="AP17" s="24"/>
      <c r="AQ17" s="23"/>
      <c r="AR17" s="23"/>
      <c r="AS17" s="23"/>
      <c r="AT17" s="23"/>
      <c r="AU17" s="23"/>
      <c r="AV17" s="23"/>
      <c r="AW17" s="20"/>
    </row>
    <row r="18" spans="1:49" ht="18.75" customHeight="1">
      <c r="A18" s="1116"/>
      <c r="B18" s="227">
        <f>IF(C18=0,0,C17)</f>
        <v>0</v>
      </c>
      <c r="C18" s="762"/>
      <c r="D18" s="226"/>
      <c r="E18" s="223">
        <f>IF(C18=0,0,distance(VLOOKUP(B18,Wpt_Table,3,FALSE),VLOOKUP(B18,Wpt_Table,4,FALSE),VLOOKUP(C18,Wpt_Table,3,FALSE),VLOOKUP(C18,Wpt_Table,4,FALSE)))</f>
        <v>0</v>
      </c>
      <c r="F18" s="763">
        <f>IF(C18=0,0,TRACK(VLOOKUP(B18,Wpt_Table,3,FALSE),VLOOKUP(B18,Wpt_Table,4,FALSE),VLOOKUP(C18,Wpt_Table,3,FALSE),VLOOKUP(C18,Wpt_Table,4,FALSE)))</f>
        <v>0</v>
      </c>
      <c r="G18" s="1096">
        <f>IF(OR(C18=0,H18&gt;0),0,VLOOKUP($E$2,Type_Data,5,FALSE))</f>
        <v>0</v>
      </c>
      <c r="H18" s="1097"/>
      <c r="I18" s="216">
        <f>IF(C18=0,0,$I$16)</f>
        <v>0</v>
      </c>
      <c r="J18" s="929">
        <f xml:space="preserve"> IF(C18=0,0,GS(IF(H18&gt;0,H18,G18),F18,I18))</f>
        <v>0</v>
      </c>
      <c r="K18" s="818">
        <f>IF(C18=0,0,HEADING(F18,IF(G18=0,H18,G18),I18,VLOOKUP(B18,Wpt_Table,5,FALSE)))</f>
        <v>0</v>
      </c>
      <c r="L18" s="764">
        <f>IF(B18=0,0,(E18/J18)*"1:00"+IF(D18&gt;D17,"0:00:30"/1000*(D18-D17),0))</f>
        <v>0</v>
      </c>
      <c r="M18" s="842"/>
      <c r="N18" s="843"/>
      <c r="O18" s="223">
        <f>IF(C18=0,0,Bingo_fuel(0,J18,$U$8,$R$12,VLOOKUP($E$2,Type_Data,3,FALSE),$U$5,$V$13-$V$12,$U$7))</f>
        <v>0</v>
      </c>
      <c r="P18" s="828"/>
      <c r="Q18" s="844"/>
      <c r="R18" s="845"/>
      <c r="S18" s="453" t="s">
        <v>363</v>
      </c>
      <c r="T18" s="225"/>
      <c r="U18" s="226"/>
      <c r="V18" s="226"/>
      <c r="W18" s="255"/>
      <c r="X18" s="105"/>
      <c r="Y18" s="22"/>
      <c r="Z18" s="20"/>
      <c r="AA18" s="20"/>
      <c r="AB18" s="23"/>
      <c r="AC18" s="23"/>
      <c r="AD18" s="42"/>
      <c r="AE18" s="24"/>
      <c r="AF18" s="23"/>
      <c r="AG18" s="23"/>
      <c r="AH18" s="23"/>
      <c r="AI18" s="23"/>
      <c r="AJ18" s="23"/>
      <c r="AK18" s="23"/>
      <c r="AL18" s="20"/>
      <c r="AM18" s="20"/>
      <c r="AN18" s="24"/>
      <c r="AO18" s="33"/>
      <c r="AP18" s="39"/>
      <c r="AQ18" s="24"/>
      <c r="AR18" s="24"/>
      <c r="AS18" s="24"/>
      <c r="AT18" s="24"/>
      <c r="AU18" s="24"/>
      <c r="AV18" s="24"/>
      <c r="AW18" s="20"/>
    </row>
    <row r="19" spans="1:49" ht="18.75" customHeight="1">
      <c r="A19" s="1116"/>
      <c r="B19" s="931"/>
      <c r="C19" s="941"/>
      <c r="D19" s="933" t="s">
        <v>276</v>
      </c>
      <c r="E19" s="934" t="str">
        <f>IF(SUM(E16:E18)=0,0,TEXT(SUM(E16:E18),0))</f>
        <v>2</v>
      </c>
      <c r="F19" s="940" t="s">
        <v>279</v>
      </c>
      <c r="G19" s="1082"/>
      <c r="H19" s="1082"/>
      <c r="I19" s="936"/>
      <c r="J19" s="937"/>
      <c r="K19" s="938" t="s">
        <v>64</v>
      </c>
      <c r="L19" s="939">
        <f>IF(SUM(L16:L18)=0,0,MAX("0:03",SUM(L16:L18)))</f>
        <v>2.0833333333333333E-3</v>
      </c>
      <c r="M19" s="943"/>
      <c r="N19" s="603"/>
      <c r="O19" s="604"/>
      <c r="P19" s="605"/>
      <c r="Q19" s="609"/>
      <c r="R19" s="610"/>
      <c r="S19" s="453" t="s">
        <v>5</v>
      </c>
      <c r="T19" s="230">
        <f>RTOM!C8</f>
        <v>6800</v>
      </c>
      <c r="U19" s="231">
        <f>RTOM!D8</f>
        <v>6725</v>
      </c>
      <c r="V19" s="231">
        <f>RTOM!E8</f>
        <v>6725</v>
      </c>
      <c r="W19" s="233">
        <f>RTOM!F8</f>
        <v>6725</v>
      </c>
      <c r="X19" s="105"/>
      <c r="Y19" s="22"/>
      <c r="Z19" s="20"/>
      <c r="AA19" s="20"/>
      <c r="AB19" s="20"/>
      <c r="AC19" s="20"/>
      <c r="AD19" s="42"/>
      <c r="AE19" s="23"/>
      <c r="AF19" s="23"/>
      <c r="AG19" s="23"/>
      <c r="AH19" s="23"/>
      <c r="AI19" s="23"/>
      <c r="AJ19" s="23"/>
      <c r="AK19" s="23"/>
      <c r="AL19" s="20"/>
      <c r="AM19" s="20"/>
      <c r="AN19" s="24"/>
      <c r="AO19" s="33"/>
      <c r="AP19" s="27"/>
      <c r="AQ19" s="23"/>
      <c r="AR19" s="23"/>
      <c r="AS19" s="23"/>
      <c r="AT19" s="23"/>
      <c r="AU19" s="23"/>
      <c r="AV19" s="23"/>
      <c r="AW19" s="20"/>
    </row>
    <row r="20" spans="1:49" ht="18.75" customHeight="1">
      <c r="A20" s="1116"/>
      <c r="B20" s="846" t="s">
        <v>50</v>
      </c>
      <c r="C20" s="762"/>
      <c r="D20" s="226"/>
      <c r="E20" s="223">
        <f>IF(C20=0,0,distance(VLOOKUP(U4,Wpt_Table,3,FALSE),VLOOKUP(U4,Wpt_Table,4,FALSE),VLOOKUP(C20,Wpt_Table,3,FALSE),VLOOKUP(C20,Wpt_Table,4,FALSE)))</f>
        <v>0</v>
      </c>
      <c r="F20" s="763">
        <f>IF(C20=0,0,TRACK(VLOOKUP(U4,Wpt_Table,3,FALSE),VLOOKUP(U4,Wpt_Table,4,FALSE),VLOOKUP(C20,Wpt_Table,3,FALSE),VLOOKUP(C20,Wpt_Table,4,FALSE)))</f>
        <v>0</v>
      </c>
      <c r="G20" s="1096">
        <f>IF(OR(C20=0,H20&lt;&gt;""),0,VLOOKUP($E$2,Type_Data,5,FALSE))</f>
        <v>0</v>
      </c>
      <c r="H20" s="1097"/>
      <c r="I20" s="847"/>
      <c r="J20" s="929">
        <f xml:space="preserve"> IF(C20=0,0,GS(IF(H20&lt;&gt;"",H20,G20),F20,I20))</f>
        <v>0</v>
      </c>
      <c r="K20" s="763">
        <f>IF(C20=0,0,HEADING(F20,IF(G20=0,H20,G20),I20,VLOOKUP(C20,Wpt_Table,5,FALSE)))</f>
        <v>0</v>
      </c>
      <c r="L20" s="764">
        <f>IF(C20=0,0,(E20/J20)*"1:00"+D20/1000*"0:00:30")</f>
        <v>0</v>
      </c>
      <c r="M20" s="834"/>
      <c r="N20" s="834"/>
      <c r="O20" s="223"/>
      <c r="P20" s="828"/>
      <c r="Q20" s="848"/>
      <c r="R20" s="849"/>
      <c r="S20" s="453" t="s">
        <v>4</v>
      </c>
      <c r="T20" s="234">
        <f>IF($D$2=0,0,$G$2+$U$2)</f>
        <v>4963.8999999999996</v>
      </c>
      <c r="U20" s="234">
        <f t="shared" ref="U20:W20" si="7">IF($D$2=0,0,$G$2+$U$2)</f>
        <v>4963.8999999999996</v>
      </c>
      <c r="V20" s="234">
        <f t="shared" si="7"/>
        <v>4963.8999999999996</v>
      </c>
      <c r="W20" s="340">
        <f t="shared" si="7"/>
        <v>4963.8999999999996</v>
      </c>
      <c r="X20" s="97"/>
      <c r="Y20" s="31"/>
      <c r="Z20" s="24"/>
      <c r="AA20" s="20"/>
      <c r="AB20" s="44"/>
      <c r="AC20" s="44"/>
      <c r="AD20" s="42"/>
      <c r="AE20" s="20"/>
      <c r="AF20" s="23"/>
      <c r="AG20" s="23"/>
      <c r="AH20" s="23"/>
      <c r="AI20" s="23"/>
      <c r="AJ20" s="23"/>
      <c r="AK20" s="23"/>
      <c r="AL20" s="20"/>
      <c r="AM20" s="20"/>
      <c r="AN20" s="24"/>
      <c r="AO20" s="24"/>
      <c r="AP20" s="39"/>
      <c r="AQ20" s="23"/>
      <c r="AR20" s="23"/>
      <c r="AS20" s="23"/>
      <c r="AT20" s="23"/>
      <c r="AU20" s="23"/>
      <c r="AV20" s="48"/>
      <c r="AW20" s="20"/>
    </row>
    <row r="21" spans="1:49" ht="18.75" customHeight="1">
      <c r="A21" s="1116"/>
      <c r="B21" s="375" t="s">
        <v>311</v>
      </c>
      <c r="C21" s="376" t="s">
        <v>332</v>
      </c>
      <c r="D21" s="377" t="s">
        <v>333</v>
      </c>
      <c r="E21" s="377" t="s">
        <v>336</v>
      </c>
      <c r="F21" s="924" t="s">
        <v>32</v>
      </c>
      <c r="G21" s="1070" t="s">
        <v>28</v>
      </c>
      <c r="H21" s="1071"/>
      <c r="I21" s="1070" t="s">
        <v>40</v>
      </c>
      <c r="J21" s="1083"/>
      <c r="K21" s="1083"/>
      <c r="L21" s="1071"/>
      <c r="M21" s="374" t="s">
        <v>33</v>
      </c>
      <c r="N21" s="374" t="s">
        <v>34</v>
      </c>
      <c r="O21" s="924" t="s">
        <v>331</v>
      </c>
      <c r="P21" s="494" t="s">
        <v>334</v>
      </c>
      <c r="Q21" s="494" t="s">
        <v>317</v>
      </c>
      <c r="R21" s="497" t="s">
        <v>318</v>
      </c>
      <c r="S21" s="453" t="s">
        <v>65</v>
      </c>
      <c r="T21" s="235">
        <f>IF(T4&gt;0,MAX(T19-T20,0),0)</f>
        <v>1836.1000000000004</v>
      </c>
      <c r="U21" s="232">
        <f>IF(U4&gt;0,MAX(U19-U20,0),0)</f>
        <v>1761.1000000000004</v>
      </c>
      <c r="V21" s="232">
        <f>IF(V4&gt;0,MAX(V19-V20,0),0)</f>
        <v>1761.1000000000004</v>
      </c>
      <c r="W21" s="233">
        <f>IF(W4&gt;0,MAX(W19-W20,0),0)</f>
        <v>1761.1000000000004</v>
      </c>
      <c r="X21" s="58"/>
      <c r="Y21" s="20"/>
      <c r="Z21" s="20"/>
      <c r="AA21" s="22"/>
      <c r="AB21" s="20"/>
      <c r="AC21" s="20"/>
      <c r="AD21" s="42"/>
      <c r="AE21" s="20"/>
      <c r="AF21" s="23"/>
      <c r="AG21" s="23"/>
      <c r="AH21" s="23"/>
      <c r="AI21" s="23"/>
      <c r="AJ21" s="23"/>
      <c r="AK21" s="23"/>
      <c r="AL21" s="20"/>
      <c r="AM21" s="20"/>
      <c r="AN21" s="24"/>
      <c r="AO21" s="24"/>
      <c r="AP21" s="39"/>
      <c r="AQ21" s="23"/>
      <c r="AR21" s="23"/>
      <c r="AS21" s="23"/>
      <c r="AT21" s="23"/>
      <c r="AU21" s="23"/>
      <c r="AV21" s="23"/>
      <c r="AW21" s="20"/>
    </row>
    <row r="22" spans="1:49" ht="18.75" customHeight="1" thickBot="1">
      <c r="A22" s="960"/>
      <c r="B22" s="927"/>
      <c r="C22" s="378"/>
      <c r="D22" s="928"/>
      <c r="E22" s="928"/>
      <c r="F22" s="500" t="str">
        <f>IF($P$2&gt;""," + 3","+ 2")</f>
        <v>+ 2</v>
      </c>
      <c r="G22" s="1127">
        <f>IF(U22=0,0,IF(U29&gt;0,U29,U22)/VLOOKUP(E2,Type_Data,3,FALSE)*"1:00")</f>
        <v>6.2837301587301594E-2</v>
      </c>
      <c r="H22" s="1128"/>
      <c r="I22" s="1101" t="str">
        <f>IF(T3&lt;&gt;0,(U3&amp;" - "&amp;U4),"")</f>
        <v>DADA - DWG</v>
      </c>
      <c r="J22" s="1102"/>
      <c r="K22" s="1102"/>
      <c r="L22" s="1103"/>
      <c r="M22" s="378"/>
      <c r="N22" s="378"/>
      <c r="O22" s="927"/>
      <c r="P22" s="783"/>
      <c r="Q22" s="784"/>
      <c r="R22" s="784"/>
      <c r="S22" s="453" t="s">
        <v>68</v>
      </c>
      <c r="T22" s="235">
        <f>IF(T4=0,0,T13-T10)</f>
        <v>906.7</v>
      </c>
      <c r="U22" s="232">
        <f>IF(U4=0,0,U13-U10)</f>
        <v>633.40000000000009</v>
      </c>
      <c r="V22" s="232">
        <f>IF(V4=0,0,V13-V10)</f>
        <v>560.30000000000007</v>
      </c>
      <c r="W22" s="233">
        <f>IF(W4=0,0,W13-W10)</f>
        <v>464.1</v>
      </c>
      <c r="X22" s="58"/>
      <c r="Y22" s="22"/>
      <c r="Z22" s="20"/>
      <c r="AA22" s="22"/>
      <c r="AB22" s="20"/>
      <c r="AC22" s="20"/>
      <c r="AD22" s="42"/>
      <c r="AE22" s="20"/>
      <c r="AF22" s="23"/>
      <c r="AG22" s="23"/>
      <c r="AH22" s="23"/>
      <c r="AI22" s="23"/>
      <c r="AJ22" s="23"/>
      <c r="AK22" s="23"/>
      <c r="AL22" s="20"/>
      <c r="AM22" s="20"/>
      <c r="AN22" s="24"/>
      <c r="AO22" s="24"/>
      <c r="AP22" s="41"/>
      <c r="AQ22" s="23"/>
      <c r="AR22" s="23"/>
      <c r="AS22" s="23"/>
      <c r="AT22" s="23"/>
      <c r="AU22" s="23"/>
      <c r="AV22" s="23"/>
      <c r="AW22" s="20"/>
    </row>
    <row r="23" spans="1:49" ht="18.75" customHeight="1" thickTop="1">
      <c r="A23" s="930"/>
      <c r="B23" s="227" t="str">
        <f>IF(C23=0,0,U4)</f>
        <v>DWG</v>
      </c>
      <c r="C23" s="762" t="s">
        <v>118</v>
      </c>
      <c r="D23" s="226">
        <v>500</v>
      </c>
      <c r="E23" s="223">
        <f>IF(C23=0,0,distance(VLOOKUP(B23,Wpt_Table,3,FALSE),VLOOKUP(B23,Wpt_Table,4,FALSE),VLOOKUP(C23,Wpt_Table,3,FALSE),VLOOKUP(C23,Wpt_Table,4,FALSE)))</f>
        <v>11</v>
      </c>
      <c r="F23" s="763">
        <f>IF(C23=0,0,TRACK(VLOOKUP(B23,Wpt_Table,3,FALSE),VLOOKUP(B23,Wpt_Table,4,FALSE),VLOOKUP(C23,Wpt_Table,3,FALSE),VLOOKUP(C23,Wpt_Table,4,FALSE)))</f>
        <v>135</v>
      </c>
      <c r="G23" s="1106">
        <f>IF(OR(C23=0,H23&lt;&gt;""),0,VLOOKUP($E$2,Type_Data,5,FALSE))</f>
        <v>140</v>
      </c>
      <c r="H23" s="1107"/>
      <c r="I23" s="850"/>
      <c r="J23" s="929">
        <f xml:space="preserve"> IF(C23=0,0,GS(IF(H23&gt;0,H23,G23),F23,I23))</f>
        <v>140</v>
      </c>
      <c r="K23" s="763">
        <f>IF(C23=0,0,HEADING(F23,IF(G23=0,H23,G23),I23,VLOOKUP(B23,Wpt_Table,5,FALSE)))</f>
        <v>129</v>
      </c>
      <c r="L23" s="764">
        <f>IF(C23=0,0,(E23/J23)*"1:00"+MAXA((D23-V16)/1000*"0:00:30","0:02:00"))</f>
        <v>4.6626984126984126E-3</v>
      </c>
      <c r="M23" s="851"/>
      <c r="N23" s="852"/>
      <c r="O23" s="223">
        <f>IF(C23=0,0,Bingo_fuel(SUM(E24:$E$25),J23,$V$8,$R$12,VLOOKUP($E$2,Type_Data,3,FALSE),$V$5,$W$13-$W$12,$V$7))</f>
        <v>514.1</v>
      </c>
      <c r="P23" s="828"/>
      <c r="Q23" s="853"/>
      <c r="R23" s="854"/>
      <c r="S23" s="459" t="s">
        <v>3</v>
      </c>
      <c r="T23" s="420">
        <f>MAX(T21-T22-T10,0)</f>
        <v>879.40000000000032</v>
      </c>
      <c r="U23" s="422">
        <f>MAX(U21-U22-U10,0)</f>
        <v>1077.7000000000003</v>
      </c>
      <c r="V23" s="422">
        <f>MAX(V21-V22-V10,0)</f>
        <v>1150.8000000000002</v>
      </c>
      <c r="W23" s="421">
        <f>MAX(W21-W22-W10,0)</f>
        <v>1247.0000000000005</v>
      </c>
      <c r="X23" s="58"/>
      <c r="Y23" s="20"/>
      <c r="Z23" s="20"/>
      <c r="AA23" s="22"/>
      <c r="AB23" s="20"/>
      <c r="AC23" s="20"/>
      <c r="AD23" s="42"/>
      <c r="AE23" s="20"/>
      <c r="AF23" s="23"/>
      <c r="AG23" s="23"/>
      <c r="AH23" s="23"/>
      <c r="AI23" s="23"/>
      <c r="AJ23" s="23"/>
      <c r="AK23" s="23"/>
      <c r="AL23" s="20"/>
      <c r="AM23" s="20"/>
      <c r="AN23" s="24"/>
      <c r="AO23" s="40"/>
      <c r="AP23" s="41"/>
      <c r="AQ23" s="23"/>
      <c r="AR23" s="23"/>
      <c r="AS23" s="23"/>
      <c r="AT23" s="23"/>
      <c r="AU23" s="23"/>
      <c r="AV23" s="23"/>
      <c r="AW23" s="20"/>
    </row>
    <row r="24" spans="1:49" ht="18.75" customHeight="1" thickBot="1">
      <c r="A24" s="1116" t="str">
        <f>IF(B23&gt;0,CONCATENATE("LEG ",SUM($P$54:P56)),0)</f>
        <v>LEG 3</v>
      </c>
      <c r="B24" s="228">
        <f>IF(C24=0,0,C23)</f>
        <v>0</v>
      </c>
      <c r="C24" s="762"/>
      <c r="D24" s="226"/>
      <c r="E24" s="223">
        <f>IF(C24=0,0,distance(VLOOKUP(B24,Wpt_Table,3,FALSE),VLOOKUP(B24,Wpt_Table,4,FALSE),VLOOKUP(C24,Wpt_Table,3,FALSE),VLOOKUP(C24,Wpt_Table,4,FALSE)))</f>
        <v>0</v>
      </c>
      <c r="F24" s="763">
        <f>IF(C24=0,0,TRACK(VLOOKUP(B24,Wpt_Table,3,FALSE),VLOOKUP(B24,Wpt_Table,4,FALSE),VLOOKUP(C24,Wpt_Table,3,FALSE),VLOOKUP(C24,Wpt_Table,4,FALSE)))</f>
        <v>0</v>
      </c>
      <c r="G24" s="1096">
        <f>IF(OR(C24=0,H24&gt;0),0,VLOOKUP($E$2,Type_Data,5,FALSE))</f>
        <v>0</v>
      </c>
      <c r="H24" s="1097"/>
      <c r="I24" s="216">
        <f>IF(C24=0,0,$I$23)</f>
        <v>0</v>
      </c>
      <c r="J24" s="929">
        <f xml:space="preserve"> IF(C24=0,0,GS(IF(H24&gt;0,H24,G24),F24,I24))</f>
        <v>0</v>
      </c>
      <c r="K24" s="763">
        <f>IF(C24=0,0,HEADING(F24,IF(G24=0,H24,G24),I24,VLOOKUP(B24,Wpt_Table,5,FALSE)))</f>
        <v>0</v>
      </c>
      <c r="L24" s="764">
        <f>IF(B24=0,0,(E24/J24)*"1:00"+IF(D24&gt;D23,"0:00:30"/1000*(D24-D23),0))</f>
        <v>0</v>
      </c>
      <c r="M24" s="851"/>
      <c r="N24" s="852"/>
      <c r="O24" s="223">
        <f>IF(C24=0,0,Bingo_fuel(SUM(E25:$E$25),J24,$V$8,$R$12,VLOOKUP($E$2,Type_Data,3,FALSE),$V$5,$W$13-$W$12,$V$7))</f>
        <v>0</v>
      </c>
      <c r="P24" s="828"/>
      <c r="Q24" s="853"/>
      <c r="R24" s="854"/>
      <c r="S24" s="459" t="s">
        <v>365</v>
      </c>
      <c r="T24" s="420"/>
      <c r="U24" s="422"/>
      <c r="V24" s="422"/>
      <c r="W24" s="421"/>
      <c r="X24" s="58"/>
      <c r="Y24" s="20"/>
      <c r="Z24" s="25"/>
      <c r="AA24" s="23"/>
      <c r="AB24" s="20"/>
      <c r="AC24" s="20"/>
      <c r="AD24" s="42"/>
      <c r="AE24" s="20"/>
      <c r="AF24" s="23"/>
      <c r="AG24" s="23"/>
      <c r="AH24" s="23"/>
      <c r="AI24" s="23"/>
      <c r="AJ24" s="23"/>
      <c r="AK24" s="23"/>
      <c r="AL24" s="20"/>
      <c r="AM24" s="20"/>
      <c r="AN24" s="24"/>
      <c r="AO24" s="40"/>
      <c r="AP24" s="24"/>
      <c r="AQ24" s="24"/>
      <c r="AR24" s="24"/>
      <c r="AS24" s="24"/>
      <c r="AT24" s="24"/>
      <c r="AU24" s="24"/>
      <c r="AV24" s="24"/>
      <c r="AW24" s="20"/>
    </row>
    <row r="25" spans="1:49" ht="18.75" customHeight="1" thickTop="1" thickBot="1">
      <c r="A25" s="1116"/>
      <c r="B25" s="228">
        <f>IF(C25=0,0,C24)</f>
        <v>0</v>
      </c>
      <c r="C25" s="762"/>
      <c r="D25" s="226"/>
      <c r="E25" s="223">
        <f>IF(C25=0,0,distance(VLOOKUP(B25,Wpt_Table,3,FALSE),VLOOKUP(B25,Wpt_Table,4,FALSE),VLOOKUP(C25,Wpt_Table,3,FALSE),VLOOKUP(C25,Wpt_Table,4,FALSE)))</f>
        <v>0</v>
      </c>
      <c r="F25" s="763">
        <f>IF(C25=0,0,TRACK(VLOOKUP(B25,Wpt_Table,3,FALSE),VLOOKUP(B25,Wpt_Table,4,FALSE),VLOOKUP(C25,Wpt_Table,3,FALSE),VLOOKUP(C25,Wpt_Table,4,FALSE)))</f>
        <v>0</v>
      </c>
      <c r="G25" s="1096">
        <f>IF(OR(C25=0,H25&gt;0),0,VLOOKUP($E$2,Type_Data,5,FALSE))</f>
        <v>0</v>
      </c>
      <c r="H25" s="1097"/>
      <c r="I25" s="216">
        <f>IF(C25=0,0,$I$23)</f>
        <v>0</v>
      </c>
      <c r="J25" s="929">
        <f xml:space="preserve"> IF(C25=0,0,GS(IF(H25&gt;0,H25,G25),F25,I25))</f>
        <v>0</v>
      </c>
      <c r="K25" s="763">
        <f>IF(C25=0,0,HEADING(F25,IF(G25=0,H25,G25),I25,VLOOKUP(B25,Wpt_Table,5,FALSE)))</f>
        <v>0</v>
      </c>
      <c r="L25" s="764">
        <f>IF(B25=0,0,(E25/J25)*"1:00"+IF(D25&gt;D24,"0:00:30"/1000*(D25-D24),0))</f>
        <v>0</v>
      </c>
      <c r="M25" s="851"/>
      <c r="N25" s="852"/>
      <c r="O25" s="223">
        <f>IF(C25=0,0,Bingo_fuel(0,J25,$V$8,$R$12,VLOOKUP($E$2,Type_Data,3,FALSE),$V$5,$W$13-$W$12,$V$7))</f>
        <v>0</v>
      </c>
      <c r="P25" s="828"/>
      <c r="Q25" s="853"/>
      <c r="R25" s="854"/>
      <c r="S25" s="1077" t="str">
        <f>IF(RTOM!L4=FALSE,"RAMP MASS (LBS)",IF(RTOM!L4=TRUE,"RAMP MASS (KGS)","RAMP MASS"))</f>
        <v>RAMP MASS (KGS)</v>
      </c>
      <c r="T25" s="1078"/>
      <c r="U25" s="1078"/>
      <c r="V25" s="1078"/>
      <c r="W25" s="1079"/>
      <c r="X25" s="58"/>
      <c r="Y25" s="26"/>
      <c r="Z25" s="26"/>
      <c r="AA25" s="26"/>
      <c r="AB25" s="20"/>
      <c r="AC25" s="20"/>
      <c r="AD25" s="42"/>
      <c r="AE25" s="20"/>
      <c r="AF25" s="45"/>
      <c r="AG25" s="41"/>
      <c r="AH25" s="41"/>
      <c r="AI25" s="41"/>
      <c r="AJ25" s="41"/>
      <c r="AK25" s="41"/>
      <c r="AL25" s="20"/>
      <c r="AM25" s="20"/>
      <c r="AN25" s="24"/>
      <c r="AO25" s="33"/>
      <c r="AP25" s="24"/>
      <c r="AQ25" s="23"/>
      <c r="AR25" s="23"/>
      <c r="AS25" s="23"/>
      <c r="AT25" s="23"/>
      <c r="AU25" s="23"/>
      <c r="AV25" s="23"/>
      <c r="AW25" s="20"/>
    </row>
    <row r="26" spans="1:49" ht="18.75" customHeight="1" thickTop="1">
      <c r="A26" s="1116"/>
      <c r="B26" s="958"/>
      <c r="C26" s="941"/>
      <c r="D26" s="933" t="s">
        <v>276</v>
      </c>
      <c r="E26" s="959" t="str">
        <f>IF(SUM(E23:E25)=0,0,TEXT(SUM(E23:E25),0))</f>
        <v>11</v>
      </c>
      <c r="F26" s="940" t="s">
        <v>279</v>
      </c>
      <c r="G26" s="1082"/>
      <c r="H26" s="1082"/>
      <c r="I26" s="945"/>
      <c r="J26" s="946"/>
      <c r="K26" s="938" t="s">
        <v>64</v>
      </c>
      <c r="L26" s="939">
        <f>IF(SUM(L23:L25)=0,0,MAX("0:03",SUM(L23:L25)))</f>
        <v>4.6626984126984126E-3</v>
      </c>
      <c r="M26" s="943"/>
      <c r="N26" s="603"/>
      <c r="O26" s="604"/>
      <c r="P26" s="605"/>
      <c r="Q26" s="609"/>
      <c r="R26" s="610"/>
      <c r="S26" s="458" t="s">
        <v>4</v>
      </c>
      <c r="T26" s="238">
        <f>IF($D$2=0,0,$G$2+$U$2)</f>
        <v>4963.8999999999996</v>
      </c>
      <c r="U26" s="238">
        <f t="shared" ref="U26:W26" si="8">IF($D$2=0,0,$G$2+$U$2)</f>
        <v>4963.8999999999996</v>
      </c>
      <c r="V26" s="238">
        <f t="shared" si="8"/>
        <v>4963.8999999999996</v>
      </c>
      <c r="W26" s="381">
        <f t="shared" si="8"/>
        <v>4963.8999999999996</v>
      </c>
      <c r="X26" s="58"/>
      <c r="Y26" s="27"/>
      <c r="Z26" s="27"/>
      <c r="AA26" s="20"/>
      <c r="AB26" s="44"/>
      <c r="AC26" s="44"/>
      <c r="AD26" s="45"/>
      <c r="AE26" s="20"/>
      <c r="AF26" s="33"/>
      <c r="AG26" s="23"/>
      <c r="AH26" s="23"/>
      <c r="AI26" s="23"/>
      <c r="AJ26" s="23"/>
      <c r="AK26" s="24"/>
      <c r="AL26" s="24"/>
      <c r="AM26" s="24"/>
      <c r="AN26" s="24"/>
      <c r="AO26" s="33"/>
      <c r="AP26" s="24"/>
      <c r="AQ26" s="23"/>
      <c r="AR26" s="23"/>
      <c r="AS26" s="23"/>
      <c r="AT26" s="23"/>
      <c r="AU26" s="23"/>
      <c r="AV26" s="23"/>
      <c r="AW26" s="20"/>
    </row>
    <row r="27" spans="1:49" ht="18.75" customHeight="1">
      <c r="A27" s="1116"/>
      <c r="B27" s="665" t="s">
        <v>50</v>
      </c>
      <c r="C27" s="762"/>
      <c r="D27" s="226"/>
      <c r="E27" s="223">
        <f>IF(C27=0,0,distance(VLOOKUP(V4,Wpt_Table,3,FALSE),VLOOKUP(V4,Wpt_Table,4,FALSE),VLOOKUP(C27,Wpt_Table,3,FALSE),VLOOKUP(C27,Wpt_Table,4,FALSE)))</f>
        <v>0</v>
      </c>
      <c r="F27" s="763">
        <f>IF(C27=0,0,TRACK(VLOOKUP(V4,Wpt_Table,3,FALSE),VLOOKUP(V4,Wpt_Table,4,FALSE),VLOOKUP(C27,Wpt_Table,3,FALSE),VLOOKUP(C27,Wpt_Table,4,FALSE)))</f>
        <v>0</v>
      </c>
      <c r="G27" s="1096">
        <f>IF(OR(C27=0,H27&gt;0),0,VLOOKUP($E$2,Type_Data,5,FALSE))</f>
        <v>0</v>
      </c>
      <c r="H27" s="1097"/>
      <c r="I27" s="226"/>
      <c r="J27" s="929">
        <f xml:space="preserve"> IF(C27=0,0,GS(IF(H27&lt;&gt;"",H27,G27),F27,I27))</f>
        <v>0</v>
      </c>
      <c r="K27" s="763">
        <f>IF(C27=0,0,HEADING(F27,IF(G27=0,H27,G27),I27,VLOOKUP(C27,Wpt_Table,5,FALSE)))</f>
        <v>0</v>
      </c>
      <c r="L27" s="764">
        <f>IF(C27=0,0,(E27/J27)*"1:00"+D27/1000*"0:00:30")</f>
        <v>0</v>
      </c>
      <c r="M27" s="834"/>
      <c r="N27" s="834"/>
      <c r="O27" s="223"/>
      <c r="P27" s="828"/>
      <c r="Q27" s="848"/>
      <c r="R27" s="849"/>
      <c r="S27" s="453" t="s">
        <v>69</v>
      </c>
      <c r="T27" s="405"/>
      <c r="U27" s="405"/>
      <c r="V27" s="405"/>
      <c r="W27" s="407"/>
      <c r="X27" s="58"/>
      <c r="Y27" s="27"/>
      <c r="Z27" s="27"/>
      <c r="AA27" s="20"/>
      <c r="AB27" s="20"/>
      <c r="AC27" s="20"/>
      <c r="AD27" s="45"/>
      <c r="AE27" s="20"/>
      <c r="AF27" s="24"/>
      <c r="AG27" s="24"/>
      <c r="AH27" s="20"/>
      <c r="AI27" s="20"/>
      <c r="AJ27" s="20"/>
      <c r="AK27" s="24"/>
      <c r="AL27" s="24"/>
      <c r="AM27" s="24"/>
      <c r="AN27" s="24"/>
      <c r="AO27" s="33"/>
      <c r="AP27" s="24"/>
      <c r="AQ27" s="23"/>
      <c r="AR27" s="23"/>
      <c r="AS27" s="23"/>
      <c r="AT27" s="23"/>
      <c r="AU27" s="23"/>
      <c r="AV27" s="23"/>
      <c r="AW27" s="20"/>
    </row>
    <row r="28" spans="1:49" ht="18.75" customHeight="1">
      <c r="A28" s="1116"/>
      <c r="B28" s="379" t="s">
        <v>311</v>
      </c>
      <c r="C28" s="376" t="s">
        <v>332</v>
      </c>
      <c r="D28" s="377" t="s">
        <v>333</v>
      </c>
      <c r="E28" s="377" t="s">
        <v>336</v>
      </c>
      <c r="F28" s="924" t="s">
        <v>32</v>
      </c>
      <c r="G28" s="1070" t="s">
        <v>28</v>
      </c>
      <c r="H28" s="1071"/>
      <c r="I28" s="1070" t="s">
        <v>40</v>
      </c>
      <c r="J28" s="1083"/>
      <c r="K28" s="1083"/>
      <c r="L28" s="1071"/>
      <c r="M28" s="924" t="s">
        <v>33</v>
      </c>
      <c r="N28" s="374" t="s">
        <v>34</v>
      </c>
      <c r="O28" s="925" t="s">
        <v>331</v>
      </c>
      <c r="P28" s="494" t="s">
        <v>334</v>
      </c>
      <c r="Q28" s="494" t="s">
        <v>317</v>
      </c>
      <c r="R28" s="497" t="s">
        <v>318</v>
      </c>
      <c r="S28" s="453" t="s">
        <v>67</v>
      </c>
      <c r="T28" s="405"/>
      <c r="U28" s="405"/>
      <c r="V28" s="405"/>
      <c r="W28" s="408"/>
      <c r="X28" s="103"/>
      <c r="Y28" s="23"/>
      <c r="Z28" s="23"/>
      <c r="AA28" s="20"/>
      <c r="AB28" s="20"/>
      <c r="AC28" s="20"/>
      <c r="AD28" s="33"/>
      <c r="AE28" s="20"/>
      <c r="AF28" s="46"/>
      <c r="AG28" s="24"/>
      <c r="AH28" s="24"/>
      <c r="AI28" s="24"/>
      <c r="AJ28" s="24"/>
      <c r="AK28" s="24"/>
      <c r="AL28" s="24"/>
      <c r="AM28" s="24"/>
      <c r="AN28" s="24"/>
      <c r="AO28" s="24"/>
      <c r="AP28" s="39"/>
      <c r="AQ28" s="24"/>
      <c r="AR28" s="24"/>
      <c r="AS28" s="24"/>
      <c r="AT28" s="24"/>
      <c r="AU28" s="24"/>
      <c r="AV28" s="23"/>
      <c r="AW28" s="20"/>
    </row>
    <row r="29" spans="1:49" ht="18.75" customHeight="1" thickBot="1">
      <c r="A29" s="262"/>
      <c r="B29" s="926"/>
      <c r="C29" s="378"/>
      <c r="D29" s="928"/>
      <c r="E29" s="928"/>
      <c r="F29" s="500" t="str">
        <f>IF($P$2&gt;""," + 3","+ 2")</f>
        <v>+ 2</v>
      </c>
      <c r="G29" s="1127">
        <f>IF(V22=0,0,IF(V29&gt;0,V29,V22)/VLOOKUP(E2,Type_Data,3,FALSE)*"1:00")</f>
        <v>5.558531746031746E-2</v>
      </c>
      <c r="H29" s="1128"/>
      <c r="I29" s="1101" t="str">
        <f>IF(T3&lt;&gt;0,(V3&amp;" - "&amp;V4),"")</f>
        <v>DWG - CAZ</v>
      </c>
      <c r="J29" s="1102"/>
      <c r="K29" s="1102"/>
      <c r="L29" s="1103"/>
      <c r="M29" s="928"/>
      <c r="N29" s="378"/>
      <c r="O29" s="927"/>
      <c r="P29" s="783"/>
      <c r="Q29" s="784"/>
      <c r="R29" s="784"/>
      <c r="S29" s="453" t="s">
        <v>451</v>
      </c>
      <c r="T29" s="405"/>
      <c r="U29" s="405"/>
      <c r="V29" s="405"/>
      <c r="W29" s="406"/>
      <c r="X29" s="58"/>
      <c r="Y29" s="23"/>
      <c r="Z29" s="23"/>
      <c r="AA29" s="20"/>
      <c r="AB29" s="44"/>
      <c r="AC29" s="44"/>
      <c r="AD29" s="45"/>
      <c r="AE29" s="20"/>
      <c r="AF29" s="41"/>
      <c r="AG29" s="47"/>
      <c r="AH29" s="29"/>
      <c r="AI29" s="29"/>
      <c r="AJ29" s="29"/>
      <c r="AK29" s="47"/>
      <c r="AL29" s="23"/>
      <c r="AM29" s="23"/>
      <c r="AN29" s="23"/>
      <c r="AO29" s="24"/>
      <c r="AP29" s="27"/>
      <c r="AQ29" s="23"/>
      <c r="AR29" s="23"/>
      <c r="AS29" s="23"/>
      <c r="AT29" s="23"/>
      <c r="AU29" s="23"/>
      <c r="AV29" s="23"/>
      <c r="AW29" s="20"/>
    </row>
    <row r="30" spans="1:49" ht="18.75" customHeight="1" thickTop="1" thickBot="1">
      <c r="A30" s="961"/>
      <c r="B30" s="412" t="s">
        <v>23</v>
      </c>
      <c r="C30" s="412" t="s">
        <v>24</v>
      </c>
      <c r="D30" s="412" t="s">
        <v>25</v>
      </c>
      <c r="E30" s="412" t="s">
        <v>26</v>
      </c>
      <c r="F30" s="412" t="s">
        <v>27</v>
      </c>
      <c r="G30" s="1131" t="s">
        <v>31</v>
      </c>
      <c r="H30" s="1132"/>
      <c r="I30" s="412" t="s">
        <v>45</v>
      </c>
      <c r="J30" s="412" t="s">
        <v>14</v>
      </c>
      <c r="K30" s="412" t="s">
        <v>35</v>
      </c>
      <c r="L30" s="412" t="s">
        <v>29</v>
      </c>
      <c r="M30" s="532" t="s">
        <v>30</v>
      </c>
      <c r="N30" s="412" t="s">
        <v>12</v>
      </c>
      <c r="O30" s="410" t="s">
        <v>314</v>
      </c>
      <c r="P30" s="410" t="s">
        <v>71</v>
      </c>
      <c r="Q30" s="412" t="s">
        <v>315</v>
      </c>
      <c r="R30" s="414" t="s">
        <v>316</v>
      </c>
      <c r="S30" s="462" t="s">
        <v>61</v>
      </c>
      <c r="T30" s="244">
        <f>IF(AND(OR(T27&gt;0,T28&gt;0),T29&gt;0),SUM(T26:T29),0)</f>
        <v>0</v>
      </c>
      <c r="U30" s="245">
        <f>IF(AND(OR(U27&gt;0,U28&gt;0),U29&gt;0),SUM(U26:U29),0)</f>
        <v>0</v>
      </c>
      <c r="V30" s="245">
        <f>IF(AND(OR(V27&gt;0,V28&gt;0),V29&gt;0),SUM(V26:V29),0)</f>
        <v>0</v>
      </c>
      <c r="W30" s="246">
        <f>IF(AND(OR(W27&gt;0,W28&gt;0),W29&gt;0),SUM(W26:W29),0)</f>
        <v>0</v>
      </c>
      <c r="X30" s="105"/>
      <c r="Y30" s="23"/>
      <c r="Z30" s="23"/>
      <c r="AA30" s="20"/>
      <c r="AB30" s="20"/>
      <c r="AC30" s="20"/>
      <c r="AD30" s="45"/>
      <c r="AE30" s="20"/>
      <c r="AF30" s="20"/>
      <c r="AG30" s="20"/>
      <c r="AH30" s="48"/>
      <c r="AI30" s="48"/>
      <c r="AJ30" s="48"/>
      <c r="AK30" s="48"/>
      <c r="AL30" s="48"/>
      <c r="AM30" s="45"/>
      <c r="AN30" s="41"/>
      <c r="AO30" s="24"/>
      <c r="AP30" s="39"/>
      <c r="AQ30" s="23"/>
      <c r="AR30" s="23"/>
      <c r="AS30" s="23"/>
      <c r="AT30" s="23"/>
      <c r="AU30" s="23"/>
      <c r="AV30" s="23"/>
      <c r="AW30" s="20"/>
    </row>
    <row r="31" spans="1:49" ht="18.75" customHeight="1" thickTop="1" thickBot="1">
      <c r="A31" s="1133" t="str">
        <f>IF(B16&gt;0,CONCATENATE("LEG ",SUM($P$54:P57)),0)</f>
        <v>LEG 4</v>
      </c>
      <c r="B31" s="228" t="str">
        <f>IF(C31=0,0,V4)</f>
        <v>CAZ</v>
      </c>
      <c r="C31" s="762" t="s">
        <v>206</v>
      </c>
      <c r="D31" s="226">
        <v>500</v>
      </c>
      <c r="E31" s="223">
        <f>IF(C31=0,0,distance(VLOOKUP(B31,Wpt_Table,3,FALSE),VLOOKUP(B31,Wpt_Table,4,FALSE),VLOOKUP(C31,Wpt_Table,3,FALSE),VLOOKUP(C31,Wpt_Table,4,FALSE)))</f>
        <v>48</v>
      </c>
      <c r="F31" s="763">
        <f>IF(C31=0,0,TRACK(VLOOKUP(B31,Wpt_Table,3,FALSE),VLOOKUP(B31,Wpt_Table,4,FALSE),VLOOKUP(C31,Wpt_Table,3,FALSE),VLOOKUP(C31,Wpt_Table,4,FALSE)))</f>
        <v>290</v>
      </c>
      <c r="G31" s="1125">
        <f>IF(OR(C31=0,H31&lt;&gt;""),0,VLOOKUP($E$2,Type_Data,5,FALSE))</f>
        <v>140</v>
      </c>
      <c r="H31" s="1126"/>
      <c r="I31" s="850"/>
      <c r="J31" s="929">
        <f xml:space="preserve"> IF(C31=0,0,GS(IF(H31&lt;&gt;"",H31,G31),F31,I31))</f>
        <v>140</v>
      </c>
      <c r="K31" s="763">
        <f>IF(C31=0,0,HEADING(F31,IF(G31=0,H31,G31),I31,VLOOKUP(B31,Wpt_Table,5,FALSE)))</f>
        <v>283</v>
      </c>
      <c r="L31" s="764">
        <f>IF(C31=0,0,(E31/J31)*"1:00"+MAXA((D31-W16)/1000*"0:00:30","0:02:00"))</f>
        <v>1.5674603174603174E-2</v>
      </c>
      <c r="M31" s="842"/>
      <c r="N31" s="843"/>
      <c r="O31" s="223">
        <f>IF(C31=0,0,Bingo_fuel(SUM(E32:$E$38),J31,$W$8,$R$12,VLOOKUP($E$2,Type_Data,3,FALSE),$W$5,,$W$7))</f>
        <v>292.5</v>
      </c>
      <c r="P31" s="828"/>
      <c r="Q31" s="844"/>
      <c r="R31" s="845"/>
      <c r="S31" s="1077" t="s">
        <v>335</v>
      </c>
      <c r="T31" s="1078"/>
      <c r="U31" s="1078"/>
      <c r="V31" s="1078"/>
      <c r="W31" s="1079"/>
      <c r="X31" s="105"/>
      <c r="Y31" s="28"/>
      <c r="Z31" s="28"/>
      <c r="AA31" s="20"/>
      <c r="AB31" s="20"/>
      <c r="AC31" s="20"/>
      <c r="AD31" s="33"/>
      <c r="AE31" s="20"/>
      <c r="AF31" s="20"/>
      <c r="AG31" s="20"/>
      <c r="AH31" s="46"/>
      <c r="AI31" s="46"/>
      <c r="AJ31" s="46"/>
      <c r="AK31" s="46"/>
      <c r="AL31" s="46"/>
      <c r="AM31" s="45"/>
      <c r="AN31" s="41"/>
      <c r="AO31" s="24"/>
      <c r="AP31" s="39"/>
      <c r="AQ31" s="23"/>
      <c r="AR31" s="23"/>
      <c r="AS31" s="23"/>
      <c r="AT31" s="23"/>
      <c r="AU31" s="23"/>
      <c r="AV31" s="23"/>
      <c r="AW31" s="20"/>
    </row>
    <row r="32" spans="1:49" ht="18.75" customHeight="1" thickTop="1">
      <c r="A32" s="1133"/>
      <c r="B32" s="228" t="str">
        <f>IF(C32=0,0,C31)</f>
        <v>RABO</v>
      </c>
      <c r="C32" s="762" t="s">
        <v>153</v>
      </c>
      <c r="D32" s="226">
        <v>500</v>
      </c>
      <c r="E32" s="223">
        <f>IF(C32=0,0,distance(VLOOKUP(B32,Wpt_Table,3,FALSE),VLOOKUP(B32,Wpt_Table,4,FALSE),VLOOKUP(C32,Wpt_Table,3,FALSE),VLOOKUP(C32,Wpt_Table,4,FALSE)))</f>
        <v>15</v>
      </c>
      <c r="F32" s="763">
        <f>IF(C32=0,0,TRACK(VLOOKUP(B32,Wpt_Table,3,FALSE),VLOOKUP(B32,Wpt_Table,4,FALSE),VLOOKUP(C32,Wpt_Table,3,FALSE),VLOOKUP(C32,Wpt_Table,4,FALSE)))</f>
        <v>275</v>
      </c>
      <c r="G32" s="1096">
        <f t="shared" ref="G32" si="9">IF(OR(C32=0,H32&gt;0),0,VLOOKUP($E$2,Type_Data,5,FALSE))</f>
        <v>140</v>
      </c>
      <c r="H32" s="1097"/>
      <c r="I32" s="216">
        <f t="shared" ref="I32:I38" si="10">IF(C32=0,0,$I$31)</f>
        <v>0</v>
      </c>
      <c r="J32" s="965">
        <f xml:space="preserve"> IF(C32=0,0,GS(IF(H32&gt;0,H32,G32),F32,I32))</f>
        <v>140</v>
      </c>
      <c r="K32" s="763">
        <f>IF(C32=0,0,HEADING(F32,IF(G32=0,H32,G32),I32,VLOOKUP(B32,Wpt_Table,5,FALSE)))</f>
        <v>268</v>
      </c>
      <c r="L32" s="764">
        <f>IF(B32=0,0,(E32/J32)*"1:00"+IF(D32&gt;D31,"0:00:30"/1000*(D32-D31),0))</f>
        <v>4.464285714285714E-3</v>
      </c>
      <c r="M32" s="842"/>
      <c r="N32" s="843"/>
      <c r="O32" s="223">
        <f>IF(C32=0,0,Bingo_fuel(SUM(E33:$E$38),J32,$W$8,$R$12,VLOOKUP($E$2,Type_Data,3,FALSE),$W$5,,$W$7))</f>
        <v>243</v>
      </c>
      <c r="P32" s="828"/>
      <c r="Q32" s="844"/>
      <c r="R32" s="845"/>
      <c r="S32" s="465" t="s">
        <v>312</v>
      </c>
      <c r="T32" s="382">
        <f>IF(T22=0,0,PNR((IF(T29&gt;0,T29,T22)-T8)/VLOOKUP(FrontPage!$F$5,Type_Data,3,FALSE),$F$4,IF(H4&lt;&gt;"",H4,G4),I$4,$J$4))</f>
        <v>151</v>
      </c>
      <c r="U32" s="383">
        <f>IF(U22=0,0,PNR((IF(U29&gt;0,U29,U22)-U8)/VLOOKUP(FrontPage!$F$5,Type_Data,3,FALSE),$F$16,IF(H16&lt;&gt;"",H16,G16),J$16,$J$16))</f>
        <v>117</v>
      </c>
      <c r="V32" s="383">
        <f>IF(V22=0,0,PNR((IF(V29&gt;0,V29,V22)-V8)/VLOOKUP(FrontPage!$F$5,Type_Data,3,FALSE),$F$23,IF(H23&lt;&gt;"",H23,G23),K$23,$J$23))</f>
        <v>102</v>
      </c>
      <c r="W32" s="384">
        <f>IF(W22=0,0,PNR((IF(W29&gt;0,W29,W22)-W8)/VLOOKUP(FrontPage!$F$5,Type_Data,3,FALSE),$F$31,IF(H31&lt;&gt;"",H31,G31),L$31,$J$31))</f>
        <v>42</v>
      </c>
      <c r="X32" s="108"/>
      <c r="Y32" s="28"/>
      <c r="Z32" s="28"/>
      <c r="AA32" s="20"/>
      <c r="AB32" s="44"/>
      <c r="AC32" s="44"/>
      <c r="AD32" s="45"/>
      <c r="AE32" s="20"/>
      <c r="AF32" s="41"/>
      <c r="AG32" s="47"/>
      <c r="AH32" s="29"/>
      <c r="AI32" s="29"/>
      <c r="AJ32" s="29"/>
      <c r="AK32" s="47"/>
      <c r="AL32" s="23"/>
      <c r="AM32" s="23"/>
      <c r="AN32" s="23"/>
      <c r="AO32" s="24"/>
      <c r="AP32" s="41"/>
      <c r="AQ32" s="23"/>
      <c r="AR32" s="23"/>
      <c r="AS32" s="23"/>
      <c r="AT32" s="23"/>
      <c r="AU32" s="23"/>
      <c r="AV32" s="24"/>
      <c r="AW32" s="20"/>
    </row>
    <row r="33" spans="1:49" ht="18.75" customHeight="1">
      <c r="A33" s="1133"/>
      <c r="B33" s="228" t="str">
        <f>IF(C33=0,0,C32)</f>
        <v>GUM</v>
      </c>
      <c r="C33" s="762" t="s">
        <v>373</v>
      </c>
      <c r="D33" s="226">
        <v>500</v>
      </c>
      <c r="E33" s="223">
        <f>IF(C33=0,0,distance(VLOOKUP(B33,Wpt_Table,3,FALSE),VLOOKUP(B33,Wpt_Table,4,FALSE),VLOOKUP(C33,Wpt_Table,3,FALSE),VLOOKUP(C33,Wpt_Table,4,FALSE)))</f>
        <v>5</v>
      </c>
      <c r="F33" s="763">
        <f>IF(C33=0,0,TRACK(VLOOKUP(B33,Wpt_Table,3,FALSE),VLOOKUP(B33,Wpt_Table,4,FALSE),VLOOKUP(C33,Wpt_Table,3,FALSE),VLOOKUP(C33,Wpt_Table,4,FALSE)))</f>
        <v>7</v>
      </c>
      <c r="G33" s="1096">
        <f t="shared" ref="G33:G38" si="11">IF(OR(C33=0,H33&gt;0),0,VLOOKUP($E$2,Type_Data,5,FALSE))</f>
        <v>140</v>
      </c>
      <c r="H33" s="1097"/>
      <c r="I33" s="216">
        <f t="shared" si="10"/>
        <v>0</v>
      </c>
      <c r="J33" s="980">
        <f xml:space="preserve"> IF(C33=0,0,GS(IF(H33&gt;0,H33,G33),F33,I33))</f>
        <v>140</v>
      </c>
      <c r="K33" s="763">
        <f>IF(C33=0,0,HEADING(F33,IF(G33=0,H33,G33),I33,VLOOKUP(B33,Wpt_Table,5,FALSE)))</f>
        <v>1</v>
      </c>
      <c r="L33" s="764">
        <f t="shared" ref="L33:L38" si="12">IF(B33=0,0,(E33/J33)*"1:00"+IF(D33&gt;D32,"0:00:30"/1000*(D33-D32),0))</f>
        <v>1.488095238095238E-3</v>
      </c>
      <c r="M33" s="842"/>
      <c r="N33" s="843"/>
      <c r="O33" s="223">
        <f>IF(C33=0,0,Bingo_fuel(SUM(E34:$E$38),J33,$W$8,$R$12,VLOOKUP($E$2,Type_Data,3,FALSE),$W$5,,$W$7))</f>
        <v>226.5</v>
      </c>
      <c r="P33" s="828"/>
      <c r="Q33" s="844"/>
      <c r="R33" s="845"/>
      <c r="S33" s="464" t="s">
        <v>66</v>
      </c>
      <c r="T33" s="385">
        <f>IF(T22=0,0,T32/J4*"1:00")</f>
        <v>4.4940476190476183E-2</v>
      </c>
      <c r="U33" s="386">
        <f>IF(U22=0,0,U32/J16*"1:00")</f>
        <v>3.4821428571428573E-2</v>
      </c>
      <c r="V33" s="386">
        <f>IF(V22=0,0,V32/J23*"1:00")</f>
        <v>3.0357142857142853E-2</v>
      </c>
      <c r="W33" s="387">
        <f>IF(W22=0,0,W32/J31*"1:00")</f>
        <v>1.2499999999999999E-2</v>
      </c>
      <c r="X33" s="109"/>
      <c r="Y33" s="29"/>
      <c r="Z33" s="29"/>
      <c r="AA33" s="20"/>
      <c r="AB33" s="20"/>
      <c r="AC33" s="20"/>
      <c r="AD33" s="45"/>
      <c r="AE33" s="20"/>
      <c r="AF33" s="23"/>
      <c r="AG33" s="47"/>
      <c r="AH33" s="29"/>
      <c r="AI33" s="29"/>
      <c r="AJ33" s="29"/>
      <c r="AK33" s="47"/>
      <c r="AL33" s="45"/>
      <c r="AM33" s="45"/>
      <c r="AN33" s="41"/>
      <c r="AO33" s="24"/>
      <c r="AP33" s="41"/>
      <c r="AQ33" s="23"/>
      <c r="AR33" s="23"/>
      <c r="AS33" s="23"/>
      <c r="AT33" s="23"/>
      <c r="AU33" s="23"/>
      <c r="AV33" s="23"/>
      <c r="AW33" s="20"/>
    </row>
    <row r="34" spans="1:49" ht="18.75" customHeight="1" thickBot="1">
      <c r="A34" s="1133"/>
      <c r="B34" s="228" t="str">
        <f t="shared" ref="B34:B38" si="13">IF(C34=0,0,C33)</f>
        <v>ABSU1</v>
      </c>
      <c r="C34" s="762" t="s">
        <v>237</v>
      </c>
      <c r="D34" s="226">
        <v>500</v>
      </c>
      <c r="E34" s="223">
        <f>IF(C34=0,0,distance(VLOOKUP(B34,Wpt_Table,3,FALSE),VLOOKUP(B34,Wpt_Table,4,FALSE),VLOOKUP(C34,Wpt_Table,3,FALSE),VLOOKUP(C34,Wpt_Table,4,FALSE)))</f>
        <v>5</v>
      </c>
      <c r="F34" s="763">
        <f>IF(C34=0,0,TRACK(VLOOKUP(B34,Wpt_Table,3,FALSE),VLOOKUP(B34,Wpt_Table,4,FALSE),VLOOKUP(C34,Wpt_Table,3,FALSE),VLOOKUP(C34,Wpt_Table,4,FALSE)))</f>
        <v>335</v>
      </c>
      <c r="G34" s="1096">
        <f t="shared" si="11"/>
        <v>140</v>
      </c>
      <c r="H34" s="1097"/>
      <c r="I34" s="216">
        <f t="shared" si="10"/>
        <v>0</v>
      </c>
      <c r="J34" s="980">
        <f xml:space="preserve"> IF(C34=0,0,GS(IF(H34&gt;0,H34,G34),F34,I34))</f>
        <v>140</v>
      </c>
      <c r="K34" s="763">
        <f>IF(C34=0,0,HEADING(F34,IF(G34=0,H34,G34),I34,VLOOKUP(B34,Wpt_Table,5,FALSE)))</f>
        <v>328</v>
      </c>
      <c r="L34" s="764">
        <f t="shared" si="12"/>
        <v>1.488095238095238E-3</v>
      </c>
      <c r="M34" s="842"/>
      <c r="N34" s="843"/>
      <c r="O34" s="223">
        <f>IF(C34=0,0,Bingo_fuel(SUM(E35:$E$38),J34,$W$8,$R$12,VLOOKUP($E$2,Type_Data,3,FALSE),$W$5,,$W$7))</f>
        <v>210</v>
      </c>
      <c r="P34" s="828"/>
      <c r="Q34" s="844"/>
      <c r="R34" s="845"/>
      <c r="S34" s="466" t="s">
        <v>313</v>
      </c>
      <c r="T34" s="388">
        <f>IF(T4=0,0,CP($E$12,$J4,IF(H4&lt;&gt;"",H4,G4),$F4,$I4))</f>
        <v>32</v>
      </c>
      <c r="U34" s="389">
        <f>IF(U4=0,0,CP($E$19,$J16,IF(H16&lt;&gt;"",H16,G16),$F16,$I16))</f>
        <v>1</v>
      </c>
      <c r="V34" s="389">
        <f>IF(V4=0,0,CP($E$26,$J23,IF(H23&lt;&gt;"",H23,G23),$F23,$I23))</f>
        <v>5</v>
      </c>
      <c r="W34" s="390">
        <f>IF(W4=0,0,CP($E$39,$J31,IF(H31&lt;&gt;"",H31,G31),$F31,$I31))</f>
        <v>36</v>
      </c>
      <c r="X34" s="103"/>
      <c r="Y34" s="29"/>
      <c r="Z34" s="29"/>
      <c r="AA34" s="20"/>
      <c r="AB34" s="20"/>
      <c r="AC34" s="20"/>
      <c r="AD34" s="33"/>
      <c r="AE34" s="20"/>
      <c r="AF34" s="20"/>
      <c r="AG34" s="20"/>
      <c r="AH34" s="20"/>
      <c r="AI34" s="20"/>
      <c r="AJ34" s="20"/>
      <c r="AK34" s="24"/>
      <c r="AL34" s="45"/>
      <c r="AM34" s="45"/>
      <c r="AN34" s="41"/>
      <c r="AO34" s="24"/>
      <c r="AP34" s="24"/>
      <c r="AQ34" s="23"/>
      <c r="AR34" s="23"/>
      <c r="AS34" s="23"/>
      <c r="AT34" s="23"/>
      <c r="AU34" s="23"/>
      <c r="AV34" s="23"/>
      <c r="AW34" s="20"/>
    </row>
    <row r="35" spans="1:49" ht="18.75" customHeight="1" thickTop="1" thickBot="1">
      <c r="A35" s="1133"/>
      <c r="B35" s="228">
        <f t="shared" si="13"/>
        <v>0</v>
      </c>
      <c r="C35" s="762"/>
      <c r="D35" s="226"/>
      <c r="E35" s="223">
        <f>IF(C35=0,0,distance(VLOOKUP(B35,Wpt_Table,3,FALSE),VLOOKUP(B35,Wpt_Table,4,FALSE),VLOOKUP(C35,Wpt_Table,3,FALSE),VLOOKUP(C35,Wpt_Table,4,FALSE)))</f>
        <v>0</v>
      </c>
      <c r="F35" s="763">
        <f>IF(C35=0,0,TRACK(VLOOKUP(B35,Wpt_Table,3,FALSE),VLOOKUP(B35,Wpt_Table,4,FALSE),VLOOKUP(C35,Wpt_Table,3,FALSE),VLOOKUP(C35,Wpt_Table,4,FALSE)))</f>
        <v>0</v>
      </c>
      <c r="G35" s="1096">
        <f t="shared" si="11"/>
        <v>0</v>
      </c>
      <c r="H35" s="1097"/>
      <c r="I35" s="216">
        <f t="shared" si="10"/>
        <v>0</v>
      </c>
      <c r="J35" s="980">
        <f xml:space="preserve"> IF(C35=0,0,GS(IF(H35&gt;0,H35,G35),F35,I35))</f>
        <v>0</v>
      </c>
      <c r="K35" s="763">
        <f>IF(C35=0,0,HEADING(F35,IF(G35=0,H35,G35),I35,VLOOKUP(B35,Wpt_Table,5,FALSE)))</f>
        <v>0</v>
      </c>
      <c r="L35" s="764">
        <f t="shared" si="12"/>
        <v>0</v>
      </c>
      <c r="M35" s="842"/>
      <c r="N35" s="843"/>
      <c r="O35" s="223">
        <f>IF(C35=0,0,Bingo_fuel(SUM(E36:$E$38),J35,$W$8,$R$12,VLOOKUP($E$2,Type_Data,3,FALSE),$W$5,,$W$7))</f>
        <v>0</v>
      </c>
      <c r="P35" s="828"/>
      <c r="Q35" s="844"/>
      <c r="R35" s="845"/>
      <c r="S35" s="1077" t="str">
        <f>IF(RTOM!L4=FALSE,"FUEL (LBS)",IF(RTOM!L4=TRUE,"FUEL (KGS)","FUEL"))</f>
        <v>FUEL (KGS)</v>
      </c>
      <c r="T35" s="1078"/>
      <c r="U35" s="1078"/>
      <c r="V35" s="1078"/>
      <c r="W35" s="1079"/>
      <c r="X35" s="106"/>
      <c r="Y35" s="20"/>
      <c r="Z35" s="20"/>
      <c r="AA35" s="20"/>
      <c r="AB35" s="20"/>
      <c r="AC35" s="20"/>
      <c r="AD35" s="45"/>
      <c r="AE35" s="20"/>
      <c r="AF35" s="20"/>
      <c r="AG35" s="20"/>
      <c r="AH35" s="20"/>
      <c r="AI35" s="20"/>
      <c r="AJ35" s="20"/>
      <c r="AK35" s="24"/>
      <c r="AL35" s="23"/>
      <c r="AM35" s="23"/>
      <c r="AN35" s="23"/>
      <c r="AO35" s="33"/>
      <c r="AP35" s="24"/>
      <c r="AQ35" s="23"/>
      <c r="AR35" s="23"/>
      <c r="AS35" s="23"/>
      <c r="AT35" s="23"/>
      <c r="AU35" s="23"/>
      <c r="AV35" s="23"/>
      <c r="AW35" s="20"/>
    </row>
    <row r="36" spans="1:49" ht="18.75" customHeight="1" thickTop="1">
      <c r="A36" s="1133"/>
      <c r="B36" s="228">
        <f t="shared" si="13"/>
        <v>0</v>
      </c>
      <c r="C36" s="762"/>
      <c r="D36" s="226"/>
      <c r="E36" s="223">
        <f>IF(C36=0,0,distance(VLOOKUP(B36,Wpt_Table,3,FALSE),VLOOKUP(B36,Wpt_Table,4,FALSE),VLOOKUP(C36,Wpt_Table,3,FALSE),VLOOKUP(C36,Wpt_Table,4,FALSE)))</f>
        <v>0</v>
      </c>
      <c r="F36" s="763">
        <f>IF(C36=0,0,TRACK(VLOOKUP(B36,Wpt_Table,3,FALSE),VLOOKUP(B36,Wpt_Table,4,FALSE),VLOOKUP(C36,Wpt_Table,3,FALSE),VLOOKUP(C36,Wpt_Table,4,FALSE)))</f>
        <v>0</v>
      </c>
      <c r="G36" s="1096">
        <f t="shared" si="11"/>
        <v>0</v>
      </c>
      <c r="H36" s="1097"/>
      <c r="I36" s="216">
        <f t="shared" si="10"/>
        <v>0</v>
      </c>
      <c r="J36" s="980">
        <f xml:space="preserve"> IF(C36=0,0,GS(IF(H36&gt;0,H36,G36),F36,I36))</f>
        <v>0</v>
      </c>
      <c r="K36" s="763">
        <f>IF(C36=0,0,HEADING(F36,IF(G36=0,H36,G36),I36,VLOOKUP(B36,Wpt_Table,5,FALSE)))</f>
        <v>0</v>
      </c>
      <c r="L36" s="764">
        <f t="shared" si="12"/>
        <v>0</v>
      </c>
      <c r="M36" s="842"/>
      <c r="N36" s="843"/>
      <c r="O36" s="223">
        <f>IF(C36=0,0,Bingo_fuel(SUM(E37:$E$38),J36,$W$8,$R$12,VLOOKUP($E$2,Type_Data,3,FALSE),$W$5,,$W$7))</f>
        <v>0</v>
      </c>
      <c r="P36" s="828"/>
      <c r="Q36" s="844"/>
      <c r="R36" s="845"/>
      <c r="S36" s="465" t="s">
        <v>337</v>
      </c>
      <c r="T36" s="1123"/>
      <c r="U36" s="1124"/>
      <c r="V36" s="855" t="s">
        <v>337</v>
      </c>
      <c r="W36" s="856"/>
      <c r="X36" s="106"/>
      <c r="Y36" s="20"/>
      <c r="Z36" s="20"/>
      <c r="AA36" s="20"/>
      <c r="AB36" s="20"/>
      <c r="AC36" s="20"/>
      <c r="AD36" s="45"/>
      <c r="AE36" s="20"/>
      <c r="AF36" s="20"/>
      <c r="AG36" s="20"/>
      <c r="AH36" s="20"/>
      <c r="AI36" s="20"/>
      <c r="AJ36" s="20"/>
      <c r="AK36" s="24"/>
      <c r="AL36" s="23"/>
      <c r="AM36" s="23"/>
      <c r="AN36" s="23"/>
      <c r="AO36" s="33"/>
      <c r="AP36" s="24"/>
      <c r="AQ36" s="23"/>
      <c r="AR36" s="23"/>
      <c r="AS36" s="23"/>
      <c r="AT36" s="23"/>
      <c r="AU36" s="23"/>
      <c r="AV36" s="23"/>
      <c r="AW36" s="20"/>
    </row>
    <row r="37" spans="1:49" ht="18.75" customHeight="1">
      <c r="A37" s="1133"/>
      <c r="B37" s="228">
        <f t="shared" si="13"/>
        <v>0</v>
      </c>
      <c r="C37" s="762"/>
      <c r="D37" s="226"/>
      <c r="E37" s="223">
        <f>IF(C37=0,0,distance(VLOOKUP(B37,Wpt_Table,3,FALSE),VLOOKUP(B37,Wpt_Table,4,FALSE),VLOOKUP(C37,Wpt_Table,3,FALSE),VLOOKUP(C37,Wpt_Table,4,FALSE)))</f>
        <v>0</v>
      </c>
      <c r="F37" s="763">
        <f>IF(C37=0,0,TRACK(VLOOKUP(B37,Wpt_Table,3,FALSE),VLOOKUP(B37,Wpt_Table,4,FALSE),VLOOKUP(C37,Wpt_Table,3,FALSE),VLOOKUP(C37,Wpt_Table,4,FALSE)))</f>
        <v>0</v>
      </c>
      <c r="G37" s="1096">
        <f t="shared" si="11"/>
        <v>0</v>
      </c>
      <c r="H37" s="1097"/>
      <c r="I37" s="216">
        <f t="shared" si="10"/>
        <v>0</v>
      </c>
      <c r="J37" s="980">
        <f xml:space="preserve"> IF(C37=0,0,GS(IF(H37&gt;0,H37,G37),F37,I37))</f>
        <v>0</v>
      </c>
      <c r="K37" s="763">
        <f>IF(C37=0,0,HEADING(F37,IF(G37=0,H37,G37),I37,VLOOKUP(B37,Wpt_Table,5,FALSE)))</f>
        <v>0</v>
      </c>
      <c r="L37" s="764">
        <f t="shared" si="12"/>
        <v>0</v>
      </c>
      <c r="M37" s="842"/>
      <c r="N37" s="843"/>
      <c r="O37" s="223">
        <f>IF(C37=0,0,Bingo_fuel(SUM(E38:$E$38),J37,$W$8,$R$12,VLOOKUP($E$2,Type_Data,3,FALSE),$W$5,,$W$7))</f>
        <v>0</v>
      </c>
      <c r="P37" s="828"/>
      <c r="Q37" s="844"/>
      <c r="R37" s="845"/>
      <c r="S37" s="464" t="s">
        <v>338</v>
      </c>
      <c r="T37" s="1119"/>
      <c r="U37" s="1120"/>
      <c r="V37" s="1047" t="s">
        <v>338</v>
      </c>
      <c r="W37" s="908"/>
      <c r="X37" s="106"/>
      <c r="Y37" s="24"/>
      <c r="Z37" s="20"/>
      <c r="AA37" s="20"/>
      <c r="AB37" s="20"/>
      <c r="AC37" s="20"/>
      <c r="AD37" s="45"/>
      <c r="AE37" s="20"/>
      <c r="AF37" s="20"/>
      <c r="AG37" s="20"/>
      <c r="AH37" s="20"/>
      <c r="AI37" s="20"/>
      <c r="AJ37" s="20"/>
      <c r="AK37" s="24"/>
      <c r="AL37" s="45"/>
      <c r="AM37" s="45"/>
      <c r="AN37" s="41"/>
      <c r="AO37" s="33"/>
      <c r="AP37" s="24"/>
      <c r="AQ37" s="23"/>
      <c r="AR37" s="23"/>
      <c r="AS37" s="23"/>
      <c r="AT37" s="23"/>
      <c r="AU37" s="23"/>
      <c r="AV37" s="23"/>
      <c r="AW37" s="20"/>
    </row>
    <row r="38" spans="1:49" ht="18.75" customHeight="1">
      <c r="A38" s="1133"/>
      <c r="B38" s="228">
        <f t="shared" si="13"/>
        <v>0</v>
      </c>
      <c r="C38" s="762"/>
      <c r="D38" s="226"/>
      <c r="E38" s="223">
        <f>IF(C38=0,0,distance(VLOOKUP(B38,Wpt_Table,3,FALSE),VLOOKUP(B38,Wpt_Table,4,FALSE),VLOOKUP(C38,Wpt_Table,3,FALSE),VLOOKUP(C38,Wpt_Table,4,FALSE)))</f>
        <v>0</v>
      </c>
      <c r="F38" s="763">
        <f>IF(C38=0,0,TRACK(VLOOKUP(B38,Wpt_Table,3,FALSE),VLOOKUP(B38,Wpt_Table,4,FALSE),VLOOKUP(C38,Wpt_Table,3,FALSE),VLOOKUP(C38,Wpt_Table,4,FALSE)))</f>
        <v>0</v>
      </c>
      <c r="G38" s="1096">
        <f t="shared" si="11"/>
        <v>0</v>
      </c>
      <c r="H38" s="1097"/>
      <c r="I38" s="216">
        <f t="shared" si="10"/>
        <v>0</v>
      </c>
      <c r="J38" s="980">
        <f xml:space="preserve"> IF(C38=0,0,GS(IF(H38&gt;0,H38,G38),F38,I38))</f>
        <v>0</v>
      </c>
      <c r="K38" s="763">
        <f>IF(C38=0,0,HEADING(F38,IF(G38=0,H38,G38),I38,VLOOKUP(B38,Wpt_Table,5,FALSE)))</f>
        <v>0</v>
      </c>
      <c r="L38" s="764">
        <f t="shared" si="12"/>
        <v>0</v>
      </c>
      <c r="M38" s="842"/>
      <c r="N38" s="843"/>
      <c r="O38" s="223">
        <f>IF(C38=0,0,Bingo_fuel(0,J38,$W$8,$R$12,VLOOKUP($E$2,Type_Data,3,FALSE),$W$5,,$W$7))</f>
        <v>0</v>
      </c>
      <c r="P38" s="828"/>
      <c r="Q38" s="844"/>
      <c r="R38" s="845"/>
      <c r="S38" s="467" t="s">
        <v>339</v>
      </c>
      <c r="T38" s="1121"/>
      <c r="U38" s="1122"/>
      <c r="V38" s="1046" t="s">
        <v>339</v>
      </c>
      <c r="W38" s="988"/>
      <c r="X38" s="58"/>
      <c r="Y38" s="24"/>
      <c r="Z38" s="24"/>
      <c r="AA38" s="20"/>
      <c r="AB38" s="20"/>
      <c r="AC38" s="20"/>
      <c r="AD38" s="33"/>
      <c r="AE38" s="20"/>
      <c r="AF38" s="20"/>
      <c r="AG38" s="20"/>
      <c r="AH38" s="20"/>
      <c r="AI38" s="20"/>
      <c r="AJ38" s="20"/>
      <c r="AK38" s="24"/>
      <c r="AL38" s="45"/>
      <c r="AM38" s="45"/>
      <c r="AN38" s="41"/>
      <c r="AO38" s="33"/>
      <c r="AP38" s="24"/>
      <c r="AQ38" s="23"/>
      <c r="AR38" s="23"/>
      <c r="AS38" s="23"/>
      <c r="AT38" s="23"/>
      <c r="AU38" s="23"/>
      <c r="AV38" s="24"/>
      <c r="AW38" s="20"/>
    </row>
    <row r="39" spans="1:49" ht="18.75" customHeight="1" thickBot="1">
      <c r="A39" s="1133"/>
      <c r="B39" s="950"/>
      <c r="C39" s="932"/>
      <c r="D39" s="933" t="s">
        <v>276</v>
      </c>
      <c r="E39" s="966" t="str">
        <f>IF(SUM(E31:E38)=0,0,TEXT(SUM(E31:E38),0))</f>
        <v>73</v>
      </c>
      <c r="F39" s="940" t="s">
        <v>279</v>
      </c>
      <c r="G39" s="1082"/>
      <c r="H39" s="1082"/>
      <c r="I39" s="936"/>
      <c r="J39" s="937"/>
      <c r="K39" s="938" t="s">
        <v>64</v>
      </c>
      <c r="L39" s="939">
        <f>IF(SUM(L31:L38)=0,0,MAX("0:03",SUM(L31:L38)))</f>
        <v>2.3115079365079366E-2</v>
      </c>
      <c r="M39" s="943"/>
      <c r="N39" s="603"/>
      <c r="O39" s="604"/>
      <c r="P39" s="605"/>
      <c r="Q39" s="609"/>
      <c r="R39" s="610"/>
      <c r="S39" s="857" t="s">
        <v>337</v>
      </c>
      <c r="T39" s="1117"/>
      <c r="U39" s="1118"/>
      <c r="V39" s="858" t="s">
        <v>337</v>
      </c>
      <c r="W39" s="859"/>
      <c r="X39" s="969"/>
      <c r="Y39" s="23"/>
      <c r="Z39" s="23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4"/>
      <c r="AL39" s="23"/>
      <c r="AM39" s="23"/>
      <c r="AN39" s="23"/>
      <c r="AO39" s="41"/>
      <c r="AP39" s="39"/>
      <c r="AQ39" s="24"/>
      <c r="AR39" s="24"/>
      <c r="AS39" s="24"/>
      <c r="AT39" s="24"/>
      <c r="AU39" s="24"/>
      <c r="AV39" s="48"/>
      <c r="AW39" s="20"/>
    </row>
    <row r="40" spans="1:49" ht="18.75" customHeight="1" thickTop="1" thickBot="1">
      <c r="A40" s="1133"/>
      <c r="B40" s="665" t="s">
        <v>50</v>
      </c>
      <c r="C40" s="762"/>
      <c r="D40" s="226"/>
      <c r="E40" s="223">
        <f>IF(C40=0,0,distance(VLOOKUP(W4,Wpt_Table,3,FALSE),VLOOKUP(W4,Wpt_Table,4,FALSE),VLOOKUP(C40,Wpt_Table,3,FALSE),VLOOKUP(C40,Wpt_Table,4,FALSE)))</f>
        <v>0</v>
      </c>
      <c r="F40" s="763">
        <f>IF(C40=0,0,TRACK(VLOOKUP(W4,Wpt_Table,3,FALSE),VLOOKUP(W4,Wpt_Table,4,FALSE),VLOOKUP(C40,Wpt_Table,3,FALSE),VLOOKUP(C40,Wpt_Table,4,FALSE)))</f>
        <v>0</v>
      </c>
      <c r="G40" s="1096">
        <f>IF(OR(C40=0,H40&lt;&gt;""),0,VLOOKUP($E$2,Type_Data,5,FALSE))</f>
        <v>0</v>
      </c>
      <c r="H40" s="1097"/>
      <c r="I40" s="226"/>
      <c r="J40" s="965">
        <f xml:space="preserve"> IF(C40=0,0,GS(IF(H40&lt;&gt;"",H40,G40),F40,I40))</f>
        <v>0</v>
      </c>
      <c r="K40" s="763">
        <f>IF(C40=0,0,HEADING(F40,IF(G40=0,H40,G40),I40,VLOOKUP(C40,Wpt_Table,5,FALSE)))</f>
        <v>0</v>
      </c>
      <c r="L40" s="764">
        <f>IF(C40=0,0,(E40/J40)*"1:00"+D40/1000*"0:00:30")</f>
        <v>0</v>
      </c>
      <c r="M40" s="834"/>
      <c r="N40" s="834"/>
      <c r="O40" s="223"/>
      <c r="P40" s="828"/>
      <c r="Q40" s="848"/>
      <c r="R40" s="849"/>
      <c r="S40" s="1077" t="s">
        <v>448</v>
      </c>
      <c r="T40" s="1078"/>
      <c r="U40" s="1078"/>
      <c r="V40" s="1078"/>
      <c r="W40" s="1079"/>
      <c r="X40" s="97"/>
      <c r="Y40" s="23"/>
      <c r="Z40" s="23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4"/>
      <c r="AL40" s="45"/>
      <c r="AM40" s="45"/>
      <c r="AN40" s="41"/>
      <c r="AO40" s="41"/>
      <c r="AP40" s="27"/>
      <c r="AQ40" s="23"/>
      <c r="AR40" s="23"/>
      <c r="AS40" s="23"/>
      <c r="AT40" s="23"/>
      <c r="AU40" s="23"/>
      <c r="AV40" s="23"/>
      <c r="AW40" s="20"/>
    </row>
    <row r="41" spans="1:49" ht="18.95" customHeight="1" thickTop="1">
      <c r="A41" s="1133"/>
      <c r="B41" s="375" t="s">
        <v>311</v>
      </c>
      <c r="C41" s="376" t="s">
        <v>332</v>
      </c>
      <c r="D41" s="377" t="s">
        <v>333</v>
      </c>
      <c r="E41" s="377" t="s">
        <v>336</v>
      </c>
      <c r="F41" s="962" t="s">
        <v>32</v>
      </c>
      <c r="G41" s="1070" t="s">
        <v>28</v>
      </c>
      <c r="H41" s="1071"/>
      <c r="I41" s="1070" t="s">
        <v>40</v>
      </c>
      <c r="J41" s="1083"/>
      <c r="K41" s="1083"/>
      <c r="L41" s="1071"/>
      <c r="M41" s="374" t="s">
        <v>33</v>
      </c>
      <c r="N41" s="962" t="s">
        <v>34</v>
      </c>
      <c r="O41" s="962" t="s">
        <v>331</v>
      </c>
      <c r="P41" s="494" t="s">
        <v>334</v>
      </c>
      <c r="Q41" s="494" t="s">
        <v>317</v>
      </c>
      <c r="R41" s="498" t="s">
        <v>318</v>
      </c>
      <c r="S41" s="1017" t="s">
        <v>454</v>
      </c>
      <c r="T41" s="905"/>
      <c r="U41" s="1018" t="s">
        <v>449</v>
      </c>
      <c r="V41" s="517"/>
      <c r="W41" s="1019" t="s">
        <v>450</v>
      </c>
      <c r="X41" s="97"/>
      <c r="Y41" s="24"/>
      <c r="Z41" s="24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45"/>
      <c r="AM41" s="45"/>
      <c r="AN41" s="41"/>
      <c r="AO41" s="23"/>
      <c r="AP41" s="39"/>
      <c r="AQ41" s="23"/>
      <c r="AR41" s="23"/>
      <c r="AS41" s="23"/>
      <c r="AT41" s="23"/>
      <c r="AU41" s="23"/>
      <c r="AV41" s="29"/>
      <c r="AW41" s="20"/>
    </row>
    <row r="42" spans="1:49" ht="18.95" customHeight="1" thickBot="1">
      <c r="A42" s="212"/>
      <c r="B42" s="963"/>
      <c r="C42" s="378"/>
      <c r="D42" s="964"/>
      <c r="E42" s="964"/>
      <c r="F42" s="500" t="str">
        <f>IF($P$2&gt;""," + 3","+ 2")</f>
        <v>+ 2</v>
      </c>
      <c r="G42" s="1127">
        <f>IF(W22=0,0,IF(W29&gt;0,W29,W22)/VLOOKUP(E2,Type_Data,3,FALSE)*"1:00")</f>
        <v>4.6041666666666661E-2</v>
      </c>
      <c r="H42" s="1128"/>
      <c r="I42" s="1101" t="str">
        <f>IF(T3&lt;&gt;0,(W3&amp;" - "&amp;W4),"")</f>
        <v>CAZ - UBTT</v>
      </c>
      <c r="J42" s="1102"/>
      <c r="K42" s="1102"/>
      <c r="L42" s="1103"/>
      <c r="M42" s="378"/>
      <c r="N42" s="964"/>
      <c r="O42" s="964"/>
      <c r="P42" s="783"/>
      <c r="Q42" s="784"/>
      <c r="R42" s="784"/>
      <c r="S42" s="476" t="s">
        <v>456</v>
      </c>
      <c r="T42" s="1033" t="s">
        <v>459</v>
      </c>
      <c r="U42" s="1020"/>
      <c r="V42" s="1033" t="s">
        <v>444</v>
      </c>
      <c r="W42" s="1021"/>
      <c r="X42" s="97"/>
      <c r="Y42" s="24"/>
      <c r="Z42" s="24"/>
      <c r="AA42" s="20"/>
      <c r="AB42" s="20"/>
      <c r="AC42" s="20"/>
      <c r="AD42" s="20"/>
      <c r="AE42" s="20"/>
      <c r="AF42" s="24"/>
      <c r="AG42" s="24"/>
      <c r="AH42" s="20"/>
      <c r="AI42" s="20"/>
      <c r="AJ42" s="20"/>
      <c r="AK42" s="20"/>
      <c r="AL42" s="23"/>
      <c r="AM42" s="23"/>
      <c r="AN42" s="23"/>
      <c r="AO42" s="41"/>
      <c r="AP42" s="41"/>
      <c r="AQ42" s="23"/>
      <c r="AR42" s="23"/>
      <c r="AS42" s="23"/>
      <c r="AT42" s="23"/>
      <c r="AU42" s="23"/>
      <c r="AV42" s="24"/>
      <c r="AW42" s="20"/>
    </row>
    <row r="43" spans="1:49" ht="18.95" customHeight="1" thickTop="1">
      <c r="A43" s="990"/>
      <c r="B43" s="1037"/>
      <c r="C43" s="1038"/>
      <c r="D43" s="1038"/>
      <c r="E43" s="1038"/>
      <c r="F43" s="1038"/>
      <c r="G43" s="1038"/>
      <c r="H43" s="1038"/>
      <c r="I43" s="1038"/>
      <c r="J43" s="1038"/>
      <c r="K43" s="1038"/>
      <c r="L43" s="1038"/>
      <c r="M43" s="1038"/>
      <c r="N43" s="1038"/>
      <c r="O43" s="1038"/>
      <c r="P43" s="1038"/>
      <c r="Q43" s="1038"/>
      <c r="R43" s="1039"/>
      <c r="S43" s="454"/>
      <c r="T43" s="1016" t="s">
        <v>442</v>
      </c>
      <c r="U43" s="970" t="s">
        <v>441</v>
      </c>
      <c r="V43" s="1016" t="s">
        <v>443</v>
      </c>
      <c r="W43" s="971" t="s">
        <v>444</v>
      </c>
      <c r="X43" s="20"/>
      <c r="Y43" s="24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45"/>
      <c r="AM43" s="45"/>
      <c r="AN43" s="41"/>
      <c r="AO43" s="41"/>
      <c r="AP43" s="41"/>
      <c r="AQ43" s="23"/>
      <c r="AR43" s="23"/>
      <c r="AS43" s="23"/>
      <c r="AT43" s="23"/>
      <c r="AU43" s="23"/>
      <c r="AV43" s="22"/>
      <c r="AW43" s="20"/>
    </row>
    <row r="44" spans="1:49" ht="18.75" customHeight="1">
      <c r="A44" s="990"/>
      <c r="B44" s="1040"/>
      <c r="C44" s="1041"/>
      <c r="D44" s="1041"/>
      <c r="E44" s="1041"/>
      <c r="F44" s="1041"/>
      <c r="G44" s="1041"/>
      <c r="H44" s="1041"/>
      <c r="I44" s="1041"/>
      <c r="J44" s="1041"/>
      <c r="K44" s="1041"/>
      <c r="L44" s="1041"/>
      <c r="M44" s="1041"/>
      <c r="N44" s="1041"/>
      <c r="O44" s="1041"/>
      <c r="P44" s="1041"/>
      <c r="Q44" s="1041"/>
      <c r="R44" s="1042"/>
      <c r="S44" s="455" t="s">
        <v>446</v>
      </c>
      <c r="T44" s="972"/>
      <c r="U44" s="967"/>
      <c r="V44" s="972"/>
      <c r="W44" s="908"/>
      <c r="X44" s="20"/>
      <c r="Y44" s="24"/>
      <c r="Z44" s="24"/>
      <c r="AA44" s="24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4"/>
      <c r="AO44" s="23"/>
      <c r="AP44" s="41"/>
      <c r="AQ44" s="23"/>
      <c r="AR44" s="23"/>
      <c r="AS44" s="23"/>
      <c r="AT44" s="23"/>
      <c r="AU44" s="23"/>
      <c r="AV44" s="23"/>
      <c r="AW44" s="20"/>
    </row>
    <row r="45" spans="1:49" ht="18.75" customHeight="1" thickBot="1">
      <c r="A45" s="990"/>
      <c r="B45" s="1043"/>
      <c r="C45" s="1044"/>
      <c r="D45" s="1044"/>
      <c r="E45" s="1044"/>
      <c r="F45" s="1044"/>
      <c r="G45" s="1044"/>
      <c r="H45" s="1044"/>
      <c r="I45" s="1044"/>
      <c r="J45" s="1044"/>
      <c r="K45" s="1044"/>
      <c r="L45" s="1044"/>
      <c r="M45" s="1044"/>
      <c r="N45" s="1044"/>
      <c r="O45" s="1044"/>
      <c r="P45" s="1044"/>
      <c r="Q45" s="1044"/>
      <c r="R45" s="1045"/>
      <c r="S45" s="476" t="s">
        <v>447</v>
      </c>
      <c r="T45" s="876"/>
      <c r="U45" s="968"/>
      <c r="V45" s="876"/>
      <c r="W45" s="877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4"/>
      <c r="AO45" s="23"/>
      <c r="AP45" s="41"/>
      <c r="AQ45" s="23"/>
      <c r="AR45" s="23"/>
      <c r="AS45" s="23"/>
      <c r="AT45" s="23"/>
      <c r="AU45" s="23"/>
      <c r="AV45" s="23"/>
      <c r="AW45" s="20"/>
    </row>
    <row r="46" spans="1:49" ht="18.75" customHeight="1" thickTop="1">
      <c r="A46" s="20"/>
      <c r="B46" s="27"/>
      <c r="C46" s="34"/>
      <c r="D46" s="23"/>
      <c r="E46" s="22"/>
      <c r="F46" s="22"/>
      <c r="G46" s="22"/>
      <c r="H46" s="22"/>
      <c r="I46" s="22"/>
      <c r="J46" s="23"/>
      <c r="K46" s="22"/>
      <c r="L46" s="32"/>
      <c r="M46" s="33"/>
      <c r="N46" s="23"/>
      <c r="O46" s="33"/>
      <c r="P46" s="22"/>
      <c r="Q46" s="33"/>
      <c r="R46" s="23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4"/>
      <c r="AO46" s="23"/>
      <c r="AP46" s="41"/>
      <c r="AQ46" s="23"/>
      <c r="AR46" s="23"/>
      <c r="AS46" s="23"/>
      <c r="AT46" s="23"/>
      <c r="AU46" s="23"/>
      <c r="AV46" s="23"/>
      <c r="AW46" s="20"/>
    </row>
    <row r="47" spans="1:49" ht="18.75" customHeight="1">
      <c r="A47" s="20"/>
      <c r="B47" s="69"/>
      <c r="C47" s="23"/>
      <c r="D47" s="23"/>
      <c r="E47" s="22"/>
      <c r="F47" s="22"/>
      <c r="G47" s="22"/>
      <c r="H47" s="22"/>
      <c r="I47" s="22"/>
      <c r="J47" s="22"/>
      <c r="K47" s="22"/>
      <c r="L47" s="22"/>
      <c r="M47" s="24"/>
      <c r="N47" s="24"/>
      <c r="O47" s="23"/>
      <c r="P47" s="22"/>
      <c r="Q47" s="24"/>
      <c r="R47" s="24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4"/>
      <c r="AO47" s="23"/>
      <c r="AP47" s="41"/>
      <c r="AQ47" s="23"/>
      <c r="AR47" s="23"/>
      <c r="AS47" s="23"/>
      <c r="AT47" s="23"/>
      <c r="AU47" s="23"/>
      <c r="AV47" s="23"/>
      <c r="AW47" s="20"/>
    </row>
    <row r="48" spans="1:49" ht="18.75" customHeight="1">
      <c r="A48" s="20"/>
      <c r="B48" s="78"/>
      <c r="C48" s="78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7"/>
      <c r="R48" s="56"/>
      <c r="S48" s="23"/>
      <c r="T48" s="20"/>
      <c r="U48" s="24"/>
      <c r="V48" s="24"/>
      <c r="W48" s="24"/>
      <c r="X48" s="24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4"/>
      <c r="AO48" s="33"/>
      <c r="AP48" s="24"/>
      <c r="AQ48" s="23"/>
      <c r="AR48" s="23"/>
      <c r="AS48" s="23"/>
      <c r="AT48" s="23"/>
      <c r="AU48" s="23"/>
      <c r="AV48" s="43"/>
      <c r="AW48" s="20"/>
    </row>
    <row r="49" spans="1:49" ht="18.75" customHeight="1">
      <c r="A49" s="24"/>
      <c r="B49" s="78"/>
      <c r="C49" s="78"/>
      <c r="D49" s="56"/>
      <c r="E49" s="56"/>
      <c r="F49" s="56"/>
      <c r="G49" s="56"/>
      <c r="H49" s="56"/>
      <c r="I49" s="56"/>
      <c r="J49" s="56"/>
      <c r="K49" s="56"/>
      <c r="L49" s="56"/>
      <c r="M49" s="24"/>
      <c r="N49" s="24"/>
      <c r="O49" s="23"/>
      <c r="P49" s="60"/>
      <c r="Q49" s="34"/>
      <c r="R49" s="34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4"/>
      <c r="AO49" s="33"/>
      <c r="AP49" s="24"/>
      <c r="AQ49" s="23"/>
      <c r="AR49" s="23"/>
      <c r="AS49" s="23"/>
      <c r="AT49" s="23"/>
      <c r="AU49" s="23"/>
      <c r="AV49" s="24"/>
      <c r="AW49" s="20"/>
    </row>
    <row r="50" spans="1:49" ht="18.75" customHeight="1">
      <c r="A50" s="1130"/>
      <c r="B50" s="78"/>
      <c r="C50" s="78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60"/>
      <c r="Q50" s="34"/>
      <c r="R50" s="34"/>
      <c r="S50" s="20"/>
      <c r="T50" s="24"/>
      <c r="U50" s="24"/>
      <c r="V50" s="24"/>
      <c r="W50" s="24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4"/>
      <c r="AO50" s="24"/>
      <c r="AP50" s="39"/>
      <c r="AQ50" s="24"/>
      <c r="AR50" s="24"/>
      <c r="AS50" s="24"/>
      <c r="AT50" s="24"/>
      <c r="AU50" s="24"/>
      <c r="AV50" s="24"/>
      <c r="AW50" s="20"/>
    </row>
    <row r="51" spans="1:49" ht="18.75" hidden="1" customHeight="1">
      <c r="A51" s="1130"/>
      <c r="B51" s="78"/>
      <c r="C51" s="78"/>
      <c r="D51" s="56"/>
      <c r="E51" s="56"/>
      <c r="F51" s="56"/>
      <c r="G51" s="56"/>
      <c r="H51" s="56"/>
      <c r="I51" s="56"/>
      <c r="J51" s="56"/>
      <c r="K51" s="56"/>
      <c r="L51" s="56"/>
      <c r="M51" s="24"/>
      <c r="N51" s="24"/>
      <c r="O51" s="23"/>
      <c r="P51" s="60"/>
      <c r="Q51" s="34"/>
      <c r="R51" s="34"/>
      <c r="S51" s="20"/>
      <c r="T51" s="24"/>
      <c r="U51" s="24"/>
      <c r="V51" s="24"/>
      <c r="W51" s="24"/>
      <c r="X51" s="20"/>
      <c r="Y51" s="20"/>
      <c r="Z51" s="20"/>
      <c r="AA51" s="20"/>
      <c r="AB51" s="23"/>
      <c r="AC51" s="23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4"/>
      <c r="AO51" s="24"/>
      <c r="AP51" s="27"/>
      <c r="AQ51" s="23"/>
      <c r="AR51" s="23"/>
      <c r="AS51" s="23"/>
      <c r="AT51" s="23"/>
      <c r="AU51" s="23"/>
      <c r="AV51" s="29"/>
      <c r="AW51" s="20"/>
    </row>
    <row r="52" spans="1:49" ht="18.75" hidden="1" customHeight="1">
      <c r="A52" s="1130"/>
      <c r="B52" s="78"/>
      <c r="C52" s="78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60"/>
      <c r="Q52" s="34"/>
      <c r="R52" s="34"/>
      <c r="S52" s="34"/>
      <c r="T52" s="24"/>
      <c r="U52" s="24"/>
      <c r="V52" s="24"/>
      <c r="W52" s="24"/>
      <c r="X52" s="20"/>
      <c r="Y52" s="20"/>
      <c r="Z52" s="20"/>
      <c r="AA52" s="20"/>
      <c r="AB52" s="23"/>
      <c r="AC52" s="23"/>
      <c r="AD52" s="24"/>
      <c r="AE52" s="24"/>
      <c r="AF52" s="24"/>
      <c r="AG52" s="24"/>
      <c r="AH52" s="20"/>
      <c r="AI52" s="20"/>
      <c r="AJ52" s="20"/>
      <c r="AK52" s="20"/>
      <c r="AL52" s="20"/>
      <c r="AM52" s="20"/>
      <c r="AN52" s="24"/>
      <c r="AO52" s="40"/>
      <c r="AP52" s="39"/>
      <c r="AQ52" s="22"/>
      <c r="AR52" s="22"/>
      <c r="AS52" s="22"/>
      <c r="AT52" s="22"/>
      <c r="AU52" s="22"/>
      <c r="AV52" s="29"/>
      <c r="AW52" s="20"/>
    </row>
    <row r="53" spans="1:49" ht="18.75" hidden="1" customHeight="1">
      <c r="A53" s="1130"/>
      <c r="B53" s="78"/>
      <c r="C53" s="78"/>
      <c r="D53" s="56"/>
      <c r="E53" s="56"/>
      <c r="F53" s="56"/>
      <c r="G53" s="56"/>
      <c r="H53" s="56"/>
      <c r="I53" s="56"/>
      <c r="J53" s="56"/>
      <c r="K53" s="56"/>
      <c r="L53" s="56"/>
      <c r="M53" s="24"/>
      <c r="N53" s="20"/>
      <c r="O53" s="20"/>
      <c r="P53" s="290" t="s">
        <v>43</v>
      </c>
      <c r="Q53" s="291"/>
      <c r="R53" s="292"/>
      <c r="S53" s="136"/>
      <c r="T53" s="51"/>
      <c r="U53" s="51"/>
      <c r="V53" s="51"/>
      <c r="W53" s="293" t="b">
        <v>1</v>
      </c>
      <c r="X53" s="98"/>
      <c r="Y53" s="20"/>
      <c r="Z53" s="20"/>
      <c r="AA53" s="20"/>
      <c r="AB53" s="23"/>
      <c r="AC53" s="23"/>
      <c r="AD53" s="24"/>
      <c r="AE53" s="24"/>
      <c r="AF53" s="24"/>
      <c r="AG53" s="24"/>
      <c r="AH53" s="20"/>
      <c r="AI53" s="20"/>
      <c r="AJ53" s="20"/>
      <c r="AK53" s="20"/>
      <c r="AL53" s="20"/>
      <c r="AM53" s="20"/>
      <c r="AN53" s="24"/>
      <c r="AO53" s="24"/>
      <c r="AP53" s="39"/>
      <c r="AQ53" s="22"/>
      <c r="AR53" s="23"/>
      <c r="AS53" s="23"/>
      <c r="AT53" s="23"/>
      <c r="AU53" s="23"/>
      <c r="AV53" s="29"/>
      <c r="AW53" s="20"/>
    </row>
    <row r="54" spans="1:49" ht="18.75" hidden="1" customHeight="1">
      <c r="A54" s="1130"/>
      <c r="B54" s="78"/>
      <c r="C54" s="78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20"/>
      <c r="O54" s="20"/>
      <c r="P54" s="294">
        <f>IF(B4&gt;0,1,0)</f>
        <v>1</v>
      </c>
      <c r="Q54" s="24"/>
      <c r="R54" s="94"/>
      <c r="S54" s="284"/>
      <c r="T54" s="285"/>
      <c r="U54" s="285"/>
      <c r="V54" s="285"/>
      <c r="W54" s="295"/>
      <c r="X54" s="23"/>
      <c r="Y54" s="20"/>
      <c r="Z54" s="20"/>
      <c r="AA54" s="20"/>
      <c r="AB54" s="23"/>
      <c r="AC54" s="23"/>
      <c r="AD54" s="24"/>
      <c r="AE54" s="24"/>
      <c r="AF54" s="24"/>
      <c r="AG54" s="24"/>
      <c r="AH54" s="20"/>
      <c r="AI54" s="20"/>
      <c r="AJ54" s="20"/>
      <c r="AK54" s="20"/>
      <c r="AL54" s="20"/>
      <c r="AM54" s="20"/>
      <c r="AN54" s="20"/>
      <c r="AO54" s="40"/>
      <c r="AP54" s="41"/>
      <c r="AQ54" s="23"/>
      <c r="AR54" s="23"/>
      <c r="AS54" s="23"/>
      <c r="AT54" s="23"/>
      <c r="AU54" s="23"/>
      <c r="AV54" s="29"/>
      <c r="AW54" s="20"/>
    </row>
    <row r="55" spans="1:49" ht="18.75" hidden="1" customHeight="1">
      <c r="A55" s="35"/>
      <c r="B55" s="78"/>
      <c r="C55" s="78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20"/>
      <c r="O55" s="20"/>
      <c r="P55" s="294">
        <f>IF(B16&gt;0,1,0)</f>
        <v>1</v>
      </c>
      <c r="Q55" s="41"/>
      <c r="R55" s="95"/>
      <c r="S55" s="97"/>
      <c r="T55" s="286"/>
      <c r="U55" s="286"/>
      <c r="V55" s="286"/>
      <c r="W55" s="296"/>
      <c r="X55" s="24"/>
      <c r="Y55" s="20"/>
      <c r="Z55" s="20"/>
      <c r="AA55" s="20"/>
      <c r="AB55" s="23"/>
      <c r="AC55" s="23"/>
      <c r="AD55" s="24"/>
      <c r="AE55" s="24"/>
      <c r="AF55" s="24"/>
      <c r="AG55" s="24"/>
      <c r="AH55" s="20"/>
      <c r="AI55" s="20"/>
      <c r="AJ55" s="20"/>
      <c r="AK55" s="20"/>
      <c r="AL55" s="20"/>
      <c r="AM55" s="20"/>
      <c r="AN55" s="20"/>
      <c r="AO55" s="40"/>
      <c r="AP55" s="41"/>
      <c r="AQ55" s="23"/>
      <c r="AR55" s="23"/>
      <c r="AS55" s="23"/>
      <c r="AT55" s="23"/>
      <c r="AU55" s="23"/>
      <c r="AV55" s="29"/>
      <c r="AW55" s="20"/>
    </row>
    <row r="56" spans="1:49" ht="18.75" hidden="1" customHeight="1">
      <c r="A56" s="1129"/>
      <c r="B56" s="78"/>
      <c r="C56" s="78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20"/>
      <c r="O56" s="20"/>
      <c r="P56" s="294">
        <f>IF(B23&gt;0,1,0)</f>
        <v>1</v>
      </c>
      <c r="Q56" s="23"/>
      <c r="R56" s="95"/>
      <c r="S56" s="97"/>
      <c r="T56" s="286"/>
      <c r="U56" s="286"/>
      <c r="V56" s="286"/>
      <c r="W56" s="296"/>
      <c r="X56" s="97"/>
      <c r="Y56" s="97"/>
      <c r="Z56" s="97"/>
      <c r="AA56" s="20"/>
      <c r="AB56" s="20"/>
      <c r="AC56" s="20"/>
      <c r="AD56" s="24"/>
      <c r="AE56" s="24"/>
      <c r="AF56" s="20"/>
      <c r="AG56" s="20"/>
      <c r="AH56" s="20"/>
      <c r="AI56" s="20"/>
      <c r="AJ56" s="20"/>
      <c r="AK56" s="20"/>
      <c r="AL56" s="20"/>
      <c r="AM56" s="20"/>
      <c r="AN56" s="20"/>
      <c r="AO56" s="24"/>
      <c r="AP56" s="33"/>
      <c r="AQ56" s="23"/>
      <c r="AR56" s="23"/>
      <c r="AS56" s="23"/>
      <c r="AT56" s="23"/>
      <c r="AU56" s="23"/>
      <c r="AV56" s="29"/>
      <c r="AW56" s="20"/>
    </row>
    <row r="57" spans="1:49" ht="18.75" hidden="1" customHeight="1">
      <c r="A57" s="112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24"/>
      <c r="N57" s="20"/>
      <c r="O57" s="20"/>
      <c r="P57" s="294">
        <f>IF(B31&gt;0,1,0)</f>
        <v>1</v>
      </c>
      <c r="Q57" s="23"/>
      <c r="R57" s="95"/>
      <c r="S57" s="45" t="s">
        <v>47</v>
      </c>
      <c r="T57" s="45">
        <f>LEFT($O$12,2)*VLOOKUP($E$2,Type_Data,(IF(RIGHT($O$12,7)="holding",4,3)),FALSE)/60</f>
        <v>210</v>
      </c>
      <c r="U57" s="45"/>
      <c r="V57" s="45"/>
      <c r="W57" s="317"/>
      <c r="X57" s="97"/>
      <c r="Y57" s="97"/>
      <c r="Z57" s="97"/>
      <c r="AA57" s="20"/>
      <c r="AB57" s="20"/>
      <c r="AC57" s="20"/>
      <c r="AD57" s="24"/>
      <c r="AE57" s="24"/>
      <c r="AF57" s="20"/>
      <c r="AG57" s="20"/>
      <c r="AH57" s="20"/>
      <c r="AI57" s="20"/>
      <c r="AJ57" s="20"/>
      <c r="AK57" s="20"/>
      <c r="AL57" s="20"/>
      <c r="AM57" s="20"/>
      <c r="AN57" s="20"/>
      <c r="AO57" s="24"/>
      <c r="AP57" s="33"/>
      <c r="AQ57" s="43"/>
      <c r="AR57" s="43"/>
      <c r="AS57" s="43"/>
      <c r="AT57" s="43"/>
      <c r="AU57" s="43"/>
      <c r="AV57" s="24"/>
      <c r="AW57" s="20"/>
    </row>
    <row r="58" spans="1:49" hidden="1">
      <c r="A58" s="37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0"/>
      <c r="O58" s="20"/>
      <c r="P58" s="294">
        <f>IF(B49&gt;0,1,0)</f>
        <v>0</v>
      </c>
      <c r="Q58" s="23" t="s">
        <v>461</v>
      </c>
      <c r="R58" s="95"/>
      <c r="S58" s="33" t="s">
        <v>0</v>
      </c>
      <c r="T58" s="24">
        <f>$R$12*T6</f>
        <v>20.3</v>
      </c>
      <c r="U58" s="24">
        <f>$R$12*U6</f>
        <v>2.1</v>
      </c>
      <c r="V58" s="24">
        <f>$R$12*V6</f>
        <v>4.2</v>
      </c>
      <c r="W58" s="305">
        <f>$R$12*W6</f>
        <v>23.100000000000005</v>
      </c>
      <c r="X58" s="97"/>
      <c r="Y58" s="97"/>
      <c r="Z58" s="97"/>
      <c r="AA58" s="20"/>
      <c r="AB58" s="20"/>
      <c r="AC58" s="20"/>
      <c r="AD58" s="24"/>
      <c r="AE58" s="24"/>
      <c r="AF58" s="20"/>
      <c r="AG58" s="20"/>
      <c r="AH58" s="20"/>
      <c r="AI58" s="20"/>
      <c r="AJ58" s="20"/>
      <c r="AK58" s="20"/>
      <c r="AL58" s="20"/>
      <c r="AM58" s="20"/>
      <c r="AN58" s="20"/>
      <c r="AO58" s="24"/>
      <c r="AP58" s="24"/>
      <c r="AQ58" s="24"/>
      <c r="AR58" s="24"/>
      <c r="AS58" s="24"/>
      <c r="AT58" s="24"/>
      <c r="AU58" s="24"/>
      <c r="AV58" s="24"/>
      <c r="AW58" s="20"/>
    </row>
    <row r="59" spans="1:49" hidden="1">
      <c r="A59" s="37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0"/>
      <c r="O59" s="20"/>
      <c r="P59" s="304" t="s">
        <v>52</v>
      </c>
      <c r="Q59" s="49" t="s">
        <v>453</v>
      </c>
      <c r="R59" s="24"/>
      <c r="S59" s="45" t="s">
        <v>54</v>
      </c>
      <c r="T59" s="312">
        <f>T6+T7+SUM(T9:T12)+$T$57</f>
        <v>483.3</v>
      </c>
      <c r="U59" s="312">
        <f>U6+U7+SUM(U9:U12)+$T$57</f>
        <v>283.10000000000002</v>
      </c>
      <c r="V59" s="312">
        <f>V6+V7+SUM(V9:V12)+$T$57</f>
        <v>306.2</v>
      </c>
      <c r="W59" s="318">
        <f>W6+W7+SUM(W9:W12)+$T$57</f>
        <v>514.1</v>
      </c>
      <c r="X59" s="97"/>
      <c r="Y59" s="97"/>
      <c r="Z59" s="97"/>
      <c r="AA59" s="20"/>
      <c r="AB59" s="20"/>
      <c r="AC59" s="20"/>
      <c r="AD59" s="24"/>
      <c r="AE59" s="24"/>
      <c r="AF59" s="24"/>
      <c r="AG59" s="24"/>
      <c r="AH59" s="20"/>
      <c r="AI59" s="20"/>
      <c r="AJ59" s="20"/>
      <c r="AK59" s="20"/>
      <c r="AL59" s="20"/>
      <c r="AM59" s="20"/>
      <c r="AN59" s="20"/>
      <c r="AO59" s="24"/>
      <c r="AP59" s="24"/>
      <c r="AQ59" s="29"/>
      <c r="AR59" s="29"/>
      <c r="AS59" s="29"/>
      <c r="AT59" s="29"/>
      <c r="AU59" s="29"/>
      <c r="AV59" s="29"/>
      <c r="AW59" s="20"/>
    </row>
    <row r="60" spans="1:49" hidden="1">
      <c r="A60" s="37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0"/>
      <c r="O60" s="20"/>
      <c r="P60" s="298"/>
      <c r="Q60" s="299"/>
      <c r="R60" s="299"/>
      <c r="S60" s="300"/>
      <c r="T60" s="301"/>
      <c r="U60" s="301"/>
      <c r="V60" s="301"/>
      <c r="W60" s="302"/>
      <c r="X60" s="97"/>
      <c r="Y60" s="97"/>
      <c r="Z60" s="97"/>
      <c r="AA60" s="20"/>
      <c r="AB60" s="20"/>
      <c r="AC60" s="20"/>
      <c r="AD60" s="24"/>
      <c r="AE60" s="24"/>
      <c r="AF60" s="24"/>
      <c r="AG60" s="24"/>
      <c r="AH60" s="20"/>
      <c r="AI60" s="20"/>
      <c r="AJ60" s="20"/>
      <c r="AK60" s="20"/>
      <c r="AL60" s="20"/>
      <c r="AM60" s="20"/>
      <c r="AN60" s="20"/>
      <c r="AO60" s="40"/>
      <c r="AP60" s="39"/>
      <c r="AQ60" s="29"/>
      <c r="AR60" s="29"/>
      <c r="AS60" s="29"/>
      <c r="AT60" s="29"/>
      <c r="AU60" s="29"/>
      <c r="AV60" s="29"/>
      <c r="AW60" s="20"/>
    </row>
    <row r="61" spans="1:49" hidden="1">
      <c r="A61" s="37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39"/>
      <c r="T61" s="45"/>
      <c r="U61" s="45"/>
      <c r="V61" s="45"/>
      <c r="W61" s="45"/>
      <c r="X61" s="20"/>
      <c r="Y61" s="20"/>
      <c r="Z61" s="20"/>
      <c r="AA61" s="20"/>
      <c r="AB61" s="20"/>
      <c r="AC61" s="20"/>
      <c r="AD61" s="24"/>
      <c r="AE61" s="24"/>
      <c r="AF61" s="24"/>
      <c r="AG61" s="24"/>
      <c r="AH61" s="20"/>
      <c r="AI61" s="20"/>
      <c r="AJ61" s="20"/>
      <c r="AK61" s="20"/>
      <c r="AL61" s="20"/>
      <c r="AM61" s="20"/>
      <c r="AN61" s="20"/>
      <c r="AO61" s="24"/>
      <c r="AP61" s="27"/>
      <c r="AQ61" s="29"/>
      <c r="AR61" s="29"/>
      <c r="AS61" s="29"/>
      <c r="AT61" s="29"/>
      <c r="AU61" s="29"/>
      <c r="AV61" s="29"/>
      <c r="AW61" s="20"/>
    </row>
    <row r="62" spans="1:49" hidden="1">
      <c r="A62" s="37"/>
      <c r="B62" s="20"/>
      <c r="C62" s="33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97"/>
      <c r="T62" s="286"/>
      <c r="U62" s="286"/>
      <c r="V62" s="286"/>
      <c r="W62" s="286"/>
      <c r="X62" s="20"/>
      <c r="Y62" s="20"/>
      <c r="Z62" s="20"/>
      <c r="AA62" s="20"/>
      <c r="AB62" s="20"/>
      <c r="AC62" s="20"/>
      <c r="AD62" s="24"/>
      <c r="AE62" s="24"/>
      <c r="AF62" s="24"/>
      <c r="AG62" s="24"/>
      <c r="AH62" s="20"/>
      <c r="AI62" s="20"/>
      <c r="AJ62" s="20"/>
      <c r="AK62" s="20"/>
      <c r="AL62" s="20"/>
      <c r="AM62" s="20"/>
      <c r="AN62" s="20"/>
      <c r="AO62" s="40"/>
      <c r="AP62" s="39"/>
      <c r="AQ62" s="29"/>
      <c r="AR62" s="29"/>
      <c r="AS62" s="29"/>
      <c r="AT62" s="29"/>
      <c r="AU62" s="29"/>
      <c r="AV62" s="29"/>
      <c r="AW62" s="20"/>
    </row>
    <row r="63" spans="1:49" hidden="1">
      <c r="A63" s="20"/>
      <c r="B63" s="20"/>
      <c r="C63" s="33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7"/>
      <c r="T63" s="33"/>
      <c r="U63" s="33"/>
      <c r="V63" s="33"/>
      <c r="W63" s="33"/>
      <c r="X63" s="20"/>
      <c r="Y63" s="20"/>
      <c r="Z63" s="20"/>
      <c r="AA63" s="20"/>
      <c r="AB63" s="20"/>
      <c r="AC63" s="20"/>
      <c r="AD63" s="24"/>
      <c r="AE63" s="24"/>
      <c r="AF63" s="24"/>
      <c r="AG63" s="24"/>
      <c r="AH63" s="20"/>
      <c r="AI63" s="20"/>
      <c r="AJ63" s="20"/>
      <c r="AK63" s="20"/>
      <c r="AL63" s="20"/>
      <c r="AM63" s="20"/>
      <c r="AN63" s="20"/>
      <c r="AO63" s="40"/>
      <c r="AP63" s="39"/>
      <c r="AQ63" s="29"/>
      <c r="AR63" s="29"/>
      <c r="AS63" s="29"/>
      <c r="AT63" s="29"/>
      <c r="AU63" s="29"/>
      <c r="AV63" s="29"/>
      <c r="AW63" s="20"/>
    </row>
    <row r="64" spans="1:49" hidden="1">
      <c r="A64" s="20"/>
      <c r="B64" s="20"/>
      <c r="C64" s="33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61"/>
      <c r="T64" s="287"/>
      <c r="U64" s="287"/>
      <c r="V64" s="287"/>
      <c r="W64" s="287"/>
      <c r="X64" s="20"/>
      <c r="Y64" s="20"/>
      <c r="Z64" s="20"/>
      <c r="AA64" s="20"/>
      <c r="AB64" s="20"/>
      <c r="AC64" s="20"/>
      <c r="AD64" s="24"/>
      <c r="AE64" s="24"/>
      <c r="AF64" s="24"/>
      <c r="AG64" s="24"/>
      <c r="AH64" s="20"/>
      <c r="AI64" s="20"/>
      <c r="AJ64" s="20"/>
      <c r="AK64" s="20"/>
      <c r="AL64" s="20"/>
      <c r="AM64" s="20"/>
      <c r="AN64" s="20"/>
      <c r="AO64" s="24"/>
      <c r="AP64" s="41"/>
      <c r="AQ64" s="29"/>
      <c r="AR64" s="29"/>
      <c r="AS64" s="29"/>
      <c r="AT64" s="29"/>
      <c r="AU64" s="29"/>
      <c r="AV64" s="29"/>
      <c r="AW64" s="20"/>
    </row>
    <row r="65" spans="1:49" hidden="1">
      <c r="A65" s="20"/>
      <c r="B65" s="20"/>
      <c r="C65" s="33"/>
      <c r="D65" s="24"/>
      <c r="E65" s="24"/>
      <c r="F65" s="22"/>
      <c r="G65" s="22"/>
      <c r="H65" s="22"/>
      <c r="I65" s="23"/>
      <c r="J65" s="22"/>
      <c r="K65" s="24"/>
      <c r="L65" s="24"/>
      <c r="M65" s="24"/>
      <c r="N65" s="24"/>
      <c r="O65" s="24"/>
      <c r="P65" s="24"/>
      <c r="Q65" s="24"/>
      <c r="R65" s="24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4"/>
      <c r="AE65" s="24"/>
      <c r="AF65" s="24"/>
      <c r="AG65" s="24"/>
      <c r="AH65" s="20"/>
      <c r="AI65" s="20"/>
      <c r="AJ65" s="20"/>
      <c r="AK65" s="20"/>
      <c r="AL65" s="20"/>
      <c r="AM65" s="20"/>
      <c r="AN65" s="20"/>
      <c r="AO65" s="24"/>
      <c r="AP65" s="41"/>
      <c r="AQ65" s="29"/>
      <c r="AR65" s="29"/>
      <c r="AS65" s="29"/>
      <c r="AT65" s="29"/>
      <c r="AU65" s="29"/>
      <c r="AV65" s="24"/>
      <c r="AW65" s="20"/>
    </row>
    <row r="66" spans="1:49" hidden="1">
      <c r="A66" s="20"/>
      <c r="B66" s="20"/>
      <c r="C66" s="33"/>
      <c r="D66" s="24"/>
      <c r="E66" s="24"/>
      <c r="F66" s="23"/>
      <c r="G66" s="23"/>
      <c r="H66" s="23"/>
      <c r="I66" s="23"/>
      <c r="J66" s="23"/>
      <c r="K66" s="23"/>
      <c r="L66" s="22"/>
      <c r="M66" s="38"/>
      <c r="N66" s="23"/>
      <c r="O66" s="23"/>
      <c r="P66" s="23"/>
      <c r="Q66" s="23"/>
      <c r="R66" s="24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4"/>
      <c r="AE66" s="24"/>
      <c r="AF66" s="24"/>
      <c r="AG66" s="24"/>
      <c r="AH66" s="20"/>
      <c r="AI66" s="20"/>
      <c r="AJ66" s="20"/>
      <c r="AK66" s="20"/>
      <c r="AL66" s="20"/>
      <c r="AM66" s="20"/>
      <c r="AN66" s="20"/>
      <c r="AO66" s="24"/>
      <c r="AP66" s="24"/>
      <c r="AQ66" s="24"/>
      <c r="AR66" s="24"/>
      <c r="AS66" s="24"/>
      <c r="AT66" s="24"/>
      <c r="AU66" s="24"/>
      <c r="AV66" s="24"/>
      <c r="AW66" s="20"/>
    </row>
    <row r="67" spans="1:49" hidden="1">
      <c r="A67" s="20"/>
      <c r="B67" s="20"/>
      <c r="C67" s="33"/>
      <c r="D67" s="24"/>
      <c r="E67" s="24"/>
      <c r="F67" s="20"/>
      <c r="G67" s="20"/>
      <c r="H67" s="20"/>
      <c r="I67" s="20"/>
      <c r="J67" s="20"/>
      <c r="K67" s="24"/>
      <c r="L67" s="24"/>
      <c r="M67" s="24"/>
      <c r="N67" s="24"/>
      <c r="O67" s="24"/>
      <c r="P67" s="24"/>
      <c r="Q67" s="24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4"/>
      <c r="AE67" s="24"/>
      <c r="AF67" s="24"/>
      <c r="AG67" s="24"/>
      <c r="AH67" s="20"/>
      <c r="AI67" s="20"/>
      <c r="AJ67" s="20"/>
      <c r="AK67" s="20"/>
      <c r="AL67" s="20"/>
      <c r="AM67" s="20"/>
      <c r="AN67" s="20"/>
      <c r="AO67" s="24"/>
      <c r="AP67" s="24"/>
      <c r="AQ67" s="29"/>
      <c r="AR67" s="29"/>
      <c r="AS67" s="29"/>
      <c r="AT67" s="29"/>
      <c r="AU67" s="29"/>
      <c r="AV67" s="24"/>
      <c r="AW67" s="20"/>
    </row>
    <row r="68" spans="1:49" hidden="1">
      <c r="A68" s="20"/>
      <c r="B68" s="20"/>
      <c r="C68" s="33"/>
      <c r="D68" s="24"/>
      <c r="E68" s="24"/>
      <c r="F68" s="20"/>
      <c r="G68" s="20"/>
      <c r="H68" s="20"/>
      <c r="I68" s="20"/>
      <c r="J68" s="20"/>
      <c r="K68" s="20"/>
      <c r="L68" s="24"/>
      <c r="M68" s="24"/>
      <c r="N68" s="24"/>
      <c r="O68" s="24"/>
      <c r="P68" s="24"/>
      <c r="Q68" s="24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4"/>
      <c r="AE68" s="24"/>
      <c r="AF68" s="20"/>
      <c r="AG68" s="20"/>
      <c r="AH68" s="20"/>
      <c r="AI68" s="20"/>
      <c r="AJ68" s="20"/>
      <c r="AK68" s="20"/>
      <c r="AL68" s="20"/>
      <c r="AM68" s="20"/>
      <c r="AN68" s="20"/>
      <c r="AO68" s="24"/>
      <c r="AP68" s="39"/>
      <c r="AQ68" s="29"/>
      <c r="AR68" s="29"/>
      <c r="AS68" s="29"/>
      <c r="AT68" s="29"/>
      <c r="AU68" s="29"/>
      <c r="AV68" s="24"/>
      <c r="AW68" s="20"/>
    </row>
    <row r="69" spans="1:49" hidden="1">
      <c r="C69" s="3"/>
      <c r="D69" s="5"/>
      <c r="E69" s="5"/>
      <c r="AD69" s="5"/>
      <c r="AE69" s="5"/>
      <c r="AO69" s="24"/>
      <c r="AP69" s="27"/>
      <c r="AQ69" s="29"/>
      <c r="AR69" s="29"/>
      <c r="AS69" s="29"/>
      <c r="AT69" s="29"/>
      <c r="AU69" s="29"/>
      <c r="AV69" s="5"/>
    </row>
    <row r="70" spans="1:49" hidden="1">
      <c r="C70" s="3"/>
      <c r="D70" s="5"/>
      <c r="E70" s="5"/>
      <c r="AD70" s="5"/>
      <c r="AE70" s="5"/>
      <c r="AO70" s="5"/>
      <c r="AP70" s="39"/>
      <c r="AQ70" s="29"/>
      <c r="AR70" s="29"/>
      <c r="AS70" s="29"/>
      <c r="AT70" s="29"/>
      <c r="AU70" s="29"/>
      <c r="AV70" s="5"/>
    </row>
    <row r="71" spans="1:49" hidden="1">
      <c r="C71" s="3"/>
      <c r="D71" s="5"/>
      <c r="E71" s="5"/>
      <c r="AD71" s="5"/>
      <c r="AE71" s="5"/>
      <c r="AO71" s="5"/>
      <c r="AP71" s="39"/>
      <c r="AQ71" s="29"/>
      <c r="AR71" s="29"/>
      <c r="AS71" s="29"/>
      <c r="AT71" s="29"/>
      <c r="AU71" s="29"/>
      <c r="AV71" s="5"/>
    </row>
    <row r="72" spans="1:49" hidden="1">
      <c r="C72" s="3"/>
      <c r="D72" s="5"/>
      <c r="E72" s="5"/>
      <c r="AO72" s="5"/>
      <c r="AP72" s="41"/>
      <c r="AQ72" s="29"/>
      <c r="AR72" s="29"/>
      <c r="AS72" s="29"/>
      <c r="AT72" s="29"/>
      <c r="AU72" s="29"/>
      <c r="AV72" s="5"/>
    </row>
    <row r="73" spans="1:49" hidden="1">
      <c r="AP73" s="41"/>
      <c r="AQ73" s="29"/>
      <c r="AR73" s="29"/>
      <c r="AS73" s="29"/>
      <c r="AT73" s="29"/>
      <c r="AU73" s="29"/>
      <c r="AV73" s="5"/>
    </row>
    <row r="74" spans="1:49" hidden="1">
      <c r="AP74" s="24"/>
      <c r="AQ74" s="24"/>
      <c r="AR74" s="20"/>
      <c r="AS74" s="20"/>
      <c r="AT74" s="20"/>
      <c r="AU74" s="20"/>
      <c r="AV74" s="5"/>
    </row>
    <row r="75" spans="1:49" hidden="1">
      <c r="AP75" s="24"/>
      <c r="AQ75" s="24"/>
      <c r="AR75" s="20"/>
      <c r="AS75" s="20"/>
      <c r="AT75" s="20"/>
      <c r="AU75" s="20"/>
      <c r="AV75" s="5"/>
    </row>
    <row r="76" spans="1:49" hidden="1">
      <c r="AP76" s="24"/>
      <c r="AQ76" s="24"/>
      <c r="AR76" s="20"/>
      <c r="AS76" s="20"/>
      <c r="AT76" s="20"/>
      <c r="AU76" s="20"/>
      <c r="AV76" s="5"/>
    </row>
    <row r="77" spans="1:49" hidden="1">
      <c r="AP77" s="5"/>
      <c r="AQ77" s="5"/>
      <c r="AV77" s="5"/>
    </row>
    <row r="78" spans="1:49" hidden="1">
      <c r="AP78" s="5"/>
      <c r="AQ78" s="5"/>
      <c r="AV78" s="5"/>
    </row>
    <row r="79" spans="1:49" hidden="1">
      <c r="AP79" s="5"/>
      <c r="AQ79" s="5"/>
      <c r="AV79" s="5"/>
    </row>
    <row r="80" spans="1:49" hidden="1">
      <c r="AV80" s="5"/>
    </row>
    <row r="81" spans="30:48" hidden="1">
      <c r="AV81" s="5"/>
    </row>
    <row r="82" spans="30:48" hidden="1">
      <c r="AD82" s="2"/>
      <c r="AE82" s="2"/>
      <c r="AF82" s="2"/>
      <c r="AG82" s="2"/>
      <c r="AV82" s="5"/>
    </row>
    <row r="83" spans="30:48" hidden="1">
      <c r="AD83" s="2"/>
      <c r="AE83" s="2"/>
      <c r="AF83" s="2"/>
      <c r="AG83" s="2"/>
      <c r="AV83" s="5"/>
    </row>
    <row r="84" spans="30:48" hidden="1">
      <c r="AD84" s="2"/>
      <c r="AE84" s="2"/>
      <c r="AF84" s="2"/>
      <c r="AG84" s="2"/>
      <c r="AV84" s="5"/>
    </row>
    <row r="85" spans="30:48" hidden="1">
      <c r="AD85" s="2"/>
      <c r="AE85" s="2"/>
      <c r="AF85" s="2"/>
      <c r="AG85" s="2"/>
    </row>
    <row r="86" spans="30:48" hidden="1"/>
    <row r="87" spans="30:48" hidden="1"/>
    <row r="88" spans="30:48" hidden="1"/>
    <row r="89" spans="30:48" hidden="1"/>
    <row r="90" spans="30:48" hidden="1"/>
    <row r="91" spans="30:48" hidden="1"/>
    <row r="92" spans="30:48" hidden="1"/>
    <row r="93" spans="30:48" hidden="1"/>
    <row r="94" spans="30:48" hidden="1"/>
    <row r="95" spans="30:48" hidden="1"/>
    <row r="96" spans="30:48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  <row r="65537" hidden="1"/>
    <row r="65538" hidden="1"/>
  </sheetData>
  <sheetProtection password="DC05" sheet="1" objects="1" scenarios="1"/>
  <mergeCells count="70">
    <mergeCell ref="I42:L42"/>
    <mergeCell ref="G42:H42"/>
    <mergeCell ref="A31:A41"/>
    <mergeCell ref="S40:W40"/>
    <mergeCell ref="P2:Q2"/>
    <mergeCell ref="J2:K2"/>
    <mergeCell ref="M2:N2"/>
    <mergeCell ref="G13:H13"/>
    <mergeCell ref="G19:H19"/>
    <mergeCell ref="I29:L29"/>
    <mergeCell ref="G5:H5"/>
    <mergeCell ref="G6:H6"/>
    <mergeCell ref="G7:H7"/>
    <mergeCell ref="G8:H8"/>
    <mergeCell ref="G9:H9"/>
    <mergeCell ref="G32:H32"/>
    <mergeCell ref="A1:B1"/>
    <mergeCell ref="E2:F2"/>
    <mergeCell ref="G3:H3"/>
    <mergeCell ref="G2:H2"/>
    <mergeCell ref="G4:H4"/>
    <mergeCell ref="A4:A14"/>
    <mergeCell ref="G12:H12"/>
    <mergeCell ref="G10:H10"/>
    <mergeCell ref="G11:H11"/>
    <mergeCell ref="G14:H14"/>
    <mergeCell ref="I41:L41"/>
    <mergeCell ref="G30:H30"/>
    <mergeCell ref="G35:H35"/>
    <mergeCell ref="G26:H26"/>
    <mergeCell ref="G33:H33"/>
    <mergeCell ref="G34:H34"/>
    <mergeCell ref="G27:H27"/>
    <mergeCell ref="G28:H28"/>
    <mergeCell ref="A56:A57"/>
    <mergeCell ref="A50:A54"/>
    <mergeCell ref="G22:H22"/>
    <mergeCell ref="G23:H23"/>
    <mergeCell ref="G24:H24"/>
    <mergeCell ref="G36:H36"/>
    <mergeCell ref="G37:H37"/>
    <mergeCell ref="G38:H38"/>
    <mergeCell ref="G39:H39"/>
    <mergeCell ref="G40:H40"/>
    <mergeCell ref="G41:H41"/>
    <mergeCell ref="G25:H25"/>
    <mergeCell ref="O12:P12"/>
    <mergeCell ref="S35:W35"/>
    <mergeCell ref="T36:U36"/>
    <mergeCell ref="G31:H31"/>
    <mergeCell ref="G29:H29"/>
    <mergeCell ref="I14:L14"/>
    <mergeCell ref="I15:L15"/>
    <mergeCell ref="I22:L22"/>
    <mergeCell ref="I28:L28"/>
    <mergeCell ref="I21:L21"/>
    <mergeCell ref="G15:H15"/>
    <mergeCell ref="G16:H16"/>
    <mergeCell ref="G21:H21"/>
    <mergeCell ref="G17:H17"/>
    <mergeCell ref="G18:H18"/>
    <mergeCell ref="G20:H20"/>
    <mergeCell ref="T39:U39"/>
    <mergeCell ref="S31:W31"/>
    <mergeCell ref="S14:W14"/>
    <mergeCell ref="S25:W25"/>
    <mergeCell ref="A17:A21"/>
    <mergeCell ref="A24:A28"/>
    <mergeCell ref="T37:U37"/>
    <mergeCell ref="T38:U38"/>
  </mergeCells>
  <phoneticPr fontId="0" type="noConversion"/>
  <conditionalFormatting sqref="D4:D11 D13 D16:D18 D20 D23:D25 D27 D31:D38 D40">
    <cfRule type="expression" dxfId="11338" priority="21" stopIfTrue="1">
      <formula>AND(C4&gt;0,D4=0)</formula>
    </cfRule>
  </conditionalFormatting>
  <conditionalFormatting sqref="O12">
    <cfRule type="expression" dxfId="11337" priority="23" stopIfTrue="1">
      <formula>AND(O12=0,T4&gt;0)</formula>
    </cfRule>
  </conditionalFormatting>
  <conditionalFormatting sqref="T15:W15">
    <cfRule type="expression" dxfId="11336" priority="41" stopIfTrue="1">
      <formula>AND(T4&gt;0,T15=0)</formula>
    </cfRule>
    <cfRule type="expression" dxfId="11335" priority="42" stopIfTrue="1">
      <formula>ISNA(MATCH(T15,Class_Val,0))</formula>
    </cfRule>
  </conditionalFormatting>
  <conditionalFormatting sqref="C13 B16:C18 C20 B23:C25 C27 C40 B4:C11 B31:C38">
    <cfRule type="expression" dxfId="11334" priority="57" stopIfTrue="1">
      <formula>ISNA(MATCH(B4,Wpt_List,0))</formula>
    </cfRule>
  </conditionalFormatting>
  <conditionalFormatting sqref="T13:W13">
    <cfRule type="expression" dxfId="11333" priority="17">
      <formula>T13&gt;1670</formula>
    </cfRule>
  </conditionalFormatting>
  <conditionalFormatting sqref="C31 I31 C40 I40 C27 I27 C13 I13 C16 I16 C20 I20 C23 I23 B4:C4 I4">
    <cfRule type="cellIs" dxfId="11332" priority="14" operator="equal">
      <formula>0</formula>
    </cfRule>
  </conditionalFormatting>
  <conditionalFormatting sqref="T19:W19">
    <cfRule type="cellIs" dxfId="11331" priority="13" operator="equal">
      <formula>"O/L"</formula>
    </cfRule>
  </conditionalFormatting>
  <conditionalFormatting sqref="T30">
    <cfRule type="expression" dxfId="11330" priority="62" stopIfTrue="1">
      <formula>T30&gt;$T$19+1</formula>
    </cfRule>
  </conditionalFormatting>
  <conditionalFormatting sqref="U30">
    <cfRule type="expression" dxfId="11329" priority="63" stopIfTrue="1">
      <formula>U30&gt;$U$19+1</formula>
    </cfRule>
  </conditionalFormatting>
  <conditionalFormatting sqref="V30">
    <cfRule type="expression" dxfId="11328" priority="64" stopIfTrue="1">
      <formula>V30&gt;$V$19+1</formula>
    </cfRule>
  </conditionalFormatting>
  <conditionalFormatting sqref="W30">
    <cfRule type="expression" dxfId="11327" priority="65" stopIfTrue="1">
      <formula>W30&gt;$W$19+1</formula>
    </cfRule>
  </conditionalFormatting>
  <conditionalFormatting sqref="R12">
    <cfRule type="expression" dxfId="11326" priority="36" stopIfTrue="1">
      <formula>AND(R12=0,T4&gt;0)</formula>
    </cfRule>
  </conditionalFormatting>
  <conditionalFormatting sqref="T17:W18">
    <cfRule type="expression" dxfId="11325" priority="2">
      <formula>T$15="PC2e"</formula>
    </cfRule>
    <cfRule type="cellIs" priority="1" stopIfTrue="1" operator="between">
      <formula>1</formula>
      <formula>50</formula>
    </cfRule>
  </conditionalFormatting>
  <dataValidations xWindow="610" yWindow="379" count="13">
    <dataValidation type="whole" allowBlank="1" showInputMessage="1" showErrorMessage="1" errorTitle="contingency" error="enter only on the leg you will refuel!" sqref="X12">
      <formula1>0</formula1>
      <formula2>X54</formula2>
    </dataValidation>
    <dataValidation type="list" showErrorMessage="1" errorTitle="Flight rules" error="select 5% or 10% " promptTitle="Flight rule" prompt="Select VFR or IFR to determine fuel requirement" sqref="R39 R26 R12 R19">
      <formula1>Contingency</formula1>
    </dataValidation>
    <dataValidation type="textLength" allowBlank="1" showInputMessage="1" showErrorMessage="1" errorTitle="Wind" error="example of format to use: 050 11" sqref="I40 I27 I13 I20">
      <formula1>6</formula1>
      <formula2>6</formula2>
    </dataValidation>
    <dataValidation type="list" allowBlank="1" showInputMessage="1" showErrorMessage="1" sqref="C40 C27 C4:C11 B4 C13 C16:C18 C20 C23:C25 C31:C38">
      <formula1>Wpt_List</formula1>
    </dataValidation>
    <dataValidation type="textLength" allowBlank="1" showInputMessage="1" showErrorMessage="1" errorTitle="Wind" error="Wind must be entered using this format: 050 11" sqref="I31 I4 I16 I23">
      <formula1>6</formula1>
      <formula2>6</formula2>
    </dataValidation>
    <dataValidation type="list" allowBlank="1" showErrorMessage="1" sqref="O12">
      <formula1>Reserve_Min</formula1>
    </dataValidation>
    <dataValidation type="list" allowBlank="1" showInputMessage="1" showErrorMessage="1" sqref="T18:W18">
      <formula1>Wind_Val</formula1>
    </dataValidation>
    <dataValidation type="whole" allowBlank="1" showInputMessage="1" showErrorMessage="1" errorTitle="Warning" error="You have selected a temperature outside of the AW139 Flight Manual limits!" sqref="T17:W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allowBlank="1" showInputMessage="1" showErrorMessage="1" sqref="X15">
      <formula1>class_RTOW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W15">
      <formula1>Class_Val</formula1>
    </dataValidation>
    <dataValidation type="whole" allowBlank="1" showInputMessage="1" showErrorMessage="1" errorTitle="Warning" error="Wrong amount of fuel inserted!" sqref="T10:W12">
      <formula1>0</formula1>
      <formula2>1650</formula2>
    </dataValidation>
  </dataValidations>
  <printOptions horizontalCentered="1" verticalCentered="1" gridLinesSet="0"/>
  <pageMargins left="0.39370078740157483" right="0.19685039370078741" top="0.19685039370078741" bottom="0.19685039370078741" header="3.937007874015748E-2" footer="3.937007874015748E-2"/>
  <pageSetup paperSize="9" scale="67" orientation="landscape" horizontalDpi="4294967293" verticalDpi="360" r:id="rId1"/>
  <headerFooter alignWithMargins="0">
    <oddFooter>&amp;LPilot Signature: _______________________&amp;R&amp;G</oddFooter>
  </headerFooter>
  <legacyDrawing r:id="rId2"/>
  <legacyDrawingHF r:id="rId3"/>
  <controls>
    <control shapeId="192528" r:id="rId4" name="Clear4"/>
    <control shapeId="192525" r:id="rId5" name="SaveFlightPlan"/>
    <control shapeId="192524" r:id="rId6" name="Clear2"/>
    <control shapeId="192523" r:id="rId7" name="Clear3"/>
    <control shapeId="192522" r:id="rId8" name="Eraser"/>
    <control shapeId="192521" r:id="rId9" name="FrontPage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E65536"/>
  <sheetViews>
    <sheetView showGridLines="0" showRowColHeaders="0" showZeros="0" zoomScale="80" zoomScaleNormal="80" workbookViewId="0">
      <pane ySplit="1" topLeftCell="A2" activePane="bottomLeft" state="frozen"/>
      <selection activeCell="A2" sqref="A2"/>
      <selection pane="bottomLeft" activeCell="T12" sqref="T12"/>
    </sheetView>
  </sheetViews>
  <sheetFormatPr baseColWidth="10" defaultColWidth="0" defaultRowHeight="12.75" zeroHeight="1"/>
  <cols>
    <col min="1" max="1" width="4" customWidth="1"/>
    <col min="2" max="6" width="9.5703125" customWidth="1"/>
    <col min="7" max="8" width="5.140625" customWidth="1"/>
    <col min="9" max="18" width="9.5703125" customWidth="1"/>
    <col min="19" max="19" width="13.85546875" customWidth="1"/>
    <col min="20" max="24" width="9.5703125" customWidth="1"/>
    <col min="25" max="25" width="4.85546875" customWidth="1"/>
    <col min="26" max="26" width="9.42578125" customWidth="1"/>
    <col min="27" max="27" width="9.5703125" customWidth="1"/>
    <col min="28" max="28" width="9.140625" hidden="1" customWidth="1"/>
    <col min="29" max="33" width="11.7109375" hidden="1" customWidth="1"/>
    <col min="34" max="48" width="11.42578125" hidden="1" customWidth="1"/>
    <col min="49" max="49" width="11.140625" hidden="1" customWidth="1"/>
    <col min="50" max="56" width="11.42578125" hidden="1" customWidth="1"/>
  </cols>
  <sheetData>
    <row r="1" spans="1:57" s="211" customFormat="1" ht="39.75" customHeight="1" thickBot="1">
      <c r="A1" s="1074"/>
      <c r="B1" s="1074"/>
      <c r="C1" s="207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10"/>
      <c r="T1" s="208"/>
      <c r="U1" s="208"/>
      <c r="V1" s="208"/>
      <c r="W1" s="208"/>
      <c r="X1" s="208"/>
      <c r="Y1" s="623"/>
      <c r="Z1" s="623"/>
      <c r="AA1" s="623"/>
      <c r="AB1" s="622"/>
      <c r="AC1" s="622"/>
      <c r="AD1" s="622"/>
      <c r="AE1" s="622"/>
      <c r="AF1" s="622"/>
      <c r="AG1" s="622"/>
      <c r="AH1" s="622"/>
      <c r="AI1" s="622"/>
      <c r="AJ1" s="622"/>
      <c r="AK1" s="622"/>
      <c r="AL1" s="622"/>
      <c r="AM1" s="622"/>
      <c r="AN1" s="622"/>
      <c r="AO1" s="622"/>
      <c r="AP1" s="622"/>
      <c r="AQ1" s="622"/>
      <c r="AR1" s="622"/>
      <c r="AS1" s="622"/>
      <c r="AT1" s="622"/>
      <c r="AU1" s="622"/>
      <c r="AV1" s="622"/>
      <c r="AW1" s="622"/>
      <c r="AX1" s="622"/>
      <c r="AY1" s="622"/>
      <c r="AZ1" s="622"/>
      <c r="BA1" s="622"/>
      <c r="BB1" s="622"/>
      <c r="BC1" s="622"/>
      <c r="BD1" s="622"/>
      <c r="BE1" s="622"/>
    </row>
    <row r="2" spans="1:57" s="211" customFormat="1" ht="22.5" customHeight="1" thickTop="1" thickBot="1">
      <c r="B2" s="1056">
        <f ca="1">FrontPage!F15</f>
        <v>42235</v>
      </c>
      <c r="C2" s="502" t="s">
        <v>73</v>
      </c>
      <c r="D2" s="758" t="str">
        <f>FrontPage!D5</f>
        <v>AZ128 (P)</v>
      </c>
      <c r="E2" s="1075" t="str">
        <f>FrontPage!F5</f>
        <v>AW139</v>
      </c>
      <c r="F2" s="1075"/>
      <c r="G2" s="1081">
        <f>RTOM!L2</f>
        <v>4768.8999999999996</v>
      </c>
      <c r="H2" s="1081"/>
      <c r="I2" s="502" t="s">
        <v>44</v>
      </c>
      <c r="J2" s="1080" t="str">
        <f>FrontPage!D7</f>
        <v>Enrique Arjona</v>
      </c>
      <c r="K2" s="1080"/>
      <c r="L2" s="502" t="s">
        <v>274</v>
      </c>
      <c r="M2" s="1080" t="str">
        <f>FrontPage!D9</f>
        <v>Sahavat Musayev</v>
      </c>
      <c r="N2" s="1080"/>
      <c r="O2" s="502" t="s">
        <v>275</v>
      </c>
      <c r="P2" s="1080">
        <f>FrontPage!D11</f>
        <v>0</v>
      </c>
      <c r="Q2" s="1080"/>
      <c r="R2" s="502"/>
      <c r="S2" s="879"/>
      <c r="T2" s="502"/>
      <c r="U2" s="759" t="s">
        <v>1</v>
      </c>
      <c r="V2" s="760">
        <f>RTOM!L3</f>
        <v>195</v>
      </c>
      <c r="W2" s="760" t="str">
        <f>IF(RTOM!L4=FALSE,"LBS",IF(RTOM!L4=TRUE,"KGS",0))</f>
        <v>KGS</v>
      </c>
      <c r="X2" s="506" t="str">
        <f>FrontPage!D13</f>
        <v>VFR</v>
      </c>
      <c r="Y2" s="799"/>
      <c r="Z2" s="624"/>
      <c r="AA2" s="625"/>
      <c r="AB2" s="623"/>
      <c r="AC2" s="622"/>
      <c r="AD2" s="622"/>
      <c r="AE2" s="622"/>
      <c r="AF2" s="627"/>
      <c r="AG2" s="626"/>
      <c r="AH2" s="623"/>
      <c r="AI2" s="622"/>
      <c r="AJ2" s="622"/>
      <c r="AK2" s="623"/>
      <c r="AL2" s="622"/>
      <c r="AM2" s="623"/>
      <c r="AN2" s="623"/>
      <c r="AO2" s="622"/>
      <c r="AP2" s="622"/>
      <c r="AQ2" s="622"/>
      <c r="AR2" s="622"/>
      <c r="AS2" s="622"/>
      <c r="AT2" s="622"/>
      <c r="AU2" s="622"/>
      <c r="AV2" s="622"/>
      <c r="AW2" s="623"/>
      <c r="AX2" s="623"/>
      <c r="AY2" s="623"/>
      <c r="AZ2" s="622"/>
      <c r="BA2" s="622"/>
      <c r="BB2" s="622"/>
      <c r="BC2" s="622"/>
      <c r="BD2" s="622"/>
      <c r="BE2" s="622"/>
    </row>
    <row r="3" spans="1:57" s="211" customFormat="1" ht="18.75" customHeight="1" thickTop="1">
      <c r="A3" s="761"/>
      <c r="B3" s="409" t="s">
        <v>23</v>
      </c>
      <c r="C3" s="409" t="s">
        <v>24</v>
      </c>
      <c r="D3" s="409" t="s">
        <v>25</v>
      </c>
      <c r="E3" s="409" t="s">
        <v>26</v>
      </c>
      <c r="F3" s="409" t="s">
        <v>27</v>
      </c>
      <c r="G3" s="1131" t="s">
        <v>31</v>
      </c>
      <c r="H3" s="1132"/>
      <c r="I3" s="412" t="s">
        <v>45</v>
      </c>
      <c r="J3" s="409" t="s">
        <v>14</v>
      </c>
      <c r="K3" s="409" t="s">
        <v>35</v>
      </c>
      <c r="L3" s="413" t="s">
        <v>29</v>
      </c>
      <c r="M3" s="533" t="s">
        <v>30</v>
      </c>
      <c r="N3" s="409" t="s">
        <v>12</v>
      </c>
      <c r="O3" s="410" t="s">
        <v>314</v>
      </c>
      <c r="P3" s="410" t="s">
        <v>71</v>
      </c>
      <c r="Q3" s="409" t="s">
        <v>315</v>
      </c>
      <c r="R3" s="411" t="s">
        <v>316</v>
      </c>
      <c r="S3" s="454" t="s">
        <v>23</v>
      </c>
      <c r="T3" s="275" t="str">
        <f>IF(B4&gt;0,B4,0)</f>
        <v>UBTT</v>
      </c>
      <c r="U3" s="276">
        <f>IF(B14&gt;0,B14,0)</f>
        <v>0</v>
      </c>
      <c r="V3" s="276">
        <f>IF(B21&gt;0,B21,0)</f>
        <v>0</v>
      </c>
      <c r="W3" s="276">
        <f>IF(B28&gt;0,B28,0)</f>
        <v>0</v>
      </c>
      <c r="X3" s="277">
        <f>IF(B35&gt;0,B35,0)</f>
        <v>0</v>
      </c>
      <c r="Y3" s="632"/>
      <c r="Z3" s="632"/>
      <c r="AA3" s="632"/>
      <c r="AB3" s="625"/>
      <c r="AC3" s="622"/>
      <c r="AD3" s="622"/>
      <c r="AE3" s="622"/>
      <c r="AF3" s="623"/>
      <c r="AG3" s="633"/>
      <c r="AH3" s="633"/>
      <c r="AI3" s="633"/>
      <c r="AJ3" s="633"/>
      <c r="AK3" s="633"/>
      <c r="AL3" s="633"/>
      <c r="AM3" s="623"/>
      <c r="AN3" s="623"/>
      <c r="AO3" s="622"/>
      <c r="AP3" s="622"/>
      <c r="AQ3" s="622"/>
      <c r="AR3" s="622"/>
      <c r="AS3" s="622"/>
      <c r="AT3" s="622"/>
      <c r="AU3" s="622"/>
      <c r="AV3" s="622"/>
      <c r="AW3" s="623"/>
      <c r="AX3" s="623"/>
      <c r="AY3" s="623"/>
      <c r="AZ3" s="622"/>
      <c r="BA3" s="622"/>
      <c r="BB3" s="622"/>
      <c r="BC3" s="622"/>
      <c r="BD3" s="622"/>
      <c r="BE3" s="622"/>
    </row>
    <row r="4" spans="1:57" s="211" customFormat="1" ht="18.75" customHeight="1">
      <c r="A4" s="1116" t="str">
        <f>IF(B4&gt;0,CONCATENATE("LEG ",P53),0)</f>
        <v>LEG 1</v>
      </c>
      <c r="B4" s="225" t="s">
        <v>237</v>
      </c>
      <c r="C4" s="762"/>
      <c r="D4" s="226"/>
      <c r="E4" s="223">
        <f t="shared" ref="E4:E9" si="0">IF(C4=0,0,distance(VLOOKUP(B4,Wpt_Table,3,FALSE),VLOOKUP(B4,Wpt_Table,4,FALSE),VLOOKUP(C4,Wpt_Table,3,FALSE),VLOOKUP(C4,Wpt_Table,4,FALSE)))</f>
        <v>0</v>
      </c>
      <c r="F4" s="763">
        <f t="shared" ref="F4:F9" si="1">IF(C4=0,0,TRACK(VLOOKUP(B4,Wpt_Table,3,FALSE),VLOOKUP(B4,Wpt_Table,4,FALSE),VLOOKUP(C4,Wpt_Table,3,FALSE),VLOOKUP(C4,Wpt_Table,4,FALSE)))</f>
        <v>0</v>
      </c>
      <c r="G4" s="1096">
        <f>IF(OR(C4=0,H4&lt;&gt;""),0,VLOOKUP($E$2,Type_Data,5,FALSE))</f>
        <v>0</v>
      </c>
      <c r="H4" s="1097"/>
      <c r="I4" s="638"/>
      <c r="J4" s="232">
        <f xml:space="preserve"> IF(C4=0,0,GS(IF(H4&lt;&gt;"",H4,G4),F4,I4))</f>
        <v>0</v>
      </c>
      <c r="K4" s="763">
        <f t="shared" ref="K4:K9" si="2">IF(C4=0,0,HEADING(F4,IF(G4=0,H4,G4),I4,VLOOKUP(B4,Wpt_Table,5,FALSE)))</f>
        <v>0</v>
      </c>
      <c r="L4" s="764">
        <f>IF(C4=0,0,(E4/J4)*"1:00"+MAXA((D4-T16)/1000*"0:00:30","0:02:00"))</f>
        <v>0</v>
      </c>
      <c r="M4" s="765"/>
      <c r="N4" s="766"/>
      <c r="O4" s="223">
        <f>IF(C4=0,0,Bingo_fuel(SUM(E5:$E$9),J4,$T$8,$R$10,VLOOKUP($E$2,Type_Data,3,FALSE),$T$5,$U$13-$U$12,$T$7))</f>
        <v>0</v>
      </c>
      <c r="P4" s="800"/>
      <c r="Q4" s="766"/>
      <c r="R4" s="801"/>
      <c r="S4" s="455" t="s">
        <v>24</v>
      </c>
      <c r="T4" s="215">
        <f>IF(C9&gt;0,C9,IF(C8&gt;0,C8,IF(C7&gt;0,C7,IF(C6&gt;0,C6,IF(C5&gt;0,C5,IF(C4&gt;0,C4,0))))))</f>
        <v>0</v>
      </c>
      <c r="U4" s="216">
        <f>IF(C16&gt;0,C16,IF(C15&gt;0,C15,IF(C14&gt;0,C14,0)))</f>
        <v>0</v>
      </c>
      <c r="V4" s="216">
        <f>IF(C23&gt;0,C23,IF(C22&gt;0,C22,IF(C21&gt;0,C21,0)))</f>
        <v>0</v>
      </c>
      <c r="W4" s="216">
        <f>IF(C30&gt;0,C30,IF(C29&gt;0,C29,IF(C28&gt;0,C28,0)))</f>
        <v>0</v>
      </c>
      <c r="X4" s="217">
        <f>IF(C40&gt;0,C40,IF(C39&gt;0,C39,IF(C38&gt;0,C38,IF(C37&gt;0,C37,IF(C36&gt;0,C36,IF(C35&gt;0,C35,0))))))</f>
        <v>0</v>
      </c>
      <c r="Y4" s="705"/>
      <c r="Z4" s="705"/>
      <c r="AA4" s="705"/>
      <c r="AB4" s="625"/>
      <c r="AC4" s="628"/>
      <c r="AD4" s="628"/>
      <c r="AE4" s="628"/>
      <c r="AF4" s="646"/>
      <c r="AG4" s="625"/>
      <c r="AH4" s="625"/>
      <c r="AI4" s="625"/>
      <c r="AJ4" s="625"/>
      <c r="AK4" s="625"/>
      <c r="AL4" s="625"/>
      <c r="AM4" s="623"/>
      <c r="AN4" s="623"/>
      <c r="AO4" s="622"/>
      <c r="AP4" s="622"/>
      <c r="AQ4" s="622"/>
      <c r="AR4" s="622"/>
      <c r="AS4" s="622"/>
      <c r="AT4" s="622"/>
      <c r="AU4" s="622"/>
      <c r="AV4" s="622"/>
      <c r="AW4" s="622"/>
      <c r="AX4" s="623"/>
      <c r="AY4" s="625"/>
      <c r="AZ4" s="625"/>
      <c r="BA4" s="625"/>
      <c r="BB4" s="625"/>
      <c r="BC4" s="625"/>
      <c r="BD4" s="625"/>
      <c r="BE4" s="622"/>
    </row>
    <row r="5" spans="1:57" s="211" customFormat="1" ht="18.75" customHeight="1">
      <c r="A5" s="1116"/>
      <c r="B5" s="228">
        <f>IF(C5=0,0,C4)</f>
        <v>0</v>
      </c>
      <c r="C5" s="762"/>
      <c r="D5" s="226"/>
      <c r="E5" s="223">
        <f t="shared" si="0"/>
        <v>0</v>
      </c>
      <c r="F5" s="763">
        <f t="shared" si="1"/>
        <v>0</v>
      </c>
      <c r="G5" s="1096">
        <f>IF(OR(C5=0,H5&gt;0),0,VLOOKUP($E$2,Type_Data,5,FALSE))</f>
        <v>0</v>
      </c>
      <c r="H5" s="1097"/>
      <c r="I5" s="216">
        <f>IF(C5=0,0,$I$4)</f>
        <v>0</v>
      </c>
      <c r="J5" s="232">
        <f xml:space="preserve"> IF(C5=0,0,GS(IF(H5&gt;0,H5,G5),F5,I5))</f>
        <v>0</v>
      </c>
      <c r="K5" s="763">
        <f t="shared" si="2"/>
        <v>0</v>
      </c>
      <c r="L5" s="764">
        <f>IF(B5=0,0,(E5/J5)*"1:00"+IF(D5&gt;D4,"0:00:30"/1000*(D5-D4),0))</f>
        <v>0</v>
      </c>
      <c r="M5" s="765"/>
      <c r="N5" s="766"/>
      <c r="O5" s="223">
        <f>IF(C5=0,0,Bingo_fuel(SUM(E6:$E$9),J5,$T$8,$R$10,VLOOKUP($E$2,Type_Data,3,FALSE),$T$5,$U$13-$U$12,$T$7))</f>
        <v>0</v>
      </c>
      <c r="P5" s="767"/>
      <c r="Q5" s="766"/>
      <c r="R5" s="801"/>
      <c r="S5" s="464" t="s">
        <v>48</v>
      </c>
      <c r="T5" s="278">
        <f>IF(T52=TRUE,"F",0)</f>
        <v>0</v>
      </c>
      <c r="U5" s="218">
        <f>IF(U52=TRUE,"F",0)</f>
        <v>0</v>
      </c>
      <c r="V5" s="218">
        <f>IF(V52=TRUE,"F",0)</f>
        <v>0</v>
      </c>
      <c r="W5" s="218">
        <f>IF(W52=TRUE,"F",0)</f>
        <v>0</v>
      </c>
      <c r="X5" s="254" t="str">
        <f>IF(X52=TRUE,"F",0)</f>
        <v>F</v>
      </c>
      <c r="Y5" s="705"/>
      <c r="Z5" s="705"/>
      <c r="AA5" s="705"/>
      <c r="AB5" s="625"/>
      <c r="AC5" s="628"/>
      <c r="AD5" s="628"/>
      <c r="AE5" s="622"/>
      <c r="AF5" s="625"/>
      <c r="AG5" s="625"/>
      <c r="AH5" s="625"/>
      <c r="AI5" s="625"/>
      <c r="AJ5" s="625"/>
      <c r="AK5" s="625"/>
      <c r="AL5" s="622"/>
      <c r="AM5" s="623"/>
      <c r="AN5" s="623"/>
      <c r="AO5" s="623"/>
      <c r="AP5" s="623"/>
      <c r="AQ5" s="625"/>
      <c r="AR5" s="625"/>
      <c r="AS5" s="625"/>
      <c r="AT5" s="625"/>
      <c r="AU5" s="625"/>
      <c r="AV5" s="625"/>
      <c r="AW5" s="622"/>
      <c r="AX5" s="655"/>
      <c r="AY5" s="623"/>
      <c r="AZ5" s="623"/>
      <c r="BA5" s="623"/>
      <c r="BB5" s="623"/>
      <c r="BC5" s="623"/>
      <c r="BD5" s="623"/>
      <c r="BE5" s="622"/>
    </row>
    <row r="6" spans="1:57" s="211" customFormat="1" ht="18.75" customHeight="1">
      <c r="A6" s="1116"/>
      <c r="B6" s="228">
        <f>IF(C6=0,0,C5)</f>
        <v>0</v>
      </c>
      <c r="C6" s="762"/>
      <c r="D6" s="226"/>
      <c r="E6" s="223">
        <f t="shared" si="0"/>
        <v>0</v>
      </c>
      <c r="F6" s="763">
        <f t="shared" si="1"/>
        <v>0</v>
      </c>
      <c r="G6" s="1096">
        <f>IF(OR(C6=0,H6&gt;0),0,VLOOKUP($E$2,Type_Data,5,FALSE))</f>
        <v>0</v>
      </c>
      <c r="H6" s="1097"/>
      <c r="I6" s="216">
        <f t="shared" ref="I6:I9" si="3">IF(C6=0,0,$I$4)</f>
        <v>0</v>
      </c>
      <c r="J6" s="232">
        <f xml:space="preserve"> IF(C6=0,0,GS(IF(H6&gt;0,H6,G6),F6,I6))</f>
        <v>0</v>
      </c>
      <c r="K6" s="763">
        <f t="shared" si="2"/>
        <v>0</v>
      </c>
      <c r="L6" s="764">
        <f>IF(B6=0,0,(E6/J6)*"1:00"+IF(D6&gt;D5,"0:00:30"/1000*(D6-D5),0))</f>
        <v>0</v>
      </c>
      <c r="M6" s="765"/>
      <c r="N6" s="766"/>
      <c r="O6" s="223">
        <f>IF(C6=0,0,Bingo_fuel(SUM(E7:$E$9),J6,$T$8,$R$10,VLOOKUP($E$2,Type_Data,3,FALSE),$T$5,$U$13-$U$12,$T$7))</f>
        <v>0</v>
      </c>
      <c r="P6" s="767"/>
      <c r="Q6" s="766"/>
      <c r="R6" s="801"/>
      <c r="S6" s="464" t="s">
        <v>49</v>
      </c>
      <c r="T6" s="219">
        <f>IF(T4=0,0,((HOUR(L10)+MINUTE(L10)/60)*VLOOKUP(FrontPage!$F$5,Type_Data,3,FALSE)))</f>
        <v>0</v>
      </c>
      <c r="U6" s="220">
        <f>IF(U4=0,0,((HOUR(L17)+MINUTE(L17)/60)*VLOOKUP(FrontPage!$F$5,Type_Data,3,FALSE)))</f>
        <v>0</v>
      </c>
      <c r="V6" s="220">
        <f>IF(V4=0,0,((HOUR(L24)+MINUTE(L24)/60)*VLOOKUP(FrontPage!$F$5,Type_Data,3,FALSE)))</f>
        <v>0</v>
      </c>
      <c r="W6" s="220">
        <f>IF(W4=0,0,((HOUR(L31)+MINUTE(L31)/60)*VLOOKUP(FrontPage!$F$5,Type_Data,3,FALSE)))</f>
        <v>0</v>
      </c>
      <c r="X6" s="221">
        <f>IF(X4=0,0,((HOUR(L41)+MINUTE(L41)/60)*VLOOKUP(FrontPage!$F$5,Type_Data,3,FALSE)))</f>
        <v>0</v>
      </c>
      <c r="Y6" s="802"/>
      <c r="Z6" s="802"/>
      <c r="AA6" s="802"/>
      <c r="AB6" s="625"/>
      <c r="AC6" s="628"/>
      <c r="AD6" s="628"/>
      <c r="AE6" s="622"/>
      <c r="AF6" s="625"/>
      <c r="AG6" s="625"/>
      <c r="AH6" s="625"/>
      <c r="AI6" s="625"/>
      <c r="AJ6" s="625"/>
      <c r="AK6" s="625"/>
      <c r="AL6" s="622"/>
      <c r="AM6" s="623"/>
      <c r="AN6" s="623"/>
      <c r="AO6" s="653"/>
      <c r="AP6" s="623"/>
      <c r="AQ6" s="625"/>
      <c r="AR6" s="625"/>
      <c r="AS6" s="625"/>
      <c r="AT6" s="625"/>
      <c r="AU6" s="625"/>
      <c r="AV6" s="625"/>
      <c r="AW6" s="622"/>
      <c r="AX6" s="656"/>
      <c r="AY6" s="625"/>
      <c r="AZ6" s="625"/>
      <c r="BA6" s="625"/>
      <c r="BB6" s="625"/>
      <c r="BC6" s="625"/>
      <c r="BD6" s="625"/>
      <c r="BE6" s="622"/>
    </row>
    <row r="7" spans="1:57" s="211" customFormat="1" ht="18.75" customHeight="1">
      <c r="A7" s="1116"/>
      <c r="B7" s="228">
        <f>IF(C7=0,0,C6)</f>
        <v>0</v>
      </c>
      <c r="C7" s="762"/>
      <c r="D7" s="226"/>
      <c r="E7" s="223">
        <f t="shared" si="0"/>
        <v>0</v>
      </c>
      <c r="F7" s="763">
        <f t="shared" si="1"/>
        <v>0</v>
      </c>
      <c r="G7" s="1096">
        <f>IF(OR(C7=0,H7&gt;0),0,VLOOKUP($E$2,Type_Data,5,FALSE))</f>
        <v>0</v>
      </c>
      <c r="H7" s="1097"/>
      <c r="I7" s="216">
        <f t="shared" si="3"/>
        <v>0</v>
      </c>
      <c r="J7" s="232">
        <f xml:space="preserve"> IF(C7=0,0,GS(IF(H7&gt;0,H7,G7),F7,I7))</f>
        <v>0</v>
      </c>
      <c r="K7" s="763">
        <f t="shared" si="2"/>
        <v>0</v>
      </c>
      <c r="L7" s="764">
        <f>IF(B7=0,0,(E7/J7)*"1:00"+IF(D7&gt;D6,"0:00:30"/1000*(D7-D6),0))</f>
        <v>0</v>
      </c>
      <c r="M7" s="765"/>
      <c r="N7" s="766"/>
      <c r="O7" s="223">
        <f>IF(C7=0,0,Bingo_fuel(SUM(E8:$E$9),J7,$T$8,$R$10,VLOOKUP($E$2,Type_Data,3,FALSE),$T$5,$U$13-$U$12,$T$7))</f>
        <v>0</v>
      </c>
      <c r="P7" s="767"/>
      <c r="Q7" s="766"/>
      <c r="R7" s="801"/>
      <c r="S7" s="464" t="s">
        <v>50</v>
      </c>
      <c r="T7" s="219">
        <f>IF(C11=0,0,((HOUR($L$11)+MINUTE(L11)/60)*VLOOKUP(FrontPage!$F$5,Type_Data,3,FALSE)))</f>
        <v>0</v>
      </c>
      <c r="U7" s="220">
        <f>IF(C18=0,0,((HOUR($L$18)+MINUTE(L18)/60)*VLOOKUP(FrontPage!$F$5,Type_Data,3,FALSE)))</f>
        <v>0</v>
      </c>
      <c r="V7" s="220">
        <f>IF(C25=0,0,((HOUR($L$25)+MINUTE(L25)/60)*VLOOKUP(FrontPage!$F$5,Type_Data,3,FALSE)))</f>
        <v>0</v>
      </c>
      <c r="W7" s="220">
        <f>IF(C32=0,0,((HOUR($L$32)+MINUTE(L32)/60)*VLOOKUP(FrontPage!$F$5,Type_Data,3,FALSE)))</f>
        <v>0</v>
      </c>
      <c r="X7" s="221">
        <f>IF(C42=0,0,((HOUR($L$42)+MINUTE(L42)/60)*VLOOKUP(FrontPage!$F$5,Type_Data,3,FALSE)))</f>
        <v>0</v>
      </c>
      <c r="Y7" s="802"/>
      <c r="Z7" s="802"/>
      <c r="AA7" s="802"/>
      <c r="AB7" s="625"/>
      <c r="AC7" s="628"/>
      <c r="AD7" s="628"/>
      <c r="AE7" s="622"/>
      <c r="AF7" s="625"/>
      <c r="AG7" s="625"/>
      <c r="AH7" s="625"/>
      <c r="AI7" s="625"/>
      <c r="AJ7" s="625"/>
      <c r="AK7" s="625"/>
      <c r="AL7" s="622"/>
      <c r="AM7" s="623"/>
      <c r="AN7" s="623"/>
      <c r="AO7" s="653"/>
      <c r="AP7" s="623"/>
      <c r="AQ7" s="625"/>
      <c r="AR7" s="625"/>
      <c r="AS7" s="625"/>
      <c r="AT7" s="625"/>
      <c r="AU7" s="625"/>
      <c r="AV7" s="625"/>
      <c r="AW7" s="622"/>
      <c r="AX7" s="663"/>
      <c r="AY7" s="625"/>
      <c r="AZ7" s="625"/>
      <c r="BA7" s="625"/>
      <c r="BB7" s="625"/>
      <c r="BC7" s="625"/>
      <c r="BD7" s="625"/>
      <c r="BE7" s="622"/>
    </row>
    <row r="8" spans="1:57" s="211" customFormat="1" ht="18.75" customHeight="1">
      <c r="A8" s="1116"/>
      <c r="B8" s="228">
        <f>IF(C8=0,0,C7)</f>
        <v>0</v>
      </c>
      <c r="C8" s="762"/>
      <c r="D8" s="226"/>
      <c r="E8" s="223">
        <f t="shared" si="0"/>
        <v>0</v>
      </c>
      <c r="F8" s="763">
        <f t="shared" si="1"/>
        <v>0</v>
      </c>
      <c r="G8" s="1096">
        <f>IF(OR(C8=0,H8&gt;0),0,VLOOKUP($E$2,Type_Data,5,FALSE))</f>
        <v>0</v>
      </c>
      <c r="H8" s="1097"/>
      <c r="I8" s="216">
        <f t="shared" si="3"/>
        <v>0</v>
      </c>
      <c r="J8" s="232">
        <f xml:space="preserve"> IF(C8=0,0,GS(IF(H8&gt;0,H8,G8),F8,I8))</f>
        <v>0</v>
      </c>
      <c r="K8" s="763">
        <f t="shared" si="2"/>
        <v>0</v>
      </c>
      <c r="L8" s="764">
        <f>IF(B8=0,0,(E8/J8)*"1:00"+IF(D8&gt;D7,"0:00:30"/1000*(D8-D7),0))</f>
        <v>0</v>
      </c>
      <c r="M8" s="765"/>
      <c r="N8" s="766"/>
      <c r="O8" s="223">
        <f>IF(C8=0,0,Bingo_fuel(SUM(E9:$E$9),J8,$T$8,$R$10,VLOOKUP($E$2,Type_Data,3,FALSE),$T$5,$U$13-$U$12,$T$7))</f>
        <v>0</v>
      </c>
      <c r="P8" s="767"/>
      <c r="Q8" s="766"/>
      <c r="R8" s="801"/>
      <c r="S8" s="464" t="s">
        <v>51</v>
      </c>
      <c r="T8" s="222">
        <f>IF(T4=0,0,IF(T5="F",LEFT($O$10,2)*VLOOKUP(FrontPage!$F$5,Type_Data,(IF(RIGHT($O$10,7)="holding",4,3)),FALSE)/60,0))</f>
        <v>0</v>
      </c>
      <c r="U8" s="223">
        <f>IF(U4=0,0,IF(U5="F",LEFT($O$10,2)*VLOOKUP(FrontPage!$F$5,Type_Data,(IF(RIGHT($O$10,7)="holding",4,3)),FALSE)/60,0))</f>
        <v>0</v>
      </c>
      <c r="V8" s="223">
        <f>IF(V4=0,0,IF(V5="F",LEFT($O$10,2)*VLOOKUP(FrontPage!$F$5,Type_Data,(IF(RIGHT($O$10,7)="holding",4,3)),FALSE)/60,0))</f>
        <v>0</v>
      </c>
      <c r="W8" s="223">
        <f>IF(W4=0,0,IF(W5="F",LEFT($O$10,2)*VLOOKUP(FrontPage!$F$5,Type_Data,(IF(RIGHT($O$10,7)="holding",4,3)),FALSE)/60,0))</f>
        <v>0</v>
      </c>
      <c r="X8" s="224">
        <f>IF(X4=0,0,IF(X5="F",LEFT($O$10,2)*VLOOKUP(FrontPage!$F$5,Type_Data,(IF(RIGHT($O$10,7)="holding",4,3)),FALSE)/60,0))</f>
        <v>0</v>
      </c>
      <c r="Y8" s="704"/>
      <c r="Z8" s="704"/>
      <c r="AA8" s="704"/>
      <c r="AB8" s="625"/>
      <c r="AC8" s="628"/>
      <c r="AD8" s="628"/>
      <c r="AE8" s="622"/>
      <c r="AF8" s="625"/>
      <c r="AG8" s="625"/>
      <c r="AH8" s="625"/>
      <c r="AI8" s="625"/>
      <c r="AJ8" s="625"/>
      <c r="AK8" s="625"/>
      <c r="AL8" s="622"/>
      <c r="AM8" s="623"/>
      <c r="AN8" s="623"/>
      <c r="AO8" s="653"/>
      <c r="AP8" s="655"/>
      <c r="AQ8" s="623"/>
      <c r="AR8" s="623"/>
      <c r="AS8" s="623"/>
      <c r="AT8" s="623"/>
      <c r="AU8" s="623"/>
      <c r="AV8" s="623"/>
      <c r="AW8" s="622"/>
      <c r="AX8" s="663"/>
      <c r="AY8" s="625"/>
      <c r="AZ8" s="625"/>
      <c r="BA8" s="625"/>
      <c r="BB8" s="625"/>
      <c r="BC8" s="625"/>
      <c r="BD8" s="625"/>
      <c r="BE8" s="622"/>
    </row>
    <row r="9" spans="1:57" s="211" customFormat="1" ht="18.75" customHeight="1" thickBot="1">
      <c r="A9" s="1116"/>
      <c r="B9" s="228">
        <f>IF(C9=0,0,C8)</f>
        <v>0</v>
      </c>
      <c r="C9" s="762"/>
      <c r="D9" s="226"/>
      <c r="E9" s="223">
        <f t="shared" si="0"/>
        <v>0</v>
      </c>
      <c r="F9" s="763">
        <f t="shared" si="1"/>
        <v>0</v>
      </c>
      <c r="G9" s="1096">
        <f>IF(OR(C9=0,H9&gt;0),0,VLOOKUP($E$2,Type_Data,5,FALSE))</f>
        <v>0</v>
      </c>
      <c r="H9" s="1097"/>
      <c r="I9" s="216">
        <f t="shared" si="3"/>
        <v>0</v>
      </c>
      <c r="J9" s="232">
        <f xml:space="preserve"> IF(C9=0,0,GS(IF(H9&gt;0,H9,G9),F9,I9))</f>
        <v>0</v>
      </c>
      <c r="K9" s="763">
        <f t="shared" si="2"/>
        <v>0</v>
      </c>
      <c r="L9" s="764">
        <f>IF(B9=0,0,(E9/J9)*"1:00"+IF(D9&gt;D8,"0:00:30"/1000*(D9-D8),0))</f>
        <v>0</v>
      </c>
      <c r="M9" s="765"/>
      <c r="N9" s="770"/>
      <c r="O9" s="771">
        <f>IF(C9=0,0,Bingo_fuel(0,J9,$T$8,$R$10,VLOOKUP($E$2,Type_Data,3,FALSE),$T$5,$U$13-$U$12,$T$7))</f>
        <v>0</v>
      </c>
      <c r="P9" s="772"/>
      <c r="Q9" s="770"/>
      <c r="R9" s="803"/>
      <c r="S9" s="464" t="s">
        <v>72</v>
      </c>
      <c r="T9" s="222">
        <f>IF($R$10=0,0,$R$10*(T6+T7+T11))</f>
        <v>0</v>
      </c>
      <c r="U9" s="223">
        <f>IF($R$10=0,0,$R$10*(U6+U7+U11))</f>
        <v>0</v>
      </c>
      <c r="V9" s="223">
        <f>IF($R$10=0,0,$R$10*(V6+V7+V11))</f>
        <v>0</v>
      </c>
      <c r="W9" s="223">
        <f>IF($R$10=0,0,$R$10*(W6+W7+W11))</f>
        <v>0</v>
      </c>
      <c r="X9" s="224">
        <f>IF($R$10=0,0,$R$10*(X6+X7+X11))</f>
        <v>0</v>
      </c>
      <c r="Y9" s="632"/>
      <c r="Z9" s="632"/>
      <c r="AA9" s="632"/>
      <c r="AB9" s="625"/>
      <c r="AC9" s="628"/>
      <c r="AD9" s="628"/>
      <c r="AE9" s="622"/>
      <c r="AF9" s="625"/>
      <c r="AG9" s="625"/>
      <c r="AH9" s="625"/>
      <c r="AI9" s="625"/>
      <c r="AJ9" s="625"/>
      <c r="AK9" s="625"/>
      <c r="AL9" s="622"/>
      <c r="AM9" s="623"/>
      <c r="AN9" s="623"/>
      <c r="AO9" s="653"/>
      <c r="AP9" s="656"/>
      <c r="AQ9" s="625"/>
      <c r="AR9" s="625"/>
      <c r="AS9" s="625"/>
      <c r="AT9" s="625"/>
      <c r="AU9" s="625"/>
      <c r="AV9" s="625"/>
      <c r="AW9" s="622"/>
      <c r="AX9" s="625"/>
      <c r="AY9" s="625"/>
      <c r="AZ9" s="625"/>
      <c r="BA9" s="625"/>
      <c r="BB9" s="625"/>
      <c r="BC9" s="625"/>
      <c r="BD9" s="625"/>
      <c r="BE9" s="622"/>
    </row>
    <row r="10" spans="1:57" s="211" customFormat="1" ht="18.75" customHeight="1" thickTop="1" thickBot="1">
      <c r="A10" s="1116"/>
      <c r="B10" s="958"/>
      <c r="C10" s="932"/>
      <c r="D10" s="933" t="s">
        <v>276</v>
      </c>
      <c r="E10" s="1052">
        <f>IF(SUM(E4:E9)=0,0,TEXT(SUM(E4:E9),0))</f>
        <v>0</v>
      </c>
      <c r="F10" s="947" t="s">
        <v>279</v>
      </c>
      <c r="G10" s="1082"/>
      <c r="H10" s="1082"/>
      <c r="I10" s="936"/>
      <c r="J10" s="937"/>
      <c r="K10" s="938" t="s">
        <v>64</v>
      </c>
      <c r="L10" s="1053">
        <f>IF(SUM(L4:L9)=0,0,MAX("0:03",SUM(L4:L9)))</f>
        <v>0</v>
      </c>
      <c r="M10" s="947"/>
      <c r="N10" s="606" t="s">
        <v>277</v>
      </c>
      <c r="O10" s="1087" t="s">
        <v>327</v>
      </c>
      <c r="P10" s="1087"/>
      <c r="Q10" s="607" t="s">
        <v>278</v>
      </c>
      <c r="R10" s="608">
        <v>0.1</v>
      </c>
      <c r="S10" s="464" t="s">
        <v>70</v>
      </c>
      <c r="T10" s="225">
        <v>50</v>
      </c>
      <c r="U10" s="226">
        <v>50</v>
      </c>
      <c r="V10" s="226">
        <v>50</v>
      </c>
      <c r="W10" s="226">
        <v>50</v>
      </c>
      <c r="X10" s="255">
        <v>50</v>
      </c>
      <c r="Y10" s="644"/>
      <c r="Z10" s="644"/>
      <c r="AA10" s="644"/>
      <c r="AB10" s="625"/>
      <c r="AC10" s="628"/>
      <c r="AD10" s="628"/>
      <c r="AE10" s="622"/>
      <c r="AF10" s="625"/>
      <c r="AG10" s="625"/>
      <c r="AH10" s="625"/>
      <c r="AI10" s="625"/>
      <c r="AJ10" s="625"/>
      <c r="AK10" s="625"/>
      <c r="AL10" s="622"/>
      <c r="AM10" s="623"/>
      <c r="AN10" s="623"/>
      <c r="AO10" s="653"/>
      <c r="AP10" s="655"/>
      <c r="AQ10" s="625"/>
      <c r="AR10" s="625"/>
      <c r="AS10" s="625"/>
      <c r="AT10" s="625"/>
      <c r="AU10" s="625"/>
      <c r="AV10" s="625"/>
      <c r="AW10" s="622"/>
      <c r="AX10" s="625"/>
      <c r="AY10" s="625"/>
      <c r="AZ10" s="625"/>
      <c r="BA10" s="625"/>
      <c r="BB10" s="625"/>
      <c r="BC10" s="625"/>
      <c r="BD10" s="623"/>
      <c r="BE10" s="622"/>
    </row>
    <row r="11" spans="1:57" s="211" customFormat="1" ht="18.75" customHeight="1" thickTop="1">
      <c r="A11" s="1116"/>
      <c r="B11" s="665" t="s">
        <v>50</v>
      </c>
      <c r="C11" s="762"/>
      <c r="D11" s="226"/>
      <c r="E11" s="223">
        <f>IF(C11=0,0,distance(VLOOKUP(T4,Wpt_Table,3,FALSE),VLOOKUP(T4,Wpt_Table,4,FALSE),VLOOKUP(C11,Wpt_Table,3,FALSE),VLOOKUP(C11,Wpt_Table,4,FALSE)))</f>
        <v>0</v>
      </c>
      <c r="F11" s="763">
        <f>IF(C11=0,0,TRACK(VLOOKUP(T4,Wpt_Table,3,FALSE),VLOOKUP(T4,Wpt_Table,4,FALSE),VLOOKUP(C11,Wpt_Table,3,FALSE),VLOOKUP(C11,Wpt_Table,4,FALSE)))</f>
        <v>0</v>
      </c>
      <c r="G11" s="1096">
        <f>IF(OR(C11=0,H11&lt;&gt;""),0,VLOOKUP($E$2,Type_Data,5,FALSE))</f>
        <v>0</v>
      </c>
      <c r="H11" s="1097"/>
      <c r="I11" s="226"/>
      <c r="J11" s="232">
        <f xml:space="preserve"> IF(C11=0,0,GS(IF(H11&lt;&gt;"",H11,G11),F11,I11))</f>
        <v>0</v>
      </c>
      <c r="K11" s="763">
        <f>IF(C11=0,0,HEADING(F11,IF(G11=0,H11,G11),I11,VLOOKUP(C11,Wpt_Table,5,FALSE)))</f>
        <v>0</v>
      </c>
      <c r="L11" s="764">
        <f>IF(C11=0,0,(E11/J11)*"1:00"+MAXA(D11/1000*"0:00:30","0:02:00"))</f>
        <v>0</v>
      </c>
      <c r="M11" s="774"/>
      <c r="N11" s="775"/>
      <c r="O11" s="804"/>
      <c r="P11" s="805"/>
      <c r="Q11" s="778"/>
      <c r="R11" s="806"/>
      <c r="S11" s="464" t="s">
        <v>2</v>
      </c>
      <c r="T11" s="225"/>
      <c r="U11" s="226"/>
      <c r="V11" s="226"/>
      <c r="W11" s="568"/>
      <c r="X11" s="255"/>
      <c r="Y11" s="644"/>
      <c r="Z11" s="644"/>
      <c r="AA11" s="644"/>
      <c r="AB11" s="625"/>
      <c r="AC11" s="628"/>
      <c r="AD11" s="628"/>
      <c r="AE11" s="622"/>
      <c r="AF11" s="625"/>
      <c r="AG11" s="625"/>
      <c r="AH11" s="625"/>
      <c r="AI11" s="625"/>
      <c r="AJ11" s="625"/>
      <c r="AK11" s="625"/>
      <c r="AL11" s="622"/>
      <c r="AM11" s="623"/>
      <c r="AN11" s="623"/>
      <c r="AO11" s="653"/>
      <c r="AP11" s="663"/>
      <c r="AQ11" s="625"/>
      <c r="AR11" s="625"/>
      <c r="AS11" s="625"/>
      <c r="AT11" s="625"/>
      <c r="AU11" s="625"/>
      <c r="AV11" s="625"/>
      <c r="AW11" s="622"/>
      <c r="AX11" s="625"/>
      <c r="AY11" s="625"/>
      <c r="AZ11" s="625"/>
      <c r="BA11" s="625"/>
      <c r="BB11" s="625"/>
      <c r="BC11" s="625"/>
      <c r="BD11" s="623"/>
      <c r="BE11" s="622"/>
    </row>
    <row r="12" spans="1:57" s="211" customFormat="1" ht="18.75" customHeight="1">
      <c r="A12" s="1116"/>
      <c r="B12" s="374" t="s">
        <v>311</v>
      </c>
      <c r="C12" s="376" t="s">
        <v>332</v>
      </c>
      <c r="D12" s="377" t="s">
        <v>333</v>
      </c>
      <c r="E12" s="377" t="s">
        <v>336</v>
      </c>
      <c r="F12" s="596" t="s">
        <v>32</v>
      </c>
      <c r="G12" s="1070" t="s">
        <v>28</v>
      </c>
      <c r="H12" s="1071"/>
      <c r="I12" s="1070" t="s">
        <v>40</v>
      </c>
      <c r="J12" s="1083"/>
      <c r="K12" s="1083"/>
      <c r="L12" s="1071"/>
      <c r="M12" s="596" t="s">
        <v>33</v>
      </c>
      <c r="N12" s="596" t="s">
        <v>34</v>
      </c>
      <c r="O12" s="597" t="s">
        <v>331</v>
      </c>
      <c r="P12" s="493" t="s">
        <v>334</v>
      </c>
      <c r="Q12" s="494" t="s">
        <v>317</v>
      </c>
      <c r="R12" s="497" t="s">
        <v>318</v>
      </c>
      <c r="S12" s="464" t="s">
        <v>319</v>
      </c>
      <c r="T12" s="225"/>
      <c r="U12" s="226"/>
      <c r="V12" s="226"/>
      <c r="W12" s="226"/>
      <c r="X12" s="255"/>
      <c r="Y12" s="644"/>
      <c r="Z12" s="644"/>
      <c r="AA12" s="644"/>
      <c r="AB12" s="625"/>
      <c r="AC12" s="628"/>
      <c r="AD12" s="622"/>
      <c r="AE12" s="622"/>
      <c r="AF12" s="625"/>
      <c r="AG12" s="625"/>
      <c r="AH12" s="625"/>
      <c r="AI12" s="625"/>
      <c r="AJ12" s="625"/>
      <c r="AK12" s="625"/>
      <c r="AL12" s="622"/>
      <c r="AM12" s="623"/>
      <c r="AN12" s="623"/>
      <c r="AO12" s="623"/>
      <c r="AP12" s="663"/>
      <c r="AQ12" s="625"/>
      <c r="AR12" s="625"/>
      <c r="AS12" s="625"/>
      <c r="AT12" s="625"/>
      <c r="AU12" s="625"/>
      <c r="AV12" s="625"/>
      <c r="AW12" s="622"/>
      <c r="AX12" s="625"/>
      <c r="AY12" s="625"/>
      <c r="AZ12" s="625"/>
      <c r="BA12" s="625"/>
      <c r="BB12" s="625"/>
      <c r="BC12" s="625"/>
      <c r="BD12" s="625"/>
      <c r="BE12" s="622"/>
    </row>
    <row r="13" spans="1:57" s="211" customFormat="1" ht="18.75" customHeight="1" thickBot="1">
      <c r="A13" s="212"/>
      <c r="B13" s="378"/>
      <c r="C13" s="780"/>
      <c r="D13" s="781"/>
      <c r="E13" s="781"/>
      <c r="F13" s="499" t="str">
        <f>IF($P$2&gt;""," + 3","+ 2")</f>
        <v>+ 2</v>
      </c>
      <c r="G13" s="1104">
        <f>IF(T22=0,0,IF(T29&gt;0,T29,T22)/VLOOKUP(E2,Type_Data,3,FALSE)*"1:00")</f>
        <v>0</v>
      </c>
      <c r="H13" s="1105"/>
      <c r="I13" s="1098" t="str">
        <f>IF(T3&lt;&gt;0,(T3&amp;" - "&amp;T4),"")</f>
        <v>UBTT - 0</v>
      </c>
      <c r="J13" s="1099"/>
      <c r="K13" s="1099"/>
      <c r="L13" s="1100"/>
      <c r="M13" s="599"/>
      <c r="N13" s="599"/>
      <c r="O13" s="598"/>
      <c r="P13" s="783"/>
      <c r="Q13" s="784"/>
      <c r="R13" s="807"/>
      <c r="S13" s="477" t="s">
        <v>37</v>
      </c>
      <c r="T13" s="469">
        <f>IF(T4=0,0,MAX(IF(T52=FALSE,SUM(IF(U13=0,IF(V13=0,IF(W13=0,X13,W13),V13),U13),T6,SUM(T10:T12),T57),SUM(T6:T12)),T58))</f>
        <v>0</v>
      </c>
      <c r="U13" s="470">
        <f>IF(U4=0,0,MAX(IF(U52=FALSE,SUM(IF(V13=0,IF(W13=0,X13,W13),V13),U6,SUM(U10:U12),U57),SUM(U6:U12)),U58))</f>
        <v>0</v>
      </c>
      <c r="V13" s="470">
        <f>IF(V4=0,0,MAX(IF(V52=FALSE,SUM(IF(W13=0,X13,W13),V6,SUM(V10:V12),V57),SUM(V6:V12)),V58))</f>
        <v>0</v>
      </c>
      <c r="W13" s="470">
        <f>IF(W4=0,0,MAX(IF(W52=FALSE,SUM(X13,W6,SUM(W10:W12),W57),SUM(W6:W12)),W58))</f>
        <v>0</v>
      </c>
      <c r="X13" s="471">
        <f>IF(X4=0,0,SUM(X6:X12))</f>
        <v>0</v>
      </c>
      <c r="Y13" s="704"/>
      <c r="Z13" s="704"/>
      <c r="AA13" s="704"/>
      <c r="AB13" s="625"/>
      <c r="AC13" s="628"/>
      <c r="AD13" s="628"/>
      <c r="AE13" s="622"/>
      <c r="AF13" s="625"/>
      <c r="AG13" s="625"/>
      <c r="AH13" s="625"/>
      <c r="AI13" s="625"/>
      <c r="AJ13" s="625"/>
      <c r="AK13" s="625"/>
      <c r="AL13" s="622"/>
      <c r="AM13" s="623"/>
      <c r="AN13" s="623"/>
      <c r="AO13" s="623"/>
      <c r="AP13" s="663"/>
      <c r="AQ13" s="625"/>
      <c r="AR13" s="625"/>
      <c r="AS13" s="625"/>
      <c r="AT13" s="625"/>
      <c r="AU13" s="625"/>
      <c r="AV13" s="625"/>
      <c r="AW13" s="622"/>
      <c r="AX13" s="663"/>
      <c r="AY13" s="625"/>
      <c r="AZ13" s="625"/>
      <c r="BA13" s="625"/>
      <c r="BB13" s="625"/>
      <c r="BC13" s="625"/>
      <c r="BD13" s="623"/>
      <c r="BE13" s="622"/>
    </row>
    <row r="14" spans="1:57" s="211" customFormat="1" ht="18.75" customHeight="1" thickTop="1" thickBot="1">
      <c r="A14" s="761"/>
      <c r="B14" s="225">
        <f>IF(C14=0,0,T4)</f>
        <v>0</v>
      </c>
      <c r="C14" s="762"/>
      <c r="D14" s="226"/>
      <c r="E14" s="223">
        <f>IF(C14=0,0,distance(VLOOKUP(B14,Wpt_Table,3,FALSE),VLOOKUP(B14,Wpt_Table,4,FALSE),VLOOKUP(C14,Wpt_Table,3,FALSE),VLOOKUP(C14,Wpt_Table,4,FALSE)))</f>
        <v>0</v>
      </c>
      <c r="F14" s="763">
        <f>IF(C14=0,0,TRACK(VLOOKUP(B14,Wpt_Table,3,FALSE),VLOOKUP(B14,Wpt_Table,4,FALSE),VLOOKUP(C14,Wpt_Table,3,FALSE),VLOOKUP(C14,Wpt_Table,4,FALSE)))</f>
        <v>0</v>
      </c>
      <c r="G14" s="1106">
        <f>IF(OR(C14=0,H14&lt;&gt;""),0,VLOOKUP($E$2,Type_Data,5,FALSE))</f>
        <v>0</v>
      </c>
      <c r="H14" s="1107"/>
      <c r="I14" s="786"/>
      <c r="J14" s="232">
        <f xml:space="preserve"> IF(C14=0,0,GS(IF(H14&lt;&gt;"",H14,G14),F14,I14))</f>
        <v>0</v>
      </c>
      <c r="K14" s="763">
        <f>IF(C14=0,0,HEADING(F14,IF(G14=0,H14,G14),I14,VLOOKUP(B14,Wpt_Table,5,FALSE)))</f>
        <v>0</v>
      </c>
      <c r="L14" s="764">
        <f>IF(C14=0,0,(E14/J14)*"1:00"+MAXA((D14-U16)/1000*"0:00:30","0:02:00"))</f>
        <v>0</v>
      </c>
      <c r="M14" s="765"/>
      <c r="N14" s="766"/>
      <c r="O14" s="223">
        <f>IF(C14=0,0,Bingo_fuel(SUM(E15:$E$16),J14,$U$8,$R$10,VLOOKUP($E$2,Type_Data,3,FALSE),$U$5,$V$13-$V$12,$U$7))</f>
        <v>0</v>
      </c>
      <c r="P14" s="767"/>
      <c r="Q14" s="228"/>
      <c r="R14" s="808"/>
      <c r="S14" s="1077" t="str">
        <f>IF(RTOM!L4=FALSE,"PAYLOAD (LBS)",IF(RTOM!L4=TRUE,"PAYLOAD (KGS)","PAYLOAD"))</f>
        <v>PAYLOAD (KGS)</v>
      </c>
      <c r="T14" s="1078"/>
      <c r="U14" s="1078"/>
      <c r="V14" s="1078"/>
      <c r="W14" s="1078"/>
      <c r="X14" s="1079"/>
      <c r="Y14" s="663"/>
      <c r="Z14" s="663"/>
      <c r="AA14" s="663"/>
      <c r="AB14" s="625"/>
      <c r="AC14" s="628"/>
      <c r="AD14" s="628"/>
      <c r="AE14" s="622"/>
      <c r="AF14" s="625"/>
      <c r="AG14" s="625"/>
      <c r="AH14" s="625"/>
      <c r="AI14" s="625"/>
      <c r="AJ14" s="625"/>
      <c r="AK14" s="625"/>
      <c r="AL14" s="622"/>
      <c r="AM14" s="623"/>
      <c r="AN14" s="623"/>
      <c r="AO14" s="653"/>
      <c r="AP14" s="623"/>
      <c r="AQ14" s="623"/>
      <c r="AR14" s="623"/>
      <c r="AS14" s="623"/>
      <c r="AT14" s="623"/>
      <c r="AU14" s="623"/>
      <c r="AV14" s="623"/>
      <c r="AW14" s="622"/>
      <c r="AX14" s="625"/>
      <c r="AY14" s="625"/>
      <c r="AZ14" s="625"/>
      <c r="BA14" s="625"/>
      <c r="BB14" s="625"/>
      <c r="BC14" s="625"/>
      <c r="BD14" s="625"/>
      <c r="BE14" s="622"/>
    </row>
    <row r="15" spans="1:57" s="211" customFormat="1" ht="18.75" customHeight="1" thickTop="1">
      <c r="A15" s="1116">
        <f>IF(B14&gt;0,CONCATENATE("LEG ",SUM($P$53:P54)),0)</f>
        <v>0</v>
      </c>
      <c r="B15" s="228">
        <f>IF(C15=0,0,C14)</f>
        <v>0</v>
      </c>
      <c r="C15" s="762"/>
      <c r="D15" s="226"/>
      <c r="E15" s="223">
        <f>IF(C15=0,0,distance(VLOOKUP(B15,Wpt_Table,3,FALSE),VLOOKUP(B15,Wpt_Table,4,FALSE),VLOOKUP(C15,Wpt_Table,3,FALSE),VLOOKUP(C15,Wpt_Table,4,FALSE)))</f>
        <v>0</v>
      </c>
      <c r="F15" s="763">
        <f>IF(C15=0,0,TRACK(VLOOKUP(B15,Wpt_Table,3,FALSE),VLOOKUP(B15,Wpt_Table,4,FALSE),VLOOKUP(C15,Wpt_Table,3,FALSE),VLOOKUP(C15,Wpt_Table,4,FALSE)))</f>
        <v>0</v>
      </c>
      <c r="G15" s="1096">
        <f>IF(OR(C15=0,H15&gt;0),0,VLOOKUP($E$2,Type_Data,5,FALSE))</f>
        <v>0</v>
      </c>
      <c r="H15" s="1097"/>
      <c r="I15" s="216">
        <f>IF(C15=0,0,$I$14)</f>
        <v>0</v>
      </c>
      <c r="J15" s="232">
        <f xml:space="preserve"> IF(C15=0,0,GS(IF(H15&gt;0,H15,G15),F15,I15))</f>
        <v>0</v>
      </c>
      <c r="K15" s="763">
        <f>IF(C15=0,0,HEADING(F15,IF(G15=0,H15,G15),I15,VLOOKUP(B15,Wpt_Table,5,FALSE)))</f>
        <v>0</v>
      </c>
      <c r="L15" s="764">
        <f>IF(B15=0,0,(E15/J15)*"1:00"+IF(D15&gt;D14,"0:00:30"/1000*(D15-D14),0))</f>
        <v>0</v>
      </c>
      <c r="M15" s="765"/>
      <c r="N15" s="766"/>
      <c r="O15" s="223">
        <f>IF(C15=0,0,Bingo_fuel(SUM(E16:$E$16),J15,$U$8,$R$10,VLOOKUP($E$2,Type_Data,3,FALSE),$U$5,$V$13-$V$12,$U$7))</f>
        <v>0</v>
      </c>
      <c r="P15" s="767"/>
      <c r="Q15" s="228"/>
      <c r="R15" s="241"/>
      <c r="S15" s="467" t="s">
        <v>41</v>
      </c>
      <c r="T15" s="473" t="s">
        <v>263</v>
      </c>
      <c r="U15" s="473" t="s">
        <v>74</v>
      </c>
      <c r="V15" s="473" t="s">
        <v>74</v>
      </c>
      <c r="W15" s="473" t="s">
        <v>74</v>
      </c>
      <c r="X15" s="474" t="s">
        <v>74</v>
      </c>
      <c r="Y15" s="674"/>
      <c r="Z15" s="674"/>
      <c r="AA15" s="674"/>
      <c r="AB15" s="625"/>
      <c r="AC15" s="628"/>
      <c r="AD15" s="628"/>
      <c r="AE15" s="622"/>
      <c r="AF15" s="625"/>
      <c r="AG15" s="625"/>
      <c r="AH15" s="625"/>
      <c r="AI15" s="625"/>
      <c r="AJ15" s="625"/>
      <c r="AK15" s="625"/>
      <c r="AL15" s="622"/>
      <c r="AM15" s="623"/>
      <c r="AN15" s="623"/>
      <c r="AO15" s="653"/>
      <c r="AP15" s="623"/>
      <c r="AQ15" s="625"/>
      <c r="AR15" s="625"/>
      <c r="AS15" s="625"/>
      <c r="AT15" s="625"/>
      <c r="AU15" s="625"/>
      <c r="AV15" s="625"/>
      <c r="AW15" s="622"/>
      <c r="AX15" s="663"/>
      <c r="AY15" s="625"/>
      <c r="AZ15" s="625"/>
      <c r="BA15" s="625"/>
      <c r="BB15" s="625"/>
      <c r="BC15" s="625"/>
      <c r="BD15" s="625"/>
      <c r="BE15" s="622"/>
    </row>
    <row r="16" spans="1:57" s="211" customFormat="1" ht="18.75" customHeight="1">
      <c r="A16" s="1116"/>
      <c r="B16" s="228">
        <f>IF(C16=0,0,C15)</f>
        <v>0</v>
      </c>
      <c r="C16" s="762"/>
      <c r="D16" s="226"/>
      <c r="E16" s="223">
        <f>IF(C16=0,0,distance(VLOOKUP(B16,Wpt_Table,3,FALSE),VLOOKUP(B16,Wpt_Table,4,FALSE),VLOOKUP(C16,Wpt_Table,3,FALSE),VLOOKUP(C16,Wpt_Table,4,FALSE)))</f>
        <v>0</v>
      </c>
      <c r="F16" s="763">
        <f>IF(C16=0,0,TRACK(VLOOKUP(B16,Wpt_Table,3,FALSE),VLOOKUP(B16,Wpt_Table,4,FALSE),VLOOKUP(C16,Wpt_Table,3,FALSE),VLOOKUP(C16,Wpt_Table,4,FALSE)))</f>
        <v>0</v>
      </c>
      <c r="G16" s="1096">
        <f>IF(OR(C16=0,H16&gt;0),0,VLOOKUP($E$2,Type_Data,5,FALSE))</f>
        <v>0</v>
      </c>
      <c r="H16" s="1097"/>
      <c r="I16" s="216">
        <f>IF(C16=0,0,$I$14)</f>
        <v>0</v>
      </c>
      <c r="J16" s="232">
        <f xml:space="preserve"> IF(C16=0,0,GS(IF(H16&gt;0,H16,G16),F16,I16))</f>
        <v>0</v>
      </c>
      <c r="K16" s="763">
        <f>IF(C16=0,0,HEADING(F16,IF(G16=0,H16,G16),I16,VLOOKUP(B16,Wpt_Table,5,FALSE)))</f>
        <v>0</v>
      </c>
      <c r="L16" s="764">
        <f>IF(B16=0,0,(E16/J16)*"1:00"+IF(D16&gt;D15,"0:00:30"/1000*(D16-D15),0))</f>
        <v>0</v>
      </c>
      <c r="M16" s="765"/>
      <c r="N16" s="766"/>
      <c r="O16" s="223">
        <f>IF(C16=0,0,Bingo_fuel(0,J16,$U$8,$R$10,VLOOKUP($E$2,Type_Data,3,FALSE),$U$5,$V$13-$V$12,$U$7))</f>
        <v>0</v>
      </c>
      <c r="P16" s="767"/>
      <c r="Q16" s="228"/>
      <c r="R16" s="241"/>
      <c r="S16" s="464" t="s">
        <v>46</v>
      </c>
      <c r="T16" s="227">
        <f>IF(T3=0,0,VLOOKUP(T3,Wpt_Table,6,FALSE))</f>
        <v>0</v>
      </c>
      <c r="U16" s="228">
        <f>IF(U3=0,0,VLOOKUP(U3,Wpt_Table,6,FALSE))</f>
        <v>0</v>
      </c>
      <c r="V16" s="228">
        <f>IF(V3=0,0,VLOOKUP(V3,Wpt_Table,6,FALSE))</f>
        <v>0</v>
      </c>
      <c r="W16" s="228">
        <f>IF(W3=0,0,VLOOKUP(W3,Wpt_Table,6,FALSE))</f>
        <v>0</v>
      </c>
      <c r="X16" s="241">
        <f>IF(X3=0,0,VLOOKUP(X3,Wpt_Table,6,FALSE))</f>
        <v>0</v>
      </c>
      <c r="Y16" s="644"/>
      <c r="Z16" s="644"/>
      <c r="AA16" s="644"/>
      <c r="AB16" s="625"/>
      <c r="AC16" s="623"/>
      <c r="AD16" s="623"/>
      <c r="AE16" s="623"/>
      <c r="AF16" s="625"/>
      <c r="AG16" s="625"/>
      <c r="AH16" s="625"/>
      <c r="AI16" s="625"/>
      <c r="AJ16" s="625"/>
      <c r="AK16" s="625"/>
      <c r="AL16" s="622"/>
      <c r="AM16" s="623"/>
      <c r="AN16" s="623"/>
      <c r="AO16" s="653"/>
      <c r="AP16" s="623"/>
      <c r="AQ16" s="625"/>
      <c r="AR16" s="625"/>
      <c r="AS16" s="625"/>
      <c r="AT16" s="625"/>
      <c r="AU16" s="625"/>
      <c r="AV16" s="625"/>
      <c r="AW16" s="622"/>
      <c r="AX16" s="663"/>
      <c r="AY16" s="625"/>
      <c r="AZ16" s="625"/>
      <c r="BA16" s="625"/>
      <c r="BB16" s="625"/>
      <c r="BC16" s="625"/>
      <c r="BD16" s="625"/>
      <c r="BE16" s="622"/>
    </row>
    <row r="17" spans="1:57" s="211" customFormat="1" ht="18.75" customHeight="1">
      <c r="A17" s="1116"/>
      <c r="B17" s="958"/>
      <c r="C17" s="932"/>
      <c r="D17" s="933" t="s">
        <v>276</v>
      </c>
      <c r="E17" s="1052">
        <f>IF(SUM(E14:E16)=0,0,TEXT(SUM(E14:E16),0))</f>
        <v>0</v>
      </c>
      <c r="F17" s="947" t="s">
        <v>279</v>
      </c>
      <c r="G17" s="1092"/>
      <c r="H17" s="1092"/>
      <c r="I17" s="936"/>
      <c r="J17" s="937"/>
      <c r="K17" s="938" t="s">
        <v>64</v>
      </c>
      <c r="L17" s="1053">
        <f>IF(SUM(L14:L16)=0,0,MAX("0:03",SUM(L14:L16)))</f>
        <v>0</v>
      </c>
      <c r="M17" s="1054"/>
      <c r="N17" s="616"/>
      <c r="O17" s="604"/>
      <c r="P17" s="612"/>
      <c r="Q17" s="944"/>
      <c r="R17" s="613"/>
      <c r="S17" s="464" t="s">
        <v>36</v>
      </c>
      <c r="T17" s="225"/>
      <c r="U17" s="226"/>
      <c r="V17" s="226"/>
      <c r="W17" s="226"/>
      <c r="X17" s="255"/>
      <c r="Y17" s="644"/>
      <c r="Z17" s="644"/>
      <c r="AA17" s="644"/>
      <c r="AB17" s="625"/>
      <c r="AC17" s="623"/>
      <c r="AD17" s="623"/>
      <c r="AE17" s="623"/>
      <c r="AF17" s="623"/>
      <c r="AG17" s="625"/>
      <c r="AH17" s="625"/>
      <c r="AI17" s="625"/>
      <c r="AJ17" s="625"/>
      <c r="AK17" s="625"/>
      <c r="AL17" s="622"/>
      <c r="AM17" s="623"/>
      <c r="AN17" s="623"/>
      <c r="AO17" s="653"/>
      <c r="AP17" s="623"/>
      <c r="AQ17" s="625"/>
      <c r="AR17" s="625"/>
      <c r="AS17" s="625"/>
      <c r="AT17" s="625"/>
      <c r="AU17" s="625"/>
      <c r="AV17" s="625"/>
      <c r="AW17" s="622"/>
      <c r="AX17" s="625"/>
      <c r="AY17" s="625"/>
      <c r="AZ17" s="625"/>
      <c r="BA17" s="625"/>
      <c r="BB17" s="625"/>
      <c r="BC17" s="625"/>
      <c r="BD17" s="625"/>
      <c r="BE17" s="622"/>
    </row>
    <row r="18" spans="1:57" s="211" customFormat="1" ht="18.75" customHeight="1">
      <c r="A18" s="1116"/>
      <c r="B18" s="665" t="s">
        <v>50</v>
      </c>
      <c r="C18" s="762"/>
      <c r="D18" s="226"/>
      <c r="E18" s="223">
        <f>IF(C18=0,0,distance(VLOOKUP(U4,Wpt_Table,3,FALSE),VLOOKUP(U4,Wpt_Table,4,FALSE),VLOOKUP(C18,Wpt_Table,3,FALSE),VLOOKUP(C18,Wpt_Table,4,FALSE)))</f>
        <v>0</v>
      </c>
      <c r="F18" s="763">
        <f>IF(C18=0,0,TRACK(VLOOKUP(U4,Wpt_Table,3,FALSE),VLOOKUP(U4,Wpt_Table,4,FALSE),VLOOKUP(C18,Wpt_Table,3,FALSE),VLOOKUP(C18,Wpt_Table,4,FALSE)))</f>
        <v>0</v>
      </c>
      <c r="G18" s="1096">
        <f>IF(OR(C18=0,H18&lt;&gt;""),0,VLOOKUP($E$2,Type_Data,5,FALSE))</f>
        <v>0</v>
      </c>
      <c r="H18" s="1097"/>
      <c r="I18" s="226"/>
      <c r="J18" s="232">
        <f xml:space="preserve"> IF(C18=0,0,GS(IF(H18&lt;&gt;"",H18,G18),F18,I18))</f>
        <v>0</v>
      </c>
      <c r="K18" s="763">
        <f>IF(C18=0,0,HEADING(F18,IF(G18=0,H18,G18),I18,VLOOKUP(C18,Wpt_Table,5,FALSE)))</f>
        <v>0</v>
      </c>
      <c r="L18" s="764">
        <f>IF(C18=0,0,(E18/J18)*"1:00"+MAXA((D18-U16)/1000*"0:00:30","0:02:00"))</f>
        <v>0</v>
      </c>
      <c r="M18" s="774"/>
      <c r="N18" s="774"/>
      <c r="O18" s="804"/>
      <c r="P18" s="809"/>
      <c r="Q18" s="790"/>
      <c r="R18" s="810"/>
      <c r="S18" s="464" t="s">
        <v>363</v>
      </c>
      <c r="T18" s="236"/>
      <c r="U18" s="237"/>
      <c r="V18" s="237"/>
      <c r="W18" s="237"/>
      <c r="X18" s="263"/>
      <c r="Y18" s="811"/>
      <c r="Z18" s="811"/>
      <c r="AA18" s="811"/>
      <c r="AB18" s="625"/>
      <c r="AC18" s="623"/>
      <c r="AD18" s="623"/>
      <c r="AE18" s="623"/>
      <c r="AF18" s="623"/>
      <c r="AG18" s="625"/>
      <c r="AH18" s="625"/>
      <c r="AI18" s="625"/>
      <c r="AJ18" s="625"/>
      <c r="AK18" s="625"/>
      <c r="AL18" s="622"/>
      <c r="AM18" s="623"/>
      <c r="AN18" s="623"/>
      <c r="AO18" s="653"/>
      <c r="AP18" s="655"/>
      <c r="AQ18" s="623"/>
      <c r="AR18" s="623"/>
      <c r="AS18" s="623"/>
      <c r="AT18" s="623"/>
      <c r="AU18" s="623"/>
      <c r="AV18" s="623"/>
      <c r="AW18" s="622"/>
      <c r="AX18" s="625"/>
      <c r="AY18" s="625"/>
      <c r="AZ18" s="625"/>
      <c r="BA18" s="625"/>
      <c r="BB18" s="625"/>
      <c r="BC18" s="625"/>
      <c r="BD18" s="623"/>
      <c r="BE18" s="622"/>
    </row>
    <row r="19" spans="1:57" s="211" customFormat="1" ht="18.75" customHeight="1">
      <c r="A19" s="1116"/>
      <c r="B19" s="379" t="s">
        <v>311</v>
      </c>
      <c r="C19" s="376" t="s">
        <v>332</v>
      </c>
      <c r="D19" s="377" t="s">
        <v>333</v>
      </c>
      <c r="E19" s="377" t="s">
        <v>336</v>
      </c>
      <c r="F19" s="596" t="s">
        <v>32</v>
      </c>
      <c r="G19" s="1070" t="s">
        <v>28</v>
      </c>
      <c r="H19" s="1071"/>
      <c r="I19" s="1070" t="s">
        <v>40</v>
      </c>
      <c r="J19" s="1083"/>
      <c r="K19" s="1083"/>
      <c r="L19" s="1071"/>
      <c r="M19" s="374" t="s">
        <v>33</v>
      </c>
      <c r="N19" s="374" t="s">
        <v>34</v>
      </c>
      <c r="O19" s="597" t="s">
        <v>331</v>
      </c>
      <c r="P19" s="494" t="s">
        <v>334</v>
      </c>
      <c r="Q19" s="494" t="s">
        <v>317</v>
      </c>
      <c r="R19" s="497" t="s">
        <v>318</v>
      </c>
      <c r="S19" s="464" t="s">
        <v>5</v>
      </c>
      <c r="T19" s="230">
        <f>RTOM!C8</f>
        <v>6800</v>
      </c>
      <c r="U19" s="231">
        <f>RTOM!D8</f>
        <v>6725</v>
      </c>
      <c r="V19" s="231">
        <f>RTOM!E8</f>
        <v>6725</v>
      </c>
      <c r="W19" s="231">
        <f>RTOM!F8</f>
        <v>6725</v>
      </c>
      <c r="X19" s="233">
        <f>RTOM!G8</f>
        <v>6725</v>
      </c>
      <c r="Y19" s="623"/>
      <c r="Z19" s="623"/>
      <c r="AA19" s="623"/>
      <c r="AB19" s="622"/>
      <c r="AC19" s="656"/>
      <c r="AD19" s="656"/>
      <c r="AE19" s="625"/>
      <c r="AF19" s="625"/>
      <c r="AG19" s="625"/>
      <c r="AH19" s="625"/>
      <c r="AI19" s="625"/>
      <c r="AJ19" s="625"/>
      <c r="AK19" s="625"/>
      <c r="AL19" s="622"/>
      <c r="AM19" s="623"/>
      <c r="AN19" s="623"/>
      <c r="AO19" s="653"/>
      <c r="AP19" s="656"/>
      <c r="AQ19" s="625"/>
      <c r="AR19" s="625"/>
      <c r="AS19" s="625"/>
      <c r="AT19" s="625"/>
      <c r="AU19" s="625"/>
      <c r="AV19" s="625"/>
      <c r="AW19" s="622"/>
      <c r="AX19" s="625"/>
      <c r="AY19" s="625"/>
      <c r="AZ19" s="625"/>
      <c r="BA19" s="625"/>
      <c r="BB19" s="625"/>
      <c r="BC19" s="625"/>
      <c r="BD19" s="625"/>
      <c r="BE19" s="622"/>
    </row>
    <row r="20" spans="1:57" s="211" customFormat="1" ht="18.75" customHeight="1" thickBot="1">
      <c r="A20" s="212"/>
      <c r="B20" s="600"/>
      <c r="C20" s="780"/>
      <c r="D20" s="781"/>
      <c r="E20" s="781"/>
      <c r="F20" s="499" t="str">
        <f>IF($P$2&gt;""," + 3","+ 2")</f>
        <v>+ 2</v>
      </c>
      <c r="G20" s="1104">
        <f>IF(U22=0,0,IF(U29&gt;0,U29,U22)/VLOOKUP(E2,Type_Data,3,FALSE)*"1:00")</f>
        <v>0</v>
      </c>
      <c r="H20" s="1105"/>
      <c r="I20" s="1101" t="str">
        <f>IF(T3&lt;&gt;0,(U3&amp;" - "&amp;U4),"")</f>
        <v>0 - 0</v>
      </c>
      <c r="J20" s="1102"/>
      <c r="K20" s="1102"/>
      <c r="L20" s="1103"/>
      <c r="M20" s="782"/>
      <c r="N20" s="782"/>
      <c r="O20" s="598"/>
      <c r="P20" s="783"/>
      <c r="Q20" s="784"/>
      <c r="R20" s="807"/>
      <c r="S20" s="464" t="s">
        <v>4</v>
      </c>
      <c r="T20" s="230">
        <f>IF($D$2=0,0,$G$2+$V$2)</f>
        <v>4963.8999999999996</v>
      </c>
      <c r="U20" s="230">
        <f t="shared" ref="U20:X20" si="4">IF($D$2=0,0,$G$2+$V$2)</f>
        <v>4963.8999999999996</v>
      </c>
      <c r="V20" s="230">
        <f t="shared" si="4"/>
        <v>4963.8999999999996</v>
      </c>
      <c r="W20" s="230">
        <f t="shared" si="4"/>
        <v>4963.8999999999996</v>
      </c>
      <c r="X20" s="233">
        <f t="shared" si="4"/>
        <v>4963.8999999999996</v>
      </c>
      <c r="Y20" s="644"/>
      <c r="Z20" s="644"/>
      <c r="AA20" s="644"/>
      <c r="AB20" s="678"/>
      <c r="AC20" s="623"/>
      <c r="AD20" s="623"/>
      <c r="AE20" s="622"/>
      <c r="AF20" s="622"/>
      <c r="AG20" s="625"/>
      <c r="AH20" s="625"/>
      <c r="AI20" s="625"/>
      <c r="AJ20" s="625"/>
      <c r="AK20" s="625"/>
      <c r="AL20" s="622"/>
      <c r="AM20" s="623"/>
      <c r="AN20" s="623"/>
      <c r="AO20" s="623"/>
      <c r="AP20" s="655"/>
      <c r="AQ20" s="625"/>
      <c r="AR20" s="625"/>
      <c r="AS20" s="625"/>
      <c r="AT20" s="625"/>
      <c r="AU20" s="625"/>
      <c r="AV20" s="625"/>
      <c r="AW20" s="812"/>
      <c r="AX20" s="625"/>
      <c r="AY20" s="633"/>
      <c r="AZ20" s="633"/>
      <c r="BA20" s="633"/>
      <c r="BB20" s="633"/>
      <c r="BC20" s="633"/>
      <c r="BD20" s="633"/>
      <c r="BE20" s="622"/>
    </row>
    <row r="21" spans="1:57" s="211" customFormat="1" ht="18.75" customHeight="1" thickTop="1">
      <c r="A21" s="761"/>
      <c r="B21" s="813">
        <f>IF(C21=0,0,U4)</f>
        <v>0</v>
      </c>
      <c r="C21" s="762"/>
      <c r="D21" s="226"/>
      <c r="E21" s="223">
        <f>IF(C21=0,0,distance(VLOOKUP(B21,Wpt_Table,3,FALSE),VLOOKUP(B21,Wpt_Table,4,FALSE),VLOOKUP(C21,Wpt_Table,3,FALSE),VLOOKUP(C21,Wpt_Table,4,FALSE)))</f>
        <v>0</v>
      </c>
      <c r="F21" s="763">
        <f>IF(C21=0,0,TRACK(VLOOKUP(B21,Wpt_Table,3,FALSE),VLOOKUP(B21,Wpt_Table,4,FALSE),VLOOKUP(C21,Wpt_Table,3,FALSE),VLOOKUP(C21,Wpt_Table,4,FALSE)))</f>
        <v>0</v>
      </c>
      <c r="G21" s="1106">
        <f>IF(OR(C21=0,H21&lt;&gt;""),0,VLOOKUP($E$2,Type_Data,5,FALSE))</f>
        <v>0</v>
      </c>
      <c r="H21" s="1107"/>
      <c r="I21" s="786"/>
      <c r="J21" s="232">
        <f xml:space="preserve"> IF(C21=0,0,GS(IF(H21&lt;&gt;"",H21,G21),F21,I21))</f>
        <v>0</v>
      </c>
      <c r="K21" s="763">
        <f>IF(C21=0,0,HEADING(F21,IF(G21=0,H21,G21),I21,VLOOKUP(B21,Wpt_Table,5,FALSE)))</f>
        <v>0</v>
      </c>
      <c r="L21" s="764">
        <f>IF(C21=0,0,(E21/J21)*"1:00"+MAXA((D21-V16)/1000*"0:00:30","0:02:00"))</f>
        <v>0</v>
      </c>
      <c r="M21" s="792"/>
      <c r="N21" s="787"/>
      <c r="O21" s="223">
        <f>IF(C21=0,0,Bingo_fuel(SUM(E22:$E$23),J21,$V$8,$R$10,VLOOKUP($E$2,Type_Data,3,FALSE),$V$5,$W$13-$W$12,$V$7))</f>
        <v>0</v>
      </c>
      <c r="P21" s="767"/>
      <c r="Q21" s="793"/>
      <c r="R21" s="814"/>
      <c r="S21" s="464" t="s">
        <v>65</v>
      </c>
      <c r="T21" s="235">
        <f>IF(T6&gt;0,MAX(T19-T20,0),0)</f>
        <v>0</v>
      </c>
      <c r="U21" s="232">
        <f>IF(U4&gt;0,MAX(U19-U20,0),0)</f>
        <v>0</v>
      </c>
      <c r="V21" s="232">
        <f>IF(V4&gt;0,MAX(V19-V20,0),0)</f>
        <v>0</v>
      </c>
      <c r="W21" s="232">
        <f>IF(W4&gt;0,MAX(W19-W20,0),0)</f>
        <v>0</v>
      </c>
      <c r="X21" s="233">
        <f>IF(X4&gt;0,MAX(X19-X20,0),0)</f>
        <v>0</v>
      </c>
      <c r="Y21" s="704"/>
      <c r="Z21" s="704"/>
      <c r="AA21" s="704"/>
      <c r="AB21" s="622"/>
      <c r="AC21" s="623"/>
      <c r="AD21" s="623"/>
      <c r="AE21" s="622"/>
      <c r="AF21" s="622"/>
      <c r="AG21" s="625"/>
      <c r="AH21" s="625"/>
      <c r="AI21" s="625"/>
      <c r="AJ21" s="625"/>
      <c r="AK21" s="625"/>
      <c r="AL21" s="622"/>
      <c r="AM21" s="623"/>
      <c r="AN21" s="623"/>
      <c r="AO21" s="623"/>
      <c r="AP21" s="655"/>
      <c r="AQ21" s="625"/>
      <c r="AR21" s="625"/>
      <c r="AS21" s="625"/>
      <c r="AT21" s="625"/>
      <c r="AU21" s="625"/>
      <c r="AV21" s="625"/>
      <c r="AW21" s="622"/>
      <c r="AX21" s="815"/>
      <c r="AY21" s="625"/>
      <c r="AZ21" s="625"/>
      <c r="BA21" s="625"/>
      <c r="BB21" s="625"/>
      <c r="BC21" s="625"/>
      <c r="BD21" s="625"/>
      <c r="BE21" s="622"/>
    </row>
    <row r="22" spans="1:57" s="211" customFormat="1" ht="18.75" customHeight="1">
      <c r="A22" s="1116">
        <f>IF(B21&gt;0,CONCATENATE("LEG ",SUM($P$53:P55)),0)</f>
        <v>0</v>
      </c>
      <c r="B22" s="228">
        <f>IF(C22=0,0,C21)</f>
        <v>0</v>
      </c>
      <c r="C22" s="762"/>
      <c r="D22" s="226"/>
      <c r="E22" s="223">
        <f>IF(C22=0,0,distance(VLOOKUP(B22,Wpt_Table,3,FALSE),VLOOKUP(B22,Wpt_Table,4,FALSE),VLOOKUP(C22,Wpt_Table,3,FALSE),VLOOKUP(C22,Wpt_Table,4,FALSE)))</f>
        <v>0</v>
      </c>
      <c r="F22" s="763">
        <f>IF(C22=0,0,TRACK(VLOOKUP(B22,Wpt_Table,3,FALSE),VLOOKUP(B22,Wpt_Table,4,FALSE),VLOOKUP(C22,Wpt_Table,3,FALSE),VLOOKUP(C22,Wpt_Table,4,FALSE)))</f>
        <v>0</v>
      </c>
      <c r="G22" s="1096">
        <f>IF(OR(C22=0,H22&gt;0),0,VLOOKUP($E$2,Type_Data,5,FALSE))</f>
        <v>0</v>
      </c>
      <c r="H22" s="1097"/>
      <c r="I22" s="216">
        <f>IF(C22=0,0,$I$21)</f>
        <v>0</v>
      </c>
      <c r="J22" s="232">
        <f xml:space="preserve"> IF(C22=0,0,GS(IF(H22&gt;0,H22,G22),F22,I22))</f>
        <v>0</v>
      </c>
      <c r="K22" s="763">
        <f>IF(C22=0,0,HEADING(F22,IF(G22=0,H22,G22),I22,VLOOKUP(B22,Wpt_Table,5,FALSE)))</f>
        <v>0</v>
      </c>
      <c r="L22" s="764">
        <f>IF(B22=0,0,(E22/J22)*"1:00"+IF(D22&gt;D21,"0:00:30"/1000*(D22-D21),0))</f>
        <v>0</v>
      </c>
      <c r="M22" s="765"/>
      <c r="N22" s="766"/>
      <c r="O22" s="223">
        <f>IF(C22=0,0,Bingo_fuel(SUM(E23:$E$23),J22,$V$8,$R$10,VLOOKUP($E$2,Type_Data,3,FALSE),$V$5,$W$13-$W$12,$V$7))</f>
        <v>0</v>
      </c>
      <c r="P22" s="767"/>
      <c r="Q22" s="228"/>
      <c r="R22" s="241"/>
      <c r="S22" s="464" t="s">
        <v>68</v>
      </c>
      <c r="T22" s="235">
        <f>IF(T4=0,0,T13-T10)</f>
        <v>0</v>
      </c>
      <c r="U22" s="232">
        <f>IF(U4=0,0,U13-U10)</f>
        <v>0</v>
      </c>
      <c r="V22" s="232">
        <f>IF(V4=0,0,V13-V10)</f>
        <v>0</v>
      </c>
      <c r="W22" s="232">
        <f>IF(W4=0,0,W13-W10)</f>
        <v>0</v>
      </c>
      <c r="X22" s="233">
        <f>IF(X4=0,0,X13-X10)</f>
        <v>0</v>
      </c>
      <c r="Y22" s="704"/>
      <c r="Z22" s="704"/>
      <c r="AA22" s="704"/>
      <c r="AB22" s="622"/>
      <c r="AC22" s="623"/>
      <c r="AD22" s="623"/>
      <c r="AE22" s="622"/>
      <c r="AF22" s="622"/>
      <c r="AG22" s="625"/>
      <c r="AH22" s="625"/>
      <c r="AI22" s="625"/>
      <c r="AJ22" s="625"/>
      <c r="AK22" s="625"/>
      <c r="AL22" s="622"/>
      <c r="AM22" s="623"/>
      <c r="AN22" s="623"/>
      <c r="AO22" s="623"/>
      <c r="AP22" s="663"/>
      <c r="AQ22" s="625"/>
      <c r="AR22" s="625"/>
      <c r="AS22" s="625"/>
      <c r="AT22" s="625"/>
      <c r="AU22" s="625"/>
      <c r="AV22" s="625"/>
      <c r="AW22" s="622"/>
      <c r="AX22" s="625"/>
      <c r="AY22" s="625"/>
      <c r="AZ22" s="625"/>
      <c r="BA22" s="625"/>
      <c r="BB22" s="625"/>
      <c r="BC22" s="625"/>
      <c r="BD22" s="625"/>
      <c r="BE22" s="622"/>
    </row>
    <row r="23" spans="1:57" s="211" customFormat="1" ht="18.75" customHeight="1">
      <c r="A23" s="1116"/>
      <c r="B23" s="228">
        <f>IF(C23=0,0,C22)</f>
        <v>0</v>
      </c>
      <c r="C23" s="762"/>
      <c r="D23" s="226"/>
      <c r="E23" s="223">
        <f>IF(C23=0,0,distance(VLOOKUP(B23,Wpt_Table,3,FALSE),VLOOKUP(B23,Wpt_Table,4,FALSE),VLOOKUP(C23,Wpt_Table,3,FALSE),VLOOKUP(C23,Wpt_Table,4,FALSE)))</f>
        <v>0</v>
      </c>
      <c r="F23" s="763">
        <f>IF(C23=0,0,TRACK(VLOOKUP(B23,Wpt_Table,3,FALSE),VLOOKUP(B23,Wpt_Table,4,FALSE),VLOOKUP(C23,Wpt_Table,3,FALSE),VLOOKUP(C23,Wpt_Table,4,FALSE)))</f>
        <v>0</v>
      </c>
      <c r="G23" s="1096">
        <f>IF(OR(C23=0,H23&gt;0),0,VLOOKUP($E$2,Type_Data,5,FALSE))</f>
        <v>0</v>
      </c>
      <c r="H23" s="1097"/>
      <c r="I23" s="216">
        <f>IF(C23=0,0,$I$21)</f>
        <v>0</v>
      </c>
      <c r="J23" s="232">
        <f xml:space="preserve"> IF(C23=0,0,GS(IF(H23&gt;0,H23,G23),F23,I23))</f>
        <v>0</v>
      </c>
      <c r="K23" s="763">
        <f>IF(C23=0,0,HEADING(F23,IF(G23=0,H23,G23),I23,VLOOKUP(B23,Wpt_Table,5,FALSE)))</f>
        <v>0</v>
      </c>
      <c r="L23" s="764">
        <f>IF(B23=0,0,(E23/J23)*"1:00"+IF(D23&gt;D22,"0:00:30"/1000*(D23-D22),0))</f>
        <v>0</v>
      </c>
      <c r="M23" s="765"/>
      <c r="N23" s="766"/>
      <c r="O23" s="223">
        <f>IF(C23=0,0,Bingo_fuel(0,J23,$V$8,$R$10,VLOOKUP($E$2,Type_Data,3,FALSE),$V$5,$W$13-$W$12,$V$7))</f>
        <v>0</v>
      </c>
      <c r="P23" s="767"/>
      <c r="Q23" s="228"/>
      <c r="R23" s="241"/>
      <c r="S23" s="455" t="s">
        <v>3</v>
      </c>
      <c r="T23" s="420">
        <f>MAX(T21-T22-T10,0)</f>
        <v>0</v>
      </c>
      <c r="U23" s="422">
        <f>MAX(U21-U22-U10,0)</f>
        <v>0</v>
      </c>
      <c r="V23" s="422">
        <f>MAX(V21-V22-V10,0)</f>
        <v>0</v>
      </c>
      <c r="W23" s="422">
        <f>MAX(W21-W22-W10,0)</f>
        <v>0</v>
      </c>
      <c r="X23" s="421">
        <f>MAX(X21-X22-X10,0)</f>
        <v>0</v>
      </c>
      <c r="Y23" s="704"/>
      <c r="Z23" s="704"/>
      <c r="AA23" s="704"/>
      <c r="AB23" s="622"/>
      <c r="AC23" s="623"/>
      <c r="AD23" s="623"/>
      <c r="AE23" s="622"/>
      <c r="AF23" s="623"/>
      <c r="AG23" s="625"/>
      <c r="AH23" s="625"/>
      <c r="AI23" s="625"/>
      <c r="AJ23" s="625"/>
      <c r="AK23" s="625"/>
      <c r="AL23" s="622"/>
      <c r="AM23" s="623"/>
      <c r="AN23" s="623"/>
      <c r="AO23" s="646"/>
      <c r="AP23" s="663"/>
      <c r="AQ23" s="625"/>
      <c r="AR23" s="625"/>
      <c r="AS23" s="625"/>
      <c r="AT23" s="625"/>
      <c r="AU23" s="625"/>
      <c r="AV23" s="625"/>
      <c r="AW23" s="622"/>
      <c r="AX23" s="625"/>
      <c r="AY23" s="625"/>
      <c r="AZ23" s="625"/>
      <c r="BA23" s="625"/>
      <c r="BB23" s="625"/>
      <c r="BC23" s="625"/>
      <c r="BD23" s="625"/>
      <c r="BE23" s="622"/>
    </row>
    <row r="24" spans="1:57" s="211" customFormat="1" ht="18.75" customHeight="1" thickBot="1">
      <c r="A24" s="1116"/>
      <c r="B24" s="958"/>
      <c r="C24" s="932"/>
      <c r="D24" s="933" t="s">
        <v>276</v>
      </c>
      <c r="E24" s="959">
        <f>IF(SUM(E21:E23)=0,0,TEXT(SUM(E21:E23),0))</f>
        <v>0</v>
      </c>
      <c r="F24" s="947" t="s">
        <v>279</v>
      </c>
      <c r="G24" s="1092"/>
      <c r="H24" s="1092"/>
      <c r="I24" s="936"/>
      <c r="J24" s="946"/>
      <c r="K24" s="938" t="s">
        <v>64</v>
      </c>
      <c r="L24" s="1053">
        <f>IF(SUM(L21:L23)=0,0,MAX("0:03",SUM(L21:L23)))</f>
        <v>0</v>
      </c>
      <c r="M24" s="1054"/>
      <c r="N24" s="616"/>
      <c r="O24" s="604"/>
      <c r="P24" s="612"/>
      <c r="Q24" s="944"/>
      <c r="R24" s="613"/>
      <c r="S24" s="455" t="s">
        <v>365</v>
      </c>
      <c r="T24" s="420"/>
      <c r="U24" s="422"/>
      <c r="V24" s="422"/>
      <c r="W24" s="422"/>
      <c r="X24" s="421"/>
      <c r="Y24" s="704"/>
      <c r="Z24" s="704"/>
      <c r="AA24" s="704"/>
      <c r="AB24" s="622"/>
      <c r="AC24" s="623"/>
      <c r="AD24" s="623"/>
      <c r="AE24" s="622"/>
      <c r="AF24" s="680"/>
      <c r="AG24" s="625"/>
      <c r="AH24" s="625"/>
      <c r="AI24" s="625"/>
      <c r="AJ24" s="625"/>
      <c r="AK24" s="625"/>
      <c r="AL24" s="622"/>
      <c r="AM24" s="623"/>
      <c r="AN24" s="623"/>
      <c r="AO24" s="646"/>
      <c r="AP24" s="623"/>
      <c r="AQ24" s="623"/>
      <c r="AR24" s="623"/>
      <c r="AS24" s="623"/>
      <c r="AT24" s="623"/>
      <c r="AU24" s="623"/>
      <c r="AV24" s="623"/>
      <c r="AW24" s="622"/>
      <c r="AX24" s="663"/>
      <c r="AY24" s="625"/>
      <c r="AZ24" s="625"/>
      <c r="BA24" s="625"/>
      <c r="BB24" s="625"/>
      <c r="BC24" s="625"/>
      <c r="BD24" s="623"/>
      <c r="BE24" s="622"/>
    </row>
    <row r="25" spans="1:57" s="211" customFormat="1" ht="18.75" customHeight="1" thickTop="1" thickBot="1">
      <c r="A25" s="1116"/>
      <c r="B25" s="665" t="s">
        <v>50</v>
      </c>
      <c r="C25" s="762"/>
      <c r="D25" s="226"/>
      <c r="E25" s="223">
        <f>IF(C25=0,0,distance(VLOOKUP(V4,Wpt_Table,3,FALSE),VLOOKUP(V4,Wpt_Table,4,FALSE),VLOOKUP(C25,Wpt_Table,3,FALSE),VLOOKUP(C25,Wpt_Table,4,FALSE)))</f>
        <v>0</v>
      </c>
      <c r="F25" s="763">
        <f>IF(C25=0,0,TRACK(VLOOKUP(V4,Wpt_Table,3,FALSE),VLOOKUP(V4,Wpt_Table,4,FALSE),VLOOKUP(C25,Wpt_Table,3,FALSE),VLOOKUP(C25,Wpt_Table,4,FALSE)))</f>
        <v>0</v>
      </c>
      <c r="G25" s="1096">
        <f>IF(OR(C25=0,H25&lt;&gt;""),0,VLOOKUP($E$2,Type_Data,5,FALSE))</f>
        <v>0</v>
      </c>
      <c r="H25" s="1097"/>
      <c r="I25" s="226"/>
      <c r="J25" s="232">
        <f xml:space="preserve"> IF(C25=0,0,GS(IF(H25&lt;&gt;"",H25,G25),F25,I25))</f>
        <v>0</v>
      </c>
      <c r="K25" s="763">
        <f>IF(C25=0,0,HEADING(F25,IF(G25=0,H25,G25),I25,VLOOKUP(C25,Wpt_Table,5,FALSE)))</f>
        <v>0</v>
      </c>
      <c r="L25" s="764">
        <f>IF(C25=0,0,(E25/J25)*"1:00"+MAXA((D25-V16)/1000*"0:00:30","0:02:00"))</f>
        <v>0</v>
      </c>
      <c r="M25" s="774"/>
      <c r="N25" s="774"/>
      <c r="O25" s="804"/>
      <c r="P25" s="809"/>
      <c r="Q25" s="790"/>
      <c r="R25" s="810"/>
      <c r="S25" s="1077" t="str">
        <f>IF(RTOM!L4=FALSE,"RAMP MASS (LBS)",IF(RTOM!L4=TRUE,"RAMP MASS (KGS)","RAMP MASS"))</f>
        <v>RAMP MASS (KGS)</v>
      </c>
      <c r="T25" s="1078"/>
      <c r="U25" s="1078"/>
      <c r="V25" s="1078"/>
      <c r="W25" s="1078"/>
      <c r="X25" s="1079"/>
      <c r="Y25" s="704"/>
      <c r="Z25" s="704"/>
      <c r="AA25" s="704"/>
      <c r="AB25" s="622"/>
      <c r="AC25" s="623"/>
      <c r="AD25" s="623"/>
      <c r="AE25" s="622"/>
      <c r="AF25" s="680"/>
      <c r="AG25" s="625"/>
      <c r="AH25" s="625"/>
      <c r="AI25" s="625"/>
      <c r="AJ25" s="625"/>
      <c r="AK25" s="625"/>
      <c r="AL25" s="622"/>
      <c r="AM25" s="623"/>
      <c r="AN25" s="623"/>
      <c r="AO25" s="653"/>
      <c r="AP25" s="623"/>
      <c r="AQ25" s="625"/>
      <c r="AR25" s="625"/>
      <c r="AS25" s="625"/>
      <c r="AT25" s="625"/>
      <c r="AU25" s="625"/>
      <c r="AV25" s="625"/>
      <c r="AW25" s="622"/>
      <c r="AX25" s="625"/>
      <c r="AY25" s="625"/>
      <c r="AZ25" s="625"/>
      <c r="BA25" s="625"/>
      <c r="BB25" s="625"/>
      <c r="BC25" s="625"/>
      <c r="BD25" s="625"/>
      <c r="BE25" s="622"/>
    </row>
    <row r="26" spans="1:57" s="211" customFormat="1" ht="18.75" customHeight="1" thickTop="1">
      <c r="A26" s="1116"/>
      <c r="B26" s="379" t="s">
        <v>311</v>
      </c>
      <c r="C26" s="376" t="s">
        <v>332</v>
      </c>
      <c r="D26" s="377" t="s">
        <v>333</v>
      </c>
      <c r="E26" s="377" t="s">
        <v>336</v>
      </c>
      <c r="F26" s="596" t="s">
        <v>32</v>
      </c>
      <c r="G26" s="1070" t="s">
        <v>28</v>
      </c>
      <c r="H26" s="1071"/>
      <c r="I26" s="1070" t="s">
        <v>40</v>
      </c>
      <c r="J26" s="1083"/>
      <c r="K26" s="1083"/>
      <c r="L26" s="1071"/>
      <c r="M26" s="596" t="s">
        <v>33</v>
      </c>
      <c r="N26" s="596" t="s">
        <v>34</v>
      </c>
      <c r="O26" s="597" t="s">
        <v>331</v>
      </c>
      <c r="P26" s="494" t="s">
        <v>334</v>
      </c>
      <c r="Q26" s="494" t="s">
        <v>317</v>
      </c>
      <c r="R26" s="497" t="s">
        <v>318</v>
      </c>
      <c r="S26" s="467" t="s">
        <v>4</v>
      </c>
      <c r="T26" s="230">
        <f>IF($D$2=0,0,$G$2+$V$2)</f>
        <v>4963.8999999999996</v>
      </c>
      <c r="U26" s="230">
        <f t="shared" ref="U26:X26" si="5">IF($D$2=0,0,$G$2+$V$2)</f>
        <v>4963.8999999999996</v>
      </c>
      <c r="V26" s="230">
        <f t="shared" si="5"/>
        <v>4963.8999999999996</v>
      </c>
      <c r="W26" s="230">
        <f t="shared" si="5"/>
        <v>4963.8999999999996</v>
      </c>
      <c r="X26" s="240">
        <f t="shared" si="5"/>
        <v>4963.8999999999996</v>
      </c>
      <c r="Y26" s="707"/>
      <c r="Z26" s="707"/>
      <c r="AA26" s="623"/>
      <c r="AB26" s="678"/>
      <c r="AC26" s="680"/>
      <c r="AD26" s="680"/>
      <c r="AE26" s="622"/>
      <c r="AF26" s="653"/>
      <c r="AG26" s="625"/>
      <c r="AH26" s="625"/>
      <c r="AI26" s="625"/>
      <c r="AJ26" s="625"/>
      <c r="AK26" s="625"/>
      <c r="AL26" s="622"/>
      <c r="AM26" s="623"/>
      <c r="AN26" s="623"/>
      <c r="AO26" s="653"/>
      <c r="AP26" s="623"/>
      <c r="AQ26" s="625"/>
      <c r="AR26" s="625"/>
      <c r="AS26" s="625"/>
      <c r="AT26" s="625"/>
      <c r="AU26" s="625"/>
      <c r="AV26" s="625"/>
      <c r="AW26" s="622"/>
      <c r="AX26" s="663"/>
      <c r="AY26" s="625"/>
      <c r="AZ26" s="625"/>
      <c r="BA26" s="625"/>
      <c r="BB26" s="625"/>
      <c r="BC26" s="625"/>
      <c r="BD26" s="625"/>
      <c r="BE26" s="622"/>
    </row>
    <row r="27" spans="1:57" s="211" customFormat="1" ht="18.75" customHeight="1" thickBot="1">
      <c r="A27" s="212"/>
      <c r="B27" s="600"/>
      <c r="C27" s="780"/>
      <c r="D27" s="781"/>
      <c r="E27" s="781"/>
      <c r="F27" s="499" t="str">
        <f>IF($P$2&gt;""," + 3","+ 2")</f>
        <v>+ 2</v>
      </c>
      <c r="G27" s="1104">
        <f>IF(V22=0,0,IF(V29&gt;0,V29,V22)/VLOOKUP(E2,Type_Data,3,FALSE)*"1:00")</f>
        <v>0</v>
      </c>
      <c r="H27" s="1105"/>
      <c r="I27" s="1101" t="str">
        <f>IF(T3&lt;&gt;0,(V3&amp;" - "&amp;V4),"")</f>
        <v>0 - 0</v>
      </c>
      <c r="J27" s="1102"/>
      <c r="K27" s="1102"/>
      <c r="L27" s="1103"/>
      <c r="M27" s="599"/>
      <c r="N27" s="599"/>
      <c r="O27" s="598"/>
      <c r="P27" s="783"/>
      <c r="Q27" s="784"/>
      <c r="R27" s="807"/>
      <c r="S27" s="464" t="s">
        <v>69</v>
      </c>
      <c r="T27" s="272"/>
      <c r="U27" s="273"/>
      <c r="V27" s="405"/>
      <c r="W27" s="273"/>
      <c r="X27" s="274"/>
      <c r="Y27" s="816"/>
      <c r="Z27" s="817"/>
      <c r="AA27" s="817"/>
      <c r="AB27" s="622"/>
      <c r="AC27" s="680"/>
      <c r="AD27" s="680"/>
      <c r="AE27" s="622"/>
      <c r="AF27" s="623"/>
      <c r="AG27" s="625"/>
      <c r="AH27" s="625"/>
      <c r="AI27" s="625"/>
      <c r="AJ27" s="625"/>
      <c r="AK27" s="625"/>
      <c r="AL27" s="622"/>
      <c r="AM27" s="623"/>
      <c r="AN27" s="623"/>
      <c r="AO27" s="653"/>
      <c r="AP27" s="623"/>
      <c r="AQ27" s="625"/>
      <c r="AR27" s="625"/>
      <c r="AS27" s="625"/>
      <c r="AT27" s="625"/>
      <c r="AU27" s="625"/>
      <c r="AV27" s="625"/>
      <c r="AW27" s="622"/>
      <c r="AX27" s="663"/>
      <c r="AY27" s="625"/>
      <c r="AZ27" s="625"/>
      <c r="BA27" s="625"/>
      <c r="BB27" s="625"/>
      <c r="BC27" s="625"/>
      <c r="BD27" s="625"/>
      <c r="BE27" s="622"/>
    </row>
    <row r="28" spans="1:57" s="211" customFormat="1" ht="18.75" customHeight="1" thickTop="1">
      <c r="A28" s="761"/>
      <c r="B28" s="225">
        <f>IF(C28=0,0,V4)</f>
        <v>0</v>
      </c>
      <c r="C28" s="762"/>
      <c r="D28" s="226"/>
      <c r="E28" s="223">
        <f>IF(C28=0,0,distance(VLOOKUP(B28,Wpt_Table,3,FALSE),VLOOKUP(B28,Wpt_Table,4,FALSE),VLOOKUP(C28,Wpt_Table,3,FALSE),VLOOKUP(C28,Wpt_Table,4,FALSE)))</f>
        <v>0</v>
      </c>
      <c r="F28" s="818">
        <f>IF(C28=0,0,TRACK(VLOOKUP(B28,Wpt_Table,3,FALSE),VLOOKUP(B28,Wpt_Table,4,FALSE),VLOOKUP(C28,Wpt_Table,3,FALSE),VLOOKUP(C28,Wpt_Table,4,FALSE)))</f>
        <v>0</v>
      </c>
      <c r="G28" s="1106">
        <f>IF(OR(C28=0,H28&lt;&gt;""),0,VLOOKUP($E$2,Type_Data,5,FALSE))</f>
        <v>0</v>
      </c>
      <c r="H28" s="1107"/>
      <c r="I28" s="819"/>
      <c r="J28" s="232">
        <f xml:space="preserve"> IF(C28=0,0,GS(IF(H28&lt;&gt;"",H28,G28),F28,I28))</f>
        <v>0</v>
      </c>
      <c r="K28" s="763">
        <f>IF(C28=0,0,HEADING(F28,IF(G28=0,H28,G28),I28,VLOOKUP(B28,Wpt_Table,5,FALSE)))</f>
        <v>0</v>
      </c>
      <c r="L28" s="764">
        <f>IF(C28=0,0,(E28/J28)*"1:00"+MAXA((D28-W16)/1000*"0:00:30","0:02:00"))</f>
        <v>0</v>
      </c>
      <c r="M28" s="765"/>
      <c r="N28" s="766"/>
      <c r="O28" s="223">
        <f>IF(C28=0,0,Bingo_fuel(SUM(E29:$E$30),J28,$W$8,$R$10,VLOOKUP($E$2,Type_Data,3,FALSE),$W$5,$X$13-$X$12,$W$7))</f>
        <v>0</v>
      </c>
      <c r="P28" s="767"/>
      <c r="Q28" s="228"/>
      <c r="R28" s="241"/>
      <c r="S28" s="464" t="s">
        <v>67</v>
      </c>
      <c r="T28" s="272"/>
      <c r="U28" s="273"/>
      <c r="V28" s="405"/>
      <c r="W28" s="273"/>
      <c r="X28" s="274"/>
      <c r="Y28" s="704"/>
      <c r="Z28" s="704"/>
      <c r="AA28" s="704"/>
      <c r="AB28" s="622"/>
      <c r="AC28" s="653"/>
      <c r="AD28" s="653"/>
      <c r="AE28" s="622"/>
      <c r="AF28" s="691"/>
      <c r="AG28" s="625"/>
      <c r="AH28" s="625"/>
      <c r="AI28" s="625"/>
      <c r="AJ28" s="625"/>
      <c r="AK28" s="625"/>
      <c r="AL28" s="622"/>
      <c r="AM28" s="623"/>
      <c r="AN28" s="623"/>
      <c r="AO28" s="623"/>
      <c r="AP28" s="655"/>
      <c r="AQ28" s="623"/>
      <c r="AR28" s="623"/>
      <c r="AS28" s="623"/>
      <c r="AT28" s="623"/>
      <c r="AU28" s="623"/>
      <c r="AV28" s="623"/>
      <c r="AW28" s="622"/>
      <c r="AX28" s="625"/>
      <c r="AY28" s="625"/>
      <c r="AZ28" s="625"/>
      <c r="BA28" s="625"/>
      <c r="BB28" s="625"/>
      <c r="BC28" s="625"/>
      <c r="BD28" s="625"/>
      <c r="BE28" s="622"/>
    </row>
    <row r="29" spans="1:57" s="211" customFormat="1" ht="18.75" customHeight="1">
      <c r="A29" s="1116">
        <f>IF(B28&gt;0,CONCATENATE("LEG ",SUM($P$53:P56)),0)</f>
        <v>0</v>
      </c>
      <c r="B29" s="228">
        <f>IF(C29=0,0,C28)</f>
        <v>0</v>
      </c>
      <c r="C29" s="762"/>
      <c r="D29" s="226"/>
      <c r="E29" s="223">
        <f>IF(C29=0,0,distance(VLOOKUP(B29,Wpt_Table,3,FALSE),VLOOKUP(B29,Wpt_Table,4,FALSE),VLOOKUP(C29,Wpt_Table,3,FALSE),VLOOKUP(C29,Wpt_Table,4,FALSE)))</f>
        <v>0</v>
      </c>
      <c r="F29" s="763">
        <f>IF(C29=0,0,TRACK(VLOOKUP(B29,Wpt_Table,3,FALSE),VLOOKUP(B29,Wpt_Table,4,FALSE),VLOOKUP(C29,Wpt_Table,3,FALSE),VLOOKUP(C29,Wpt_Table,4,FALSE)))</f>
        <v>0</v>
      </c>
      <c r="G29" s="1096">
        <f>IF(OR(C29=0,H29&gt;0),0,VLOOKUP($E$2,Type_Data,5,FALSE))</f>
        <v>0</v>
      </c>
      <c r="H29" s="1097"/>
      <c r="I29" s="216">
        <f>IF(C29=0,0,$I$28)</f>
        <v>0</v>
      </c>
      <c r="J29" s="232">
        <f xml:space="preserve"> IF(C29=0,0,GS(IF(H29&gt;0,H29,G29),F29,I29))</f>
        <v>0</v>
      </c>
      <c r="K29" s="763">
        <f>IF(C29=0,0,HEADING(F29,IF(G29=0,H29,G29),I29,VLOOKUP(B29,Wpt_Table,5,FALSE)))</f>
        <v>0</v>
      </c>
      <c r="L29" s="764">
        <f>IF(B29=0,0,(E29/J29)*"1:00"+IF(D29&gt;D28,"0:00:30"/1000*(D29-D28),0))</f>
        <v>0</v>
      </c>
      <c r="M29" s="765"/>
      <c r="N29" s="766"/>
      <c r="O29" s="223">
        <f>IF(C29=0,0,Bingo_fuel(SUM(E30:$E$30),J29,$W$8,$R$10,VLOOKUP($E$2,Type_Data,3,FALSE),$W$5,$X$13-$X$12,$W$7))</f>
        <v>0</v>
      </c>
      <c r="P29" s="767"/>
      <c r="Q29" s="228"/>
      <c r="R29" s="241"/>
      <c r="S29" s="464" t="s">
        <v>451</v>
      </c>
      <c r="T29" s="256"/>
      <c r="U29" s="257"/>
      <c r="V29" s="257"/>
      <c r="W29" s="257"/>
      <c r="X29" s="282"/>
      <c r="Y29" s="625"/>
      <c r="Z29" s="625"/>
      <c r="AA29" s="625"/>
      <c r="AB29" s="678"/>
      <c r="AC29" s="680"/>
      <c r="AD29" s="680"/>
      <c r="AE29" s="622"/>
      <c r="AF29" s="663"/>
      <c r="AG29" s="651"/>
      <c r="AH29" s="694"/>
      <c r="AI29" s="694"/>
      <c r="AJ29" s="694"/>
      <c r="AK29" s="651"/>
      <c r="AL29" s="625"/>
      <c r="AM29" s="625"/>
      <c r="AN29" s="625"/>
      <c r="AO29" s="623"/>
      <c r="AP29" s="656"/>
      <c r="AQ29" s="625"/>
      <c r="AR29" s="625"/>
      <c r="AS29" s="625"/>
      <c r="AT29" s="625"/>
      <c r="AU29" s="625"/>
      <c r="AV29" s="625"/>
      <c r="AW29" s="622"/>
      <c r="AX29" s="625"/>
      <c r="AY29" s="625"/>
      <c r="AZ29" s="625"/>
      <c r="BA29" s="625"/>
      <c r="BB29" s="625"/>
      <c r="BC29" s="625"/>
      <c r="BD29" s="625"/>
      <c r="BE29" s="622"/>
    </row>
    <row r="30" spans="1:57" s="211" customFormat="1" ht="18.75" customHeight="1" thickBot="1">
      <c r="A30" s="1116"/>
      <c r="B30" s="228">
        <f>IF(C30=0,0,C29)</f>
        <v>0</v>
      </c>
      <c r="C30" s="762"/>
      <c r="D30" s="226"/>
      <c r="E30" s="223">
        <f>IF(C30=0,0,distance(VLOOKUP(B30,Wpt_Table,3,FALSE),VLOOKUP(B30,Wpt_Table,4,FALSE),VLOOKUP(C30,Wpt_Table,3,FALSE),VLOOKUP(C30,Wpt_Table,4,FALSE)))</f>
        <v>0</v>
      </c>
      <c r="F30" s="763">
        <f>IF(C30=0,0,TRACK(VLOOKUP(B30,Wpt_Table,3,FALSE),VLOOKUP(B30,Wpt_Table,4,FALSE),VLOOKUP(C30,Wpt_Table,3,FALSE),VLOOKUP(C30,Wpt_Table,4,FALSE)))</f>
        <v>0</v>
      </c>
      <c r="G30" s="1096">
        <f>IF(OR(C30=0,H30&gt;0),0,VLOOKUP($E$2,Type_Data,5,FALSE))</f>
        <v>0</v>
      </c>
      <c r="H30" s="1097"/>
      <c r="I30" s="216">
        <f>IF(C30=0,0,$I$28)</f>
        <v>0</v>
      </c>
      <c r="J30" s="232">
        <f xml:space="preserve"> IF(C30=0,0,GS(IF(H30&gt;0,H30,G30),F30,I30))</f>
        <v>0</v>
      </c>
      <c r="K30" s="763">
        <f>IF(C30=0,0,HEADING(F30,IF(G30=0,H30,G30),I30,VLOOKUP(B30,Wpt_Table,5,FALSE)))</f>
        <v>0</v>
      </c>
      <c r="L30" s="764">
        <f>IF(B30=0,0,(E30/J30)*"1:00"+IF(D30&gt;D29,"0:00:30"/1000*(D30-D29),0))</f>
        <v>0</v>
      </c>
      <c r="M30" s="765"/>
      <c r="N30" s="766"/>
      <c r="O30" s="223">
        <f>IF(C30=0,0,Bingo_fuel(0,J30,$W$8,$R$10,VLOOKUP($E$2,Type_Data,3,FALSE),$W$5,$X$13-$X$12,$W$7))</f>
        <v>0</v>
      </c>
      <c r="P30" s="767"/>
      <c r="Q30" s="228"/>
      <c r="R30" s="241"/>
      <c r="S30" s="468" t="s">
        <v>61</v>
      </c>
      <c r="T30" s="264">
        <f>IF(AND(OR(T27&gt;0,T28&gt;0),T29&gt;0),SUM(T26:T29),0)</f>
        <v>0</v>
      </c>
      <c r="U30" s="265">
        <f>IF(AND(OR(U27&gt;0,U28&gt;0),U29&gt;0),SUM(U26:U29),0)</f>
        <v>0</v>
      </c>
      <c r="V30" s="265">
        <f>IF(AND(OR(V27&gt;0,V28&gt;0),V29&gt;0),SUM(V26:V29),0)</f>
        <v>0</v>
      </c>
      <c r="W30" s="265">
        <f>IF(AND(OR(W27&gt;0,W28&gt;0),W29&gt;0),SUM(W26:W29),0)</f>
        <v>0</v>
      </c>
      <c r="X30" s="266">
        <f>IF(AND(OR(X27&gt;0,X28&gt;0),X29&gt;0),SUM(X26:X29),0)</f>
        <v>0</v>
      </c>
      <c r="Y30" s="704"/>
      <c r="Z30" s="704"/>
      <c r="AA30" s="704"/>
      <c r="AB30" s="622"/>
      <c r="AC30" s="680"/>
      <c r="AD30" s="680"/>
      <c r="AE30" s="622"/>
      <c r="AF30" s="663"/>
      <c r="AG30" s="651"/>
      <c r="AH30" s="651"/>
      <c r="AI30" s="651"/>
      <c r="AJ30" s="651"/>
      <c r="AK30" s="651"/>
      <c r="AL30" s="680"/>
      <c r="AM30" s="663"/>
      <c r="AN30" s="663"/>
      <c r="AO30" s="623"/>
      <c r="AP30" s="655"/>
      <c r="AQ30" s="625"/>
      <c r="AR30" s="625"/>
      <c r="AS30" s="625"/>
      <c r="AT30" s="625"/>
      <c r="AU30" s="625"/>
      <c r="AV30" s="625"/>
      <c r="AW30" s="622"/>
      <c r="AX30" s="625"/>
      <c r="AY30" s="625"/>
      <c r="AZ30" s="625"/>
      <c r="BA30" s="625"/>
      <c r="BB30" s="625"/>
      <c r="BC30" s="625"/>
      <c r="BD30" s="625"/>
      <c r="BE30" s="622"/>
    </row>
    <row r="31" spans="1:57" s="211" customFormat="1" ht="18.75" customHeight="1" thickTop="1" thickBot="1">
      <c r="A31" s="1116"/>
      <c r="B31" s="958"/>
      <c r="C31" s="932"/>
      <c r="D31" s="933" t="s">
        <v>276</v>
      </c>
      <c r="E31" s="1052">
        <f>IF(SUM(E28:E30)=0,0,TEXT(SUM(E28:E30),0))</f>
        <v>0</v>
      </c>
      <c r="F31" s="947" t="s">
        <v>279</v>
      </c>
      <c r="G31" s="1114"/>
      <c r="H31" s="1114"/>
      <c r="I31" s="936"/>
      <c r="J31" s="937"/>
      <c r="K31" s="938" t="s">
        <v>64</v>
      </c>
      <c r="L31" s="1053">
        <f>IF(SUM(L28:L30)=0,0,MAX("0:03",SUM(L28:L30)))</f>
        <v>0</v>
      </c>
      <c r="M31" s="1054"/>
      <c r="N31" s="1055"/>
      <c r="O31" s="614"/>
      <c r="P31" s="612"/>
      <c r="Q31" s="948"/>
      <c r="R31" s="615"/>
      <c r="S31" s="1077" t="s">
        <v>335</v>
      </c>
      <c r="T31" s="1078"/>
      <c r="U31" s="1078"/>
      <c r="V31" s="1078"/>
      <c r="W31" s="1078"/>
      <c r="X31" s="1079"/>
      <c r="Y31" s="820"/>
      <c r="Z31" s="820"/>
      <c r="AA31" s="820"/>
      <c r="AB31" s="622"/>
      <c r="AC31" s="653"/>
      <c r="AD31" s="653"/>
      <c r="AE31" s="622"/>
      <c r="AF31" s="663"/>
      <c r="AG31" s="651"/>
      <c r="AH31" s="651"/>
      <c r="AI31" s="651"/>
      <c r="AJ31" s="651"/>
      <c r="AK31" s="651"/>
      <c r="AL31" s="680"/>
      <c r="AM31" s="663"/>
      <c r="AN31" s="663"/>
      <c r="AO31" s="623"/>
      <c r="AP31" s="655"/>
      <c r="AQ31" s="625"/>
      <c r="AR31" s="625"/>
      <c r="AS31" s="625"/>
      <c r="AT31" s="625"/>
      <c r="AU31" s="625"/>
      <c r="AV31" s="625"/>
      <c r="AW31" s="622"/>
      <c r="AX31" s="625"/>
      <c r="AY31" s="625"/>
      <c r="AZ31" s="625"/>
      <c r="BA31" s="625"/>
      <c r="BB31" s="625"/>
      <c r="BC31" s="625"/>
      <c r="BD31" s="625"/>
      <c r="BE31" s="622"/>
    </row>
    <row r="32" spans="1:57" s="211" customFormat="1" ht="18.75" customHeight="1" thickTop="1">
      <c r="A32" s="1116"/>
      <c r="B32" s="665" t="s">
        <v>50</v>
      </c>
      <c r="C32" s="762"/>
      <c r="D32" s="226"/>
      <c r="E32" s="223">
        <f>IF(C32=0,0,distance(VLOOKUP(W4,Wpt_Table,3,FALSE),VLOOKUP(W4,Wpt_Table,4,FALSE),VLOOKUP(C32,Wpt_Table,3,FALSE),VLOOKUP(C32,Wpt_Table,4,FALSE)))</f>
        <v>0</v>
      </c>
      <c r="F32" s="763">
        <f>IF(C32=0,0,TRACK(VLOOKUP(W4,Wpt_Table,3,FALSE),VLOOKUP(W4,Wpt_Table,4,FALSE),VLOOKUP(C32,Wpt_Table,3,FALSE),VLOOKUP(C32,Wpt_Table,4,FALSE)))</f>
        <v>0</v>
      </c>
      <c r="G32" s="1096">
        <f>IF(OR(C32=0,H32&lt;&gt;""),0,VLOOKUP($E$2,Type_Data,5,FALSE))</f>
        <v>0</v>
      </c>
      <c r="H32" s="1097"/>
      <c r="I32" s="226"/>
      <c r="J32" s="232">
        <f xml:space="preserve"> IF(C32=0,0,GS(IF(H32&lt;&gt;"",H32,G32),F32,I32))</f>
        <v>0</v>
      </c>
      <c r="K32" s="763">
        <f>IF(C32=0,0,HEADING(F32,IF(G32=0,H32,G32),I32,VLOOKUP(C32,Wpt_Table,5,FALSE)))</f>
        <v>0</v>
      </c>
      <c r="L32" s="764">
        <f>IF(C32=0,0,(E32/J32)*"1:00"+MAXA((D32-W16)/1000*"0:00:30","0:02:00"))</f>
        <v>0</v>
      </c>
      <c r="M32" s="774"/>
      <c r="N32" s="774"/>
      <c r="O32" s="804"/>
      <c r="P32" s="809"/>
      <c r="Q32" s="790"/>
      <c r="R32" s="810"/>
      <c r="S32" s="467" t="s">
        <v>312</v>
      </c>
      <c r="T32" s="258">
        <f>IF(T22=0,0,PNR((T22-T8)/VLOOKUP(FrontPage!$F$5,Type_Data,3,FALSE),$F$4,IF(H4&lt;&gt;"",H4,G4),I$4,$J$4))</f>
        <v>0</v>
      </c>
      <c r="U32" s="259">
        <f>IF(U22=0,0,PNR((U22-U8)/VLOOKUP(FrontPage!$F$5,Type_Data,3,FALSE),$F$14,IF(H14&lt;&gt;"",H14,G14),J$14,$J$14))</f>
        <v>0</v>
      </c>
      <c r="V32" s="259">
        <f>IF(V22=0,0,PNR((V22-V8)/VLOOKUP(FrontPage!$F$5,Type_Data,3,FALSE),$F$21,IF(H21&lt;&gt;"",H21,G21),K$21,$J$21))</f>
        <v>0</v>
      </c>
      <c r="W32" s="259">
        <f>IF(W22=0,0,PNR((W22-W8)/VLOOKUP(FrontPage!$F$5,Type_Data,3,FALSE),$F$28,IF(H28&lt;&gt;"",H28,G28),L$28,$J$28))</f>
        <v>0</v>
      </c>
      <c r="X32" s="260">
        <f>IF(X22=0,0,PNR((X22-X8)/VLOOKUP(FrontPage!$F$5,Type_Data,3,FALSE),$F$35,IF(H35&lt;&gt;"",H35,G35),M$35,$J$35))</f>
        <v>0</v>
      </c>
      <c r="Y32" s="820"/>
      <c r="Z32" s="820"/>
      <c r="AA32" s="820"/>
      <c r="AB32" s="678"/>
      <c r="AC32" s="680"/>
      <c r="AD32" s="680"/>
      <c r="AE32" s="622"/>
      <c r="AF32" s="663"/>
      <c r="AG32" s="651"/>
      <c r="AH32" s="694"/>
      <c r="AI32" s="694"/>
      <c r="AJ32" s="694"/>
      <c r="AK32" s="651"/>
      <c r="AL32" s="625"/>
      <c r="AM32" s="625"/>
      <c r="AN32" s="625"/>
      <c r="AO32" s="623"/>
      <c r="AP32" s="663"/>
      <c r="AQ32" s="625"/>
      <c r="AR32" s="625"/>
      <c r="AS32" s="625"/>
      <c r="AT32" s="625"/>
      <c r="AU32" s="625"/>
      <c r="AV32" s="625"/>
      <c r="AW32" s="622"/>
      <c r="AX32" s="663"/>
      <c r="AY32" s="625"/>
      <c r="AZ32" s="625"/>
      <c r="BA32" s="625"/>
      <c r="BB32" s="625"/>
      <c r="BC32" s="625"/>
      <c r="BD32" s="623"/>
      <c r="BE32" s="622"/>
    </row>
    <row r="33" spans="1:57" s="211" customFormat="1" ht="18.75" customHeight="1">
      <c r="A33" s="1116"/>
      <c r="B33" s="379" t="s">
        <v>311</v>
      </c>
      <c r="C33" s="376" t="s">
        <v>332</v>
      </c>
      <c r="D33" s="377" t="s">
        <v>333</v>
      </c>
      <c r="E33" s="377" t="s">
        <v>336</v>
      </c>
      <c r="F33" s="596" t="s">
        <v>32</v>
      </c>
      <c r="G33" s="1070" t="s">
        <v>28</v>
      </c>
      <c r="H33" s="1071"/>
      <c r="I33" s="1070" t="s">
        <v>40</v>
      </c>
      <c r="J33" s="1083"/>
      <c r="K33" s="1083"/>
      <c r="L33" s="1071"/>
      <c r="M33" s="596" t="s">
        <v>33</v>
      </c>
      <c r="N33" s="596" t="s">
        <v>34</v>
      </c>
      <c r="O33" s="597" t="s">
        <v>331</v>
      </c>
      <c r="P33" s="493" t="s">
        <v>334</v>
      </c>
      <c r="Q33" s="494" t="s">
        <v>317</v>
      </c>
      <c r="R33" s="497" t="s">
        <v>318</v>
      </c>
      <c r="S33" s="464" t="s">
        <v>66</v>
      </c>
      <c r="T33" s="250">
        <f>IF(T22=0,0,T32/J4*"1:00")</f>
        <v>0</v>
      </c>
      <c r="U33" s="251">
        <f>IF(U22=0,0,U32/J14*"1:00")</f>
        <v>0</v>
      </c>
      <c r="V33" s="251">
        <f>IF(V22=0,0,V32/J21*"1:00")</f>
        <v>0</v>
      </c>
      <c r="W33" s="251">
        <f>IF(W22=0,0,W32/J28*"1:00")</f>
        <v>0</v>
      </c>
      <c r="X33" s="261">
        <f>IF(X22=0,0,X32/J35*"1:00")</f>
        <v>0</v>
      </c>
      <c r="Y33" s="701"/>
      <c r="Z33" s="701"/>
      <c r="AA33" s="701"/>
      <c r="AB33" s="622"/>
      <c r="AC33" s="680"/>
      <c r="AD33" s="680"/>
      <c r="AE33" s="622"/>
      <c r="AF33" s="625"/>
      <c r="AG33" s="651"/>
      <c r="AH33" s="694"/>
      <c r="AI33" s="694"/>
      <c r="AJ33" s="694"/>
      <c r="AK33" s="651"/>
      <c r="AL33" s="680"/>
      <c r="AM33" s="663"/>
      <c r="AN33" s="663"/>
      <c r="AO33" s="623"/>
      <c r="AP33" s="663"/>
      <c r="AQ33" s="625"/>
      <c r="AR33" s="625"/>
      <c r="AS33" s="625"/>
      <c r="AT33" s="625"/>
      <c r="AU33" s="625"/>
      <c r="AV33" s="625"/>
      <c r="AW33" s="622"/>
      <c r="AX33" s="625"/>
      <c r="AY33" s="625"/>
      <c r="AZ33" s="625"/>
      <c r="BA33" s="625"/>
      <c r="BB33" s="625"/>
      <c r="BC33" s="625"/>
      <c r="BD33" s="625"/>
      <c r="BE33" s="622"/>
    </row>
    <row r="34" spans="1:57" s="211" customFormat="1" ht="18.75" customHeight="1" thickBot="1">
      <c r="A34" s="212"/>
      <c r="B34" s="600"/>
      <c r="C34" s="780"/>
      <c r="D34" s="781"/>
      <c r="E34" s="781"/>
      <c r="F34" s="499" t="str">
        <f>IF($P$2&gt;"","+ 3","+ 2")</f>
        <v>+ 2</v>
      </c>
      <c r="G34" s="1104">
        <f>IF(W22=0,0,IF(W29&gt;0,W29,W22)/VLOOKUP(E2,Type_Data,3,FALSE)*"1:00")</f>
        <v>0</v>
      </c>
      <c r="H34" s="1105"/>
      <c r="I34" s="1101" t="str">
        <f>IF(T3&lt;&gt;0,(W3&amp;" - "&amp;W4),"")</f>
        <v>0 - 0</v>
      </c>
      <c r="J34" s="1102"/>
      <c r="K34" s="1102"/>
      <c r="L34" s="1103"/>
      <c r="M34" s="599"/>
      <c r="N34" s="599"/>
      <c r="O34" s="598"/>
      <c r="P34" s="783"/>
      <c r="Q34" s="784"/>
      <c r="R34" s="807"/>
      <c r="S34" s="468" t="s">
        <v>313</v>
      </c>
      <c r="T34" s="252">
        <f>IF(T4=0,0,CP($E$10,$J4,IF(H4&lt;&gt;"",H4,G4),$F4,$I4))</f>
        <v>0</v>
      </c>
      <c r="U34" s="253">
        <f>IF(U4=0,0,CP($E$17,$J14,IF(H14&lt;&gt;"",H14,G14),$F14,$I14))</f>
        <v>0</v>
      </c>
      <c r="V34" s="253">
        <f>IF(V4=0,0,CP($E$24,$J21,IF(H21&lt;&gt;"",H21,G21),$F21,$I21))</f>
        <v>0</v>
      </c>
      <c r="W34" s="253">
        <f>IF(W4=0,0,CP($E$31,$J28,IF(H28&lt;&gt;"",H28,G28),$F28,$I28))</f>
        <v>0</v>
      </c>
      <c r="X34" s="267">
        <f>IF(X4=0,0,CP($E$41,$J35,IF(H35&lt;&gt;"",H35,G35),$F35,$I35))</f>
        <v>0</v>
      </c>
      <c r="Y34" s="821"/>
      <c r="Z34" s="821"/>
      <c r="AA34" s="821"/>
      <c r="AB34" s="622"/>
      <c r="AC34" s="653"/>
      <c r="AD34" s="653"/>
      <c r="AE34" s="622"/>
      <c r="AF34" s="622"/>
      <c r="AG34" s="622"/>
      <c r="AH34" s="622"/>
      <c r="AI34" s="622"/>
      <c r="AJ34" s="622"/>
      <c r="AK34" s="623"/>
      <c r="AL34" s="680"/>
      <c r="AM34" s="663"/>
      <c r="AN34" s="663"/>
      <c r="AO34" s="623"/>
      <c r="AP34" s="623"/>
      <c r="AQ34" s="625"/>
      <c r="AR34" s="625"/>
      <c r="AS34" s="625"/>
      <c r="AT34" s="625"/>
      <c r="AU34" s="625"/>
      <c r="AV34" s="625"/>
      <c r="AW34" s="622"/>
      <c r="AX34" s="663"/>
      <c r="AY34" s="625"/>
      <c r="AZ34" s="625"/>
      <c r="BA34" s="625"/>
      <c r="BB34" s="625"/>
      <c r="BC34" s="625"/>
      <c r="BD34" s="625"/>
      <c r="BE34" s="622"/>
    </row>
    <row r="35" spans="1:57" s="211" customFormat="1" ht="18.75" customHeight="1" thickTop="1" thickBot="1">
      <c r="A35" s="761"/>
      <c r="B35" s="225">
        <f>IF(C35=0,0,W4)</f>
        <v>0</v>
      </c>
      <c r="C35" s="762"/>
      <c r="D35" s="226"/>
      <c r="E35" s="223">
        <f t="shared" ref="E35:E40" si="6">IF(C35=0,0,distance(VLOOKUP(B35,Wpt_Table,3,FALSE),VLOOKUP(B35,Wpt_Table,4,FALSE),VLOOKUP(C35,Wpt_Table,3,FALSE),VLOOKUP(C35,Wpt_Table,4,FALSE)))</f>
        <v>0</v>
      </c>
      <c r="F35" s="763">
        <f t="shared" ref="F35:F40" si="7">IF(C35=0,0,TRACK(VLOOKUP(B35,Wpt_Table,3,FALSE),VLOOKUP(B35,Wpt_Table,4,FALSE),VLOOKUP(C35,Wpt_Table,3,FALSE),VLOOKUP(C35,Wpt_Table,4,FALSE)))</f>
        <v>0</v>
      </c>
      <c r="G35" s="1106">
        <f>IF(OR(C35=0,H35&lt;&gt;""),0,VLOOKUP($E$2,Type_Data,5,FALSE))</f>
        <v>0</v>
      </c>
      <c r="H35" s="1107"/>
      <c r="I35" s="819"/>
      <c r="J35" s="232">
        <f xml:space="preserve"> IF(C35=0,0,GS(IF(H35&lt;&gt;"",H35,G35),F35,I35))</f>
        <v>0</v>
      </c>
      <c r="K35" s="763">
        <f t="shared" ref="K35:K40" si="8">IF(C35=0,0,HEADING(F35,IF(G35=0,H35,G35),I35,VLOOKUP(B35,Wpt_Table,5,FALSE)))</f>
        <v>0</v>
      </c>
      <c r="L35" s="764">
        <f>IF(C35=0,0,(E35/J35)*"1:00"+MAXA((D35-X16)/1000*"0:00:30","0:02:00"))</f>
        <v>0</v>
      </c>
      <c r="M35" s="765"/>
      <c r="N35" s="766"/>
      <c r="O35" s="223">
        <f>IF(C35=0,0,Bingo_fuel(SUM(E36:$E$40),J35,$X$8,$R$10,VLOOKUP($E$2,Type_Data,3,FALSE),$X$5,,$X$7))</f>
        <v>0</v>
      </c>
      <c r="P35" s="767"/>
      <c r="Q35" s="766"/>
      <c r="R35" s="801"/>
      <c r="S35" s="1077" t="str">
        <f>IF(RTOM!L4=FALSE,"FUEL (LBS)",IF(RTOM!L4=TRUE,"FUEL (KGS)","FUEL"))</f>
        <v>FUEL (KGS)</v>
      </c>
      <c r="T35" s="1078"/>
      <c r="U35" s="1078"/>
      <c r="V35" s="1078"/>
      <c r="W35" s="1078"/>
      <c r="X35" s="1079"/>
      <c r="Y35" s="698"/>
      <c r="Z35" s="698"/>
      <c r="AA35" s="623"/>
      <c r="AB35" s="622"/>
      <c r="AC35" s="680"/>
      <c r="AD35" s="680"/>
      <c r="AE35" s="622"/>
      <c r="AF35" s="622"/>
      <c r="AG35" s="622"/>
      <c r="AH35" s="622"/>
      <c r="AI35" s="622"/>
      <c r="AJ35" s="622"/>
      <c r="AK35" s="623"/>
      <c r="AL35" s="625"/>
      <c r="AM35" s="625"/>
      <c r="AN35" s="625"/>
      <c r="AO35" s="653"/>
      <c r="AP35" s="623"/>
      <c r="AQ35" s="625"/>
      <c r="AR35" s="625"/>
      <c r="AS35" s="625"/>
      <c r="AT35" s="625"/>
      <c r="AU35" s="625"/>
      <c r="AV35" s="625"/>
      <c r="AW35" s="622"/>
      <c r="AX35" s="663"/>
      <c r="AY35" s="625"/>
      <c r="AZ35" s="625"/>
      <c r="BA35" s="625"/>
      <c r="BB35" s="625"/>
      <c r="BC35" s="625"/>
      <c r="BD35" s="625"/>
      <c r="BE35" s="622"/>
    </row>
    <row r="36" spans="1:57" s="211" customFormat="1" ht="18.75" customHeight="1" thickTop="1">
      <c r="A36" s="1116">
        <f>IF(B35&gt;0,CONCATENATE("LEG ",SUM($P$53:P57)),0)</f>
        <v>0</v>
      </c>
      <c r="B36" s="228">
        <f>IF(C36=0,0,C35)</f>
        <v>0</v>
      </c>
      <c r="C36" s="762"/>
      <c r="D36" s="226"/>
      <c r="E36" s="223">
        <f t="shared" si="6"/>
        <v>0</v>
      </c>
      <c r="F36" s="763">
        <f t="shared" si="7"/>
        <v>0</v>
      </c>
      <c r="G36" s="1096">
        <f>IF(OR(C36=0,H36&gt;0),0,VLOOKUP($E$2,Type_Data,5,FALSE))</f>
        <v>0</v>
      </c>
      <c r="H36" s="1097"/>
      <c r="I36" s="216">
        <f>IF(C36=0,0,$I$35)</f>
        <v>0</v>
      </c>
      <c r="J36" s="232">
        <f xml:space="preserve"> IF(C36=0,0,GS(IF(H36&gt;0,H36,G36),F36,I36))</f>
        <v>0</v>
      </c>
      <c r="K36" s="763">
        <f t="shared" si="8"/>
        <v>0</v>
      </c>
      <c r="L36" s="764">
        <f>IF(B36=0,0,(E36/J36)*"1:00"+IF(D36&gt;D35,"0:00:30"/1000*(D36-D35),0))</f>
        <v>0</v>
      </c>
      <c r="M36" s="765"/>
      <c r="N36" s="766"/>
      <c r="O36" s="223">
        <f>IF(C36=0,0,Bingo_fuel(SUM(E37:$E$40),J36,$X$8,$R$10,VLOOKUP($E$2,Type_Data,3,FALSE),$X$5,,$X$7))</f>
        <v>0</v>
      </c>
      <c r="P36" s="767"/>
      <c r="Q36" s="766"/>
      <c r="R36" s="801"/>
      <c r="S36" s="465" t="s">
        <v>340</v>
      </c>
      <c r="T36" s="525"/>
      <c r="U36" s="526"/>
      <c r="V36" s="525"/>
      <c r="W36" s="526"/>
      <c r="X36" s="423"/>
      <c r="Y36" s="694"/>
      <c r="Z36" s="694"/>
      <c r="AA36" s="623"/>
      <c r="AB36" s="622"/>
      <c r="AC36" s="680"/>
      <c r="AD36" s="680"/>
      <c r="AE36" s="622"/>
      <c r="AF36" s="622"/>
      <c r="AG36" s="622"/>
      <c r="AH36" s="622"/>
      <c r="AI36" s="622"/>
      <c r="AJ36" s="622"/>
      <c r="AK36" s="623"/>
      <c r="AL36" s="680"/>
      <c r="AM36" s="663"/>
      <c r="AN36" s="663"/>
      <c r="AO36" s="653"/>
      <c r="AP36" s="623"/>
      <c r="AQ36" s="625"/>
      <c r="AR36" s="625"/>
      <c r="AS36" s="625"/>
      <c r="AT36" s="625"/>
      <c r="AU36" s="625"/>
      <c r="AV36" s="625"/>
      <c r="AW36" s="622"/>
      <c r="AX36" s="623"/>
      <c r="AY36" s="625"/>
      <c r="AZ36" s="625"/>
      <c r="BA36" s="625"/>
      <c r="BB36" s="625"/>
      <c r="BC36" s="625"/>
      <c r="BD36" s="625"/>
      <c r="BE36" s="622"/>
    </row>
    <row r="37" spans="1:57" s="211" customFormat="1" ht="18.75" customHeight="1">
      <c r="A37" s="1116"/>
      <c r="B37" s="228">
        <f>IF(C37=0,0,C36)</f>
        <v>0</v>
      </c>
      <c r="C37" s="762"/>
      <c r="D37" s="226"/>
      <c r="E37" s="223">
        <f t="shared" si="6"/>
        <v>0</v>
      </c>
      <c r="F37" s="763">
        <f t="shared" si="7"/>
        <v>0</v>
      </c>
      <c r="G37" s="1096">
        <f>IF(OR(C37=0,H37&gt;0),0,VLOOKUP($E$2,Type_Data,5,FALSE))</f>
        <v>0</v>
      </c>
      <c r="H37" s="1097"/>
      <c r="I37" s="216">
        <f t="shared" ref="I37:I40" si="9">IF(C37=0,0,$I$35)</f>
        <v>0</v>
      </c>
      <c r="J37" s="232">
        <f xml:space="preserve"> IF(C37=0,0,GS(IF(H37&gt;0,H37,G37),F37,I37))</f>
        <v>0</v>
      </c>
      <c r="K37" s="763">
        <f t="shared" si="8"/>
        <v>0</v>
      </c>
      <c r="L37" s="764">
        <f>IF(B37=0,0,(E37/J37)*"1:00"+IF(D37&gt;D36,"0:00:30"/1000*(D37-D36),0))</f>
        <v>0</v>
      </c>
      <c r="M37" s="765"/>
      <c r="N37" s="766"/>
      <c r="O37" s="223">
        <f>IF(C37=0,0,Bingo_fuel(SUM(E38:$E$40),J37,$X$8,$R$10,VLOOKUP($E$2,Type_Data,3,FALSE),$X$5,,$X$7))</f>
        <v>0</v>
      </c>
      <c r="P37" s="767"/>
      <c r="Q37" s="766"/>
      <c r="R37" s="801"/>
      <c r="S37" s="467" t="s">
        <v>337</v>
      </c>
      <c r="T37" s="527"/>
      <c r="U37" s="528"/>
      <c r="V37" s="527"/>
      <c r="W37" s="528"/>
      <c r="X37" s="423"/>
      <c r="Y37" s="694"/>
      <c r="Z37" s="694"/>
      <c r="AA37" s="623"/>
      <c r="AB37" s="622"/>
      <c r="AC37" s="653"/>
      <c r="AD37" s="653"/>
      <c r="AE37" s="622"/>
      <c r="AF37" s="622"/>
      <c r="AG37" s="622"/>
      <c r="AH37" s="622"/>
      <c r="AI37" s="622"/>
      <c r="AJ37" s="622"/>
      <c r="AK37" s="623"/>
      <c r="AL37" s="680"/>
      <c r="AM37" s="663"/>
      <c r="AN37" s="663"/>
      <c r="AO37" s="653"/>
      <c r="AP37" s="623"/>
      <c r="AQ37" s="625"/>
      <c r="AR37" s="625"/>
      <c r="AS37" s="625"/>
      <c r="AT37" s="625"/>
      <c r="AU37" s="625"/>
      <c r="AV37" s="625"/>
      <c r="AW37" s="622"/>
      <c r="AX37" s="623"/>
      <c r="AY37" s="623"/>
      <c r="AZ37" s="623"/>
      <c r="BA37" s="623"/>
      <c r="BB37" s="623"/>
      <c r="BC37" s="623"/>
      <c r="BD37" s="623"/>
      <c r="BE37" s="622"/>
    </row>
    <row r="38" spans="1:57" s="211" customFormat="1" ht="18.75" customHeight="1">
      <c r="A38" s="1116"/>
      <c r="B38" s="228">
        <f>IF(C38=0,0,C37)</f>
        <v>0</v>
      </c>
      <c r="C38" s="762"/>
      <c r="D38" s="226"/>
      <c r="E38" s="223">
        <f t="shared" si="6"/>
        <v>0</v>
      </c>
      <c r="F38" s="763">
        <f t="shared" si="7"/>
        <v>0</v>
      </c>
      <c r="G38" s="1096">
        <f>IF(OR(C38=0,H38&gt;0),0,VLOOKUP($E$2,Type_Data,5,FALSE))</f>
        <v>0</v>
      </c>
      <c r="H38" s="1097"/>
      <c r="I38" s="216">
        <f t="shared" si="9"/>
        <v>0</v>
      </c>
      <c r="J38" s="232">
        <f xml:space="preserve"> IF(C38=0,0,GS(IF(H38&gt;0,H38,G38),F38,I38))</f>
        <v>0</v>
      </c>
      <c r="K38" s="763">
        <f t="shared" si="8"/>
        <v>0</v>
      </c>
      <c r="L38" s="764">
        <f>IF(B38=0,0,(E38/J38)*"1:00"+IF(D38&gt;D37,"0:00:30"/1000*(D38-D37),0))</f>
        <v>0</v>
      </c>
      <c r="M38" s="765"/>
      <c r="N38" s="766"/>
      <c r="O38" s="223">
        <f>IF(C38=0,0,Bingo_fuel(SUM(E39:$E$40),J38,$X$8,$R$10,VLOOKUP($E$2,Type_Data,3,FALSE),$X$5,,$X$7))</f>
        <v>0</v>
      </c>
      <c r="P38" s="767"/>
      <c r="Q38" s="766"/>
      <c r="R38" s="801"/>
      <c r="S38" s="467" t="s">
        <v>338</v>
      </c>
      <c r="T38" s="527"/>
      <c r="U38" s="528"/>
      <c r="V38" s="527"/>
      <c r="W38" s="528"/>
      <c r="X38" s="423"/>
      <c r="Y38" s="623"/>
      <c r="Z38" s="623"/>
      <c r="AA38" s="623"/>
      <c r="AB38" s="622"/>
      <c r="AC38" s="622"/>
      <c r="AD38" s="622"/>
      <c r="AE38" s="622"/>
      <c r="AF38" s="622"/>
      <c r="AG38" s="622"/>
      <c r="AH38" s="622"/>
      <c r="AI38" s="622"/>
      <c r="AJ38" s="622"/>
      <c r="AK38" s="623"/>
      <c r="AL38" s="625"/>
      <c r="AM38" s="625"/>
      <c r="AN38" s="625"/>
      <c r="AO38" s="663"/>
      <c r="AP38" s="655"/>
      <c r="AQ38" s="623"/>
      <c r="AR38" s="623"/>
      <c r="AS38" s="623"/>
      <c r="AT38" s="623"/>
      <c r="AU38" s="623"/>
      <c r="AV38" s="623"/>
      <c r="AW38" s="622"/>
      <c r="AX38" s="623"/>
      <c r="AY38" s="633"/>
      <c r="AZ38" s="633"/>
      <c r="BA38" s="633"/>
      <c r="BB38" s="633"/>
      <c r="BC38" s="633"/>
      <c r="BD38" s="633"/>
      <c r="BE38" s="622"/>
    </row>
    <row r="39" spans="1:57" s="211" customFormat="1" ht="18.75" customHeight="1">
      <c r="A39" s="1116"/>
      <c r="B39" s="228">
        <f>IF(C39=0,0,C38)</f>
        <v>0</v>
      </c>
      <c r="C39" s="762"/>
      <c r="D39" s="226"/>
      <c r="E39" s="223">
        <f t="shared" si="6"/>
        <v>0</v>
      </c>
      <c r="F39" s="763">
        <f t="shared" si="7"/>
        <v>0</v>
      </c>
      <c r="G39" s="1096">
        <f>IF(OR(C39=0,H39&gt;0),0,VLOOKUP($E$2,Type_Data,5,FALSE))</f>
        <v>0</v>
      </c>
      <c r="H39" s="1097"/>
      <c r="I39" s="216">
        <f t="shared" si="9"/>
        <v>0</v>
      </c>
      <c r="J39" s="232">
        <f xml:space="preserve"> IF(C39=0,0,GS(IF(H39&gt;0,H39,G39),F39,I39))</f>
        <v>0</v>
      </c>
      <c r="K39" s="763">
        <f t="shared" si="8"/>
        <v>0</v>
      </c>
      <c r="L39" s="764">
        <f>IF(B39=0,0,(E39/J39)*"1:00"+IF(D39&gt;D38,"0:00:30"/1000*(D39-D38),0))</f>
        <v>0</v>
      </c>
      <c r="M39" s="765"/>
      <c r="N39" s="766"/>
      <c r="O39" s="223">
        <f>IF(C39=0,0,Bingo_fuel(SUM(E40:$E$40),J39,$X$8,$R$10,VLOOKUP($E$2,Type_Data,3,FALSE),$X$5,,$X$7))</f>
        <v>0</v>
      </c>
      <c r="P39" s="767"/>
      <c r="Q39" s="766"/>
      <c r="R39" s="801"/>
      <c r="S39" s="467" t="s">
        <v>339</v>
      </c>
      <c r="T39" s="527"/>
      <c r="U39" s="528"/>
      <c r="V39" s="527"/>
      <c r="W39" s="528"/>
      <c r="X39" s="423"/>
      <c r="Y39" s="623"/>
      <c r="Z39" s="623"/>
      <c r="AA39" s="623"/>
      <c r="AB39" s="622"/>
      <c r="AC39" s="622"/>
      <c r="AD39" s="622"/>
      <c r="AE39" s="622"/>
      <c r="AF39" s="622"/>
      <c r="AG39" s="622"/>
      <c r="AH39" s="622"/>
      <c r="AI39" s="622"/>
      <c r="AJ39" s="622"/>
      <c r="AK39" s="623"/>
      <c r="AL39" s="680"/>
      <c r="AM39" s="663"/>
      <c r="AN39" s="663"/>
      <c r="AO39" s="663"/>
      <c r="AP39" s="656"/>
      <c r="AQ39" s="625"/>
      <c r="AR39" s="625"/>
      <c r="AS39" s="625"/>
      <c r="AT39" s="625"/>
      <c r="AU39" s="625"/>
      <c r="AV39" s="625"/>
      <c r="AW39" s="622"/>
      <c r="AX39" s="623"/>
      <c r="AY39" s="625"/>
      <c r="AZ39" s="625"/>
      <c r="BA39" s="625"/>
      <c r="BB39" s="625"/>
      <c r="BC39" s="625"/>
      <c r="BD39" s="625"/>
      <c r="BE39" s="622"/>
    </row>
    <row r="40" spans="1:57" s="211" customFormat="1" ht="18.75" customHeight="1" thickBot="1">
      <c r="A40" s="1116"/>
      <c r="B40" s="228">
        <f>IF(C40=0,0,C39)</f>
        <v>0</v>
      </c>
      <c r="C40" s="762"/>
      <c r="D40" s="226"/>
      <c r="E40" s="223">
        <f t="shared" si="6"/>
        <v>0</v>
      </c>
      <c r="F40" s="763">
        <f t="shared" si="7"/>
        <v>0</v>
      </c>
      <c r="G40" s="1096">
        <f>IF(OR(C40=0,H40&gt;0),0,VLOOKUP($E$2,Type_Data,5,FALSE))</f>
        <v>0</v>
      </c>
      <c r="H40" s="1097"/>
      <c r="I40" s="216">
        <f t="shared" si="9"/>
        <v>0</v>
      </c>
      <c r="J40" s="232">
        <f xml:space="preserve"> IF(C40=0,0,GS(IF(H40&gt;0,H40,G40),F40,I40))</f>
        <v>0</v>
      </c>
      <c r="K40" s="763">
        <f t="shared" si="8"/>
        <v>0</v>
      </c>
      <c r="L40" s="764">
        <f>IF(B40=0,0,(E40/J40)*"1:00"+IF(D40&gt;D39,"0:00:30"/1000*(D40-D39),0))</f>
        <v>0</v>
      </c>
      <c r="M40" s="765"/>
      <c r="N40" s="766"/>
      <c r="O40" s="223">
        <f>IF(C40=0,0,Bingo_fuel(0,J40,$X$8,$R$10,VLOOKUP($E$2,Type_Data,3,FALSE),$X$5,,$X$7))</f>
        <v>0</v>
      </c>
      <c r="P40" s="767"/>
      <c r="Q40" s="766"/>
      <c r="R40" s="801"/>
      <c r="S40" s="466" t="s">
        <v>337</v>
      </c>
      <c r="T40" s="582"/>
      <c r="U40" s="583"/>
      <c r="V40" s="582"/>
      <c r="W40" s="583"/>
      <c r="X40" s="584"/>
      <c r="Y40" s="623"/>
      <c r="Z40" s="623"/>
      <c r="AA40" s="623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80"/>
      <c r="AM40" s="663"/>
      <c r="AN40" s="663"/>
      <c r="AO40" s="625"/>
      <c r="AP40" s="655"/>
      <c r="AQ40" s="625"/>
      <c r="AR40" s="625"/>
      <c r="AS40" s="625"/>
      <c r="AT40" s="625"/>
      <c r="AU40" s="625"/>
      <c r="AV40" s="625"/>
      <c r="AW40" s="622"/>
      <c r="AX40" s="623"/>
      <c r="AY40" s="694"/>
      <c r="AZ40" s="694"/>
      <c r="BA40" s="694"/>
      <c r="BB40" s="694"/>
      <c r="BC40" s="694"/>
      <c r="BD40" s="694"/>
      <c r="BE40" s="622"/>
    </row>
    <row r="41" spans="1:57" s="211" customFormat="1" ht="18.75" customHeight="1" thickTop="1">
      <c r="A41" s="1116"/>
      <c r="B41" s="958"/>
      <c r="C41" s="932"/>
      <c r="D41" s="933" t="s">
        <v>276</v>
      </c>
      <c r="E41" s="1052">
        <f>IF(SUM(E35:E40)=0,0,TEXT(SUM(E35:E40),0))</f>
        <v>0</v>
      </c>
      <c r="F41" s="947" t="s">
        <v>279</v>
      </c>
      <c r="G41" s="1082"/>
      <c r="H41" s="1082"/>
      <c r="I41" s="936"/>
      <c r="J41" s="946"/>
      <c r="K41" s="938" t="s">
        <v>64</v>
      </c>
      <c r="L41" s="1053">
        <f>IF(SUM(L35:L40)=0,0,MAX("0:03",SUM(L35:L40)))</f>
        <v>0</v>
      </c>
      <c r="M41" s="1054"/>
      <c r="N41" s="616"/>
      <c r="O41" s="604"/>
      <c r="P41" s="612"/>
      <c r="Q41" s="948"/>
      <c r="R41" s="617"/>
      <c r="S41" s="904"/>
      <c r="T41" s="905"/>
      <c r="U41" s="905"/>
      <c r="V41" s="905"/>
      <c r="W41" s="905"/>
      <c r="X41" s="856"/>
      <c r="Y41" s="623"/>
      <c r="Z41" s="623"/>
      <c r="AA41" s="623"/>
      <c r="AB41" s="622"/>
      <c r="AC41" s="622"/>
      <c r="AD41" s="622"/>
      <c r="AE41" s="622"/>
      <c r="AF41" s="623"/>
      <c r="AG41" s="623"/>
      <c r="AH41" s="622"/>
      <c r="AI41" s="622"/>
      <c r="AJ41" s="622"/>
      <c r="AK41" s="622"/>
      <c r="AL41" s="625"/>
      <c r="AM41" s="625"/>
      <c r="AN41" s="625"/>
      <c r="AO41" s="663"/>
      <c r="AP41" s="663"/>
      <c r="AQ41" s="625"/>
      <c r="AR41" s="625"/>
      <c r="AS41" s="625"/>
      <c r="AT41" s="625"/>
      <c r="AU41" s="625"/>
      <c r="AV41" s="625"/>
      <c r="AW41" s="622"/>
      <c r="AX41" s="655"/>
      <c r="AY41" s="623"/>
      <c r="AZ41" s="623"/>
      <c r="BA41" s="623"/>
      <c r="BB41" s="623"/>
      <c r="BC41" s="623"/>
      <c r="BD41" s="623"/>
      <c r="BE41" s="622"/>
    </row>
    <row r="42" spans="1:57" s="211" customFormat="1" ht="18.75" customHeight="1">
      <c r="A42" s="1116"/>
      <c r="B42" s="665" t="s">
        <v>50</v>
      </c>
      <c r="C42" s="762"/>
      <c r="D42" s="226"/>
      <c r="E42" s="223">
        <f>IF(C42=0,0,distance(VLOOKUP(X4,Wpt_Table,3,FALSE),VLOOKUP(X4,Wpt_Table,4,FALSE),VLOOKUP(C42,Wpt_Table,3,FALSE),VLOOKUP(C42,Wpt_Table,4,FALSE)))</f>
        <v>0</v>
      </c>
      <c r="F42" s="763">
        <f>IF(C42=0,0,TRACK(VLOOKUP(X4,Wpt_Table,3,FALSE),VLOOKUP(X4,Wpt_Table,4,FALSE),VLOOKUP(C42,Wpt_Table,3,FALSE),VLOOKUP(C42,Wpt_Table,4,FALSE)))</f>
        <v>0</v>
      </c>
      <c r="G42" s="1096">
        <f>IF(OR(C42=0,H42&lt;&gt;""),0,VLOOKUP($E$2,Type_Data,5,FALSE))</f>
        <v>0</v>
      </c>
      <c r="H42" s="1097"/>
      <c r="I42" s="226"/>
      <c r="J42" s="232">
        <f xml:space="preserve"> IF(C42=0,0,GS(IF(H42&lt;&gt;"",H42,G42),F42,I42))</f>
        <v>0</v>
      </c>
      <c r="K42" s="763">
        <f>IF(C42=0,0,HEADING(F42,IF(G42=0,H42,G42),I42,VLOOKUP(C42,Wpt_Table,5,FALSE)))</f>
        <v>0</v>
      </c>
      <c r="L42" s="764">
        <f>IF(C42=0,0,(E42/J42)*"1:00"+MAXA((D42-X16)/1000*"0:00:30","0:02:00"))</f>
        <v>0</v>
      </c>
      <c r="M42" s="774"/>
      <c r="N42" s="774"/>
      <c r="O42" s="804"/>
      <c r="P42" s="809"/>
      <c r="Q42" s="774"/>
      <c r="R42" s="795"/>
      <c r="S42" s="906"/>
      <c r="T42" s="907"/>
      <c r="U42" s="907"/>
      <c r="V42" s="907"/>
      <c r="W42" s="907"/>
      <c r="X42" s="908"/>
      <c r="Y42" s="625"/>
      <c r="Z42" s="625"/>
      <c r="AA42" s="625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80"/>
      <c r="AM42" s="663"/>
      <c r="AN42" s="663"/>
      <c r="AO42" s="663"/>
      <c r="AP42" s="663"/>
      <c r="AQ42" s="625"/>
      <c r="AR42" s="625"/>
      <c r="AS42" s="625"/>
      <c r="AT42" s="625"/>
      <c r="AU42" s="625"/>
      <c r="AV42" s="625"/>
      <c r="AW42" s="622"/>
      <c r="AX42" s="656"/>
      <c r="AY42" s="652"/>
      <c r="AZ42" s="652"/>
      <c r="BA42" s="652"/>
      <c r="BB42" s="652"/>
      <c r="BC42" s="652"/>
      <c r="BD42" s="652"/>
      <c r="BE42" s="622"/>
    </row>
    <row r="43" spans="1:57" s="211" customFormat="1" ht="18.75" customHeight="1">
      <c r="A43" s="1116"/>
      <c r="B43" s="379" t="s">
        <v>311</v>
      </c>
      <c r="C43" s="376" t="s">
        <v>332</v>
      </c>
      <c r="D43" s="377" t="s">
        <v>333</v>
      </c>
      <c r="E43" s="377" t="s">
        <v>336</v>
      </c>
      <c r="F43" s="596" t="s">
        <v>32</v>
      </c>
      <c r="G43" s="1070" t="s">
        <v>28</v>
      </c>
      <c r="H43" s="1071"/>
      <c r="I43" s="1070" t="s">
        <v>40</v>
      </c>
      <c r="J43" s="1083"/>
      <c r="K43" s="1083"/>
      <c r="L43" s="1071"/>
      <c r="M43" s="374" t="s">
        <v>33</v>
      </c>
      <c r="N43" s="374" t="s">
        <v>34</v>
      </c>
      <c r="O43" s="597" t="s">
        <v>331</v>
      </c>
      <c r="P43" s="493" t="s">
        <v>334</v>
      </c>
      <c r="Q43" s="494" t="s">
        <v>317</v>
      </c>
      <c r="R43" s="498" t="s">
        <v>318</v>
      </c>
      <c r="S43" s="906"/>
      <c r="T43" s="907"/>
      <c r="U43" s="907"/>
      <c r="V43" s="907"/>
      <c r="W43" s="907"/>
      <c r="X43" s="908"/>
      <c r="Y43" s="623"/>
      <c r="Z43" s="623"/>
      <c r="AA43" s="623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80"/>
      <c r="AM43" s="663"/>
      <c r="AN43" s="663"/>
      <c r="AO43" s="625"/>
      <c r="AP43" s="663"/>
      <c r="AQ43" s="625"/>
      <c r="AR43" s="625"/>
      <c r="AS43" s="625"/>
      <c r="AT43" s="625"/>
      <c r="AU43" s="625"/>
      <c r="AV43" s="625"/>
      <c r="AW43" s="622"/>
      <c r="AX43" s="655"/>
      <c r="AY43" s="652"/>
      <c r="AZ43" s="652"/>
      <c r="BA43" s="652"/>
      <c r="BB43" s="652"/>
      <c r="BC43" s="652"/>
      <c r="BD43" s="652"/>
      <c r="BE43" s="622"/>
    </row>
    <row r="44" spans="1:57" s="211" customFormat="1" ht="18.75" customHeight="1" thickBot="1">
      <c r="A44" s="212"/>
      <c r="B44" s="378"/>
      <c r="C44" s="780"/>
      <c r="D44" s="781"/>
      <c r="E44" s="781"/>
      <c r="F44" s="499" t="str">
        <f>IF($P$2&gt;""," + 3","+ 2")</f>
        <v>+ 2</v>
      </c>
      <c r="G44" s="1104">
        <f>IF(X22=0,0,IF(X29&gt;0,X29,X22)/VLOOKUP(E2,Type_Data,3,FALSE)*"1:00")</f>
        <v>0</v>
      </c>
      <c r="H44" s="1105"/>
      <c r="I44" s="1101" t="str">
        <f>IF(T3&lt;&gt;0,(X3&amp;" - "&amp;X4),"")</f>
        <v>0 - 0</v>
      </c>
      <c r="J44" s="1102"/>
      <c r="K44" s="1102"/>
      <c r="L44" s="1103"/>
      <c r="M44" s="782"/>
      <c r="N44" s="782"/>
      <c r="O44" s="598"/>
      <c r="P44" s="783"/>
      <c r="Q44" s="783"/>
      <c r="R44" s="822"/>
      <c r="S44" s="909"/>
      <c r="T44" s="910"/>
      <c r="U44" s="910"/>
      <c r="V44" s="910"/>
      <c r="W44" s="910"/>
      <c r="X44" s="911"/>
      <c r="Y44" s="623"/>
      <c r="Z44" s="623"/>
      <c r="AA44" s="623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3"/>
      <c r="AN44" s="623"/>
      <c r="AO44" s="663"/>
      <c r="AP44" s="663"/>
      <c r="AQ44" s="663"/>
      <c r="AR44" s="663"/>
      <c r="AS44" s="663"/>
      <c r="AT44" s="663"/>
      <c r="AU44" s="663"/>
      <c r="AV44" s="663"/>
      <c r="AW44" s="622"/>
      <c r="AX44" s="655"/>
      <c r="AY44" s="652"/>
      <c r="AZ44" s="625"/>
      <c r="BA44" s="625"/>
      <c r="BB44" s="625"/>
      <c r="BC44" s="625"/>
      <c r="BD44" s="625"/>
      <c r="BE44" s="622"/>
    </row>
    <row r="45" spans="1:57" s="211" customFormat="1" ht="18.75" customHeight="1" thickTop="1">
      <c r="A45" s="37"/>
      <c r="B45" s="625"/>
      <c r="C45" s="623"/>
      <c r="D45" s="623"/>
      <c r="E45" s="625"/>
      <c r="F45" s="625"/>
      <c r="G45" s="625"/>
      <c r="H45" s="625"/>
      <c r="I45" s="625"/>
      <c r="J45" s="625"/>
      <c r="K45" s="625"/>
      <c r="L45" s="625"/>
      <c r="M45" s="625"/>
      <c r="N45" s="625"/>
      <c r="O45" s="625"/>
      <c r="P45" s="625"/>
      <c r="Q45" s="625"/>
      <c r="R45" s="62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3"/>
      <c r="AN45" s="623"/>
      <c r="AO45" s="663"/>
      <c r="AP45" s="663"/>
      <c r="AQ45" s="663"/>
      <c r="AR45" s="663"/>
      <c r="AS45" s="663"/>
      <c r="AT45" s="663"/>
      <c r="AU45" s="663"/>
      <c r="AV45" s="663"/>
      <c r="AW45" s="622"/>
      <c r="AX45" s="623"/>
      <c r="AY45" s="625"/>
      <c r="AZ45" s="625"/>
      <c r="BA45" s="625"/>
      <c r="BB45" s="625"/>
      <c r="BC45" s="625"/>
      <c r="BD45" s="625"/>
      <c r="BE45" s="622"/>
    </row>
    <row r="46" spans="1:57" s="211" customFormat="1" ht="18.75" customHeight="1">
      <c r="A46" s="37"/>
      <c r="B46" s="730"/>
      <c r="C46" s="730"/>
      <c r="D46" s="730"/>
      <c r="E46" s="730"/>
      <c r="F46" s="730"/>
      <c r="G46" s="730"/>
      <c r="H46" s="730"/>
      <c r="I46" s="730"/>
      <c r="J46" s="730"/>
      <c r="K46" s="730"/>
      <c r="L46" s="730"/>
      <c r="M46" s="623"/>
      <c r="N46" s="623"/>
      <c r="O46" s="823"/>
      <c r="P46" s="730"/>
      <c r="Q46" s="730"/>
      <c r="R46" s="623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3"/>
      <c r="AN46" s="623"/>
      <c r="AO46" s="623"/>
      <c r="AP46" s="625"/>
      <c r="AQ46" s="625"/>
      <c r="AR46" s="625"/>
      <c r="AS46" s="625"/>
      <c r="AT46" s="625"/>
      <c r="AU46" s="625"/>
      <c r="AV46" s="625"/>
      <c r="AW46" s="678"/>
      <c r="AX46" s="653"/>
      <c r="AY46" s="625"/>
      <c r="AZ46" s="625"/>
      <c r="BA46" s="625"/>
      <c r="BB46" s="625"/>
      <c r="BC46" s="625"/>
      <c r="BD46" s="625"/>
      <c r="BE46" s="622"/>
    </row>
    <row r="47" spans="1:57" s="211" customFormat="1" ht="18.75" customHeight="1">
      <c r="A47" s="622"/>
      <c r="B47" s="623"/>
      <c r="C47" s="623"/>
      <c r="D47" s="623"/>
      <c r="E47" s="623"/>
      <c r="F47" s="623"/>
      <c r="G47" s="623"/>
      <c r="H47" s="623"/>
      <c r="I47" s="623"/>
      <c r="J47" s="623"/>
      <c r="K47" s="623"/>
      <c r="L47" s="623"/>
      <c r="M47" s="623"/>
      <c r="N47" s="623"/>
      <c r="O47" s="623"/>
      <c r="P47" s="623"/>
      <c r="Q47" s="623"/>
      <c r="R47" s="623"/>
      <c r="S47" s="625"/>
      <c r="T47" s="622"/>
      <c r="U47" s="623"/>
      <c r="V47" s="623"/>
      <c r="W47" s="623"/>
      <c r="X47" s="623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3"/>
      <c r="AN47" s="623"/>
      <c r="AO47" s="623"/>
      <c r="AP47" s="663"/>
      <c r="AQ47" s="663"/>
      <c r="AR47" s="663"/>
      <c r="AS47" s="663"/>
      <c r="AT47" s="663"/>
      <c r="AU47" s="663"/>
      <c r="AV47" s="663"/>
      <c r="AW47" s="678"/>
      <c r="AX47" s="653"/>
      <c r="AY47" s="632"/>
      <c r="AZ47" s="632"/>
      <c r="BA47" s="632"/>
      <c r="BB47" s="632"/>
      <c r="BC47" s="632"/>
      <c r="BD47" s="632"/>
      <c r="BE47" s="622"/>
    </row>
    <row r="48" spans="1:57" s="211" customFormat="1" ht="18.75" customHeight="1">
      <c r="A48" s="622"/>
      <c r="B48" s="623"/>
      <c r="C48" s="623"/>
      <c r="D48" s="623"/>
      <c r="E48" s="623"/>
      <c r="F48" s="623"/>
      <c r="G48" s="623"/>
      <c r="H48" s="623"/>
      <c r="I48" s="623"/>
      <c r="J48" s="623"/>
      <c r="K48" s="623"/>
      <c r="L48" s="623"/>
      <c r="M48" s="623"/>
      <c r="N48" s="623"/>
      <c r="O48" s="623"/>
      <c r="P48" s="623"/>
      <c r="Q48" s="623"/>
      <c r="R48" s="623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3"/>
      <c r="AN48" s="623"/>
      <c r="AO48" s="623"/>
      <c r="AP48" s="663"/>
      <c r="AQ48" s="663"/>
      <c r="AR48" s="663"/>
      <c r="AS48" s="663"/>
      <c r="AT48" s="663"/>
      <c r="AU48" s="663"/>
      <c r="AV48" s="663"/>
      <c r="AW48" s="622"/>
      <c r="AX48" s="623"/>
      <c r="AY48" s="623"/>
      <c r="AZ48" s="623"/>
      <c r="BA48" s="623"/>
      <c r="BB48" s="623"/>
      <c r="BC48" s="623"/>
      <c r="BD48" s="623"/>
      <c r="BE48" s="622"/>
    </row>
    <row r="49" spans="1:57" s="211" customFormat="1" ht="18.75" customHeight="1">
      <c r="A49" s="622"/>
      <c r="B49" s="623"/>
      <c r="C49" s="623"/>
      <c r="D49" s="623"/>
      <c r="E49" s="623"/>
      <c r="F49" s="623"/>
      <c r="G49" s="623"/>
      <c r="H49" s="623"/>
      <c r="I49" s="623"/>
      <c r="J49" s="623"/>
      <c r="K49" s="623"/>
      <c r="L49" s="623"/>
      <c r="M49" s="623"/>
      <c r="N49" s="623"/>
      <c r="O49" s="623"/>
      <c r="P49" s="623"/>
      <c r="Q49" s="623"/>
      <c r="R49" s="623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3"/>
      <c r="AN49" s="623"/>
      <c r="AO49" s="623"/>
      <c r="AP49" s="625"/>
      <c r="AQ49" s="625"/>
      <c r="AR49" s="625"/>
      <c r="AS49" s="625"/>
      <c r="AT49" s="625"/>
      <c r="AU49" s="625"/>
      <c r="AV49" s="625"/>
      <c r="AW49" s="622"/>
      <c r="AX49" s="623"/>
      <c r="AY49" s="623"/>
      <c r="AZ49" s="623"/>
      <c r="BA49" s="623"/>
      <c r="BB49" s="623"/>
      <c r="BC49" s="623"/>
      <c r="BD49" s="623"/>
      <c r="BE49" s="622"/>
    </row>
    <row r="50" spans="1:57" s="211" customFormat="1" ht="18.75" customHeight="1">
      <c r="A50" s="622"/>
      <c r="B50" s="623"/>
      <c r="C50" s="623"/>
      <c r="D50" s="623"/>
      <c r="E50" s="623"/>
      <c r="F50" s="623"/>
      <c r="G50" s="623"/>
      <c r="H50" s="623"/>
      <c r="I50" s="623"/>
      <c r="J50" s="623"/>
      <c r="K50" s="623"/>
      <c r="L50" s="623"/>
      <c r="M50" s="623"/>
      <c r="N50" s="623"/>
      <c r="O50" s="623"/>
      <c r="P50" s="623"/>
      <c r="Q50" s="623"/>
      <c r="R50" s="623"/>
      <c r="S50" s="622"/>
      <c r="T50" s="623"/>
      <c r="U50" s="623"/>
      <c r="V50" s="623"/>
      <c r="W50" s="623"/>
      <c r="X50" s="623"/>
      <c r="Y50" s="622"/>
      <c r="Z50" s="622"/>
      <c r="AA50" s="622"/>
      <c r="AB50" s="625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3"/>
      <c r="AN50" s="623"/>
      <c r="AO50" s="623"/>
      <c r="AP50" s="663"/>
      <c r="AQ50" s="663"/>
      <c r="AR50" s="663"/>
      <c r="AS50" s="663"/>
      <c r="AT50" s="663"/>
      <c r="AU50" s="663"/>
      <c r="AV50" s="663"/>
      <c r="AW50" s="812"/>
      <c r="AX50" s="623"/>
      <c r="AY50" s="694"/>
      <c r="AZ50" s="694"/>
      <c r="BA50" s="694"/>
      <c r="BB50" s="694"/>
      <c r="BC50" s="694"/>
      <c r="BD50" s="694"/>
      <c r="BE50" s="622"/>
    </row>
    <row r="51" spans="1:57" s="211" customFormat="1" ht="18.75" hidden="1" customHeight="1">
      <c r="A51" s="622"/>
      <c r="B51" s="622"/>
      <c r="C51" s="653"/>
      <c r="D51" s="623"/>
      <c r="E51" s="623"/>
      <c r="F51" s="623"/>
      <c r="G51" s="623"/>
      <c r="H51" s="623"/>
      <c r="I51" s="623"/>
      <c r="J51" s="623"/>
      <c r="K51" s="623"/>
      <c r="L51" s="623"/>
      <c r="M51" s="623"/>
      <c r="N51" s="623"/>
      <c r="O51" s="623"/>
      <c r="P51" s="623"/>
      <c r="Q51" s="623"/>
      <c r="R51" s="623"/>
      <c r="S51" s="623"/>
      <c r="T51" s="623"/>
      <c r="U51" s="623"/>
      <c r="V51" s="623"/>
      <c r="W51" s="623"/>
      <c r="X51" s="623"/>
      <c r="Y51" s="622"/>
      <c r="Z51" s="622"/>
      <c r="AA51" s="622"/>
      <c r="AB51" s="625"/>
      <c r="AC51" s="623"/>
      <c r="AD51" s="623"/>
      <c r="AE51" s="623"/>
      <c r="AF51" s="623"/>
      <c r="AG51" s="623"/>
      <c r="AH51" s="622"/>
      <c r="AI51" s="622"/>
      <c r="AJ51" s="622"/>
      <c r="AK51" s="622"/>
      <c r="AL51" s="622"/>
      <c r="AM51" s="623"/>
      <c r="AN51" s="623"/>
      <c r="AO51" s="623"/>
      <c r="AP51" s="663"/>
      <c r="AQ51" s="663"/>
      <c r="AR51" s="663"/>
      <c r="AS51" s="663"/>
      <c r="AT51" s="663"/>
      <c r="AU51" s="663"/>
      <c r="AV51" s="663"/>
      <c r="AW51" s="622"/>
      <c r="AX51" s="655"/>
      <c r="AY51" s="694"/>
      <c r="AZ51" s="694"/>
      <c r="BA51" s="694"/>
      <c r="BB51" s="694"/>
      <c r="BC51" s="694"/>
      <c r="BD51" s="694"/>
      <c r="BE51" s="622"/>
    </row>
    <row r="52" spans="1:57" s="211" customFormat="1" ht="18.75" hidden="1" customHeight="1">
      <c r="A52" s="622"/>
      <c r="B52" s="622"/>
      <c r="C52" s="653"/>
      <c r="D52" s="623"/>
      <c r="E52" s="623"/>
      <c r="F52" s="623"/>
      <c r="G52" s="623"/>
      <c r="H52" s="623"/>
      <c r="I52" s="623"/>
      <c r="J52" s="623"/>
      <c r="K52" s="623"/>
      <c r="L52" s="623"/>
      <c r="M52" s="623"/>
      <c r="N52" s="623"/>
      <c r="O52" s="623"/>
      <c r="P52" s="722" t="s">
        <v>43</v>
      </c>
      <c r="Q52" s="723"/>
      <c r="R52" s="724"/>
      <c r="S52" s="725"/>
      <c r="T52" s="726"/>
      <c r="U52" s="726"/>
      <c r="V52" s="726"/>
      <c r="W52" s="726"/>
      <c r="X52" s="727" t="b">
        <v>1</v>
      </c>
      <c r="Y52" s="728"/>
      <c r="Z52" s="622"/>
      <c r="AA52" s="622"/>
      <c r="AB52" s="625"/>
      <c r="AC52" s="623"/>
      <c r="AD52" s="623"/>
      <c r="AE52" s="623"/>
      <c r="AF52" s="623"/>
      <c r="AG52" s="623"/>
      <c r="AH52" s="622"/>
      <c r="AI52" s="622"/>
      <c r="AJ52" s="622"/>
      <c r="AK52" s="622"/>
      <c r="AL52" s="622"/>
      <c r="AM52" s="623"/>
      <c r="AN52" s="623"/>
      <c r="AO52" s="623"/>
      <c r="AP52" s="623"/>
      <c r="AQ52" s="623"/>
      <c r="AR52" s="623"/>
      <c r="AS52" s="623"/>
      <c r="AT52" s="623"/>
      <c r="AU52" s="623"/>
      <c r="AV52" s="623"/>
      <c r="AW52" s="812"/>
      <c r="AX52" s="656"/>
      <c r="AY52" s="694"/>
      <c r="AZ52" s="694"/>
      <c r="BA52" s="694"/>
      <c r="BB52" s="694"/>
      <c r="BC52" s="694"/>
      <c r="BD52" s="694"/>
      <c r="BE52" s="622"/>
    </row>
    <row r="53" spans="1:57" s="211" customFormat="1" ht="18.75" hidden="1" customHeight="1">
      <c r="A53" s="622"/>
      <c r="B53" s="622"/>
      <c r="C53" s="653"/>
      <c r="D53" s="623"/>
      <c r="E53" s="623"/>
      <c r="F53" s="623"/>
      <c r="G53" s="623"/>
      <c r="H53" s="623"/>
      <c r="I53" s="623"/>
      <c r="J53" s="623"/>
      <c r="K53" s="623"/>
      <c r="L53" s="623"/>
      <c r="M53" s="623"/>
      <c r="N53" s="623"/>
      <c r="O53" s="623"/>
      <c r="P53" s="729">
        <f>IF(B4&gt;0,1,0)</f>
        <v>1</v>
      </c>
      <c r="Q53" s="730"/>
      <c r="R53" s="623"/>
      <c r="S53" s="732"/>
      <c r="T53" s="733"/>
      <c r="U53" s="733"/>
      <c r="V53" s="733"/>
      <c r="W53" s="733"/>
      <c r="X53" s="734"/>
      <c r="Y53" s="625">
        <f>IF(ISNA(Y54),VLOOKUP(E2,Type_Data,2,FALSE),Y54)</f>
        <v>0</v>
      </c>
      <c r="Z53" s="622"/>
      <c r="AA53" s="622"/>
      <c r="AB53" s="625"/>
      <c r="AC53" s="623"/>
      <c r="AD53" s="623"/>
      <c r="AE53" s="623"/>
      <c r="AF53" s="623"/>
      <c r="AG53" s="623"/>
      <c r="AH53" s="622"/>
      <c r="AI53" s="622"/>
      <c r="AJ53" s="622"/>
      <c r="AK53" s="622"/>
      <c r="AL53" s="622"/>
      <c r="AM53" s="622"/>
      <c r="AN53" s="622"/>
      <c r="AO53" s="623"/>
      <c r="AP53" s="623"/>
      <c r="AQ53" s="623"/>
      <c r="AR53" s="623"/>
      <c r="AS53" s="623"/>
      <c r="AT53" s="623"/>
      <c r="AU53" s="623"/>
      <c r="AV53" s="623"/>
      <c r="AW53" s="812"/>
      <c r="AX53" s="655"/>
      <c r="AY53" s="694"/>
      <c r="AZ53" s="694"/>
      <c r="BA53" s="694"/>
      <c r="BB53" s="694"/>
      <c r="BC53" s="694"/>
      <c r="BD53" s="694"/>
      <c r="BE53" s="622"/>
    </row>
    <row r="54" spans="1:57" s="211" customFormat="1" ht="18.75" hidden="1" customHeight="1">
      <c r="A54" s="622"/>
      <c r="B54" s="622"/>
      <c r="C54" s="653"/>
      <c r="D54" s="623"/>
      <c r="E54" s="623"/>
      <c r="F54" s="652"/>
      <c r="G54" s="652"/>
      <c r="H54" s="652"/>
      <c r="I54" s="625"/>
      <c r="J54" s="652"/>
      <c r="K54" s="623"/>
      <c r="L54" s="623"/>
      <c r="M54" s="623"/>
      <c r="N54" s="623"/>
      <c r="O54" s="623"/>
      <c r="P54" s="729">
        <f>IF(B14&gt;0,1,0)</f>
        <v>0</v>
      </c>
      <c r="Q54" s="623"/>
      <c r="R54" s="623"/>
      <c r="S54" s="740"/>
      <c r="T54" s="736"/>
      <c r="U54" s="736"/>
      <c r="V54" s="736"/>
      <c r="W54" s="736"/>
      <c r="X54" s="737"/>
      <c r="Y54" s="625">
        <f>IF(ISNA(Y55),VLOOKUP(F3,Type_Data,2,FALSE),Y55)</f>
        <v>0</v>
      </c>
      <c r="Z54" s="622"/>
      <c r="AA54" s="622"/>
      <c r="AB54" s="625"/>
      <c r="AC54" s="623"/>
      <c r="AD54" s="623"/>
      <c r="AE54" s="623"/>
      <c r="AF54" s="623"/>
      <c r="AG54" s="623"/>
      <c r="AH54" s="622"/>
      <c r="AI54" s="622"/>
      <c r="AJ54" s="622"/>
      <c r="AK54" s="622"/>
      <c r="AL54" s="622"/>
      <c r="AM54" s="622"/>
      <c r="AN54" s="622"/>
      <c r="AO54" s="623"/>
      <c r="AP54" s="623"/>
      <c r="AQ54" s="623"/>
      <c r="AR54" s="623"/>
      <c r="AS54" s="623"/>
      <c r="AT54" s="623"/>
      <c r="AU54" s="623"/>
      <c r="AV54" s="623"/>
      <c r="AW54" s="622"/>
      <c r="AX54" s="655"/>
      <c r="AY54" s="694"/>
      <c r="AZ54" s="694"/>
      <c r="BA54" s="694"/>
      <c r="BB54" s="694"/>
      <c r="BC54" s="694"/>
      <c r="BD54" s="694"/>
      <c r="BE54" s="622"/>
    </row>
    <row r="55" spans="1:57" s="211" customFormat="1" ht="18.75" hidden="1" customHeight="1">
      <c r="A55" s="622"/>
      <c r="B55" s="622"/>
      <c r="C55" s="653"/>
      <c r="D55" s="623"/>
      <c r="E55" s="623"/>
      <c r="F55" s="625"/>
      <c r="G55" s="625"/>
      <c r="H55" s="625"/>
      <c r="I55" s="625"/>
      <c r="J55" s="625"/>
      <c r="K55" s="625"/>
      <c r="L55" s="652"/>
      <c r="M55" s="754"/>
      <c r="N55" s="625"/>
      <c r="O55" s="625"/>
      <c r="P55" s="729">
        <f>IF(B21&gt;0,1,0)</f>
        <v>0</v>
      </c>
      <c r="Q55" s="623"/>
      <c r="R55" s="623"/>
      <c r="S55" s="740"/>
      <c r="T55" s="736"/>
      <c r="U55" s="736"/>
      <c r="V55" s="736"/>
      <c r="W55" s="736"/>
      <c r="X55" s="737"/>
      <c r="Y55" s="625">
        <f>IF(ISNA(Y56),VLOOKUP(F4,Type_Data,2,FALSE),Y56)</f>
        <v>0</v>
      </c>
      <c r="Z55" s="622"/>
      <c r="AA55" s="622"/>
      <c r="AB55" s="622"/>
      <c r="AC55" s="623"/>
      <c r="AD55" s="623"/>
      <c r="AE55" s="623"/>
      <c r="AF55" s="622"/>
      <c r="AG55" s="622"/>
      <c r="AH55" s="622"/>
      <c r="AI55" s="622"/>
      <c r="AJ55" s="622"/>
      <c r="AK55" s="622"/>
      <c r="AL55" s="622"/>
      <c r="AM55" s="622"/>
      <c r="AN55" s="622"/>
      <c r="AO55" s="622"/>
      <c r="AP55" s="623"/>
      <c r="AQ55" s="623"/>
      <c r="AR55" s="623"/>
      <c r="AS55" s="623"/>
      <c r="AT55" s="623"/>
      <c r="AU55" s="623"/>
      <c r="AV55" s="623"/>
      <c r="AW55" s="622"/>
      <c r="AX55" s="623"/>
      <c r="AY55" s="694"/>
      <c r="AZ55" s="694"/>
      <c r="BA55" s="694"/>
      <c r="BB55" s="694"/>
      <c r="BC55" s="694"/>
      <c r="BD55" s="694"/>
      <c r="BE55" s="622"/>
    </row>
    <row r="56" spans="1:57" s="211" customFormat="1" ht="18.75" hidden="1" customHeight="1">
      <c r="A56" s="622"/>
      <c r="B56" s="622"/>
      <c r="C56" s="653"/>
      <c r="D56" s="623"/>
      <c r="E56" s="623"/>
      <c r="F56" s="622"/>
      <c r="G56" s="622"/>
      <c r="H56" s="622"/>
      <c r="I56" s="622"/>
      <c r="J56" s="622"/>
      <c r="K56" s="623"/>
      <c r="L56" s="623"/>
      <c r="M56" s="623"/>
      <c r="N56" s="623"/>
      <c r="O56" s="623"/>
      <c r="P56" s="729">
        <f>IF(B28&gt;0,1,0)</f>
        <v>0</v>
      </c>
      <c r="Q56" s="623"/>
      <c r="R56" s="623"/>
      <c r="S56" s="680" t="s">
        <v>47</v>
      </c>
      <c r="T56" s="680">
        <f>LEFT($O$10,2)*VLOOKUP($E$2,Type_Data,(IF(RIGHT($O$10,7)="holding",4,3)),FALSE)/60</f>
        <v>210</v>
      </c>
      <c r="U56" s="680"/>
      <c r="V56" s="680"/>
      <c r="W56" s="680"/>
      <c r="X56" s="742"/>
      <c r="Y56" s="622"/>
      <c r="Z56" s="622"/>
      <c r="AA56" s="622"/>
      <c r="AB56" s="622"/>
      <c r="AC56" s="623"/>
      <c r="AD56" s="623"/>
      <c r="AE56" s="623"/>
      <c r="AF56" s="622"/>
      <c r="AG56" s="622"/>
      <c r="AH56" s="622"/>
      <c r="AI56" s="622"/>
      <c r="AJ56" s="622"/>
      <c r="AK56" s="622"/>
      <c r="AL56" s="622"/>
      <c r="AM56" s="622"/>
      <c r="AN56" s="622"/>
      <c r="AO56" s="622"/>
      <c r="AP56" s="623"/>
      <c r="AQ56" s="623"/>
      <c r="AR56" s="623"/>
      <c r="AS56" s="623"/>
      <c r="AT56" s="623"/>
      <c r="AU56" s="623"/>
      <c r="AV56" s="623"/>
      <c r="AW56" s="622"/>
      <c r="AX56" s="623"/>
      <c r="AY56" s="623"/>
      <c r="AZ56" s="623"/>
      <c r="BA56" s="623"/>
      <c r="BB56" s="623"/>
      <c r="BC56" s="623"/>
      <c r="BD56" s="623"/>
      <c r="BE56" s="622"/>
    </row>
    <row r="57" spans="1:57" s="211" customFormat="1" ht="18.75" hidden="1" customHeight="1">
      <c r="A57" s="622"/>
      <c r="B57" s="622"/>
      <c r="C57" s="653"/>
      <c r="D57" s="623"/>
      <c r="E57" s="623"/>
      <c r="F57" s="622"/>
      <c r="G57" s="622"/>
      <c r="H57" s="622"/>
      <c r="I57" s="622"/>
      <c r="J57" s="622"/>
      <c r="K57" s="622"/>
      <c r="L57" s="623"/>
      <c r="M57" s="623"/>
      <c r="N57" s="623"/>
      <c r="O57" s="623"/>
      <c r="P57" s="729">
        <f>IF(B35&gt;0,1,0)</f>
        <v>0</v>
      </c>
      <c r="Q57" s="623"/>
      <c r="R57" s="623"/>
      <c r="S57" s="653" t="s">
        <v>0</v>
      </c>
      <c r="T57" s="623">
        <f>$R$10*T6</f>
        <v>0</v>
      </c>
      <c r="U57" s="623">
        <f>$R$10*U6</f>
        <v>0</v>
      </c>
      <c r="V57" s="623">
        <f>$R$10*V6</f>
        <v>0</v>
      </c>
      <c r="W57" s="623">
        <f>$R$10*W6</f>
        <v>0</v>
      </c>
      <c r="X57" s="743">
        <f>$R$10*X6</f>
        <v>0</v>
      </c>
      <c r="Y57" s="652"/>
      <c r="Z57" s="622"/>
      <c r="AA57" s="622"/>
      <c r="AB57" s="622"/>
      <c r="AC57" s="623"/>
      <c r="AD57" s="623"/>
      <c r="AE57" s="623"/>
      <c r="AF57" s="622"/>
      <c r="AG57" s="622"/>
      <c r="AH57" s="622"/>
      <c r="AI57" s="622"/>
      <c r="AJ57" s="622"/>
      <c r="AK57" s="622"/>
      <c r="AL57" s="622"/>
      <c r="AM57" s="622"/>
      <c r="AN57" s="622"/>
      <c r="AO57" s="622"/>
      <c r="AP57" s="623"/>
      <c r="AQ57" s="623"/>
      <c r="AR57" s="623"/>
      <c r="AS57" s="623"/>
      <c r="AT57" s="623"/>
      <c r="AU57" s="623"/>
      <c r="AV57" s="623"/>
      <c r="AW57" s="622"/>
      <c r="AX57" s="623"/>
      <c r="AY57" s="623"/>
      <c r="AZ57" s="623"/>
      <c r="BA57" s="623"/>
      <c r="BB57" s="623"/>
      <c r="BC57" s="623"/>
      <c r="BD57" s="623"/>
      <c r="BE57" s="622"/>
    </row>
    <row r="58" spans="1:57" s="211" customFormat="1" ht="18.75" hidden="1" customHeight="1">
      <c r="A58" s="622"/>
      <c r="B58" s="622"/>
      <c r="C58" s="653"/>
      <c r="D58" s="623"/>
      <c r="E58" s="623"/>
      <c r="F58" s="622"/>
      <c r="G58" s="622"/>
      <c r="H58" s="622"/>
      <c r="I58" s="622"/>
      <c r="J58" s="622"/>
      <c r="K58" s="622"/>
      <c r="L58" s="622"/>
      <c r="M58" s="622"/>
      <c r="N58" s="622"/>
      <c r="O58" s="622"/>
      <c r="P58" s="744" t="s">
        <v>52</v>
      </c>
      <c r="Q58" s="623" t="s">
        <v>366</v>
      </c>
      <c r="R58" s="623"/>
      <c r="S58" s="680" t="s">
        <v>54</v>
      </c>
      <c r="T58" s="745">
        <f>T6+T7+SUM(T9:T12)+$T$56</f>
        <v>260</v>
      </c>
      <c r="U58" s="745">
        <f>U6+U7+SUM(U9:U12)+$T$56</f>
        <v>260</v>
      </c>
      <c r="V58" s="745">
        <f>V6+V7+SUM(V9:V12)+$T$56</f>
        <v>260</v>
      </c>
      <c r="W58" s="745">
        <f>W6+W7+SUM(W9:W12)+$T$56</f>
        <v>260</v>
      </c>
      <c r="X58" s="746">
        <f>X6+X7+SUM(X9:X12)+$T$56</f>
        <v>260</v>
      </c>
      <c r="Y58" s="652"/>
      <c r="Z58" s="622"/>
      <c r="AA58" s="622"/>
      <c r="AB58" s="622"/>
      <c r="AC58" s="623"/>
      <c r="AD58" s="623"/>
      <c r="AE58" s="623"/>
      <c r="AF58" s="623"/>
      <c r="AG58" s="623"/>
      <c r="AH58" s="622"/>
      <c r="AI58" s="622"/>
      <c r="AJ58" s="622"/>
      <c r="AK58" s="622"/>
      <c r="AL58" s="622"/>
      <c r="AM58" s="622"/>
      <c r="AN58" s="622"/>
      <c r="AO58" s="622"/>
      <c r="AP58" s="623"/>
      <c r="AQ58" s="623"/>
      <c r="AR58" s="623"/>
      <c r="AS58" s="623"/>
      <c r="AT58" s="623"/>
      <c r="AU58" s="623"/>
      <c r="AV58" s="623"/>
      <c r="AW58" s="812"/>
      <c r="AX58" s="623"/>
      <c r="AY58" s="694"/>
      <c r="AZ58" s="694"/>
      <c r="BA58" s="694"/>
      <c r="BB58" s="694"/>
      <c r="BC58" s="694"/>
      <c r="BD58" s="694"/>
      <c r="BE58" s="622"/>
    </row>
    <row r="59" spans="1:57" s="211" customFormat="1" ht="18.75" hidden="1" customHeight="1">
      <c r="A59" s="622"/>
      <c r="B59" s="622"/>
      <c r="C59" s="653"/>
      <c r="D59" s="623"/>
      <c r="E59" s="623"/>
      <c r="F59" s="622"/>
      <c r="G59" s="622"/>
      <c r="H59" s="622"/>
      <c r="I59" s="622"/>
      <c r="J59" s="622"/>
      <c r="K59" s="622"/>
      <c r="L59" s="622"/>
      <c r="M59" s="622"/>
      <c r="N59" s="622"/>
      <c r="O59" s="622"/>
      <c r="P59" s="747"/>
      <c r="Q59" s="748" t="s">
        <v>368</v>
      </c>
      <c r="R59" s="748"/>
      <c r="S59" s="749"/>
      <c r="T59" s="750"/>
      <c r="U59" s="750"/>
      <c r="V59" s="750"/>
      <c r="W59" s="750"/>
      <c r="X59" s="751"/>
      <c r="Y59" s="652"/>
      <c r="Z59" s="622"/>
      <c r="AA59" s="622"/>
      <c r="AB59" s="622"/>
      <c r="AC59" s="623"/>
      <c r="AD59" s="623"/>
      <c r="AE59" s="623"/>
      <c r="AF59" s="623"/>
      <c r="AG59" s="623"/>
      <c r="AH59" s="622"/>
      <c r="AI59" s="622"/>
      <c r="AJ59" s="622"/>
      <c r="AK59" s="622"/>
      <c r="AL59" s="622"/>
      <c r="AM59" s="622"/>
      <c r="AN59" s="622"/>
      <c r="AO59" s="622"/>
      <c r="AP59" s="623"/>
      <c r="AQ59" s="623"/>
      <c r="AR59" s="623"/>
      <c r="AS59" s="623"/>
      <c r="AT59" s="623"/>
      <c r="AU59" s="623"/>
      <c r="AV59" s="623"/>
      <c r="AW59" s="622"/>
      <c r="AX59" s="655"/>
      <c r="AY59" s="694"/>
      <c r="AZ59" s="694"/>
      <c r="BA59" s="694"/>
      <c r="BB59" s="694"/>
      <c r="BC59" s="694"/>
      <c r="BD59" s="694"/>
      <c r="BE59" s="622"/>
    </row>
    <row r="60" spans="1:57" s="211" customFormat="1" ht="18.75" hidden="1" customHeight="1">
      <c r="A60" s="622"/>
      <c r="B60" s="622"/>
      <c r="C60" s="653"/>
      <c r="D60" s="623"/>
      <c r="E60" s="623"/>
      <c r="F60" s="622"/>
      <c r="G60" s="622"/>
      <c r="H60" s="622"/>
      <c r="I60" s="622"/>
      <c r="J60" s="622"/>
      <c r="K60" s="622"/>
      <c r="L60" s="622"/>
      <c r="M60" s="622"/>
      <c r="N60" s="622"/>
      <c r="O60" s="622"/>
      <c r="P60" s="622"/>
      <c r="Q60" s="622"/>
      <c r="R60" s="622"/>
      <c r="S60" s="655"/>
      <c r="T60" s="680"/>
      <c r="U60" s="680"/>
      <c r="V60" s="680"/>
      <c r="W60" s="680"/>
      <c r="X60" s="680"/>
      <c r="Y60" s="622"/>
      <c r="Z60" s="622"/>
      <c r="AA60" s="622"/>
      <c r="AB60" s="622"/>
      <c r="AC60" s="623"/>
      <c r="AD60" s="623"/>
      <c r="AE60" s="623"/>
      <c r="AF60" s="623"/>
      <c r="AG60" s="623"/>
      <c r="AH60" s="622"/>
      <c r="AI60" s="622"/>
      <c r="AJ60" s="622"/>
      <c r="AK60" s="622"/>
      <c r="AL60" s="622"/>
      <c r="AM60" s="622"/>
      <c r="AN60" s="622"/>
      <c r="AO60" s="622"/>
      <c r="AP60" s="623"/>
      <c r="AQ60" s="623"/>
      <c r="AR60" s="623"/>
      <c r="AS60" s="623"/>
      <c r="AT60" s="623"/>
      <c r="AU60" s="623"/>
      <c r="AV60" s="623"/>
      <c r="AW60" s="812"/>
      <c r="AX60" s="656"/>
      <c r="AY60" s="694"/>
      <c r="AZ60" s="694"/>
      <c r="BA60" s="694"/>
      <c r="BB60" s="694"/>
      <c r="BC60" s="694"/>
      <c r="BD60" s="694"/>
      <c r="BE60" s="622"/>
    </row>
    <row r="61" spans="1:57" s="211" customFormat="1" ht="18.75" hidden="1" customHeight="1">
      <c r="A61" s="622"/>
      <c r="B61" s="622"/>
      <c r="C61" s="653"/>
      <c r="D61" s="623"/>
      <c r="E61" s="623"/>
      <c r="F61" s="622"/>
      <c r="G61" s="622"/>
      <c r="H61" s="622"/>
      <c r="I61" s="622"/>
      <c r="J61" s="622"/>
      <c r="K61" s="622"/>
      <c r="L61" s="622"/>
      <c r="M61" s="622"/>
      <c r="N61" s="622"/>
      <c r="O61" s="622"/>
      <c r="P61" s="622"/>
      <c r="Q61" s="622"/>
      <c r="R61" s="622"/>
      <c r="S61" s="740"/>
      <c r="T61" s="736"/>
      <c r="U61" s="736"/>
      <c r="V61" s="736"/>
      <c r="W61" s="736"/>
      <c r="X61" s="736"/>
      <c r="Y61" s="622"/>
      <c r="Z61" s="622"/>
      <c r="AA61" s="622"/>
      <c r="AB61" s="622"/>
      <c r="AC61" s="623"/>
      <c r="AD61" s="623"/>
      <c r="AE61" s="623"/>
      <c r="AF61" s="623"/>
      <c r="AG61" s="623"/>
      <c r="AH61" s="622"/>
      <c r="AI61" s="622"/>
      <c r="AJ61" s="622"/>
      <c r="AK61" s="622"/>
      <c r="AL61" s="622"/>
      <c r="AM61" s="622"/>
      <c r="AN61" s="622"/>
      <c r="AO61" s="622"/>
      <c r="AP61" s="622"/>
      <c r="AQ61" s="622"/>
      <c r="AR61" s="622"/>
      <c r="AS61" s="622"/>
      <c r="AT61" s="622"/>
      <c r="AU61" s="622"/>
      <c r="AV61" s="622"/>
      <c r="AW61" s="812"/>
      <c r="AX61" s="655"/>
      <c r="AY61" s="694"/>
      <c r="AZ61" s="694"/>
      <c r="BA61" s="694"/>
      <c r="BB61" s="694"/>
      <c r="BC61" s="694"/>
      <c r="BD61" s="694"/>
      <c r="BE61" s="622"/>
    </row>
    <row r="62" spans="1:57" s="211" customFormat="1" ht="18.75" hidden="1" customHeight="1">
      <c r="A62" s="622"/>
      <c r="B62" s="622"/>
      <c r="C62" s="622"/>
      <c r="D62" s="622"/>
      <c r="E62" s="622"/>
      <c r="F62" s="622"/>
      <c r="G62" s="622"/>
      <c r="H62" s="622"/>
      <c r="I62" s="622"/>
      <c r="J62" s="622"/>
      <c r="K62" s="622"/>
      <c r="L62" s="622"/>
      <c r="M62" s="622"/>
      <c r="N62" s="622"/>
      <c r="O62" s="622"/>
      <c r="P62" s="622"/>
      <c r="Q62" s="622"/>
      <c r="R62" s="622"/>
      <c r="S62" s="656"/>
      <c r="T62" s="653"/>
      <c r="U62" s="653"/>
      <c r="V62" s="653"/>
      <c r="W62" s="653"/>
      <c r="X62" s="653"/>
      <c r="Y62" s="622"/>
      <c r="Z62" s="622"/>
      <c r="AA62" s="622"/>
      <c r="AB62" s="622"/>
      <c r="AC62" s="623"/>
      <c r="AD62" s="623"/>
      <c r="AE62" s="623"/>
      <c r="AF62" s="623"/>
      <c r="AG62" s="623"/>
      <c r="AH62" s="622"/>
      <c r="AI62" s="622"/>
      <c r="AJ62" s="622"/>
      <c r="AK62" s="622"/>
      <c r="AL62" s="622"/>
      <c r="AM62" s="622"/>
      <c r="AN62" s="622"/>
      <c r="AO62" s="622"/>
      <c r="AP62" s="622"/>
      <c r="AQ62" s="622"/>
      <c r="AR62" s="622"/>
      <c r="AS62" s="622"/>
      <c r="AT62" s="622"/>
      <c r="AU62" s="622"/>
      <c r="AV62" s="622"/>
      <c r="AW62" s="622"/>
      <c r="AX62" s="655"/>
      <c r="AY62" s="694"/>
      <c r="AZ62" s="694"/>
      <c r="BA62" s="694"/>
      <c r="BB62" s="694"/>
      <c r="BC62" s="694"/>
      <c r="BD62" s="694"/>
      <c r="BE62" s="622"/>
    </row>
    <row r="63" spans="1:57" s="211" customFormat="1" ht="18.75" hidden="1" customHeight="1">
      <c r="A63" s="622"/>
      <c r="B63" s="622"/>
      <c r="C63" s="622"/>
      <c r="D63" s="622"/>
      <c r="E63" s="622"/>
      <c r="F63" s="622"/>
      <c r="G63" s="622"/>
      <c r="H63" s="622"/>
      <c r="I63" s="622"/>
      <c r="J63" s="622"/>
      <c r="K63" s="622"/>
      <c r="L63" s="622"/>
      <c r="M63" s="622"/>
      <c r="N63" s="622"/>
      <c r="O63" s="622"/>
      <c r="P63" s="622"/>
      <c r="Q63" s="622"/>
      <c r="R63" s="622"/>
      <c r="S63" s="719"/>
      <c r="T63" s="753"/>
      <c r="U63" s="753"/>
      <c r="V63" s="753"/>
      <c r="W63" s="753"/>
      <c r="X63" s="753"/>
      <c r="Y63" s="622"/>
      <c r="Z63" s="622"/>
      <c r="AA63" s="622"/>
      <c r="AB63" s="622"/>
      <c r="AC63" s="623"/>
      <c r="AD63" s="623"/>
      <c r="AE63" s="623"/>
      <c r="AF63" s="623"/>
      <c r="AG63" s="623"/>
      <c r="AH63" s="622"/>
      <c r="AI63" s="622"/>
      <c r="AJ63" s="622"/>
      <c r="AK63" s="622"/>
      <c r="AL63" s="622"/>
      <c r="AM63" s="622"/>
      <c r="AN63" s="622"/>
      <c r="AO63" s="622"/>
      <c r="AP63" s="622"/>
      <c r="AQ63" s="622"/>
      <c r="AR63" s="622"/>
      <c r="AS63" s="622"/>
      <c r="AT63" s="622"/>
      <c r="AU63" s="622"/>
      <c r="AV63" s="622"/>
      <c r="AW63" s="622"/>
      <c r="AX63" s="623"/>
      <c r="AY63" s="694"/>
      <c r="AZ63" s="694"/>
      <c r="BA63" s="694"/>
      <c r="BB63" s="694"/>
      <c r="BC63" s="694"/>
      <c r="BD63" s="694"/>
      <c r="BE63" s="622"/>
    </row>
    <row r="64" spans="1:57" s="211" customFormat="1" hidden="1">
      <c r="A64" s="622"/>
      <c r="B64" s="622"/>
      <c r="C64" s="622"/>
      <c r="D64" s="622"/>
      <c r="E64" s="622"/>
      <c r="F64" s="622"/>
      <c r="G64" s="622"/>
      <c r="H64" s="622"/>
      <c r="I64" s="622"/>
      <c r="J64" s="622"/>
      <c r="K64" s="622"/>
      <c r="L64" s="622"/>
      <c r="M64" s="622"/>
      <c r="N64" s="622"/>
      <c r="O64" s="622"/>
      <c r="P64" s="622"/>
      <c r="Q64" s="622"/>
      <c r="R64" s="622"/>
      <c r="S64" s="622"/>
      <c r="T64" s="623"/>
      <c r="U64" s="623"/>
      <c r="V64" s="623"/>
      <c r="W64" s="623"/>
      <c r="X64" s="623"/>
      <c r="Y64" s="622"/>
      <c r="Z64" s="622"/>
      <c r="AA64" s="622"/>
      <c r="AB64" s="622"/>
      <c r="AC64" s="623"/>
      <c r="AD64" s="623"/>
      <c r="AE64" s="623"/>
      <c r="AF64" s="623"/>
      <c r="AG64" s="623"/>
      <c r="AH64" s="622"/>
      <c r="AI64" s="622"/>
      <c r="AJ64" s="622"/>
      <c r="AK64" s="622"/>
      <c r="AL64" s="622"/>
      <c r="AM64" s="622"/>
      <c r="AN64" s="622"/>
      <c r="AO64" s="622"/>
      <c r="AP64" s="622"/>
      <c r="AQ64" s="622"/>
      <c r="AR64" s="622"/>
      <c r="AS64" s="622"/>
      <c r="AT64" s="622"/>
      <c r="AU64" s="622"/>
      <c r="AV64" s="622"/>
      <c r="AW64" s="623"/>
      <c r="AX64" s="623"/>
      <c r="AY64" s="623"/>
      <c r="AZ64" s="623"/>
      <c r="BA64" s="623"/>
      <c r="BB64" s="623"/>
      <c r="BC64" s="623"/>
      <c r="BD64" s="623"/>
      <c r="BE64" s="622"/>
    </row>
    <row r="65" spans="1:57" s="211" customFormat="1" hidden="1">
      <c r="A65" s="622"/>
      <c r="B65" s="622"/>
      <c r="C65" s="622"/>
      <c r="D65" s="622"/>
      <c r="E65" s="622"/>
      <c r="F65" s="622"/>
      <c r="G65" s="622"/>
      <c r="H65" s="622"/>
      <c r="I65" s="622"/>
      <c r="J65" s="622"/>
      <c r="K65" s="622"/>
      <c r="L65" s="622"/>
      <c r="M65" s="622"/>
      <c r="N65" s="622"/>
      <c r="O65" s="622"/>
      <c r="P65" s="622"/>
      <c r="Q65" s="622"/>
      <c r="R65" s="622"/>
      <c r="S65" s="622"/>
      <c r="T65" s="623"/>
      <c r="U65" s="623"/>
      <c r="V65" s="623"/>
      <c r="W65" s="623"/>
      <c r="X65" s="623"/>
      <c r="Y65" s="622"/>
      <c r="Z65" s="622"/>
      <c r="AA65" s="622"/>
      <c r="AB65" s="622"/>
      <c r="AC65" s="623"/>
      <c r="AD65" s="623"/>
      <c r="AE65" s="623"/>
      <c r="AF65" s="623"/>
      <c r="AG65" s="623"/>
      <c r="AH65" s="622"/>
      <c r="AI65" s="622"/>
      <c r="AJ65" s="622"/>
      <c r="AK65" s="622"/>
      <c r="AL65" s="622"/>
      <c r="AM65" s="622"/>
      <c r="AN65" s="622"/>
      <c r="AO65" s="622"/>
      <c r="AP65" s="622"/>
      <c r="AQ65" s="622"/>
      <c r="AR65" s="622"/>
      <c r="AS65" s="622"/>
      <c r="AT65" s="622"/>
      <c r="AU65" s="622"/>
      <c r="AV65" s="622"/>
      <c r="AW65" s="623"/>
      <c r="AX65" s="623"/>
      <c r="AY65" s="623"/>
      <c r="AZ65" s="623"/>
      <c r="BA65" s="623"/>
      <c r="BB65" s="623"/>
      <c r="BC65" s="623"/>
      <c r="BD65" s="623"/>
      <c r="BE65" s="622"/>
    </row>
    <row r="66" spans="1:57" s="211" customFormat="1" hidden="1">
      <c r="A66" s="622"/>
      <c r="B66" s="622"/>
      <c r="C66" s="622"/>
      <c r="D66" s="622"/>
      <c r="E66" s="622"/>
      <c r="F66" s="622"/>
      <c r="G66" s="622"/>
      <c r="H66" s="622"/>
      <c r="I66" s="622"/>
      <c r="J66" s="622"/>
      <c r="K66" s="622"/>
      <c r="L66" s="622"/>
      <c r="M66" s="622"/>
      <c r="N66" s="622"/>
      <c r="O66" s="622"/>
      <c r="P66" s="622"/>
      <c r="Q66" s="622"/>
      <c r="R66" s="622"/>
      <c r="S66" s="622"/>
      <c r="T66" s="622"/>
      <c r="U66" s="622"/>
      <c r="V66" s="622"/>
      <c r="W66" s="622"/>
      <c r="X66" s="622"/>
      <c r="Y66" s="622"/>
      <c r="Z66" s="622"/>
      <c r="AA66" s="622"/>
      <c r="AB66" s="622"/>
      <c r="AC66" s="623"/>
      <c r="AD66" s="623"/>
      <c r="AE66" s="623"/>
      <c r="AF66" s="623"/>
      <c r="AG66" s="623"/>
      <c r="AH66" s="622"/>
      <c r="AI66" s="622"/>
      <c r="AJ66" s="622"/>
      <c r="AK66" s="622"/>
      <c r="AL66" s="622"/>
      <c r="AM66" s="622"/>
      <c r="AN66" s="622"/>
      <c r="AO66" s="622"/>
      <c r="AP66" s="622"/>
      <c r="AQ66" s="622"/>
      <c r="AR66" s="622"/>
      <c r="AS66" s="622"/>
      <c r="AT66" s="622"/>
      <c r="AU66" s="622"/>
      <c r="AV66" s="622"/>
      <c r="AW66" s="623"/>
      <c r="AX66" s="623"/>
      <c r="AY66" s="623"/>
      <c r="AZ66" s="623"/>
      <c r="BA66" s="623"/>
      <c r="BB66" s="623"/>
      <c r="BC66" s="623"/>
      <c r="BD66" s="623"/>
      <c r="BE66" s="622"/>
    </row>
    <row r="67" spans="1:57" s="211" customFormat="1" hidden="1">
      <c r="A67" s="622"/>
      <c r="B67" s="622"/>
      <c r="C67" s="622"/>
      <c r="D67" s="622"/>
      <c r="E67" s="622"/>
      <c r="F67" s="622"/>
      <c r="G67" s="622"/>
      <c r="H67" s="622"/>
      <c r="I67" s="622"/>
      <c r="J67" s="622"/>
      <c r="K67" s="622"/>
      <c r="L67" s="622"/>
      <c r="M67" s="622"/>
      <c r="N67" s="622"/>
      <c r="O67" s="622"/>
      <c r="P67" s="622"/>
      <c r="Q67" s="622"/>
      <c r="R67" s="622"/>
      <c r="S67" s="622"/>
      <c r="T67" s="622"/>
      <c r="U67" s="622"/>
      <c r="V67" s="622"/>
      <c r="W67" s="622"/>
      <c r="X67" s="622"/>
      <c r="Y67" s="622"/>
      <c r="Z67" s="622"/>
      <c r="AA67" s="622"/>
      <c r="AB67" s="622"/>
      <c r="AC67" s="623"/>
      <c r="AD67" s="623"/>
      <c r="AE67" s="623"/>
      <c r="AF67" s="622"/>
      <c r="AG67" s="622"/>
      <c r="AH67" s="622"/>
      <c r="AI67" s="622"/>
      <c r="AJ67" s="622"/>
      <c r="AK67" s="622"/>
      <c r="AL67" s="622"/>
      <c r="AM67" s="622"/>
      <c r="AN67" s="622"/>
      <c r="AO67" s="622"/>
      <c r="AP67" s="622"/>
      <c r="AQ67" s="622"/>
      <c r="AR67" s="622"/>
      <c r="AS67" s="622"/>
      <c r="AT67" s="622"/>
      <c r="AU67" s="622"/>
      <c r="AV67" s="622"/>
      <c r="AW67" s="623"/>
      <c r="AX67" s="623"/>
      <c r="AY67" s="623"/>
      <c r="AZ67" s="623"/>
      <c r="BA67" s="623"/>
      <c r="BB67" s="623"/>
      <c r="BC67" s="623"/>
      <c r="BD67" s="623"/>
      <c r="BE67" s="622"/>
    </row>
    <row r="68" spans="1:57" s="211" customFormat="1" hidden="1">
      <c r="AC68" s="756"/>
      <c r="AD68" s="756"/>
      <c r="AE68" s="756"/>
      <c r="AO68" s="622"/>
      <c r="AP68" s="622"/>
      <c r="AQ68" s="622"/>
      <c r="AR68" s="622"/>
      <c r="AS68" s="622"/>
      <c r="AT68" s="622"/>
      <c r="AU68" s="622"/>
      <c r="AV68" s="622"/>
      <c r="AW68" s="756"/>
      <c r="AX68" s="756"/>
      <c r="AY68" s="756"/>
      <c r="AZ68" s="756"/>
      <c r="BA68" s="756"/>
      <c r="BB68" s="756"/>
      <c r="BC68" s="756"/>
      <c r="BD68" s="756"/>
    </row>
    <row r="69" spans="1:57" s="211" customFormat="1" hidden="1">
      <c r="AC69" s="756"/>
      <c r="AD69" s="756"/>
      <c r="AE69" s="756"/>
      <c r="AO69" s="622"/>
      <c r="AP69" s="622"/>
      <c r="AQ69" s="622"/>
      <c r="AR69" s="622"/>
      <c r="AS69" s="622"/>
      <c r="AT69" s="622"/>
      <c r="AU69" s="622"/>
      <c r="AV69" s="622"/>
      <c r="AW69" s="756"/>
      <c r="AX69" s="756"/>
      <c r="AY69" s="756"/>
      <c r="AZ69" s="756"/>
      <c r="BA69" s="756"/>
      <c r="BB69" s="756"/>
      <c r="BC69" s="756"/>
      <c r="BD69" s="756"/>
    </row>
    <row r="70" spans="1:57" s="211" customFormat="1" hidden="1">
      <c r="AC70" s="756"/>
      <c r="AD70" s="756"/>
      <c r="AE70" s="756"/>
      <c r="AP70" s="622"/>
      <c r="AQ70" s="622"/>
      <c r="AR70" s="622"/>
      <c r="AS70" s="622"/>
      <c r="AT70" s="622"/>
      <c r="AU70" s="622"/>
      <c r="AV70" s="622"/>
      <c r="AW70" s="756"/>
      <c r="AX70" s="756"/>
      <c r="AY70" s="756"/>
      <c r="AZ70" s="756"/>
      <c r="BA70" s="756"/>
      <c r="BB70" s="756"/>
      <c r="BC70" s="756"/>
      <c r="BD70" s="756"/>
    </row>
    <row r="71" spans="1:57" s="211" customFormat="1" hidden="1">
      <c r="AP71" s="622"/>
      <c r="AQ71" s="622"/>
      <c r="AR71" s="622"/>
      <c r="AS71" s="622"/>
      <c r="AT71" s="622"/>
      <c r="AU71" s="622"/>
      <c r="AV71" s="622"/>
      <c r="AX71" s="756"/>
      <c r="AY71" s="756"/>
      <c r="AZ71" s="756"/>
      <c r="BA71" s="756"/>
      <c r="BB71" s="756"/>
      <c r="BC71" s="756"/>
      <c r="BD71" s="756"/>
    </row>
    <row r="72" spans="1:57" s="211" customFormat="1" hidden="1">
      <c r="AP72" s="622"/>
      <c r="AQ72" s="622"/>
      <c r="AR72" s="622"/>
      <c r="AS72" s="622"/>
      <c r="AT72" s="622"/>
      <c r="AU72" s="622"/>
      <c r="AV72" s="622"/>
      <c r="AX72" s="756"/>
      <c r="AY72" s="756"/>
      <c r="AZ72" s="756"/>
      <c r="BA72" s="756"/>
      <c r="BB72" s="756"/>
      <c r="BC72" s="756"/>
      <c r="BD72" s="756"/>
    </row>
    <row r="73" spans="1:57" s="211" customFormat="1" hidden="1">
      <c r="AP73" s="622"/>
      <c r="AQ73" s="622"/>
      <c r="AR73" s="622"/>
      <c r="AS73" s="622"/>
      <c r="AT73" s="622"/>
      <c r="AU73" s="622"/>
      <c r="AV73" s="622"/>
      <c r="AX73" s="756"/>
      <c r="AY73" s="756"/>
      <c r="AZ73" s="756"/>
      <c r="BA73" s="756"/>
      <c r="BB73" s="756"/>
      <c r="BC73" s="756"/>
      <c r="BD73" s="756"/>
    </row>
    <row r="74" spans="1:57" s="211" customFormat="1" hidden="1">
      <c r="AP74" s="622"/>
      <c r="AQ74" s="622"/>
      <c r="AR74" s="622"/>
      <c r="AS74" s="622"/>
      <c r="AT74" s="622"/>
      <c r="AU74" s="622"/>
      <c r="AV74" s="622"/>
      <c r="AX74" s="756"/>
      <c r="AY74" s="756"/>
      <c r="AZ74" s="756"/>
      <c r="BA74" s="756"/>
      <c r="BB74" s="756"/>
      <c r="BC74" s="756"/>
      <c r="BD74" s="756"/>
    </row>
    <row r="75" spans="1:57" s="211" customFormat="1" hidden="1">
      <c r="AP75" s="622"/>
      <c r="AQ75" s="622"/>
      <c r="AR75" s="622"/>
      <c r="AS75" s="622"/>
      <c r="AT75" s="622"/>
      <c r="AU75" s="622"/>
      <c r="AV75" s="622"/>
      <c r="AX75" s="756"/>
      <c r="AY75" s="756"/>
      <c r="AZ75" s="756"/>
      <c r="BA75" s="756"/>
      <c r="BB75" s="756"/>
      <c r="BC75" s="756"/>
      <c r="BD75" s="756"/>
    </row>
    <row r="76" spans="1:57" s="211" customFormat="1" hidden="1">
      <c r="AX76" s="756"/>
      <c r="AY76" s="756"/>
      <c r="AZ76" s="756"/>
      <c r="BA76" s="756"/>
      <c r="BB76" s="756"/>
      <c r="BC76" s="756"/>
      <c r="BD76" s="756"/>
    </row>
    <row r="77" spans="1:57" s="211" customFormat="1" hidden="1">
      <c r="BD77" s="756"/>
    </row>
    <row r="78" spans="1:57" s="211" customFormat="1" hidden="1">
      <c r="BD78" s="756"/>
    </row>
    <row r="79" spans="1:57" s="211" customFormat="1" hidden="1">
      <c r="BD79" s="756"/>
    </row>
    <row r="80" spans="1:57" s="211" customFormat="1" hidden="1">
      <c r="BD80" s="756"/>
    </row>
    <row r="81" spans="29:56" s="211" customFormat="1" hidden="1">
      <c r="AC81" s="757"/>
      <c r="AD81" s="757"/>
      <c r="AE81" s="757"/>
      <c r="AF81" s="757"/>
      <c r="AG81" s="757"/>
      <c r="BD81" s="756"/>
    </row>
    <row r="82" spans="29:56" s="211" customFormat="1" hidden="1">
      <c r="AC82" s="757"/>
      <c r="AD82" s="757"/>
      <c r="AE82" s="757"/>
      <c r="AF82" s="757"/>
      <c r="AG82" s="757"/>
      <c r="BD82" s="756"/>
    </row>
    <row r="83" spans="29:56" s="211" customFormat="1" hidden="1">
      <c r="AC83" s="757"/>
      <c r="AD83" s="757"/>
      <c r="AE83" s="757"/>
      <c r="AF83" s="757"/>
      <c r="AG83" s="757"/>
      <c r="BD83" s="756"/>
    </row>
    <row r="84" spans="29:56" s="211" customFormat="1" hidden="1">
      <c r="AC84" s="757"/>
      <c r="AD84" s="757"/>
      <c r="AE84" s="757"/>
      <c r="AF84" s="757"/>
      <c r="AG84" s="757"/>
    </row>
    <row r="85" spans="29:56" s="211" customFormat="1" hidden="1"/>
    <row r="86" spans="29:56" s="211" customFormat="1" hidden="1"/>
    <row r="87" spans="29:56" s="211" customFormat="1" hidden="1"/>
    <row r="88" spans="29:56" s="211" customFormat="1" hidden="1"/>
    <row r="89" spans="29:56" s="211" customFormat="1" hidden="1"/>
    <row r="90" spans="29:56" s="211" customFormat="1" hidden="1"/>
    <row r="91" spans="29:56" s="211" customFormat="1" hidden="1"/>
    <row r="92" spans="29:56" s="211" customFormat="1" hidden="1"/>
    <row r="93" spans="29:56" s="211" customFormat="1" hidden="1"/>
    <row r="94" spans="29:56" s="211" customFormat="1" hidden="1"/>
    <row r="95" spans="29:56" s="211" customFormat="1" hidden="1"/>
    <row r="96" spans="29:56" s="211" customFormat="1" hidden="1"/>
    <row r="97" s="211" customFormat="1" hidden="1"/>
    <row r="98" s="211" customFormat="1" hidden="1"/>
    <row r="99" s="211" customFormat="1" hidden="1"/>
    <row r="100" s="211" customFormat="1" hidden="1"/>
    <row r="101" s="211" customFormat="1" hidden="1"/>
    <row r="102" s="211" customFormat="1" hidden="1"/>
    <row r="103" s="211" customFormat="1" hidden="1"/>
    <row r="104" s="211" customFormat="1" hidden="1"/>
    <row r="105" s="211" customFormat="1" hidden="1"/>
    <row r="106" s="211" customFormat="1" hidden="1"/>
    <row r="107" s="211" customFormat="1" hidden="1"/>
    <row r="108" s="211" customFormat="1" hidden="1"/>
    <row r="109" s="211" customFormat="1" hidden="1"/>
    <row r="110" s="211" customFormat="1" hidden="1"/>
    <row r="111" s="211" customFormat="1" hidden="1"/>
    <row r="112" s="211" customFormat="1" hidden="1"/>
    <row r="113" s="211" customFormat="1" hidden="1"/>
    <row r="114" s="211" customFormat="1" hidden="1"/>
    <row r="115" s="211" customFormat="1" hidden="1"/>
    <row r="116" s="211" customFormat="1" hidden="1"/>
    <row r="117" s="211" customFormat="1" hidden="1"/>
    <row r="118" s="211" customFormat="1" hidden="1"/>
    <row r="119" s="211" customFormat="1" hidden="1"/>
    <row r="120" s="211" customFormat="1" hidden="1"/>
    <row r="121" s="211" customFormat="1" hidden="1"/>
    <row r="122" s="211" customFormat="1" hidden="1"/>
    <row r="123" s="211" customFormat="1" hidden="1"/>
    <row r="124" s="211" customFormat="1" hidden="1"/>
    <row r="125" s="211" customFormat="1" hidden="1"/>
    <row r="126" s="211" customFormat="1" hidden="1"/>
    <row r="127" s="211" customFormat="1" hidden="1"/>
    <row r="128" s="211" customFormat="1" hidden="1"/>
    <row r="129" s="211" customFormat="1" hidden="1"/>
    <row r="130" s="211" customFormat="1" hidden="1"/>
    <row r="131" s="211" customFormat="1" hidden="1"/>
    <row r="132" s="211" customFormat="1" hidden="1"/>
    <row r="133" s="211" customFormat="1" hidden="1"/>
    <row r="134" s="211" customFormat="1" hidden="1"/>
    <row r="135" s="211" customFormat="1" hidden="1"/>
    <row r="136" s="211" customFormat="1" hidden="1"/>
    <row r="137" s="211" customFormat="1" hidden="1"/>
    <row r="138" s="211" customFormat="1" hidden="1"/>
    <row r="139" s="211" customFormat="1" hidden="1"/>
    <row r="140" s="211" customFormat="1" hidden="1"/>
    <row r="141" s="211" customFormat="1" hidden="1"/>
    <row r="142" s="211" customFormat="1" hidden="1"/>
    <row r="143" s="211" customFormat="1" hidden="1"/>
    <row r="144" s="211" customFormat="1" hidden="1"/>
    <row r="145" s="211" customFormat="1" hidden="1"/>
    <row r="146" s="211" customFormat="1" hidden="1"/>
    <row r="147" s="211" customFormat="1" hidden="1"/>
    <row r="148" s="211" customFormat="1" hidden="1"/>
    <row r="149" s="211" customFormat="1" hidden="1"/>
    <row r="150" s="211" customFormat="1" hidden="1"/>
    <row r="151" s="211" customFormat="1" hidden="1"/>
    <row r="152" s="211" customFormat="1" hidden="1"/>
    <row r="153" s="211" customFormat="1" hidden="1"/>
    <row r="154" s="211" customFormat="1" hidden="1"/>
    <row r="155" s="211" customFormat="1" hidden="1"/>
    <row r="156" s="211" customFormat="1" hidden="1"/>
    <row r="157" s="211" customFormat="1" hidden="1"/>
    <row r="158" s="211" customFormat="1" hidden="1"/>
    <row r="159" s="211" customFormat="1" hidden="1"/>
    <row r="160" s="211" customFormat="1" hidden="1"/>
    <row r="161" s="211" customFormat="1" hidden="1"/>
    <row r="162" s="211" customFormat="1" hidden="1"/>
    <row r="163" s="211" customFormat="1" hidden="1"/>
    <row r="164" s="211" customFormat="1" hidden="1"/>
    <row r="165" s="211" customFormat="1" hidden="1"/>
    <row r="166" s="211" customFormat="1" hidden="1"/>
    <row r="167" s="211" customFormat="1" hidden="1"/>
    <row r="168" s="211" customFormat="1" hidden="1"/>
    <row r="169" s="211" customFormat="1" hidden="1"/>
    <row r="170" s="211" customFormat="1" hidden="1"/>
    <row r="171" s="211" customFormat="1" hidden="1"/>
    <row r="172" s="211" customFormat="1" hidden="1"/>
    <row r="173" s="211" customFormat="1" hidden="1"/>
    <row r="174" s="211" customFormat="1" hidden="1"/>
    <row r="175" s="211" customFormat="1" hidden="1"/>
    <row r="176" s="211" customFormat="1" hidden="1"/>
    <row r="177" s="211" customFormat="1" hidden="1"/>
    <row r="178" s="211" customFormat="1" hidden="1"/>
    <row r="179" s="211" customFormat="1" hidden="1"/>
    <row r="180" s="211" customFormat="1" hidden="1"/>
    <row r="181" s="211" customFormat="1" hidden="1"/>
    <row r="182" s="211" customFormat="1" hidden="1"/>
    <row r="183" s="211" customFormat="1" hidden="1"/>
    <row r="184" s="211" customFormat="1" hidden="1"/>
    <row r="185" s="211" customFormat="1" hidden="1"/>
    <row r="186" s="211" customFormat="1" hidden="1"/>
    <row r="187" s="211" customFormat="1" hidden="1"/>
    <row r="188" s="211" customFormat="1" hidden="1"/>
    <row r="189" s="211" customFormat="1" hidden="1"/>
    <row r="190" s="211" customFormat="1" hidden="1"/>
    <row r="191" s="211" customFormat="1" hidden="1"/>
    <row r="192" s="211" customFormat="1" hidden="1"/>
    <row r="193" s="211" customFormat="1" hidden="1"/>
    <row r="194" s="211" customFormat="1" hidden="1"/>
    <row r="195" s="211" customFormat="1" hidden="1"/>
    <row r="196" s="211" customFormat="1" hidden="1"/>
    <row r="197" s="211" customFormat="1" hidden="1"/>
    <row r="198" s="211" customFormat="1" hidden="1"/>
    <row r="199" s="211" customFormat="1" hidden="1"/>
    <row r="200" s="211" customFormat="1" hidden="1"/>
    <row r="201" s="211" customFormat="1" hidden="1"/>
    <row r="202" s="211" customFormat="1" hidden="1"/>
    <row r="203" s="211" customFormat="1" hidden="1"/>
    <row r="204" s="211" customFormat="1" hidden="1"/>
    <row r="205" s="211" customFormat="1" hidden="1"/>
    <row r="206" s="211" customFormat="1" hidden="1"/>
    <row r="207" s="211" customFormat="1" hidden="1"/>
    <row r="208" s="211" customFormat="1" hidden="1"/>
    <row r="209" s="211" customFormat="1" hidden="1"/>
    <row r="210" s="211" customFormat="1" hidden="1"/>
    <row r="211" s="211" customFormat="1" hidden="1"/>
    <row r="212" s="211" customFormat="1" hidden="1"/>
    <row r="213" s="211" customFormat="1" hidden="1"/>
    <row r="214" s="211" customFormat="1" hidden="1"/>
    <row r="215" s="211" customFormat="1" hidden="1"/>
    <row r="216" s="211" customFormat="1" hidden="1"/>
    <row r="217" s="211" customFormat="1" hidden="1"/>
    <row r="218" s="211" customFormat="1" hidden="1"/>
    <row r="219" s="211" customFormat="1" hidden="1"/>
    <row r="220" s="211" customFormat="1" hidden="1"/>
    <row r="221" s="211" customFormat="1" hidden="1"/>
    <row r="222" s="211" customFormat="1" hidden="1"/>
    <row r="223" s="211" customFormat="1" hidden="1"/>
    <row r="224" s="211" customFormat="1" hidden="1"/>
    <row r="225" s="211" customFormat="1" hidden="1"/>
    <row r="226" s="211" customFormat="1" hidden="1"/>
    <row r="227" s="211" customFormat="1" hidden="1"/>
    <row r="228" s="211" customFormat="1" hidden="1"/>
    <row r="229" s="211" customFormat="1" hidden="1"/>
    <row r="230" s="211" customFormat="1" hidden="1"/>
    <row r="231" s="211" customFormat="1" hidden="1"/>
    <row r="232" s="211" customFormat="1" hidden="1"/>
    <row r="233" s="211" customFormat="1" hidden="1"/>
    <row r="234" s="211" customFormat="1" hidden="1"/>
    <row r="235" s="211" customFormat="1" hidden="1"/>
    <row r="236" s="211" customFormat="1" hidden="1"/>
    <row r="237" s="211" customFormat="1" hidden="1"/>
    <row r="238" s="211" customFormat="1" hidden="1"/>
    <row r="239" s="211" customFormat="1" hidden="1"/>
    <row r="240" s="211" customFormat="1" hidden="1"/>
    <row r="241" s="211" customFormat="1" hidden="1"/>
    <row r="242" s="211" customFormat="1" hidden="1"/>
    <row r="243" s="211" customFormat="1" hidden="1"/>
    <row r="244" s="211" customFormat="1" hidden="1"/>
    <row r="245" s="211" customFormat="1" hidden="1"/>
    <row r="246" s="211" customFormat="1" hidden="1"/>
    <row r="247" s="211" customFormat="1" hidden="1"/>
    <row r="248" s="211" customFormat="1" hidden="1"/>
    <row r="249" s="211" customFormat="1" hidden="1"/>
    <row r="250" s="211" customFormat="1" hidden="1"/>
    <row r="251" s="211" customFormat="1" hidden="1"/>
    <row r="252" s="211" customFormat="1" hidden="1"/>
    <row r="253" s="211" customFormat="1" hidden="1"/>
    <row r="254" s="211" customFormat="1" hidden="1"/>
    <row r="255" s="211" customFormat="1" hidden="1"/>
    <row r="256" s="211" customFormat="1" hidden="1"/>
    <row r="257" s="211" customFormat="1" hidden="1"/>
    <row r="258" s="211" customFormat="1" hidden="1"/>
    <row r="259" s="211" customFormat="1" hidden="1"/>
    <row r="260" s="211" customFormat="1" hidden="1"/>
    <row r="261" s="211" customFormat="1" hidden="1"/>
    <row r="262" s="211" customFormat="1" hidden="1"/>
    <row r="263" s="211" customFormat="1" hidden="1"/>
    <row r="264" s="211" customFormat="1" hidden="1"/>
    <row r="265" s="211" customFormat="1" hidden="1"/>
    <row r="266" s="211" customFormat="1" hidden="1"/>
    <row r="267" s="211" customFormat="1" hidden="1"/>
    <row r="268" s="211" customFormat="1" hidden="1"/>
    <row r="269" s="211" customFormat="1" hidden="1"/>
    <row r="270" s="211" customFormat="1" hidden="1"/>
    <row r="271" s="211" customFormat="1" hidden="1"/>
    <row r="272" s="211" customFormat="1" hidden="1"/>
    <row r="273" s="211" customFormat="1" hidden="1"/>
    <row r="274" s="211" customFormat="1" hidden="1"/>
    <row r="275" s="211" customFormat="1" hidden="1"/>
    <row r="276" s="211" customFormat="1" hidden="1"/>
    <row r="277" s="211" customFormat="1" hidden="1"/>
    <row r="278" s="211" customFormat="1" hidden="1"/>
    <row r="279" s="211" customFormat="1" hidden="1"/>
    <row r="280" s="211" customFormat="1" hidden="1"/>
    <row r="281" s="211" customFormat="1" hidden="1"/>
    <row r="282" s="211" customFormat="1" hidden="1"/>
    <row r="283" s="211" customFormat="1" hidden="1"/>
    <row r="284" s="211" customFormat="1" hidden="1"/>
    <row r="285" s="211" customFormat="1" hidden="1"/>
    <row r="286" s="211" customFormat="1" hidden="1"/>
    <row r="287" s="211" customFormat="1" hidden="1"/>
    <row r="288" s="211" customFormat="1" hidden="1"/>
    <row r="289" s="211" customFormat="1" hidden="1"/>
    <row r="290" s="211" customFormat="1" hidden="1"/>
    <row r="291" s="211" customFormat="1" hidden="1"/>
    <row r="292" s="211" customFormat="1" hidden="1"/>
    <row r="293" s="211" customFormat="1" hidden="1"/>
    <row r="294" s="211" customFormat="1" hidden="1"/>
    <row r="295" s="211" customFormat="1" hidden="1"/>
    <row r="296" s="211" customFormat="1" hidden="1"/>
    <row r="297" s="211" customFormat="1" hidden="1"/>
    <row r="298" s="211" customFormat="1" hidden="1"/>
    <row r="299" s="211" customFormat="1" hidden="1"/>
    <row r="300" s="211" customFormat="1" hidden="1"/>
    <row r="301" s="211" customFormat="1" hidden="1"/>
    <row r="302" s="211" customFormat="1" hidden="1"/>
    <row r="303" s="211" customFormat="1" hidden="1"/>
    <row r="304" s="211" customFormat="1" hidden="1"/>
    <row r="305" s="211" customFormat="1" hidden="1"/>
    <row r="306" s="211" customFormat="1" hidden="1"/>
    <row r="307" s="211" customFormat="1" hidden="1"/>
    <row r="308" s="211" customFormat="1" hidden="1"/>
    <row r="309" s="211" customFormat="1" hidden="1"/>
    <row r="310" s="211" customFormat="1" hidden="1"/>
    <row r="311" s="211" customFormat="1" hidden="1"/>
    <row r="312" s="211" customFormat="1" hidden="1"/>
    <row r="313" s="211" customFormat="1" hidden="1"/>
    <row r="314" s="211" customFormat="1" hidden="1"/>
    <row r="315" s="211" customFormat="1" hidden="1"/>
    <row r="316" s="211" customFormat="1" hidden="1"/>
    <row r="317" s="211" customFormat="1" hidden="1"/>
    <row r="318" s="211" customFormat="1" hidden="1"/>
    <row r="319" s="211" customFormat="1" hidden="1"/>
    <row r="320" s="211" customFormat="1" hidden="1"/>
    <row r="321" s="211" customFormat="1" hidden="1"/>
    <row r="322" s="211" customFormat="1" hidden="1"/>
    <row r="323" s="211" customFormat="1" hidden="1"/>
    <row r="324" s="211" customFormat="1" hidden="1"/>
    <row r="325" s="211" customFormat="1" hidden="1"/>
    <row r="326" s="211" customFormat="1" hidden="1"/>
    <row r="327" s="211" customFormat="1" hidden="1"/>
    <row r="328" s="211" customFormat="1" hidden="1"/>
    <row r="329" s="211" customFormat="1" hidden="1"/>
    <row r="330" s="211" customFormat="1" hidden="1"/>
    <row r="331" s="211" customFormat="1" hidden="1"/>
    <row r="332" s="211" customFormat="1" hidden="1"/>
    <row r="333" s="211" customFormat="1" hidden="1"/>
    <row r="334" s="211" customFormat="1" hidden="1"/>
    <row r="335" s="211" customFormat="1" hidden="1"/>
    <row r="336" s="211" customFormat="1" hidden="1"/>
    <row r="337" s="211" customFormat="1" hidden="1"/>
    <row r="338" s="211" customFormat="1" hidden="1"/>
    <row r="339" s="211" customFormat="1" hidden="1"/>
    <row r="340" s="211" customFormat="1" hidden="1"/>
    <row r="341" s="211" customFormat="1" hidden="1"/>
    <row r="342" s="211" customFormat="1" hidden="1"/>
    <row r="343" s="211" customFormat="1" hidden="1"/>
    <row r="344" s="211" customFormat="1" hidden="1"/>
    <row r="345" s="211" customFormat="1" hidden="1"/>
    <row r="346" s="211" customFormat="1" hidden="1"/>
    <row r="347" s="211" customFormat="1" hidden="1"/>
    <row r="348" s="211" customFormat="1" hidden="1"/>
    <row r="349" s="211" customFormat="1" hidden="1"/>
    <row r="350" s="211" customFormat="1" hidden="1"/>
    <row r="351" s="211" customFormat="1" hidden="1"/>
    <row r="352" s="211" customFormat="1" hidden="1"/>
    <row r="353" s="211" customFormat="1" hidden="1"/>
    <row r="354" s="211" customFormat="1" hidden="1"/>
    <row r="355" s="211" customFormat="1" hidden="1"/>
    <row r="356" s="211" customFormat="1" hidden="1"/>
    <row r="357" s="211" customFormat="1" hidden="1"/>
    <row r="358" s="211" customFormat="1" hidden="1"/>
    <row r="359" s="211" customFormat="1" hidden="1"/>
    <row r="360" s="211" customFormat="1" hidden="1"/>
    <row r="361" s="211" customFormat="1" hidden="1"/>
    <row r="362" s="211" customFormat="1" hidden="1"/>
    <row r="363" s="211" customFormat="1" hidden="1"/>
    <row r="364" s="211" customFormat="1" hidden="1"/>
    <row r="365" s="211" customFormat="1" hidden="1"/>
    <row r="366" s="211" customFormat="1" hidden="1"/>
    <row r="367" s="211" customFormat="1" hidden="1"/>
    <row r="368" s="211" customFormat="1" hidden="1"/>
    <row r="369" s="211" customFormat="1" hidden="1"/>
    <row r="370" s="211" customFormat="1" hidden="1"/>
    <row r="371" s="211" customFormat="1" hidden="1"/>
    <row r="372" s="211" customFormat="1" hidden="1"/>
    <row r="373" s="211" customFormat="1" hidden="1"/>
    <row r="374" s="211" customFormat="1" hidden="1"/>
    <row r="375" s="211" customFormat="1" hidden="1"/>
    <row r="376" s="211" customFormat="1" hidden="1"/>
    <row r="377" s="211" customFormat="1" hidden="1"/>
    <row r="378" s="211" customFormat="1" hidden="1"/>
    <row r="379" s="211" customFormat="1" hidden="1"/>
    <row r="380" s="211" customFormat="1" hidden="1"/>
    <row r="381" s="211" customFormat="1" hidden="1"/>
    <row r="382" s="211" customFormat="1" hidden="1"/>
    <row r="383" s="211" customFormat="1" hidden="1"/>
    <row r="384" s="211" customFormat="1" hidden="1"/>
    <row r="385" s="211" customFormat="1" hidden="1"/>
    <row r="386" s="211" customFormat="1" hidden="1"/>
    <row r="387" s="211" customFormat="1" hidden="1"/>
    <row r="388" s="211" customFormat="1" hidden="1"/>
    <row r="389" s="211" customFormat="1" hidden="1"/>
    <row r="390" s="211" customFormat="1" hidden="1"/>
    <row r="391" s="211" customFormat="1" hidden="1"/>
    <row r="392" s="211" customFormat="1" hidden="1"/>
    <row r="393" s="211" customFormat="1" hidden="1"/>
    <row r="394" s="211" customFormat="1" hidden="1"/>
    <row r="395" s="211" customFormat="1" hidden="1"/>
    <row r="396" s="211" customFormat="1" hidden="1"/>
    <row r="397" s="211" customFormat="1" hidden="1"/>
    <row r="398" s="211" customFormat="1" hidden="1"/>
    <row r="399" s="211" customFormat="1" hidden="1"/>
    <row r="400" s="211" customFormat="1" hidden="1"/>
    <row r="401" s="211" customFormat="1" hidden="1"/>
    <row r="402" s="211" customFormat="1" hidden="1"/>
    <row r="403" s="211" customFormat="1" hidden="1"/>
    <row r="404" s="211" customFormat="1" hidden="1"/>
    <row r="405" s="211" customFormat="1" hidden="1"/>
    <row r="406" s="211" customFormat="1" hidden="1"/>
    <row r="407" s="211" customFormat="1" hidden="1"/>
    <row r="408" s="211" customFormat="1" hidden="1"/>
    <row r="409" s="211" customFormat="1" hidden="1"/>
    <row r="410" s="211" customFormat="1" hidden="1"/>
    <row r="411" s="211" customFormat="1" hidden="1"/>
    <row r="412" s="211" customFormat="1" hidden="1"/>
    <row r="413" s="211" customFormat="1" hidden="1"/>
    <row r="414" s="211" customFormat="1" hidden="1"/>
    <row r="415" s="211" customFormat="1" hidden="1"/>
    <row r="416" s="211" customFormat="1" hidden="1"/>
    <row r="417" s="211" customFormat="1" hidden="1"/>
    <row r="418" s="211" customFormat="1" hidden="1"/>
    <row r="419" s="211" customFormat="1" hidden="1"/>
    <row r="420" s="211" customFormat="1" hidden="1"/>
    <row r="421" s="211" customFormat="1" hidden="1"/>
    <row r="422" s="211" customFormat="1" hidden="1"/>
    <row r="423" s="211" customFormat="1" hidden="1"/>
    <row r="424" s="211" customFormat="1" hidden="1"/>
    <row r="425" s="211" customFormat="1" hidden="1"/>
    <row r="426" s="211" customFormat="1" hidden="1"/>
    <row r="427" s="211" customFormat="1" hidden="1"/>
    <row r="428" s="211" customFormat="1" hidden="1"/>
    <row r="429" s="211" customFormat="1" hidden="1"/>
    <row r="430" s="211" customFormat="1" hidden="1"/>
    <row r="431" s="211" customFormat="1" hidden="1"/>
    <row r="432" s="211" customFormat="1" hidden="1"/>
    <row r="433" s="211" customFormat="1" hidden="1"/>
    <row r="434" s="211" customFormat="1" hidden="1"/>
    <row r="435" s="211" customFormat="1" hidden="1"/>
    <row r="436" s="211" customFormat="1" hidden="1"/>
    <row r="437" s="211" customFormat="1" hidden="1"/>
    <row r="438" s="211" customFormat="1" hidden="1"/>
    <row r="439" s="211" customFormat="1" hidden="1"/>
    <row r="440" s="211" customFormat="1" hidden="1"/>
    <row r="441" s="211" customFormat="1" hidden="1"/>
    <row r="442" s="211" customFormat="1" hidden="1"/>
    <row r="443" s="211" customFormat="1" hidden="1"/>
    <row r="444" s="211" customFormat="1" hidden="1"/>
    <row r="445" s="211" customFormat="1" hidden="1"/>
    <row r="446" s="211" customFormat="1" hidden="1"/>
    <row r="447" s="211" customFormat="1" hidden="1"/>
    <row r="448" s="211" customFormat="1" hidden="1"/>
    <row r="449" s="211" customFormat="1" hidden="1"/>
    <row r="450" s="211" customFormat="1" hidden="1"/>
    <row r="451" s="211" customFormat="1" hidden="1"/>
    <row r="452" s="211" customFormat="1" hidden="1"/>
    <row r="453" s="211" customFormat="1" hidden="1"/>
    <row r="454" s="211" customFormat="1" hidden="1"/>
    <row r="455" s="211" customFormat="1" hidden="1"/>
    <row r="456" s="211" customFormat="1" hidden="1"/>
    <row r="457" s="211" customFormat="1" hidden="1"/>
    <row r="458" s="211" customFormat="1" hidden="1"/>
    <row r="459" s="211" customFormat="1" hidden="1"/>
    <row r="460" s="211" customFormat="1" hidden="1"/>
    <row r="461" s="211" customFormat="1" hidden="1"/>
    <row r="462" s="211" customFormat="1" hidden="1"/>
    <row r="463" s="211" customFormat="1" hidden="1"/>
    <row r="464" s="211" customFormat="1" hidden="1"/>
    <row r="465" s="211" customFormat="1" hidden="1"/>
    <row r="466" s="211" customFormat="1" hidden="1"/>
    <row r="467" s="211" customFormat="1" hidden="1"/>
    <row r="468" s="211" customFormat="1" hidden="1"/>
    <row r="469" s="211" customFormat="1" hidden="1"/>
    <row r="470" s="211" customFormat="1" hidden="1"/>
    <row r="471" s="211" customFormat="1" hidden="1"/>
    <row r="472" s="211" customFormat="1" hidden="1"/>
    <row r="473" s="211" customFormat="1" hidden="1"/>
    <row r="474" s="211" customFormat="1" hidden="1"/>
    <row r="475" s="211" customFormat="1" hidden="1"/>
    <row r="476" s="211" customFormat="1" hidden="1"/>
    <row r="477" s="211" customFormat="1" hidden="1"/>
    <row r="478" s="211" customFormat="1" hidden="1"/>
    <row r="479" s="211" customFormat="1" hidden="1"/>
    <row r="480" s="211" customFormat="1" hidden="1"/>
    <row r="481" s="211" customFormat="1" hidden="1"/>
    <row r="482" s="211" customFormat="1" hidden="1"/>
    <row r="483" s="211" customFormat="1" hidden="1"/>
    <row r="484" s="211" customFormat="1" hidden="1"/>
    <row r="485" s="211" customFormat="1" hidden="1"/>
    <row r="486" s="211" customFormat="1" hidden="1"/>
    <row r="487" s="211" customFormat="1" hidden="1"/>
    <row r="488" s="211" customFormat="1" hidden="1"/>
    <row r="489" s="211" customFormat="1" hidden="1"/>
    <row r="490" s="211" customFormat="1" hidden="1"/>
    <row r="491" s="211" customFormat="1" hidden="1"/>
    <row r="492" s="211" customFormat="1" hidden="1"/>
    <row r="493" s="211" customFormat="1" hidden="1"/>
    <row r="494" s="211" customFormat="1" hidden="1"/>
    <row r="495" s="211" customFormat="1" hidden="1"/>
    <row r="496" s="211" customFormat="1" hidden="1"/>
    <row r="497" s="211" customFormat="1" hidden="1"/>
    <row r="498" s="211" customFormat="1" hidden="1"/>
    <row r="499" s="211" customFormat="1" hidden="1"/>
    <row r="500" s="211" customFormat="1" hidden="1"/>
    <row r="501" s="211" customFormat="1" hidden="1"/>
    <row r="502" s="211" customFormat="1" hidden="1"/>
    <row r="503" s="211" customFormat="1" hidden="1"/>
    <row r="504" s="211" customFormat="1" hidden="1"/>
    <row r="505" s="211" customFormat="1" hidden="1"/>
    <row r="506" s="211" customFormat="1" hidden="1"/>
    <row r="507" s="211" customFormat="1" hidden="1"/>
    <row r="508" s="211" customFormat="1" hidden="1"/>
    <row r="509" s="211" customFormat="1" hidden="1"/>
    <row r="510" s="211" customFormat="1" hidden="1"/>
    <row r="511" s="211" customFormat="1" hidden="1"/>
    <row r="512" s="211" customFormat="1" hidden="1"/>
    <row r="513" s="211" customFormat="1" hidden="1"/>
    <row r="514" s="211" customFormat="1" hidden="1"/>
    <row r="515" s="211" customFormat="1" hidden="1"/>
    <row r="516" s="211" customFormat="1" hidden="1"/>
    <row r="517" s="211" customFormat="1" hidden="1"/>
    <row r="518" s="211" customFormat="1" hidden="1"/>
    <row r="519" s="211" customFormat="1" hidden="1"/>
    <row r="520" s="211" customFormat="1" hidden="1"/>
    <row r="521" s="211" customFormat="1" hidden="1"/>
    <row r="522" s="211" customFormat="1" hidden="1"/>
    <row r="523" s="211" customFormat="1" hidden="1"/>
    <row r="524" s="211" customFormat="1" hidden="1"/>
    <row r="525" s="211" customFormat="1" hidden="1"/>
    <row r="526" s="211" customFormat="1" hidden="1"/>
    <row r="527" s="211" customFormat="1" hidden="1"/>
    <row r="528" s="211" customFormat="1" hidden="1"/>
    <row r="529" s="211" customFormat="1" hidden="1"/>
    <row r="530" s="211" customFormat="1" hidden="1"/>
    <row r="531" s="211" customFormat="1" hidden="1"/>
    <row r="532" s="211" customFormat="1" hidden="1"/>
    <row r="533" s="211" customFormat="1" hidden="1"/>
    <row r="534" s="211" customFormat="1" hidden="1"/>
    <row r="535" s="211" customFormat="1" hidden="1"/>
    <row r="536" s="211" customFormat="1" hidden="1"/>
    <row r="537" s="211" customFormat="1" hidden="1"/>
    <row r="538" s="211" customFormat="1" hidden="1"/>
    <row r="539" s="211" customFormat="1" hidden="1"/>
    <row r="540" s="211" customFormat="1" hidden="1"/>
    <row r="541" s="211" customFormat="1" hidden="1"/>
    <row r="542" s="211" customFormat="1" hidden="1"/>
    <row r="543" s="211" customFormat="1" hidden="1"/>
    <row r="544" s="211" customFormat="1" hidden="1"/>
    <row r="545" s="211" customFormat="1" hidden="1"/>
    <row r="546" s="211" customFormat="1" hidden="1"/>
    <row r="547" s="211" customFormat="1" hidden="1"/>
    <row r="548" s="211" customFormat="1" hidden="1"/>
    <row r="549" s="211" customFormat="1" hidden="1"/>
    <row r="550" s="211" customFormat="1" hidden="1"/>
    <row r="551" s="211" customFormat="1" hidden="1"/>
    <row r="552" s="211" customFormat="1" hidden="1"/>
    <row r="553" s="211" customFormat="1" hidden="1"/>
    <row r="554" s="211" customFormat="1" hidden="1"/>
    <row r="555" s="211" customFormat="1" hidden="1"/>
    <row r="556" s="211" customFormat="1" hidden="1"/>
    <row r="557" s="211" customFormat="1" hidden="1"/>
    <row r="558" s="211" customFormat="1" hidden="1"/>
    <row r="559" s="211" customFormat="1" hidden="1"/>
    <row r="560" s="211" customFormat="1" hidden="1"/>
    <row r="561" s="211" customFormat="1" hidden="1"/>
    <row r="562" s="211" customFormat="1" hidden="1"/>
    <row r="563" s="211" customFormat="1" hidden="1"/>
    <row r="564" s="211" customFormat="1" hidden="1"/>
    <row r="565" s="211" customFormat="1" hidden="1"/>
    <row r="566" s="211" customFormat="1" hidden="1"/>
    <row r="567" s="211" customFormat="1" hidden="1"/>
    <row r="568" s="211" customFormat="1" hidden="1"/>
    <row r="569" s="211" customFormat="1" hidden="1"/>
    <row r="570" s="211" customFormat="1" hidden="1"/>
    <row r="571" s="211" customFormat="1" hidden="1"/>
    <row r="572" s="211" customFormat="1" hidden="1"/>
    <row r="573" s="211" customFormat="1" hidden="1"/>
    <row r="574" s="211" customFormat="1" hidden="1"/>
    <row r="575" s="211" customFormat="1" hidden="1"/>
    <row r="576" s="211" customFormat="1" hidden="1"/>
    <row r="577" s="211" customFormat="1" hidden="1"/>
    <row r="578" s="211" customFormat="1" hidden="1"/>
    <row r="579" s="211" customFormat="1" hidden="1"/>
    <row r="580" s="211" customFormat="1" hidden="1"/>
    <row r="581" s="211" customFormat="1" hidden="1"/>
    <row r="582" s="211" customFormat="1" hidden="1"/>
    <row r="583" s="211" customFormat="1" hidden="1"/>
    <row r="584" s="211" customFormat="1" hidden="1"/>
    <row r="585" s="211" customFormat="1" hidden="1"/>
    <row r="586" s="211" customFormat="1" hidden="1"/>
    <row r="587" s="211" customFormat="1" hidden="1"/>
    <row r="588" s="211" customFormat="1" hidden="1"/>
    <row r="589" s="211" customFormat="1" hidden="1"/>
    <row r="590" s="211" customFormat="1" hidden="1"/>
    <row r="591" s="211" customFormat="1" hidden="1"/>
    <row r="592" s="211" customFormat="1" hidden="1"/>
    <row r="593" s="211" customFormat="1" hidden="1"/>
    <row r="594" s="211" customFormat="1" hidden="1"/>
    <row r="595" s="211" customFormat="1" hidden="1"/>
    <row r="596" s="211" customFormat="1" hidden="1"/>
    <row r="597" s="211" customFormat="1" hidden="1"/>
    <row r="598" s="211" customFormat="1" hidden="1"/>
    <row r="599" s="211" customFormat="1" hidden="1"/>
    <row r="600" s="211" customFormat="1" hidden="1"/>
    <row r="601" s="211" customFormat="1" hidden="1"/>
    <row r="602" s="211" customFormat="1" hidden="1"/>
    <row r="603" s="211" customFormat="1" hidden="1"/>
    <row r="604" s="211" customFormat="1" hidden="1"/>
    <row r="605" s="211" customFormat="1" hidden="1"/>
    <row r="606" s="211" customFormat="1" hidden="1"/>
    <row r="607" s="211" customFormat="1" hidden="1"/>
    <row r="608" s="211" customFormat="1" hidden="1"/>
    <row r="609" s="211" customFormat="1" hidden="1"/>
    <row r="610" s="211" customFormat="1" hidden="1"/>
    <row r="611" s="211" customFormat="1" hidden="1"/>
    <row r="612" s="211" customFormat="1" hidden="1"/>
    <row r="613" s="211" customFormat="1" hidden="1"/>
    <row r="614" s="211" customFormat="1" hidden="1"/>
    <row r="615" s="211" customFormat="1" hidden="1"/>
    <row r="616" s="211" customFormat="1" hidden="1"/>
    <row r="617" s="211" customFormat="1" hidden="1"/>
    <row r="618" s="211" customFormat="1" hidden="1"/>
    <row r="619" s="211" customFormat="1" hidden="1"/>
    <row r="620" s="211" customFormat="1" hidden="1"/>
    <row r="621" s="211" customFormat="1" hidden="1"/>
    <row r="622" s="211" customFormat="1" hidden="1"/>
    <row r="623" s="211" customFormat="1" hidden="1"/>
    <row r="624" s="211" customFormat="1" hidden="1"/>
    <row r="625" s="211" customFormat="1" hidden="1"/>
    <row r="626" s="211" customFormat="1" hidden="1"/>
    <row r="627" s="211" customFormat="1" hidden="1"/>
    <row r="628" s="211" customFormat="1" hidden="1"/>
    <row r="629" s="211" customFormat="1" hidden="1"/>
    <row r="630" s="211" customFormat="1" hidden="1"/>
    <row r="631" s="211" customFormat="1" hidden="1"/>
    <row r="632" s="211" customFormat="1" hidden="1"/>
    <row r="633" s="211" customFormat="1" hidden="1"/>
    <row r="634" s="211" customFormat="1" hidden="1"/>
    <row r="635" s="211" customFormat="1" hidden="1"/>
    <row r="636" s="211" customFormat="1" hidden="1"/>
    <row r="637" s="211" customFormat="1" hidden="1"/>
    <row r="638" s="211" customFormat="1" hidden="1"/>
    <row r="639" s="211" customFormat="1" hidden="1"/>
    <row r="640" s="211" customFormat="1" hidden="1"/>
    <row r="641" s="211" customFormat="1" hidden="1"/>
    <row r="642" s="211" customFormat="1" hidden="1"/>
    <row r="643" s="211" customFormat="1" hidden="1"/>
    <row r="644" s="211" customFormat="1" hidden="1"/>
    <row r="645" s="211" customFormat="1" hidden="1"/>
    <row r="646" s="211" customFormat="1" hidden="1"/>
    <row r="647" s="211" customFormat="1" hidden="1"/>
    <row r="648" s="211" customFormat="1" hidden="1"/>
    <row r="649" s="211" customFormat="1" hidden="1"/>
    <row r="650" s="211" customFormat="1" hidden="1"/>
    <row r="651" s="211" customFormat="1" hidden="1"/>
    <row r="652" s="211" customFormat="1" hidden="1"/>
    <row r="653" s="211" customFormat="1" hidden="1"/>
    <row r="654" s="211" customFormat="1" hidden="1"/>
    <row r="655" s="211" customFormat="1" hidden="1"/>
    <row r="656" s="211" customFormat="1" hidden="1"/>
    <row r="657" s="211" customFormat="1" hidden="1"/>
    <row r="658" s="211" customFormat="1" hidden="1"/>
    <row r="659" s="211" customFormat="1" hidden="1"/>
    <row r="660" s="211" customFormat="1" hidden="1"/>
    <row r="661" s="211" customFormat="1" hidden="1"/>
    <row r="662" s="211" customFormat="1" hidden="1"/>
    <row r="663" s="211" customFormat="1" hidden="1"/>
    <row r="664" s="211" customFormat="1" hidden="1"/>
    <row r="665" s="211" customFormat="1" hidden="1"/>
    <row r="666" s="211" customFormat="1" hidden="1"/>
    <row r="667" s="211" customFormat="1" hidden="1"/>
    <row r="668" s="211" customFormat="1" hidden="1"/>
    <row r="669" s="211" customFormat="1" hidden="1"/>
    <row r="670" s="211" customFormat="1" hidden="1"/>
    <row r="671" s="211" customFormat="1" hidden="1"/>
    <row r="672" s="211" customFormat="1" hidden="1"/>
    <row r="673" s="211" customFormat="1" hidden="1"/>
    <row r="674" s="211" customFormat="1" hidden="1"/>
    <row r="675" s="211" customFormat="1" hidden="1"/>
    <row r="676" s="211" customFormat="1" hidden="1"/>
    <row r="677" s="211" customFormat="1" hidden="1"/>
    <row r="678" s="211" customFormat="1" hidden="1"/>
    <row r="679" s="211" customFormat="1" hidden="1"/>
    <row r="680" s="211" customFormat="1" hidden="1"/>
    <row r="681" s="211" customFormat="1" hidden="1"/>
    <row r="682" s="211" customFormat="1" hidden="1"/>
    <row r="683" s="211" customFormat="1" hidden="1"/>
    <row r="684" s="211" customFormat="1" hidden="1"/>
    <row r="685" s="211" customFormat="1" hidden="1"/>
    <row r="686" s="211" customFormat="1" hidden="1"/>
    <row r="687" s="211" customFormat="1" hidden="1"/>
    <row r="688" s="211" customFormat="1" hidden="1"/>
    <row r="689" s="211" customFormat="1" hidden="1"/>
    <row r="690" s="211" customFormat="1" hidden="1"/>
    <row r="691" s="211" customFormat="1" hidden="1"/>
    <row r="692" s="211" customFormat="1" hidden="1"/>
    <row r="693" s="211" customFormat="1" hidden="1"/>
    <row r="694" s="211" customFormat="1" hidden="1"/>
    <row r="695" s="211" customFormat="1" hidden="1"/>
    <row r="696" s="211" customFormat="1" hidden="1"/>
    <row r="697" s="211" customFormat="1" hidden="1"/>
    <row r="698" s="211" customFormat="1" hidden="1"/>
    <row r="699" s="211" customFormat="1" hidden="1"/>
    <row r="700" s="211" customFormat="1" hidden="1"/>
    <row r="701" s="211" customFormat="1" hidden="1"/>
    <row r="702" s="211" customFormat="1" hidden="1"/>
    <row r="703" s="211" customFormat="1" hidden="1"/>
    <row r="704" s="211" customFormat="1" hidden="1"/>
    <row r="705" s="211" customFormat="1" hidden="1"/>
    <row r="706" s="211" customFormat="1" hidden="1"/>
    <row r="707" s="211" customFormat="1" hidden="1"/>
    <row r="708" s="211" customFormat="1" hidden="1"/>
    <row r="709" s="211" customFormat="1" hidden="1"/>
    <row r="710" s="211" customFormat="1" hidden="1"/>
    <row r="711" s="211" customFormat="1" hidden="1"/>
    <row r="712" s="211" customFormat="1" hidden="1"/>
    <row r="713" s="211" customFormat="1" hidden="1"/>
    <row r="714" s="211" customFormat="1" hidden="1"/>
    <row r="715" s="211" customFormat="1" hidden="1"/>
    <row r="716" s="211" customFormat="1" hidden="1"/>
    <row r="717" s="211" customFormat="1" hidden="1"/>
    <row r="718" s="211" customFormat="1" hidden="1"/>
    <row r="719" s="211" customFormat="1" hidden="1"/>
    <row r="720" s="211" customFormat="1" hidden="1"/>
    <row r="721" s="211" customFormat="1" hidden="1"/>
    <row r="722" s="211" customFormat="1" hidden="1"/>
    <row r="723" s="211" customFormat="1" hidden="1"/>
    <row r="724" s="211" customFormat="1" hidden="1"/>
    <row r="725" s="211" customFormat="1" hidden="1"/>
    <row r="726" s="211" customFormat="1" hidden="1"/>
    <row r="727" s="211" customFormat="1" hidden="1"/>
    <row r="728" s="211" customFormat="1" hidden="1"/>
    <row r="729" s="211" customFormat="1" hidden="1"/>
    <row r="730" s="211" customFormat="1" hidden="1"/>
    <row r="731" s="211" customFormat="1" hidden="1"/>
    <row r="732" s="211" customFormat="1" hidden="1"/>
    <row r="733" s="211" customFormat="1" hidden="1"/>
    <row r="734" s="211" customFormat="1" hidden="1"/>
    <row r="735" s="211" customFormat="1" hidden="1"/>
    <row r="736" s="211" customFormat="1" hidden="1"/>
    <row r="737" s="211" customFormat="1" hidden="1"/>
    <row r="738" s="211" customFormat="1" hidden="1"/>
    <row r="739" s="211" customFormat="1" hidden="1"/>
    <row r="740" s="211" customFormat="1" hidden="1"/>
    <row r="741" s="211" customFormat="1" hidden="1"/>
    <row r="742" s="211" customFormat="1" hidden="1"/>
    <row r="743" s="211" customFormat="1" hidden="1"/>
    <row r="744" s="211" customFormat="1" hidden="1"/>
    <row r="745" s="211" customFormat="1" hidden="1"/>
    <row r="746" s="211" customFormat="1" hidden="1"/>
    <row r="747" s="211" customFormat="1" hidden="1"/>
    <row r="748" s="211" customFormat="1" hidden="1"/>
    <row r="749" s="211" customFormat="1" hidden="1"/>
    <row r="750" s="211" customFormat="1" hidden="1"/>
    <row r="751" s="211" customFormat="1" hidden="1"/>
    <row r="752" s="211" customFormat="1" hidden="1"/>
    <row r="753" s="211" customFormat="1" hidden="1"/>
    <row r="754" s="211" customFormat="1" hidden="1"/>
    <row r="755" s="211" customFormat="1" hidden="1"/>
    <row r="756" s="211" customFormat="1" hidden="1"/>
    <row r="757" s="211" customFormat="1" hidden="1"/>
    <row r="758" s="211" customFormat="1" hidden="1"/>
    <row r="759" s="211" customFormat="1" hidden="1"/>
    <row r="760" s="211" customFormat="1" hidden="1"/>
    <row r="761" s="211" customFormat="1" hidden="1"/>
    <row r="762" s="211" customFormat="1" hidden="1"/>
    <row r="763" s="211" customFormat="1" hidden="1"/>
    <row r="764" s="211" customFormat="1" hidden="1"/>
    <row r="765" s="211" customFormat="1" hidden="1"/>
    <row r="766" s="211" customFormat="1" hidden="1"/>
    <row r="767" s="211" customFormat="1" hidden="1"/>
    <row r="768" s="211" customFormat="1" hidden="1"/>
    <row r="769" s="211" customFormat="1" hidden="1"/>
    <row r="770" s="211" customFormat="1" hidden="1"/>
    <row r="771" s="211" customFormat="1" hidden="1"/>
    <row r="772" s="211" customFormat="1" hidden="1"/>
    <row r="773" s="211" customFormat="1" hidden="1"/>
    <row r="774" s="211" customFormat="1" hidden="1"/>
    <row r="775" s="211" customFormat="1" hidden="1"/>
    <row r="776" s="211" customFormat="1" hidden="1"/>
    <row r="777" s="211" customFormat="1" hidden="1"/>
    <row r="778" s="211" customFormat="1" hidden="1"/>
    <row r="779" s="211" customFormat="1" hidden="1"/>
    <row r="780" s="211" customFormat="1" hidden="1"/>
    <row r="781" s="211" customFormat="1" hidden="1"/>
    <row r="782" s="211" customFormat="1" hidden="1"/>
    <row r="783" s="211" customFormat="1" hidden="1"/>
    <row r="784" s="211" customFormat="1" hidden="1"/>
    <row r="785" s="211" customFormat="1" hidden="1"/>
    <row r="786" s="211" customFormat="1" hidden="1"/>
    <row r="787" s="211" customFormat="1" hidden="1"/>
    <row r="788" s="211" customFormat="1" hidden="1"/>
    <row r="789" s="211" customFormat="1" hidden="1"/>
    <row r="790" s="211" customFormat="1" hidden="1"/>
    <row r="791" s="211" customFormat="1" hidden="1"/>
    <row r="792" s="211" customFormat="1" hidden="1"/>
    <row r="793" s="211" customFormat="1" hidden="1"/>
    <row r="794" s="211" customFormat="1" hidden="1"/>
    <row r="795" s="211" customFormat="1" hidden="1"/>
    <row r="796" s="211" customFormat="1" hidden="1"/>
    <row r="797" s="211" customFormat="1" hidden="1"/>
    <row r="798" s="211" customFormat="1" hidden="1"/>
    <row r="799" s="211" customFormat="1" hidden="1"/>
    <row r="800" s="211" customFormat="1" hidden="1"/>
    <row r="801" s="211" customFormat="1" hidden="1"/>
    <row r="802" s="211" customFormat="1" hidden="1"/>
    <row r="803" s="211" customFormat="1" hidden="1"/>
    <row r="804" s="211" customFormat="1" hidden="1"/>
    <row r="805" s="211" customFormat="1" hidden="1"/>
    <row r="806" s="211" customFormat="1" hidden="1"/>
    <row r="807" s="211" customFormat="1" hidden="1"/>
    <row r="808" s="211" customFormat="1" hidden="1"/>
    <row r="809" s="211" customFormat="1" hidden="1"/>
    <row r="810" s="211" customFormat="1" hidden="1"/>
    <row r="811" s="211" customFormat="1" hidden="1"/>
    <row r="812" s="211" customFormat="1" hidden="1"/>
    <row r="813" s="211" customFormat="1" hidden="1"/>
    <row r="814" s="211" customFormat="1" hidden="1"/>
    <row r="815" s="211" customFormat="1" hidden="1"/>
    <row r="816" s="211" customFormat="1" hidden="1"/>
    <row r="817" s="211" customFormat="1" hidden="1"/>
    <row r="818" s="211" customFormat="1" hidden="1"/>
    <row r="819" s="211" customFormat="1" hidden="1"/>
    <row r="820" s="211" customFormat="1" hidden="1"/>
    <row r="821" s="211" customFormat="1" hidden="1"/>
    <row r="822" s="211" customFormat="1" hidden="1"/>
    <row r="823" s="211" customFormat="1" hidden="1"/>
    <row r="824" s="211" customFormat="1" hidden="1"/>
    <row r="825" s="211" customFormat="1" hidden="1"/>
    <row r="826" s="211" customFormat="1" hidden="1"/>
    <row r="827" s="211" customFormat="1" hidden="1"/>
    <row r="828" s="211" customFormat="1" hidden="1"/>
    <row r="829" s="211" customFormat="1" hidden="1"/>
    <row r="830" s="211" customFormat="1" hidden="1"/>
    <row r="831" s="211" customFormat="1" hidden="1"/>
    <row r="832" s="211" customFormat="1" hidden="1"/>
    <row r="833" s="211" customFormat="1" hidden="1"/>
    <row r="834" s="211" customFormat="1" hidden="1"/>
    <row r="835" s="211" customFormat="1" hidden="1"/>
    <row r="836" s="211" customFormat="1" hidden="1"/>
    <row r="837" s="211" customFormat="1" hidden="1"/>
    <row r="838" s="211" customFormat="1" hidden="1"/>
    <row r="839" s="211" customFormat="1" hidden="1"/>
    <row r="840" s="211" customFormat="1" hidden="1"/>
    <row r="841" s="211" customFormat="1" hidden="1"/>
    <row r="842" s="211" customFormat="1" hidden="1"/>
    <row r="843" s="211" customFormat="1" hidden="1"/>
    <row r="844" s="211" customFormat="1" hidden="1"/>
    <row r="845" s="211" customFormat="1" hidden="1"/>
    <row r="846" s="211" customFormat="1" hidden="1"/>
    <row r="847" s="211" customFormat="1" hidden="1"/>
    <row r="848" s="211" customFormat="1" hidden="1"/>
    <row r="849" s="211" customFormat="1" hidden="1"/>
    <row r="850" s="211" customFormat="1" hidden="1"/>
    <row r="851" s="211" customFormat="1" hidden="1"/>
    <row r="852" s="211" customFormat="1" hidden="1"/>
    <row r="853" s="211" customFormat="1" hidden="1"/>
    <row r="854" s="211" customFormat="1" hidden="1"/>
    <row r="855" s="211" customFormat="1" hidden="1"/>
    <row r="856" s="211" customFormat="1" hidden="1"/>
    <row r="857" s="211" customFormat="1" hidden="1"/>
    <row r="858" s="211" customFormat="1" hidden="1"/>
    <row r="859" s="211" customFormat="1" hidden="1"/>
    <row r="860" s="211" customFormat="1" hidden="1"/>
    <row r="861" s="211" customFormat="1" hidden="1"/>
    <row r="862" s="211" customFormat="1" hidden="1"/>
    <row r="863" s="211" customFormat="1" hidden="1"/>
    <row r="864" s="211" customFormat="1" hidden="1"/>
    <row r="865" s="211" customFormat="1" hidden="1"/>
    <row r="866" s="211" customFormat="1" hidden="1"/>
    <row r="867" s="211" customFormat="1" hidden="1"/>
    <row r="868" s="211" customFormat="1" hidden="1"/>
    <row r="869" s="211" customFormat="1" hidden="1"/>
    <row r="870" s="211" customFormat="1" hidden="1"/>
    <row r="871" s="211" customFormat="1" hidden="1"/>
    <row r="872" s="211" customFormat="1" hidden="1"/>
    <row r="873" s="211" customFormat="1" hidden="1"/>
    <row r="874" s="211" customFormat="1" hidden="1"/>
    <row r="875" s="211" customFormat="1" hidden="1"/>
    <row r="876" s="211" customFormat="1" hidden="1"/>
    <row r="877" s="211" customFormat="1" hidden="1"/>
    <row r="878" s="211" customFormat="1" hidden="1"/>
    <row r="879" s="211" customFormat="1" hidden="1"/>
    <row r="880" s="211" customFormat="1" hidden="1"/>
    <row r="881" s="211" customFormat="1" hidden="1"/>
    <row r="882" s="211" customFormat="1" hidden="1"/>
    <row r="883" s="211" customFormat="1" hidden="1"/>
    <row r="884" s="211" customFormat="1" hidden="1"/>
    <row r="885" s="211" customFormat="1" hidden="1"/>
    <row r="886" s="211" customFormat="1" hidden="1"/>
    <row r="887" s="211" customFormat="1" hidden="1"/>
    <row r="888" s="211" customFormat="1" hidden="1"/>
    <row r="889" s="211" customFormat="1" hidden="1"/>
    <row r="890" s="211" customFormat="1" hidden="1"/>
    <row r="891" s="211" customFormat="1" hidden="1"/>
    <row r="892" s="211" customFormat="1" hidden="1"/>
    <row r="893" s="211" customFormat="1" hidden="1"/>
    <row r="894" s="211" customFormat="1" hidden="1"/>
    <row r="895" s="211" customFormat="1" hidden="1"/>
    <row r="896" s="211" customFormat="1" hidden="1"/>
    <row r="897" s="211" customFormat="1" hidden="1"/>
    <row r="898" s="211" customFormat="1" hidden="1"/>
    <row r="899" s="211" customFormat="1" hidden="1"/>
    <row r="900" s="211" customFormat="1" hidden="1"/>
    <row r="901" s="211" customFormat="1" hidden="1"/>
    <row r="902" s="211" customFormat="1" hidden="1"/>
    <row r="903" s="211" customFormat="1" hidden="1"/>
    <row r="904" s="211" customFormat="1" hidden="1"/>
    <row r="905" s="211" customFormat="1" hidden="1"/>
    <row r="906" s="211" customFormat="1" hidden="1"/>
    <row r="907" s="211" customFormat="1" hidden="1"/>
    <row r="908" s="211" customFormat="1" hidden="1"/>
    <row r="909" s="211" customFormat="1" hidden="1"/>
    <row r="910" s="211" customFormat="1" hidden="1"/>
    <row r="911" s="211" customFormat="1" hidden="1"/>
    <row r="912" s="211" customFormat="1" hidden="1"/>
    <row r="913" s="211" customFormat="1" hidden="1"/>
    <row r="914" s="211" customFormat="1" hidden="1"/>
    <row r="915" s="211" customFormat="1" hidden="1"/>
    <row r="916" s="211" customFormat="1" hidden="1"/>
    <row r="917" s="211" customFormat="1" hidden="1"/>
    <row r="918" s="211" customFormat="1" hidden="1"/>
    <row r="919" s="211" customFormat="1" hidden="1"/>
    <row r="920" s="211" customFormat="1" hidden="1"/>
    <row r="921" s="211" customFormat="1" hidden="1"/>
    <row r="922" s="211" customFormat="1" hidden="1"/>
    <row r="923" s="211" customFormat="1" hidden="1"/>
    <row r="924" s="211" customFormat="1" hidden="1"/>
    <row r="925" s="211" customFormat="1" hidden="1"/>
    <row r="926" s="211" customFormat="1" hidden="1"/>
    <row r="927" s="211" customFormat="1" hidden="1"/>
    <row r="928" s="211" customFormat="1" hidden="1"/>
    <row r="929" s="211" customFormat="1" hidden="1"/>
    <row r="930" s="211" customFormat="1" hidden="1"/>
    <row r="931" s="211" customFormat="1" hidden="1"/>
    <row r="932" s="211" customFormat="1" hidden="1"/>
    <row r="933" s="211" customFormat="1" hidden="1"/>
    <row r="934" s="211" customFormat="1" hidden="1"/>
    <row r="935" s="211" customFormat="1" hidden="1"/>
    <row r="936" s="211" customFormat="1" hidden="1"/>
    <row r="937" s="211" customFormat="1" hidden="1"/>
    <row r="938" s="211" customFormat="1" hidden="1"/>
    <row r="939" s="211" customFormat="1" hidden="1"/>
    <row r="940" s="211" customFormat="1" hidden="1"/>
    <row r="941" s="211" customFormat="1" hidden="1"/>
    <row r="942" s="211" customFormat="1" hidden="1"/>
    <row r="943" s="211" customFormat="1" hidden="1"/>
    <row r="944" s="211" customFormat="1" hidden="1"/>
    <row r="945" s="211" customFormat="1" hidden="1"/>
    <row r="946" s="211" customFormat="1" hidden="1"/>
    <row r="947" s="211" customFormat="1" hidden="1"/>
    <row r="948" s="211" customFormat="1" hidden="1"/>
    <row r="949" s="211" customFormat="1" hidden="1"/>
    <row r="950" s="211" customFormat="1" hidden="1"/>
    <row r="951" s="211" customFormat="1" hidden="1"/>
    <row r="952" s="211" customFormat="1" hidden="1"/>
    <row r="953" s="211" customFormat="1" hidden="1"/>
    <row r="954" s="211" customFormat="1" hidden="1"/>
    <row r="955" s="211" customFormat="1" hidden="1"/>
    <row r="956" s="211" customFormat="1" hidden="1"/>
    <row r="957" s="211" customFormat="1" hidden="1"/>
    <row r="958" s="211" customFormat="1" hidden="1"/>
    <row r="959" s="211" customFormat="1" hidden="1"/>
    <row r="960" s="211" customFormat="1" hidden="1"/>
    <row r="961" s="211" customFormat="1" hidden="1"/>
    <row r="962" s="211" customFormat="1" hidden="1"/>
    <row r="963" s="211" customFormat="1" hidden="1"/>
    <row r="964" s="211" customFormat="1" hidden="1"/>
    <row r="965" s="211" customFormat="1" hidden="1"/>
    <row r="966" s="211" customFormat="1" hidden="1"/>
    <row r="967" s="211" customFormat="1" hidden="1"/>
    <row r="968" s="211" customFormat="1" hidden="1"/>
    <row r="969" s="211" customFormat="1" hidden="1"/>
    <row r="970" s="211" customFormat="1" hidden="1"/>
    <row r="971" s="211" customFormat="1" hidden="1"/>
    <row r="972" s="211" customFormat="1" hidden="1"/>
    <row r="973" s="211" customFormat="1" hidden="1"/>
    <row r="974" s="211" customFormat="1" hidden="1"/>
    <row r="975" s="211" customFormat="1" hidden="1"/>
    <row r="976" s="211" customFormat="1" hidden="1"/>
    <row r="977" s="211" customFormat="1" hidden="1"/>
    <row r="978" s="211" customFormat="1" hidden="1"/>
    <row r="979" s="211" customFormat="1" hidden="1"/>
    <row r="980" s="211" customFormat="1" hidden="1"/>
    <row r="981" s="211" customFormat="1" hidden="1"/>
    <row r="982" s="211" customFormat="1" hidden="1"/>
    <row r="983" s="211" customFormat="1" hidden="1"/>
    <row r="984" s="211" customFormat="1" hidden="1"/>
    <row r="985" s="211" customFormat="1" hidden="1"/>
    <row r="986" s="211" customFormat="1" hidden="1"/>
    <row r="987" s="211" customFormat="1" hidden="1"/>
    <row r="988" s="211" customFormat="1" hidden="1"/>
    <row r="989" s="211" customFormat="1" hidden="1"/>
    <row r="990" s="211" customFormat="1" hidden="1"/>
    <row r="991" s="211" customFormat="1" hidden="1"/>
    <row r="992" s="211" customFormat="1" hidden="1"/>
    <row r="993" s="211" customFormat="1" hidden="1"/>
    <row r="994" s="211" customFormat="1" hidden="1"/>
    <row r="995" s="211" customFormat="1" hidden="1"/>
    <row r="996" s="211" customFormat="1" hidden="1"/>
    <row r="997" s="211" customFormat="1" hidden="1"/>
    <row r="998" s="211" customFormat="1" hidden="1"/>
    <row r="999" s="211" customFormat="1" hidden="1"/>
    <row r="1000" s="211" customFormat="1" hidden="1"/>
    <row r="1001" s="211" customFormat="1" hidden="1"/>
    <row r="1002" s="211" customFormat="1" hidden="1"/>
    <row r="1003" s="211" customFormat="1" hidden="1"/>
    <row r="1004" s="211" customFormat="1" hidden="1"/>
    <row r="1005" s="211" customFormat="1" hidden="1"/>
    <row r="1006" s="211" customFormat="1" hidden="1"/>
    <row r="1007" s="211" customFormat="1" hidden="1"/>
    <row r="1008" s="211" customFormat="1" hidden="1"/>
    <row r="1009" s="211" customFormat="1" hidden="1"/>
    <row r="1010" s="211" customFormat="1" hidden="1"/>
    <row r="1011" s="211" customFormat="1" hidden="1"/>
    <row r="1012" s="211" customFormat="1" hidden="1"/>
    <row r="1013" s="211" customFormat="1" hidden="1"/>
    <row r="1014" s="211" customFormat="1" hidden="1"/>
    <row r="1015" s="211" customFormat="1" hidden="1"/>
    <row r="1016" s="211" customFormat="1" hidden="1"/>
    <row r="1017" s="211" customFormat="1" hidden="1"/>
    <row r="1018" s="211" customFormat="1" hidden="1"/>
    <row r="1019" s="211" customFormat="1" hidden="1"/>
    <row r="1020" s="211" customFormat="1" hidden="1"/>
    <row r="1021" s="211" customFormat="1" hidden="1"/>
    <row r="1022" s="211" customFormat="1" hidden="1"/>
    <row r="1023" s="211" customFormat="1" hidden="1"/>
    <row r="1024" s="211" customFormat="1" hidden="1"/>
    <row r="1025" s="211" customFormat="1" hidden="1"/>
    <row r="1026" s="211" customFormat="1" hidden="1"/>
    <row r="1027" s="211" customFormat="1" hidden="1"/>
    <row r="1028" s="211" customFormat="1" hidden="1"/>
    <row r="1029" s="211" customFormat="1" hidden="1"/>
    <row r="1030" s="211" customFormat="1" hidden="1"/>
    <row r="1031" s="211" customFormat="1" hidden="1"/>
    <row r="1032" s="211" customFormat="1" hidden="1"/>
    <row r="1033" s="211" customFormat="1" hidden="1"/>
    <row r="1034" s="211" customFormat="1" hidden="1"/>
    <row r="1035" s="211" customFormat="1" hidden="1"/>
    <row r="1036" s="211" customFormat="1" hidden="1"/>
    <row r="1037" s="211" customFormat="1" hidden="1"/>
    <row r="1038" s="211" customFormat="1" hidden="1"/>
    <row r="1039" s="211" customFormat="1" hidden="1"/>
    <row r="1040" s="211" customFormat="1" hidden="1"/>
    <row r="1041" s="211" customFormat="1" hidden="1"/>
    <row r="1042" s="211" customFormat="1" hidden="1"/>
    <row r="1043" s="211" customFormat="1" hidden="1"/>
    <row r="1044" s="211" customFormat="1" hidden="1"/>
    <row r="1045" s="211" customFormat="1" hidden="1"/>
    <row r="1046" s="211" customFormat="1" hidden="1"/>
    <row r="1047" s="211" customFormat="1" hidden="1"/>
    <row r="1048" s="211" customFormat="1" hidden="1"/>
    <row r="1049" s="211" customFormat="1" hidden="1"/>
    <row r="1050" s="211" customFormat="1" hidden="1"/>
    <row r="1051" s="211" customFormat="1" hidden="1"/>
    <row r="1052" s="211" customFormat="1" hidden="1"/>
    <row r="1053" s="211" customFormat="1" hidden="1"/>
    <row r="1054" s="211" customFormat="1" hidden="1"/>
    <row r="1055" s="211" customFormat="1" hidden="1"/>
    <row r="1056" s="211" customFormat="1" hidden="1"/>
    <row r="1057" s="211" customFormat="1" hidden="1"/>
    <row r="1058" s="211" customFormat="1" hidden="1"/>
    <row r="1059" s="211" customFormat="1" hidden="1"/>
    <row r="1060" s="211" customFormat="1" hidden="1"/>
    <row r="1061" s="211" customFormat="1" hidden="1"/>
    <row r="1062" s="211" customFormat="1" hidden="1"/>
    <row r="1063" s="211" customFormat="1" hidden="1"/>
    <row r="1064" s="211" customFormat="1" hidden="1"/>
    <row r="1065" s="211" customFormat="1" hidden="1"/>
    <row r="1066" s="211" customFormat="1" hidden="1"/>
    <row r="1067" s="211" customFormat="1" hidden="1"/>
    <row r="1068" s="211" customFormat="1" hidden="1"/>
    <row r="1069" s="211" customFormat="1" hidden="1"/>
    <row r="1070" s="211" customFormat="1" hidden="1"/>
    <row r="1071" s="211" customFormat="1" hidden="1"/>
    <row r="1072" s="211" customFormat="1" hidden="1"/>
    <row r="1073" s="211" customFormat="1" hidden="1"/>
    <row r="1074" s="211" customFormat="1" hidden="1"/>
    <row r="1075" s="211" customFormat="1" hidden="1"/>
    <row r="1076" s="211" customFormat="1" hidden="1"/>
    <row r="1077" s="211" customFormat="1" hidden="1"/>
    <row r="1078" s="211" customFormat="1" hidden="1"/>
    <row r="1079" s="211" customFormat="1" hidden="1"/>
    <row r="1080" s="211" customFormat="1" hidden="1"/>
    <row r="1081" s="211" customFormat="1" hidden="1"/>
    <row r="1082" s="211" customFormat="1" hidden="1"/>
    <row r="1083" s="211" customFormat="1" hidden="1"/>
    <row r="1084" s="211" customFormat="1" hidden="1"/>
    <row r="1085" s="211" customFormat="1" hidden="1"/>
    <row r="1086" s="211" customFormat="1" hidden="1"/>
    <row r="1087" s="211" customFormat="1" hidden="1"/>
    <row r="1088" s="211" customFormat="1" hidden="1"/>
    <row r="1089" s="211" customFormat="1" hidden="1"/>
    <row r="1090" s="211" customFormat="1" hidden="1"/>
    <row r="1091" s="211" customFormat="1" hidden="1"/>
    <row r="1092" s="211" customFormat="1" hidden="1"/>
    <row r="1093" s="211" customFormat="1" hidden="1"/>
    <row r="1094" s="211" customFormat="1" hidden="1"/>
    <row r="1095" s="211" customFormat="1" hidden="1"/>
    <row r="1096" s="211" customFormat="1" hidden="1"/>
    <row r="1097" s="211" customFormat="1" hidden="1"/>
    <row r="1098" s="211" customFormat="1" hidden="1"/>
    <row r="1099" s="211" customFormat="1" hidden="1"/>
    <row r="1100" s="211" customFormat="1" hidden="1"/>
    <row r="1101" s="211" customFormat="1" hidden="1"/>
    <row r="1102" s="211" customFormat="1" hidden="1"/>
    <row r="1103" s="211" customFormat="1" hidden="1"/>
    <row r="1104" s="211" customFormat="1" hidden="1"/>
    <row r="1105" s="211" customFormat="1" hidden="1"/>
    <row r="1106" s="211" customFormat="1" hidden="1"/>
    <row r="1107" s="211" customFormat="1" hidden="1"/>
    <row r="1108" s="211" customFormat="1" hidden="1"/>
    <row r="1109" s="211" customFormat="1" hidden="1"/>
    <row r="1110" s="211" customFormat="1" hidden="1"/>
    <row r="1111" s="211" customFormat="1" hidden="1"/>
    <row r="1112" s="211" customFormat="1" hidden="1"/>
    <row r="1113" s="211" customFormat="1" hidden="1"/>
    <row r="1114" s="211" customFormat="1" hidden="1"/>
    <row r="1115" s="211" customFormat="1" hidden="1"/>
    <row r="1116" s="211" customFormat="1" hidden="1"/>
    <row r="1117" s="211" customFormat="1" hidden="1"/>
    <row r="1118" s="211" customFormat="1" hidden="1"/>
    <row r="1119" s="211" customFormat="1" hidden="1"/>
    <row r="1120" s="211" customFormat="1" hidden="1"/>
    <row r="1121" s="211" customFormat="1" hidden="1"/>
    <row r="1122" s="211" customFormat="1" hidden="1"/>
    <row r="1123" s="211" customFormat="1" hidden="1"/>
    <row r="1124" s="211" customFormat="1" hidden="1"/>
    <row r="1125" s="211" customFormat="1" hidden="1"/>
    <row r="1126" s="211" customFormat="1" hidden="1"/>
    <row r="1127" s="211" customFormat="1" hidden="1"/>
    <row r="1128" s="211" customFormat="1" hidden="1"/>
    <row r="1129" s="211" customFormat="1" hidden="1"/>
    <row r="1130" s="211" customFormat="1" hidden="1"/>
    <row r="1131" s="211" customFormat="1" hidden="1"/>
    <row r="1132" s="211" customFormat="1" hidden="1"/>
    <row r="1133" s="211" customFormat="1" hidden="1"/>
    <row r="1134" s="211" customFormat="1" hidden="1"/>
    <row r="1135" s="211" customFormat="1" hidden="1"/>
    <row r="1136" s="211" customFormat="1" hidden="1"/>
    <row r="1137" s="211" customFormat="1" hidden="1"/>
    <row r="1138" s="211" customFormat="1" hidden="1"/>
    <row r="1139" s="211" customFormat="1" hidden="1"/>
    <row r="1140" s="211" customFormat="1" hidden="1"/>
    <row r="1141" s="211" customFormat="1" hidden="1"/>
    <row r="1142" s="211" customFormat="1" hidden="1"/>
    <row r="1143" s="211" customFormat="1" hidden="1"/>
    <row r="1144" s="211" customFormat="1" hidden="1"/>
    <row r="1145" s="211" customFormat="1" hidden="1"/>
    <row r="1146" s="211" customFormat="1" hidden="1"/>
    <row r="1147" s="211" customFormat="1" hidden="1"/>
    <row r="1148" s="211" customFormat="1" hidden="1"/>
    <row r="1149" s="211" customFormat="1" hidden="1"/>
    <row r="1150" s="211" customFormat="1" hidden="1"/>
    <row r="1151" s="211" customFormat="1" hidden="1"/>
    <row r="1152" s="211" customFormat="1" hidden="1"/>
    <row r="1153" s="211" customFormat="1" hidden="1"/>
    <row r="1154" s="211" customFormat="1" hidden="1"/>
    <row r="1155" s="211" customFormat="1" hidden="1"/>
    <row r="1156" s="211" customFormat="1" hidden="1"/>
    <row r="1157" s="211" customFormat="1" hidden="1"/>
    <row r="1158" s="211" customFormat="1" hidden="1"/>
    <row r="1159" s="211" customFormat="1" hidden="1"/>
    <row r="1160" s="211" customFormat="1" hidden="1"/>
    <row r="1161" s="211" customFormat="1" hidden="1"/>
    <row r="1162" s="211" customFormat="1" hidden="1"/>
    <row r="1163" s="211" customFormat="1" hidden="1"/>
    <row r="1164" s="211" customFormat="1" hidden="1"/>
    <row r="1165" s="211" customFormat="1" hidden="1"/>
    <row r="1166" s="211" customFormat="1" hidden="1"/>
    <row r="1167" s="211" customFormat="1" hidden="1"/>
    <row r="1168" s="211" customFormat="1" hidden="1"/>
    <row r="1169" s="211" customFormat="1" hidden="1"/>
    <row r="1170" s="211" customFormat="1" hidden="1"/>
    <row r="1171" s="211" customFormat="1" hidden="1"/>
    <row r="1172" s="211" customFormat="1" hidden="1"/>
    <row r="1173" s="211" customFormat="1" hidden="1"/>
    <row r="1174" s="211" customFormat="1" hidden="1"/>
    <row r="1175" s="211" customFormat="1" hidden="1"/>
    <row r="1176" s="211" customFormat="1" hidden="1"/>
    <row r="1177" s="211" customFormat="1" hidden="1"/>
    <row r="1178" s="211" customFormat="1" hidden="1"/>
    <row r="1179" s="211" customFormat="1" hidden="1"/>
    <row r="1180" s="211" customFormat="1" hidden="1"/>
    <row r="1181" s="211" customFormat="1" hidden="1"/>
    <row r="1182" s="211" customFormat="1" hidden="1"/>
    <row r="1183" s="211" customFormat="1" hidden="1"/>
    <row r="1184" s="211" customFormat="1" hidden="1"/>
    <row r="1185" s="211" customFormat="1" hidden="1"/>
    <row r="1186" s="211" customFormat="1" hidden="1"/>
    <row r="1187" s="211" customFormat="1" hidden="1"/>
    <row r="1188" s="211" customFormat="1" hidden="1"/>
    <row r="1189" s="211" customFormat="1" hidden="1"/>
    <row r="1190" s="211" customFormat="1" hidden="1"/>
    <row r="1191" s="211" customFormat="1" hidden="1"/>
    <row r="1192" s="211" customFormat="1" hidden="1"/>
    <row r="1193" s="211" customFormat="1" hidden="1"/>
    <row r="1194" s="211" customFormat="1" hidden="1"/>
    <row r="1195" s="211" customFormat="1" hidden="1"/>
    <row r="1196" s="211" customFormat="1" hidden="1"/>
    <row r="1197" s="211" customFormat="1" hidden="1"/>
    <row r="1198" s="211" customFormat="1" hidden="1"/>
    <row r="1199" s="211" customFormat="1" hidden="1"/>
    <row r="1200" s="211" customFormat="1" hidden="1"/>
    <row r="1201" s="211" customFormat="1" hidden="1"/>
    <row r="1202" s="211" customFormat="1" hidden="1"/>
    <row r="1203" s="211" customFormat="1" hidden="1"/>
    <row r="1204" s="211" customFormat="1" hidden="1"/>
    <row r="1205" s="211" customFormat="1" hidden="1"/>
    <row r="1206" s="211" customFormat="1" hidden="1"/>
    <row r="1207" s="211" customFormat="1" hidden="1"/>
    <row r="1208" s="211" customFormat="1" hidden="1"/>
    <row r="1209" s="211" customFormat="1" hidden="1"/>
    <row r="1210" s="211" customFormat="1" hidden="1"/>
    <row r="1211" s="211" customFormat="1" hidden="1"/>
    <row r="1212" s="211" customFormat="1" hidden="1"/>
    <row r="1213" s="211" customFormat="1" hidden="1"/>
    <row r="1214" s="211" customFormat="1" hidden="1"/>
    <row r="1215" s="211" customFormat="1" hidden="1"/>
    <row r="1216" s="211" customFormat="1" hidden="1"/>
    <row r="1217" s="211" customFormat="1" hidden="1"/>
    <row r="1218" s="211" customFormat="1" hidden="1"/>
    <row r="1219" s="211" customFormat="1" hidden="1"/>
    <row r="1220" s="211" customFormat="1" hidden="1"/>
    <row r="1221" s="211" customFormat="1" hidden="1"/>
    <row r="1222" s="211" customFormat="1" hidden="1"/>
    <row r="1223" s="211" customFormat="1" hidden="1"/>
    <row r="1224" s="211" customFormat="1" hidden="1"/>
    <row r="1225" s="211" customFormat="1" hidden="1"/>
    <row r="1226" s="211" customFormat="1" hidden="1"/>
    <row r="1227" s="211" customFormat="1" hidden="1"/>
    <row r="1228" s="211" customFormat="1" hidden="1"/>
    <row r="1229" s="211" customFormat="1" hidden="1"/>
    <row r="1230" s="211" customFormat="1" hidden="1"/>
    <row r="1231" s="211" customFormat="1" hidden="1"/>
    <row r="1232" s="211" customFormat="1" hidden="1"/>
    <row r="1233" s="211" customFormat="1" hidden="1"/>
    <row r="1234" s="211" customFormat="1" hidden="1"/>
    <row r="1235" s="211" customFormat="1" hidden="1"/>
    <row r="1236" s="211" customFormat="1" hidden="1"/>
    <row r="1237" s="211" customFormat="1" hidden="1"/>
    <row r="1238" s="211" customFormat="1" hidden="1"/>
    <row r="1239" s="211" customFormat="1" hidden="1"/>
    <row r="1240" s="211" customFormat="1" hidden="1"/>
    <row r="1241" s="211" customFormat="1" hidden="1"/>
    <row r="1242" s="211" customFormat="1" hidden="1"/>
    <row r="1243" s="211" customFormat="1" hidden="1"/>
    <row r="1244" s="211" customFormat="1" hidden="1"/>
    <row r="1245" s="211" customFormat="1" hidden="1"/>
    <row r="1246" s="211" customFormat="1" hidden="1"/>
    <row r="1247" s="211" customFormat="1" hidden="1"/>
    <row r="1248" s="211" customFormat="1" hidden="1"/>
    <row r="1249" s="211" customFormat="1" hidden="1"/>
    <row r="1250" s="211" customFormat="1" hidden="1"/>
    <row r="1251" s="211" customFormat="1" hidden="1"/>
    <row r="1252" s="211" customFormat="1" hidden="1"/>
    <row r="1253" s="211" customFormat="1" hidden="1"/>
    <row r="1254" s="211" customFormat="1" hidden="1"/>
    <row r="1255" s="211" customFormat="1" hidden="1"/>
    <row r="1256" s="211" customFormat="1" hidden="1"/>
    <row r="1257" s="211" customFormat="1" hidden="1"/>
    <row r="1258" s="211" customFormat="1" hidden="1"/>
    <row r="1259" s="211" customFormat="1" hidden="1"/>
    <row r="1260" s="211" customFormat="1" hidden="1"/>
    <row r="1261" s="211" customFormat="1" hidden="1"/>
    <row r="1262" s="211" customFormat="1" hidden="1"/>
    <row r="1263" s="211" customFormat="1" hidden="1"/>
    <row r="1264" s="211" customFormat="1" hidden="1"/>
    <row r="1265" s="211" customFormat="1" hidden="1"/>
    <row r="1266" s="211" customFormat="1" hidden="1"/>
    <row r="1267" s="211" customFormat="1" hidden="1"/>
    <row r="1268" s="211" customFormat="1" hidden="1"/>
    <row r="1269" s="211" customFormat="1" hidden="1"/>
    <row r="1270" s="211" customFormat="1" hidden="1"/>
    <row r="1271" s="211" customFormat="1" hidden="1"/>
    <row r="1272" s="211" customFormat="1" hidden="1"/>
    <row r="1273" s="211" customFormat="1" hidden="1"/>
    <row r="1274" s="211" customFormat="1" hidden="1"/>
    <row r="1275" s="211" customFormat="1" hidden="1"/>
    <row r="1276" s="211" customFormat="1" hidden="1"/>
    <row r="1277" s="211" customFormat="1" hidden="1"/>
    <row r="1278" s="211" customFormat="1" hidden="1"/>
    <row r="1279" s="211" customFormat="1" hidden="1"/>
    <row r="1280" s="211" customFormat="1" hidden="1"/>
    <row r="1281" s="211" customFormat="1" hidden="1"/>
    <row r="1282" s="211" customFormat="1" hidden="1"/>
    <row r="1283" s="211" customFormat="1" hidden="1"/>
    <row r="1284" s="211" customFormat="1" hidden="1"/>
    <row r="1285" s="211" customFormat="1" hidden="1"/>
    <row r="1286" s="211" customFormat="1" hidden="1"/>
    <row r="1287" s="211" customFormat="1" hidden="1"/>
    <row r="1288" s="211" customFormat="1" hidden="1"/>
    <row r="1289" s="211" customFormat="1" hidden="1"/>
    <row r="1290" s="211" customFormat="1" hidden="1"/>
    <row r="1291" s="211" customFormat="1" hidden="1"/>
    <row r="1292" s="211" customFormat="1" hidden="1"/>
    <row r="1293" s="211" customFormat="1" hidden="1"/>
    <row r="1294" s="211" customFormat="1" hidden="1"/>
    <row r="1295" s="211" customFormat="1" hidden="1"/>
    <row r="1296" s="211" customFormat="1" hidden="1"/>
    <row r="1297" s="211" customFormat="1" hidden="1"/>
    <row r="1298" s="211" customFormat="1" hidden="1"/>
    <row r="1299" s="211" customFormat="1" hidden="1"/>
    <row r="1300" s="211" customFormat="1" hidden="1"/>
    <row r="1301" s="211" customFormat="1" hidden="1"/>
    <row r="1302" s="211" customFormat="1" hidden="1"/>
    <row r="1303" s="211" customFormat="1" hidden="1"/>
    <row r="1304" s="211" customFormat="1" hidden="1"/>
    <row r="1305" s="211" customFormat="1" hidden="1"/>
    <row r="1306" s="211" customFormat="1" hidden="1"/>
    <row r="1307" s="211" customFormat="1" hidden="1"/>
    <row r="1308" s="211" customFormat="1" hidden="1"/>
    <row r="1309" s="211" customFormat="1" hidden="1"/>
    <row r="1310" s="211" customFormat="1" hidden="1"/>
    <row r="1311" s="211" customFormat="1" hidden="1"/>
    <row r="1312" s="211" customFormat="1" hidden="1"/>
    <row r="1313" s="211" customFormat="1" hidden="1"/>
    <row r="1314" s="211" customFormat="1" hidden="1"/>
    <row r="1315" s="211" customFormat="1" hidden="1"/>
    <row r="1316" s="211" customFormat="1" hidden="1"/>
    <row r="1317" s="211" customFormat="1" hidden="1"/>
    <row r="1318" s="211" customFormat="1" hidden="1"/>
    <row r="1319" s="211" customFormat="1" hidden="1"/>
    <row r="1320" s="211" customFormat="1" hidden="1"/>
    <row r="1321" s="211" customFormat="1" hidden="1"/>
    <row r="1322" s="211" customFormat="1" hidden="1"/>
    <row r="1323" s="211" customFormat="1" hidden="1"/>
    <row r="1324" s="211" customFormat="1" hidden="1"/>
    <row r="1325" s="211" customFormat="1" hidden="1"/>
    <row r="1326" s="211" customFormat="1" hidden="1"/>
    <row r="1327" s="211" customFormat="1" hidden="1"/>
    <row r="1328" s="211" customFormat="1" hidden="1"/>
    <row r="1329" s="211" customFormat="1" hidden="1"/>
    <row r="1330" s="211" customFormat="1" hidden="1"/>
    <row r="1331" s="211" customFormat="1" hidden="1"/>
    <row r="1332" s="211" customFormat="1" hidden="1"/>
    <row r="1333" s="211" customFormat="1" hidden="1"/>
    <row r="1334" s="211" customFormat="1" hidden="1"/>
    <row r="1335" s="211" customFormat="1" hidden="1"/>
    <row r="1336" s="211" customFormat="1" hidden="1"/>
    <row r="1337" s="211" customFormat="1" hidden="1"/>
    <row r="1338" s="211" customFormat="1" hidden="1"/>
    <row r="1339" s="211" customFormat="1" hidden="1"/>
    <row r="1340" s="211" customFormat="1" hidden="1"/>
    <row r="1341" s="211" customFormat="1" hidden="1"/>
    <row r="1342" s="211" customFormat="1" hidden="1"/>
    <row r="1343" s="211" customFormat="1" hidden="1"/>
    <row r="1344" s="211" customFormat="1" hidden="1"/>
    <row r="1345" s="211" customFormat="1" hidden="1"/>
    <row r="1346" s="211" customFormat="1" hidden="1"/>
    <row r="1347" s="211" customFormat="1" hidden="1"/>
    <row r="1348" s="211" customFormat="1" hidden="1"/>
    <row r="1349" s="211" customFormat="1" hidden="1"/>
    <row r="1350" s="211" customFormat="1" hidden="1"/>
    <row r="1351" s="211" customFormat="1" hidden="1"/>
    <row r="1352" s="211" customFormat="1" hidden="1"/>
    <row r="1353" s="211" customFormat="1" hidden="1"/>
    <row r="1354" s="211" customFormat="1" hidden="1"/>
    <row r="1355" s="211" customFormat="1" hidden="1"/>
    <row r="1356" s="211" customFormat="1" hidden="1"/>
    <row r="1357" s="211" customFormat="1" hidden="1"/>
    <row r="1358" s="211" customFormat="1" hidden="1"/>
    <row r="1359" s="211" customFormat="1" hidden="1"/>
    <row r="1360" s="211" customFormat="1" hidden="1"/>
    <row r="1361" s="211" customFormat="1" hidden="1"/>
    <row r="1362" s="211" customFormat="1" hidden="1"/>
    <row r="1363" s="211" customFormat="1" hidden="1"/>
    <row r="1364" s="211" customFormat="1" hidden="1"/>
    <row r="1365" s="211" customFormat="1" hidden="1"/>
    <row r="1366" s="211" customFormat="1" hidden="1"/>
    <row r="1367" s="211" customFormat="1" hidden="1"/>
    <row r="1368" s="211" customFormat="1" hidden="1"/>
    <row r="1369" s="211" customFormat="1" hidden="1"/>
    <row r="1370" s="211" customFormat="1" hidden="1"/>
    <row r="1371" s="211" customFormat="1" hidden="1"/>
    <row r="1372" s="211" customFormat="1" hidden="1"/>
    <row r="1373" s="211" customFormat="1" hidden="1"/>
    <row r="1374" s="211" customFormat="1" hidden="1"/>
    <row r="1375" s="211" customFormat="1" hidden="1"/>
    <row r="1376" s="211" customFormat="1" hidden="1"/>
    <row r="1377" s="211" customFormat="1" hidden="1"/>
    <row r="1378" s="211" customFormat="1" hidden="1"/>
    <row r="1379" s="211" customFormat="1" hidden="1"/>
    <row r="1380" s="211" customFormat="1" hidden="1"/>
    <row r="1381" s="211" customFormat="1" hidden="1"/>
    <row r="1382" s="211" customFormat="1" hidden="1"/>
    <row r="1383" s="211" customFormat="1" hidden="1"/>
    <row r="1384" s="211" customFormat="1" hidden="1"/>
    <row r="1385" s="211" customFormat="1" hidden="1"/>
    <row r="1386" s="211" customFormat="1" hidden="1"/>
    <row r="1387" s="211" customFormat="1" hidden="1"/>
    <row r="1388" s="211" customFormat="1" hidden="1"/>
    <row r="1389" s="211" customFormat="1" hidden="1"/>
    <row r="1390" s="211" customFormat="1" hidden="1"/>
    <row r="1391" s="211" customFormat="1" hidden="1"/>
    <row r="1392" s="211" customFormat="1" hidden="1"/>
    <row r="1393" s="211" customFormat="1" hidden="1"/>
    <row r="1394" s="211" customFormat="1" hidden="1"/>
    <row r="1395" s="211" customFormat="1" hidden="1"/>
    <row r="1396" s="211" customFormat="1" hidden="1"/>
    <row r="1397" s="211" customFormat="1" hidden="1"/>
    <row r="1398" s="211" customFormat="1" hidden="1"/>
    <row r="1399" s="211" customFormat="1" hidden="1"/>
    <row r="1400" s="211" customFormat="1" hidden="1"/>
    <row r="1401" s="211" customFormat="1" hidden="1"/>
    <row r="1402" s="211" customFormat="1" hidden="1"/>
    <row r="1403" s="211" customFormat="1" hidden="1"/>
    <row r="1404" s="211" customFormat="1" hidden="1"/>
    <row r="1405" s="211" customFormat="1" hidden="1"/>
    <row r="1406" s="211" customFormat="1" hidden="1"/>
    <row r="1407" s="211" customFormat="1" hidden="1"/>
    <row r="1408" s="211" customFormat="1" hidden="1"/>
    <row r="1409" s="211" customFormat="1" hidden="1"/>
    <row r="1410" s="211" customFormat="1" hidden="1"/>
    <row r="1411" s="211" customFormat="1" hidden="1"/>
    <row r="1412" s="211" customFormat="1" hidden="1"/>
    <row r="1413" s="211" customFormat="1" hidden="1"/>
    <row r="1414" s="211" customFormat="1" hidden="1"/>
    <row r="1415" s="211" customFormat="1" hidden="1"/>
    <row r="1416" s="211" customFormat="1" hidden="1"/>
    <row r="1417" s="211" customFormat="1" hidden="1"/>
    <row r="1418" s="211" customFormat="1" hidden="1"/>
    <row r="1419" s="211" customFormat="1" hidden="1"/>
    <row r="1420" s="211" customFormat="1" hidden="1"/>
    <row r="1421" s="211" customFormat="1" hidden="1"/>
    <row r="1422" s="211" customFormat="1" hidden="1"/>
    <row r="1423" s="211" customFormat="1" hidden="1"/>
    <row r="1424" s="211" customFormat="1" hidden="1"/>
    <row r="1425" s="211" customFormat="1" hidden="1"/>
    <row r="1426" s="211" customFormat="1" hidden="1"/>
    <row r="1427" s="211" customFormat="1" hidden="1"/>
    <row r="1428" s="211" customFormat="1" hidden="1"/>
    <row r="1429" s="211" customFormat="1" hidden="1"/>
    <row r="1430" s="211" customFormat="1" hidden="1"/>
    <row r="1431" s="211" customFormat="1" hidden="1"/>
    <row r="1432" s="211" customFormat="1" hidden="1"/>
    <row r="1433" s="211" customFormat="1" hidden="1"/>
    <row r="1434" s="211" customFormat="1" hidden="1"/>
    <row r="1435" s="211" customFormat="1" hidden="1"/>
    <row r="1436" s="211" customFormat="1" hidden="1"/>
    <row r="1437" s="211" customFormat="1" hidden="1"/>
    <row r="1438" s="211" customFormat="1" hidden="1"/>
    <row r="1439" s="211" customFormat="1" hidden="1"/>
    <row r="1440" s="211" customFormat="1" hidden="1"/>
    <row r="1441" s="211" customFormat="1" hidden="1"/>
    <row r="1442" s="211" customFormat="1" hidden="1"/>
    <row r="1443" s="211" customFormat="1" hidden="1"/>
    <row r="1444" s="211" customFormat="1" hidden="1"/>
    <row r="1445" s="211" customFormat="1" hidden="1"/>
    <row r="1446" s="211" customFormat="1" hidden="1"/>
    <row r="1447" s="211" customFormat="1" hidden="1"/>
    <row r="1448" s="211" customFormat="1" hidden="1"/>
    <row r="1449" s="211" customFormat="1" hidden="1"/>
    <row r="1450" s="211" customFormat="1" hidden="1"/>
    <row r="1451" s="211" customFormat="1" hidden="1"/>
    <row r="1452" s="211" customFormat="1" hidden="1"/>
    <row r="1453" s="211" customFormat="1" hidden="1"/>
    <row r="1454" s="211" customFormat="1" hidden="1"/>
    <row r="1455" s="211" customFormat="1" hidden="1"/>
    <row r="1456" s="211" customFormat="1" hidden="1"/>
    <row r="1457" s="211" customFormat="1" hidden="1"/>
    <row r="1458" s="211" customFormat="1" hidden="1"/>
    <row r="1459" s="211" customFormat="1" hidden="1"/>
    <row r="1460" s="211" customFormat="1" hidden="1"/>
    <row r="1461" s="211" customFormat="1" hidden="1"/>
    <row r="1462" s="211" customFormat="1" hidden="1"/>
    <row r="1463" s="211" customFormat="1" hidden="1"/>
    <row r="1464" s="211" customFormat="1" hidden="1"/>
    <row r="1465" s="211" customFormat="1" hidden="1"/>
    <row r="1466" s="211" customFormat="1" hidden="1"/>
    <row r="1467" s="211" customFormat="1" hidden="1"/>
    <row r="1468" s="211" customFormat="1" hidden="1"/>
    <row r="1469" s="211" customFormat="1" hidden="1"/>
    <row r="1470" s="211" customFormat="1" hidden="1"/>
    <row r="1471" s="211" customFormat="1" hidden="1"/>
    <row r="1472" s="211" customFormat="1" hidden="1"/>
    <row r="1473" s="211" customFormat="1" hidden="1"/>
    <row r="1474" s="211" customFormat="1" hidden="1"/>
    <row r="1475" s="211" customFormat="1" hidden="1"/>
    <row r="1476" s="211" customFormat="1" hidden="1"/>
    <row r="1477" s="211" customFormat="1" hidden="1"/>
    <row r="1478" s="211" customFormat="1" hidden="1"/>
    <row r="1479" s="211" customFormat="1" hidden="1"/>
    <row r="1480" s="211" customFormat="1" hidden="1"/>
    <row r="1481" s="211" customFormat="1" hidden="1"/>
    <row r="1482" s="211" customFormat="1" hidden="1"/>
    <row r="1483" s="211" customFormat="1" hidden="1"/>
    <row r="1484" s="211" customFormat="1" hidden="1"/>
    <row r="1485" s="211" customFormat="1" hidden="1"/>
    <row r="1486" s="211" customFormat="1" hidden="1"/>
    <row r="1487" s="211" customFormat="1" hidden="1"/>
    <row r="1488" s="211" customFormat="1" hidden="1"/>
    <row r="1489" s="211" customFormat="1" hidden="1"/>
    <row r="1490" s="211" customFormat="1" hidden="1"/>
    <row r="1491" s="211" customFormat="1" hidden="1"/>
    <row r="1492" s="211" customFormat="1" hidden="1"/>
    <row r="1493" s="211" customFormat="1" hidden="1"/>
    <row r="1494" s="211" customFormat="1" hidden="1"/>
    <row r="1495" s="211" customFormat="1" hidden="1"/>
    <row r="1496" s="211" customFormat="1" hidden="1"/>
    <row r="1497" s="211" customFormat="1" hidden="1"/>
    <row r="1498" s="211" customFormat="1" hidden="1"/>
    <row r="1499" s="211" customFormat="1" hidden="1"/>
    <row r="1500" s="211" customFormat="1" hidden="1"/>
    <row r="1501" s="211" customFormat="1" hidden="1"/>
    <row r="1502" s="211" customFormat="1" hidden="1"/>
    <row r="1503" s="211" customFormat="1" hidden="1"/>
    <row r="1504" s="211" customFormat="1" hidden="1"/>
    <row r="1505" s="211" customFormat="1" hidden="1"/>
    <row r="1506" s="211" customFormat="1" hidden="1"/>
    <row r="1507" s="211" customFormat="1" hidden="1"/>
    <row r="1508" s="211" customFormat="1" hidden="1"/>
    <row r="1509" s="211" customFormat="1" hidden="1"/>
    <row r="1510" s="211" customFormat="1" hidden="1"/>
    <row r="1511" s="211" customFormat="1" hidden="1"/>
    <row r="1512" s="211" customFormat="1" hidden="1"/>
    <row r="1513" s="211" customFormat="1" hidden="1"/>
    <row r="1514" s="211" customFormat="1" hidden="1"/>
    <row r="1515" s="211" customFormat="1" hidden="1"/>
    <row r="1516" s="211" customFormat="1" hidden="1"/>
    <row r="1517" s="211" customFormat="1" hidden="1"/>
    <row r="1518" s="211" customFormat="1" hidden="1"/>
    <row r="1519" s="211" customFormat="1" hidden="1"/>
    <row r="1520" s="211" customFormat="1" hidden="1"/>
    <row r="1521" s="211" customFormat="1" hidden="1"/>
    <row r="1522" s="211" customFormat="1" hidden="1"/>
    <row r="1523" s="211" customFormat="1" hidden="1"/>
    <row r="1524" s="211" customFormat="1" hidden="1"/>
    <row r="1525" s="211" customFormat="1" hidden="1"/>
    <row r="1526" s="211" customFormat="1" hidden="1"/>
    <row r="1527" s="211" customFormat="1" hidden="1"/>
    <row r="1528" s="211" customFormat="1" hidden="1"/>
    <row r="1529" s="211" customFormat="1" hidden="1"/>
    <row r="1530" s="211" customFormat="1" hidden="1"/>
    <row r="1531" s="211" customFormat="1" hidden="1"/>
    <row r="1532" s="211" customFormat="1" hidden="1"/>
    <row r="1533" s="211" customFormat="1" hidden="1"/>
    <row r="1534" s="211" customFormat="1" hidden="1"/>
    <row r="1535" s="211" customFormat="1" hidden="1"/>
    <row r="1536" s="211" customFormat="1" hidden="1"/>
    <row r="1537" s="211" customFormat="1" hidden="1"/>
    <row r="1538" s="211" customFormat="1" hidden="1"/>
    <row r="1539" s="211" customFormat="1" hidden="1"/>
    <row r="1540" s="211" customFormat="1" hidden="1"/>
    <row r="1541" s="211" customFormat="1" hidden="1"/>
    <row r="1542" s="211" customFormat="1" hidden="1"/>
    <row r="1543" s="211" customFormat="1" hidden="1"/>
    <row r="1544" s="211" customFormat="1" hidden="1"/>
    <row r="1545" s="211" customFormat="1" hidden="1"/>
    <row r="1546" s="211" customFormat="1" hidden="1"/>
    <row r="1547" s="211" customFormat="1" hidden="1"/>
    <row r="1548" s="211" customFormat="1" hidden="1"/>
    <row r="1549" s="211" customFormat="1" hidden="1"/>
    <row r="1550" s="211" customFormat="1" hidden="1"/>
    <row r="1551" s="211" customFormat="1" hidden="1"/>
    <row r="1552" s="211" customFormat="1" hidden="1"/>
    <row r="1553" s="211" customFormat="1" hidden="1"/>
    <row r="1554" s="211" customFormat="1" hidden="1"/>
    <row r="1555" s="211" customFormat="1" hidden="1"/>
    <row r="1556" s="211" customFormat="1" hidden="1"/>
    <row r="1557" s="211" customFormat="1" hidden="1"/>
    <row r="1558" s="211" customFormat="1" hidden="1"/>
    <row r="1559" s="211" customFormat="1" hidden="1"/>
    <row r="1560" s="211" customFormat="1" hidden="1"/>
    <row r="1561" s="211" customFormat="1" hidden="1"/>
    <row r="1562" s="211" customFormat="1" hidden="1"/>
    <row r="1563" s="211" customFormat="1" hidden="1"/>
    <row r="1564" s="211" customFormat="1" hidden="1"/>
    <row r="1565" s="211" customFormat="1" hidden="1"/>
    <row r="1566" s="211" customFormat="1" hidden="1"/>
    <row r="1567" s="211" customFormat="1" hidden="1"/>
    <row r="1568" s="211" customFormat="1" hidden="1"/>
    <row r="1569" s="211" customFormat="1" hidden="1"/>
    <row r="1570" s="211" customFormat="1" hidden="1"/>
    <row r="1571" s="211" customFormat="1" hidden="1"/>
    <row r="1572" s="211" customFormat="1" hidden="1"/>
    <row r="1573" s="211" customFormat="1" hidden="1"/>
    <row r="1574" s="211" customFormat="1" hidden="1"/>
    <row r="1575" s="211" customFormat="1" hidden="1"/>
    <row r="1576" s="211" customFormat="1" hidden="1"/>
    <row r="1577" s="211" customFormat="1" hidden="1"/>
    <row r="1578" s="211" customFormat="1" hidden="1"/>
    <row r="1579" s="211" customFormat="1" hidden="1"/>
    <row r="1580" s="211" customFormat="1" hidden="1"/>
    <row r="1581" s="211" customFormat="1" hidden="1"/>
    <row r="1582" s="211" customFormat="1" hidden="1"/>
    <row r="1583" s="211" customFormat="1" hidden="1"/>
    <row r="1584" s="211" customFormat="1" hidden="1"/>
    <row r="1585" s="211" customFormat="1" hidden="1"/>
    <row r="1586" s="211" customFormat="1" hidden="1"/>
    <row r="1587" s="211" customFormat="1" hidden="1"/>
    <row r="1588" s="211" customFormat="1" hidden="1"/>
    <row r="1589" s="211" customFormat="1" hidden="1"/>
    <row r="1590" s="211" customFormat="1" hidden="1"/>
    <row r="1591" s="211" customFormat="1" hidden="1"/>
    <row r="1592" s="211" customFormat="1" hidden="1"/>
    <row r="1593" s="211" customFormat="1" hidden="1"/>
    <row r="1594" s="211" customFormat="1" hidden="1"/>
    <row r="1595" s="211" customFormat="1" hidden="1"/>
    <row r="1596" s="211" customFormat="1" hidden="1"/>
    <row r="1597" s="211" customFormat="1" hidden="1"/>
    <row r="1598" s="211" customFormat="1" hidden="1"/>
    <row r="1599" s="211" customFormat="1" hidden="1"/>
    <row r="1600" s="211" customFormat="1" hidden="1"/>
    <row r="1601" s="211" customFormat="1" hidden="1"/>
    <row r="1602" s="211" customFormat="1" hidden="1"/>
    <row r="1603" s="211" customFormat="1" hidden="1"/>
    <row r="1604" s="211" customFormat="1" hidden="1"/>
    <row r="1605" s="211" customFormat="1" hidden="1"/>
    <row r="1606" s="211" customFormat="1" hidden="1"/>
    <row r="1607" s="211" customFormat="1" hidden="1"/>
    <row r="1608" s="211" customFormat="1" hidden="1"/>
    <row r="1609" s="211" customFormat="1" hidden="1"/>
    <row r="1610" s="211" customFormat="1" hidden="1"/>
    <row r="1611" s="211" customFormat="1" hidden="1"/>
    <row r="1612" s="211" customFormat="1" hidden="1"/>
    <row r="1613" s="211" customFormat="1" hidden="1"/>
    <row r="1614" s="211" customFormat="1" hidden="1"/>
    <row r="1615" s="211" customFormat="1" hidden="1"/>
    <row r="1616" s="211" customFormat="1" hidden="1"/>
    <row r="1617" s="211" customFormat="1" hidden="1"/>
    <row r="1618" s="211" customFormat="1" hidden="1"/>
    <row r="1619" s="211" customFormat="1" hidden="1"/>
    <row r="1620" s="211" customFormat="1" hidden="1"/>
    <row r="1621" s="211" customFormat="1" hidden="1"/>
    <row r="1622" s="211" customFormat="1" hidden="1"/>
    <row r="1623" s="211" customFormat="1" hidden="1"/>
    <row r="1624" s="211" customFormat="1" hidden="1"/>
    <row r="1625" s="211" customFormat="1" hidden="1"/>
    <row r="1626" s="211" customFormat="1" hidden="1"/>
    <row r="1627" s="211" customFormat="1" hidden="1"/>
    <row r="1628" s="211" customFormat="1" hidden="1"/>
    <row r="1629" s="211" customFormat="1" hidden="1"/>
    <row r="1630" s="211" customFormat="1" hidden="1"/>
    <row r="1631" s="211" customFormat="1" hidden="1"/>
    <row r="1632" s="211" customFormat="1" hidden="1"/>
    <row r="1633" s="211" customFormat="1" hidden="1"/>
    <row r="1634" s="211" customFormat="1" hidden="1"/>
    <row r="1635" s="211" customFormat="1" hidden="1"/>
    <row r="1636" s="211" customFormat="1" hidden="1"/>
    <row r="1637" s="211" customFormat="1" hidden="1"/>
    <row r="1638" s="211" customFormat="1" hidden="1"/>
    <row r="1639" s="211" customFormat="1" hidden="1"/>
    <row r="1640" s="211" customFormat="1" hidden="1"/>
    <row r="1641" s="211" customFormat="1" hidden="1"/>
    <row r="1642" s="211" customFormat="1" hidden="1"/>
    <row r="1643" s="211" customFormat="1" hidden="1"/>
    <row r="1644" s="211" customFormat="1" hidden="1"/>
    <row r="1645" s="211" customFormat="1" hidden="1"/>
    <row r="1646" s="211" customFormat="1" hidden="1"/>
    <row r="1647" s="211" customFormat="1" hidden="1"/>
    <row r="1648" s="211" customFormat="1" hidden="1"/>
    <row r="1649" s="211" customFormat="1" hidden="1"/>
    <row r="1650" s="211" customFormat="1" hidden="1"/>
    <row r="1651" s="211" customFormat="1" hidden="1"/>
    <row r="1652" s="211" customFormat="1" hidden="1"/>
    <row r="1653" s="211" customFormat="1" hidden="1"/>
    <row r="1654" s="211" customFormat="1" hidden="1"/>
    <row r="1655" s="211" customFormat="1" hidden="1"/>
    <row r="1656" s="211" customFormat="1" hidden="1"/>
    <row r="1657" s="211" customFormat="1" hidden="1"/>
    <row r="1658" s="211" customFormat="1" hidden="1"/>
    <row r="1659" s="211" customFormat="1" hidden="1"/>
    <row r="1660" s="211" customFormat="1" hidden="1"/>
    <row r="1661" s="211" customFormat="1" hidden="1"/>
    <row r="1662" s="211" customFormat="1" hidden="1"/>
    <row r="1663" s="211" customFormat="1" hidden="1"/>
    <row r="1664" s="211" customFormat="1" hidden="1"/>
    <row r="1665" s="211" customFormat="1" hidden="1"/>
    <row r="1666" s="211" customFormat="1" hidden="1"/>
    <row r="1667" s="211" customFormat="1" hidden="1"/>
    <row r="1668" s="211" customFormat="1" hidden="1"/>
    <row r="1669" s="211" customFormat="1" hidden="1"/>
    <row r="1670" s="211" customFormat="1" hidden="1"/>
    <row r="1671" s="211" customFormat="1" hidden="1"/>
    <row r="1672" s="211" customFormat="1" hidden="1"/>
    <row r="1673" s="211" customFormat="1" hidden="1"/>
    <row r="1674" s="211" customFormat="1" hidden="1"/>
    <row r="1675" s="211" customFormat="1" hidden="1"/>
    <row r="1676" s="211" customFormat="1" hidden="1"/>
    <row r="1677" s="211" customFormat="1" hidden="1"/>
    <row r="1678" s="211" customFormat="1" hidden="1"/>
    <row r="1679" s="211" customFormat="1" hidden="1"/>
    <row r="1680" s="211" customFormat="1" hidden="1"/>
    <row r="1681" s="211" customFormat="1" hidden="1"/>
    <row r="1682" s="211" customFormat="1" hidden="1"/>
    <row r="1683" s="211" customFormat="1" hidden="1"/>
    <row r="1684" s="211" customFormat="1" hidden="1"/>
    <row r="1685" s="211" customFormat="1" hidden="1"/>
    <row r="1686" s="211" customFormat="1" hidden="1"/>
    <row r="1687" s="211" customFormat="1" hidden="1"/>
    <row r="1688" s="211" customFormat="1" hidden="1"/>
    <row r="1689" s="211" customFormat="1" hidden="1"/>
    <row r="1690" s="211" customFormat="1" hidden="1"/>
    <row r="1691" s="211" customFormat="1" hidden="1"/>
    <row r="1692" s="211" customFormat="1" hidden="1"/>
    <row r="1693" s="211" customFormat="1" hidden="1"/>
    <row r="1694" s="211" customFormat="1" hidden="1"/>
    <row r="1695" s="211" customFormat="1" hidden="1"/>
    <row r="1696" s="211" customFormat="1" hidden="1"/>
    <row r="1697" s="211" customFormat="1" hidden="1"/>
    <row r="1698" s="211" customFormat="1" hidden="1"/>
    <row r="1699" s="211" customFormat="1" hidden="1"/>
    <row r="1700" s="211" customFormat="1" hidden="1"/>
    <row r="1701" s="211" customFormat="1" hidden="1"/>
    <row r="1702" s="211" customFormat="1" hidden="1"/>
    <row r="1703" s="211" customFormat="1" hidden="1"/>
    <row r="1704" s="211" customFormat="1" hidden="1"/>
    <row r="1705" s="211" customFormat="1" hidden="1"/>
    <row r="1706" s="211" customFormat="1" hidden="1"/>
    <row r="1707" s="211" customFormat="1" hidden="1"/>
    <row r="1708" s="211" customFormat="1" hidden="1"/>
    <row r="1709" s="211" customFormat="1" hidden="1"/>
    <row r="1710" s="211" customFormat="1" hidden="1"/>
    <row r="1711" s="211" customFormat="1" hidden="1"/>
    <row r="1712" s="211" customFormat="1" hidden="1"/>
    <row r="1713" s="211" customFormat="1" hidden="1"/>
    <row r="1714" s="211" customFormat="1" hidden="1"/>
    <row r="1715" s="211" customFormat="1" hidden="1"/>
    <row r="1716" s="211" customFormat="1" hidden="1"/>
    <row r="1717" s="211" customFormat="1" hidden="1"/>
    <row r="1718" s="211" customFormat="1" hidden="1"/>
    <row r="1719" s="211" customFormat="1" hidden="1"/>
    <row r="1720" s="211" customFormat="1" hidden="1"/>
    <row r="1721" s="211" customFormat="1" hidden="1"/>
    <row r="1722" s="211" customFormat="1" hidden="1"/>
    <row r="1723" s="211" customFormat="1" hidden="1"/>
    <row r="1724" s="211" customFormat="1" hidden="1"/>
    <row r="1725" s="211" customFormat="1" hidden="1"/>
    <row r="1726" s="211" customFormat="1" hidden="1"/>
    <row r="1727" s="211" customFormat="1" hidden="1"/>
    <row r="1728" s="211" customFormat="1" hidden="1"/>
    <row r="1729" s="211" customFormat="1" hidden="1"/>
    <row r="1730" s="211" customFormat="1" hidden="1"/>
    <row r="1731" s="211" customFormat="1" hidden="1"/>
    <row r="1732" s="211" customFormat="1" hidden="1"/>
    <row r="1733" s="211" customFormat="1" hidden="1"/>
    <row r="1734" s="211" customFormat="1" hidden="1"/>
    <row r="1735" s="211" customFormat="1" hidden="1"/>
    <row r="1736" s="211" customFormat="1" hidden="1"/>
    <row r="1737" s="211" customFormat="1" hidden="1"/>
    <row r="1738" s="211" customFormat="1" hidden="1"/>
    <row r="1739" s="211" customFormat="1" hidden="1"/>
    <row r="1740" s="211" customFormat="1" hidden="1"/>
    <row r="1741" s="211" customFormat="1" hidden="1"/>
    <row r="1742" s="211" customFormat="1" hidden="1"/>
    <row r="1743" s="211" customFormat="1" hidden="1"/>
    <row r="1744" s="211" customFormat="1" hidden="1"/>
    <row r="1745" s="211" customFormat="1" hidden="1"/>
    <row r="1746" s="211" customFormat="1" hidden="1"/>
    <row r="1747" s="211" customFormat="1" hidden="1"/>
    <row r="1748" s="211" customFormat="1" hidden="1"/>
    <row r="1749" s="211" customFormat="1" hidden="1"/>
    <row r="1750" s="211" customFormat="1" hidden="1"/>
    <row r="1751" s="211" customFormat="1" hidden="1"/>
    <row r="1752" s="211" customFormat="1" hidden="1"/>
    <row r="1753" s="211" customFormat="1" hidden="1"/>
    <row r="1754" s="211" customFormat="1" hidden="1"/>
    <row r="1755" s="211" customFormat="1" hidden="1"/>
    <row r="1756" s="211" customFormat="1" hidden="1"/>
    <row r="1757" s="211" customFormat="1" hidden="1"/>
    <row r="1758" s="211" customFormat="1" hidden="1"/>
    <row r="1759" s="211" customFormat="1" hidden="1"/>
    <row r="1760" s="211" customFormat="1" hidden="1"/>
    <row r="1761" s="211" customFormat="1" hidden="1"/>
    <row r="1762" s="211" customFormat="1" hidden="1"/>
    <row r="1763" s="211" customFormat="1" hidden="1"/>
    <row r="1764" s="211" customFormat="1" hidden="1"/>
    <row r="1765" s="211" customFormat="1" hidden="1"/>
    <row r="1766" s="211" customFormat="1" hidden="1"/>
    <row r="1767" s="211" customFormat="1" hidden="1"/>
    <row r="1768" s="211" customFormat="1" hidden="1"/>
    <row r="1769" s="211" customFormat="1" hidden="1"/>
    <row r="1770" s="211" customFormat="1" hidden="1"/>
    <row r="1771" s="211" customFormat="1" hidden="1"/>
    <row r="1772" s="211" customFormat="1" hidden="1"/>
    <row r="1773" s="211" customFormat="1" hidden="1"/>
    <row r="1774" s="211" customFormat="1" hidden="1"/>
    <row r="1775" s="211" customFormat="1" hidden="1"/>
    <row r="1776" s="211" customFormat="1" hidden="1"/>
    <row r="1777" s="211" customFormat="1" hidden="1"/>
    <row r="1778" s="211" customFormat="1" hidden="1"/>
    <row r="1779" s="211" customFormat="1" hidden="1"/>
    <row r="1780" s="211" customFormat="1" hidden="1"/>
    <row r="1781" s="211" customFormat="1" hidden="1"/>
    <row r="1782" s="211" customFormat="1" hidden="1"/>
    <row r="1783" s="211" customFormat="1" hidden="1"/>
    <row r="1784" s="211" customFormat="1" hidden="1"/>
    <row r="1785" s="211" customFormat="1" hidden="1"/>
    <row r="1786" s="211" customFormat="1" hidden="1"/>
    <row r="1787" s="211" customFormat="1" hidden="1"/>
    <row r="1788" s="211" customFormat="1" hidden="1"/>
    <row r="1789" s="211" customFormat="1" hidden="1"/>
    <row r="1790" s="211" customFormat="1" hidden="1"/>
    <row r="1791" s="211" customFormat="1" hidden="1"/>
    <row r="1792" s="211" customFormat="1" hidden="1"/>
    <row r="1793" s="211" customFormat="1" hidden="1"/>
    <row r="1794" s="211" customFormat="1" hidden="1"/>
    <row r="1795" s="211" customFormat="1" hidden="1"/>
    <row r="1796" s="211" customFormat="1" hidden="1"/>
    <row r="1797" s="211" customFormat="1" hidden="1"/>
    <row r="1798" s="211" customFormat="1" hidden="1"/>
    <row r="1799" s="211" customFormat="1" hidden="1"/>
    <row r="1800" s="211" customFormat="1" hidden="1"/>
    <row r="1801" s="211" customFormat="1" hidden="1"/>
    <row r="1802" s="211" customFormat="1" hidden="1"/>
    <row r="1803" s="211" customFormat="1" hidden="1"/>
    <row r="1804" s="211" customFormat="1" hidden="1"/>
    <row r="1805" s="211" customFormat="1" hidden="1"/>
    <row r="1806" s="211" customFormat="1" hidden="1"/>
    <row r="1807" s="211" customFormat="1" hidden="1"/>
    <row r="1808" s="211" customFormat="1" hidden="1"/>
    <row r="1809" s="211" customFormat="1" hidden="1"/>
    <row r="1810" s="211" customFormat="1" hidden="1"/>
    <row r="1811" s="211" customFormat="1" hidden="1"/>
    <row r="1812" s="211" customFormat="1" hidden="1"/>
    <row r="1813" s="211" customFormat="1" hidden="1"/>
    <row r="1814" s="211" customFormat="1" hidden="1"/>
    <row r="1815" s="211" customFormat="1" hidden="1"/>
    <row r="1816" s="211" customFormat="1" hidden="1"/>
    <row r="1817" s="211" customFormat="1" hidden="1"/>
    <row r="1818" s="211" customFormat="1" hidden="1"/>
    <row r="1819" s="211" customFormat="1" hidden="1"/>
    <row r="1820" s="211" customFormat="1" hidden="1"/>
    <row r="1821" s="211" customFormat="1" hidden="1"/>
    <row r="1822" s="211" customFormat="1" hidden="1"/>
    <row r="1823" s="211" customFormat="1" hidden="1"/>
    <row r="1824" s="211" customFormat="1" hidden="1"/>
    <row r="1825" s="211" customFormat="1" hidden="1"/>
    <row r="1826" s="211" customFormat="1" hidden="1"/>
    <row r="1827" s="211" customFormat="1" hidden="1"/>
    <row r="1828" s="211" customFormat="1" hidden="1"/>
    <row r="1829" s="211" customFormat="1" hidden="1"/>
    <row r="1830" s="211" customFormat="1" hidden="1"/>
    <row r="1831" s="211" customFormat="1" hidden="1"/>
    <row r="1832" s="211" customFormat="1" hidden="1"/>
    <row r="1833" s="211" customFormat="1" hidden="1"/>
    <row r="1834" s="211" customFormat="1" hidden="1"/>
    <row r="1835" s="211" customFormat="1" hidden="1"/>
    <row r="1836" s="211" customFormat="1" hidden="1"/>
    <row r="1837" s="211" customFormat="1" hidden="1"/>
    <row r="1838" s="211" customFormat="1" hidden="1"/>
    <row r="1839" s="211" customFormat="1" hidden="1"/>
    <row r="1840" s="211" customFormat="1" hidden="1"/>
    <row r="1841" s="211" customFormat="1" hidden="1"/>
    <row r="1842" s="211" customFormat="1" hidden="1"/>
    <row r="1843" s="211" customFormat="1" hidden="1"/>
    <row r="1844" s="211" customFormat="1" hidden="1"/>
    <row r="1845" s="211" customFormat="1" hidden="1"/>
    <row r="1846" s="211" customFormat="1" hidden="1"/>
    <row r="1847" s="211" customFormat="1" hidden="1"/>
    <row r="1848" s="211" customFormat="1" hidden="1"/>
    <row r="1849" s="211" customFormat="1" hidden="1"/>
    <row r="1850" s="211" customFormat="1" hidden="1"/>
    <row r="1851" s="211" customFormat="1" hidden="1"/>
    <row r="1852" s="211" customFormat="1" hidden="1"/>
    <row r="1853" s="211" customFormat="1" hidden="1"/>
    <row r="1854" s="211" customFormat="1" hidden="1"/>
    <row r="1855" s="211" customFormat="1" hidden="1"/>
    <row r="1856" s="211" customFormat="1" hidden="1"/>
    <row r="1857" s="211" customFormat="1" hidden="1"/>
    <row r="1858" s="211" customFormat="1" hidden="1"/>
    <row r="1859" s="211" customFormat="1" hidden="1"/>
    <row r="1860" s="211" customFormat="1" hidden="1"/>
    <row r="1861" s="211" customFormat="1" hidden="1"/>
    <row r="1862" s="211" customFormat="1" hidden="1"/>
    <row r="1863" s="211" customFormat="1" hidden="1"/>
    <row r="1864" s="211" customFormat="1" hidden="1"/>
    <row r="1865" s="211" customFormat="1" hidden="1"/>
    <row r="1866" s="211" customFormat="1" hidden="1"/>
    <row r="1867" s="211" customFormat="1" hidden="1"/>
    <row r="1868" s="211" customFormat="1" hidden="1"/>
    <row r="1869" s="211" customFormat="1" hidden="1"/>
    <row r="1870" s="211" customFormat="1" hidden="1"/>
    <row r="1871" s="211" customFormat="1" hidden="1"/>
    <row r="1872" s="211" customFormat="1" hidden="1"/>
    <row r="1873" s="211" customFormat="1" hidden="1"/>
    <row r="1874" s="211" customFormat="1" hidden="1"/>
    <row r="1875" s="211" customFormat="1" hidden="1"/>
    <row r="1876" s="211" customFormat="1" hidden="1"/>
    <row r="1877" s="211" customFormat="1" hidden="1"/>
    <row r="1878" s="211" customFormat="1" hidden="1"/>
    <row r="1879" s="211" customFormat="1" hidden="1"/>
    <row r="1880" s="211" customFormat="1" hidden="1"/>
    <row r="1881" s="211" customFormat="1" hidden="1"/>
    <row r="1882" s="211" customFormat="1" hidden="1"/>
    <row r="1883" s="211" customFormat="1" hidden="1"/>
    <row r="1884" s="211" customFormat="1" hidden="1"/>
    <row r="1885" s="211" customFormat="1" hidden="1"/>
    <row r="1886" s="211" customFormat="1" hidden="1"/>
    <row r="1887" s="211" customFormat="1" hidden="1"/>
    <row r="1888" s="211" customFormat="1" hidden="1"/>
    <row r="1889" s="211" customFormat="1" hidden="1"/>
    <row r="1890" s="211" customFormat="1" hidden="1"/>
    <row r="1891" s="211" customFormat="1" hidden="1"/>
    <row r="1892" s="211" customFormat="1" hidden="1"/>
    <row r="1893" s="211" customFormat="1" hidden="1"/>
    <row r="1894" s="211" customFormat="1" hidden="1"/>
    <row r="1895" s="211" customFormat="1" hidden="1"/>
    <row r="1896" s="211" customFormat="1" hidden="1"/>
    <row r="1897" s="211" customFormat="1" hidden="1"/>
    <row r="1898" s="211" customFormat="1" hidden="1"/>
    <row r="1899" s="211" customFormat="1" hidden="1"/>
    <row r="1900" s="211" customFormat="1" hidden="1"/>
    <row r="1901" s="211" customFormat="1" hidden="1"/>
    <row r="1902" s="211" customFormat="1" hidden="1"/>
    <row r="1903" s="211" customFormat="1" hidden="1"/>
    <row r="1904" s="211" customFormat="1" hidden="1"/>
    <row r="1905" s="211" customFormat="1" hidden="1"/>
    <row r="1906" s="211" customFormat="1" hidden="1"/>
    <row r="1907" s="211" customFormat="1" hidden="1"/>
    <row r="1908" s="211" customFormat="1" hidden="1"/>
    <row r="1909" s="211" customFormat="1" hidden="1"/>
    <row r="1910" s="211" customFormat="1" hidden="1"/>
    <row r="1911" s="211" customFormat="1" hidden="1"/>
    <row r="1912" s="211" customFormat="1" hidden="1"/>
    <row r="1913" s="211" customFormat="1" hidden="1"/>
    <row r="1914" s="211" customFormat="1" hidden="1"/>
    <row r="1915" s="211" customFormat="1" hidden="1"/>
    <row r="1916" s="211" customFormat="1" hidden="1"/>
    <row r="1917" s="211" customFormat="1" hidden="1"/>
    <row r="1918" s="211" customFormat="1" hidden="1"/>
    <row r="1919" s="211" customFormat="1" hidden="1"/>
    <row r="1920" s="211" customFormat="1" hidden="1"/>
    <row r="1921" s="211" customFormat="1" hidden="1"/>
    <row r="1922" s="211" customFormat="1" hidden="1"/>
    <row r="1923" s="211" customFormat="1" hidden="1"/>
    <row r="1924" s="211" customFormat="1" hidden="1"/>
    <row r="1925" s="211" customFormat="1" hidden="1"/>
    <row r="1926" s="211" customFormat="1" hidden="1"/>
    <row r="1927" s="211" customFormat="1" hidden="1"/>
    <row r="1928" s="211" customFormat="1" hidden="1"/>
    <row r="1929" s="211" customFormat="1" hidden="1"/>
    <row r="1930" s="211" customFormat="1" hidden="1"/>
    <row r="1931" s="211" customFormat="1" hidden="1"/>
    <row r="1932" s="211" customFormat="1" hidden="1"/>
    <row r="1933" s="211" customFormat="1" hidden="1"/>
    <row r="1934" s="211" customFormat="1" hidden="1"/>
    <row r="1935" s="211" customFormat="1" hidden="1"/>
    <row r="1936" s="211" customFormat="1" hidden="1"/>
    <row r="1937" s="211" customFormat="1" hidden="1"/>
    <row r="1938" s="211" customFormat="1" hidden="1"/>
    <row r="1939" s="211" customFormat="1" hidden="1"/>
    <row r="1940" s="211" customFormat="1" hidden="1"/>
    <row r="1941" s="211" customFormat="1" hidden="1"/>
    <row r="1942" s="211" customFormat="1" hidden="1"/>
    <row r="1943" s="211" customFormat="1" hidden="1"/>
    <row r="1944" s="211" customFormat="1" hidden="1"/>
    <row r="1945" s="211" customFormat="1" hidden="1"/>
    <row r="1946" s="211" customFormat="1" hidden="1"/>
    <row r="1947" s="211" customFormat="1" hidden="1"/>
    <row r="1948" s="211" customFormat="1" hidden="1"/>
    <row r="1949" s="211" customFormat="1" hidden="1"/>
    <row r="1950" s="211" customFormat="1" hidden="1"/>
    <row r="1951" s="211" customFormat="1" hidden="1"/>
    <row r="1952" s="211" customFormat="1" hidden="1"/>
    <row r="1953" s="211" customFormat="1" hidden="1"/>
    <row r="1954" s="211" customFormat="1" hidden="1"/>
    <row r="1955" s="211" customFormat="1" hidden="1"/>
    <row r="1956" s="211" customFormat="1" hidden="1"/>
    <row r="1957" s="211" customFormat="1" hidden="1"/>
    <row r="1958" s="211" customFormat="1" hidden="1"/>
    <row r="1959" s="211" customFormat="1" hidden="1"/>
    <row r="1960" s="211" customFormat="1" hidden="1"/>
    <row r="1961" s="211" customFormat="1" hidden="1"/>
    <row r="1962" s="211" customFormat="1" hidden="1"/>
    <row r="1963" s="211" customFormat="1" hidden="1"/>
    <row r="1964" s="211" customFormat="1" hidden="1"/>
    <row r="1965" s="211" customFormat="1" hidden="1"/>
    <row r="1966" s="211" customFormat="1" hidden="1"/>
    <row r="1967" s="211" customFormat="1" hidden="1"/>
    <row r="1968" s="211" customFormat="1" hidden="1"/>
    <row r="1969" s="211" customFormat="1" hidden="1"/>
    <row r="1970" s="211" customFormat="1" hidden="1"/>
    <row r="1971" s="211" customFormat="1" hidden="1"/>
    <row r="1972" s="211" customFormat="1" hidden="1"/>
    <row r="1973" s="211" customFormat="1" hidden="1"/>
    <row r="1974" s="211" customFormat="1" hidden="1"/>
    <row r="1975" s="211" customFormat="1" hidden="1"/>
    <row r="1976" s="211" customFormat="1" hidden="1"/>
    <row r="1977" s="211" customFormat="1" hidden="1"/>
    <row r="1978" s="211" customFormat="1" hidden="1"/>
    <row r="1979" s="211" customFormat="1" hidden="1"/>
    <row r="1980" s="211" customFormat="1" hidden="1"/>
    <row r="1981" s="211" customFormat="1" hidden="1"/>
    <row r="1982" s="211" customFormat="1" hidden="1"/>
    <row r="1983" s="211" customFormat="1" hidden="1"/>
    <row r="1984" s="211" customFormat="1" hidden="1"/>
    <row r="1985" s="211" customFormat="1" hidden="1"/>
    <row r="1986" s="211" customFormat="1" hidden="1"/>
    <row r="1987" s="211" customFormat="1" hidden="1"/>
    <row r="1988" s="211" customFormat="1" hidden="1"/>
    <row r="1989" s="211" customFormat="1" hidden="1"/>
    <row r="1990" s="211" customFormat="1" hidden="1"/>
    <row r="1991" s="211" customFormat="1" hidden="1"/>
    <row r="1992" s="211" customFormat="1" hidden="1"/>
    <row r="1993" s="211" customFormat="1" hidden="1"/>
    <row r="1994" s="211" customFormat="1" hidden="1"/>
    <row r="1995" s="211" customFormat="1" hidden="1"/>
    <row r="1996" s="211" customFormat="1" hidden="1"/>
    <row r="1997" s="211" customFormat="1" hidden="1"/>
    <row r="1998" s="211" customFormat="1" hidden="1"/>
    <row r="1999" s="211" customFormat="1" hidden="1"/>
    <row r="2000" s="211" customFormat="1" hidden="1"/>
    <row r="2001" s="211" customFormat="1" hidden="1"/>
    <row r="2002" s="211" customFormat="1" hidden="1"/>
    <row r="2003" s="211" customFormat="1" hidden="1"/>
    <row r="2004" s="211" customFormat="1" hidden="1"/>
    <row r="2005" s="211" customFormat="1" hidden="1"/>
    <row r="2006" s="211" customFormat="1" hidden="1"/>
    <row r="2007" s="211" customFormat="1" hidden="1"/>
    <row r="2008" s="211" customFormat="1" hidden="1"/>
    <row r="2009" s="211" customFormat="1" hidden="1"/>
    <row r="2010" s="211" customFormat="1" hidden="1"/>
    <row r="2011" s="211" customFormat="1" hidden="1"/>
    <row r="2012" s="211" customFormat="1" hidden="1"/>
    <row r="2013" s="211" customFormat="1" hidden="1"/>
    <row r="2014" s="211" customFormat="1" hidden="1"/>
    <row r="2015" s="211" customFormat="1" hidden="1"/>
    <row r="2016" s="211" customFormat="1" hidden="1"/>
    <row r="2017" s="211" customFormat="1" hidden="1"/>
    <row r="2018" s="211" customFormat="1" hidden="1"/>
    <row r="2019" s="211" customFormat="1" hidden="1"/>
    <row r="2020" s="211" customFormat="1" hidden="1"/>
    <row r="2021" s="211" customFormat="1" hidden="1"/>
    <row r="2022" s="211" customFormat="1" hidden="1"/>
    <row r="2023" s="211" customFormat="1" hidden="1"/>
    <row r="2024" s="211" customFormat="1" hidden="1"/>
    <row r="2025" s="211" customFormat="1" hidden="1"/>
    <row r="2026" s="211" customFormat="1" hidden="1"/>
    <row r="2027" s="211" customFormat="1" hidden="1"/>
    <row r="2028" s="211" customFormat="1" hidden="1"/>
    <row r="2029" s="211" customFormat="1" hidden="1"/>
    <row r="2030" s="211" customFormat="1" hidden="1"/>
    <row r="2031" s="211" customFormat="1" hidden="1"/>
    <row r="2032" s="211" customFormat="1" hidden="1"/>
    <row r="2033" s="211" customFormat="1" hidden="1"/>
    <row r="2034" s="211" customFormat="1" hidden="1"/>
    <row r="2035" s="211" customFormat="1" hidden="1"/>
    <row r="2036" s="211" customFormat="1" hidden="1"/>
    <row r="2037" s="211" customFormat="1" hidden="1"/>
    <row r="2038" s="211" customFormat="1" hidden="1"/>
    <row r="2039" s="211" customFormat="1" hidden="1"/>
    <row r="2040" s="211" customFormat="1" hidden="1"/>
    <row r="2041" s="211" customFormat="1" hidden="1"/>
    <row r="2042" s="211" customFormat="1" hidden="1"/>
    <row r="2043" s="211" customFormat="1" hidden="1"/>
    <row r="2044" s="211" customFormat="1" hidden="1"/>
    <row r="2045" s="211" customFormat="1" hidden="1"/>
    <row r="2046" s="211" customFormat="1" hidden="1"/>
    <row r="2047" s="211" customFormat="1" hidden="1"/>
    <row r="2048" s="211" customFormat="1" hidden="1"/>
    <row r="2049" s="211" customFormat="1" hidden="1"/>
    <row r="2050" s="211" customFormat="1" hidden="1"/>
    <row r="2051" s="211" customFormat="1" hidden="1"/>
    <row r="2052" s="211" customFormat="1" hidden="1"/>
    <row r="2053" s="211" customFormat="1" hidden="1"/>
    <row r="2054" s="211" customFormat="1" hidden="1"/>
    <row r="2055" s="211" customFormat="1" hidden="1"/>
    <row r="2056" s="211" customFormat="1" hidden="1"/>
    <row r="2057" s="211" customFormat="1" hidden="1"/>
    <row r="2058" s="211" customFormat="1" hidden="1"/>
    <row r="2059" s="211" customFormat="1" hidden="1"/>
    <row r="2060" s="211" customFormat="1" hidden="1"/>
    <row r="2061" s="211" customFormat="1" hidden="1"/>
    <row r="2062" s="211" customFormat="1" hidden="1"/>
    <row r="2063" s="211" customFormat="1" hidden="1"/>
    <row r="2064" s="211" customFormat="1" hidden="1"/>
    <row r="2065" s="211" customFormat="1" hidden="1"/>
    <row r="2066" s="211" customFormat="1" hidden="1"/>
    <row r="2067" s="211" customFormat="1" hidden="1"/>
    <row r="2068" s="211" customFormat="1" hidden="1"/>
    <row r="2069" s="211" customFormat="1" hidden="1"/>
    <row r="2070" s="211" customFormat="1" hidden="1"/>
    <row r="2071" s="211" customFormat="1" hidden="1"/>
    <row r="2072" s="211" customFormat="1" hidden="1"/>
    <row r="2073" s="211" customFormat="1" hidden="1"/>
    <row r="2074" s="211" customFormat="1" hidden="1"/>
    <row r="2075" s="211" customFormat="1" hidden="1"/>
    <row r="2076" s="211" customFormat="1" hidden="1"/>
    <row r="2077" s="211" customFormat="1" hidden="1"/>
    <row r="2078" s="211" customFormat="1" hidden="1"/>
    <row r="2079" s="211" customFormat="1" hidden="1"/>
    <row r="2080" s="211" customFormat="1" hidden="1"/>
    <row r="2081" s="211" customFormat="1" hidden="1"/>
    <row r="2082" s="211" customFormat="1" hidden="1"/>
    <row r="2083" s="211" customFormat="1" hidden="1"/>
    <row r="2084" s="211" customFormat="1" hidden="1"/>
    <row r="2085" s="211" customFormat="1" hidden="1"/>
    <row r="2086" s="211" customFormat="1" hidden="1"/>
    <row r="2087" s="211" customFormat="1" hidden="1"/>
    <row r="2088" s="211" customFormat="1" hidden="1"/>
    <row r="2089" s="211" customFormat="1" hidden="1"/>
    <row r="2090" s="211" customFormat="1" hidden="1"/>
    <row r="2091" s="211" customFormat="1" hidden="1"/>
    <row r="2092" s="211" customFormat="1" hidden="1"/>
    <row r="2093" s="211" customFormat="1" hidden="1"/>
    <row r="2094" s="211" customFormat="1" hidden="1"/>
    <row r="2095" s="211" customFormat="1" hidden="1"/>
    <row r="2096" s="211" customFormat="1" hidden="1"/>
    <row r="2097" s="211" customFormat="1" hidden="1"/>
    <row r="2098" s="211" customFormat="1" hidden="1"/>
    <row r="2099" s="211" customFormat="1" hidden="1"/>
    <row r="2100" s="211" customFormat="1" hidden="1"/>
    <row r="2101" s="211" customFormat="1" hidden="1"/>
    <row r="2102" s="211" customFormat="1" hidden="1"/>
    <row r="2103" s="211" customFormat="1" hidden="1"/>
    <row r="2104" s="211" customFormat="1" hidden="1"/>
    <row r="2105" s="211" customFormat="1" hidden="1"/>
    <row r="2106" s="211" customFormat="1" hidden="1"/>
    <row r="2107" s="211" customFormat="1" hidden="1"/>
    <row r="2108" s="211" customFormat="1" hidden="1"/>
    <row r="2109" s="211" customFormat="1" hidden="1"/>
    <row r="2110" s="211" customFormat="1" hidden="1"/>
    <row r="2111" s="211" customFormat="1" hidden="1"/>
    <row r="2112" s="211" customFormat="1" hidden="1"/>
    <row r="2113" s="211" customFormat="1" hidden="1"/>
    <row r="2114" s="211" customFormat="1" hidden="1"/>
    <row r="2115" s="211" customFormat="1" hidden="1"/>
    <row r="2116" s="211" customFormat="1" hidden="1"/>
    <row r="2117" s="211" customFormat="1" hidden="1"/>
    <row r="2118" s="211" customFormat="1" hidden="1"/>
    <row r="2119" s="211" customFormat="1" hidden="1"/>
    <row r="2120" s="211" customFormat="1" hidden="1"/>
    <row r="2121" s="211" customFormat="1" hidden="1"/>
    <row r="2122" s="211" customFormat="1" hidden="1"/>
    <row r="2123" s="211" customFormat="1" hidden="1"/>
    <row r="2124" s="211" customFormat="1" hidden="1"/>
    <row r="2125" s="211" customFormat="1" hidden="1"/>
    <row r="2126" s="211" customFormat="1" hidden="1"/>
    <row r="2127" s="211" customFormat="1" hidden="1"/>
    <row r="2128" s="211" customFormat="1" hidden="1"/>
    <row r="2129" s="211" customFormat="1" hidden="1"/>
    <row r="2130" s="211" customFormat="1" hidden="1"/>
    <row r="2131" s="211" customFormat="1" hidden="1"/>
    <row r="2132" s="211" customFormat="1" hidden="1"/>
    <row r="2133" s="211" customFormat="1" hidden="1"/>
    <row r="2134" s="211" customFormat="1" hidden="1"/>
    <row r="2135" s="211" customFormat="1" hidden="1"/>
    <row r="2136" s="211" customFormat="1" hidden="1"/>
    <row r="2137" s="211" customFormat="1" hidden="1"/>
    <row r="2138" s="211" customFormat="1" hidden="1"/>
    <row r="2139" s="211" customFormat="1" hidden="1"/>
    <row r="2140" s="211" customFormat="1" hidden="1"/>
    <row r="2141" s="211" customFormat="1" hidden="1"/>
    <row r="2142" s="211" customFormat="1" hidden="1"/>
    <row r="2143" s="211" customFormat="1" hidden="1"/>
    <row r="2144" s="211" customFormat="1" hidden="1"/>
    <row r="2145" s="211" customFormat="1" hidden="1"/>
    <row r="2146" s="211" customFormat="1" hidden="1"/>
    <row r="2147" s="211" customFormat="1" hidden="1"/>
    <row r="2148" s="211" customFormat="1" hidden="1"/>
    <row r="2149" s="211" customFormat="1" hidden="1"/>
    <row r="2150" s="211" customFormat="1" hidden="1"/>
    <row r="2151" s="211" customFormat="1" hidden="1"/>
    <row r="2152" s="211" customFormat="1" hidden="1"/>
    <row r="2153" s="211" customFormat="1" hidden="1"/>
    <row r="2154" s="211" customFormat="1" hidden="1"/>
    <row r="2155" s="211" customFormat="1" hidden="1"/>
    <row r="2156" s="211" customFormat="1" hidden="1"/>
    <row r="2157" s="211" customFormat="1" hidden="1"/>
    <row r="2158" s="211" customFormat="1" hidden="1"/>
    <row r="2159" s="211" customFormat="1" hidden="1"/>
    <row r="2160" s="211" customFormat="1" hidden="1"/>
    <row r="2161" s="211" customFormat="1" hidden="1"/>
    <row r="2162" s="211" customFormat="1" hidden="1"/>
    <row r="2163" s="211" customFormat="1" hidden="1"/>
    <row r="2164" s="211" customFormat="1" hidden="1"/>
    <row r="2165" s="211" customFormat="1" hidden="1"/>
    <row r="2166" s="211" customFormat="1" hidden="1"/>
    <row r="2167" s="211" customFormat="1" hidden="1"/>
    <row r="2168" s="211" customFormat="1" hidden="1"/>
    <row r="2169" s="211" customFormat="1" hidden="1"/>
    <row r="2170" s="211" customFormat="1" hidden="1"/>
    <row r="2171" s="211" customFormat="1" hidden="1"/>
    <row r="2172" s="211" customFormat="1" hidden="1"/>
    <row r="2173" s="211" customFormat="1" hidden="1"/>
    <row r="2174" s="211" customFormat="1" hidden="1"/>
    <row r="2175" s="211" customFormat="1" hidden="1"/>
    <row r="2176" s="211" customFormat="1" hidden="1"/>
    <row r="2177" s="211" customFormat="1" hidden="1"/>
    <row r="2178" s="211" customFormat="1" hidden="1"/>
    <row r="2179" s="211" customFormat="1" hidden="1"/>
    <row r="2180" s="211" customFormat="1" hidden="1"/>
    <row r="2181" s="211" customFormat="1" hidden="1"/>
    <row r="2182" s="211" customFormat="1" hidden="1"/>
    <row r="2183" s="211" customFormat="1" hidden="1"/>
    <row r="2184" s="211" customFormat="1" hidden="1"/>
    <row r="2185" s="211" customFormat="1" hidden="1"/>
    <row r="2186" s="211" customFormat="1" hidden="1"/>
    <row r="2187" s="211" customFormat="1" hidden="1"/>
    <row r="2188" s="211" customFormat="1" hidden="1"/>
    <row r="2189" s="211" customFormat="1" hidden="1"/>
    <row r="2190" s="211" customFormat="1" hidden="1"/>
    <row r="2191" s="211" customFormat="1" hidden="1"/>
    <row r="2192" s="211" customFormat="1" hidden="1"/>
    <row r="2193" s="211" customFormat="1" hidden="1"/>
    <row r="2194" s="211" customFormat="1" hidden="1"/>
    <row r="2195" s="211" customFormat="1" hidden="1"/>
    <row r="2196" s="211" customFormat="1" hidden="1"/>
    <row r="2197" s="211" customFormat="1" hidden="1"/>
    <row r="2198" s="211" customFormat="1" hidden="1"/>
    <row r="2199" s="211" customFormat="1" hidden="1"/>
    <row r="2200" s="211" customFormat="1" hidden="1"/>
    <row r="2201" s="211" customFormat="1" hidden="1"/>
    <row r="2202" s="211" customFormat="1" hidden="1"/>
    <row r="2203" s="211" customFormat="1" hidden="1"/>
    <row r="2204" s="211" customFormat="1" hidden="1"/>
    <row r="2205" s="211" customFormat="1" hidden="1"/>
    <row r="2206" s="211" customFormat="1" hidden="1"/>
    <row r="2207" s="211" customFormat="1" hidden="1"/>
    <row r="2208" s="211" customFormat="1" hidden="1"/>
    <row r="2209" s="211" customFormat="1" hidden="1"/>
    <row r="2210" s="211" customFormat="1" hidden="1"/>
    <row r="2211" s="211" customFormat="1" hidden="1"/>
    <row r="2212" s="211" customFormat="1" hidden="1"/>
    <row r="2213" s="211" customFormat="1" hidden="1"/>
    <row r="2214" s="211" customFormat="1" hidden="1"/>
    <row r="2215" s="211" customFormat="1" hidden="1"/>
    <row r="2216" s="211" customFormat="1" hidden="1"/>
    <row r="2217" s="211" customFormat="1" hidden="1"/>
    <row r="2218" s="211" customFormat="1" hidden="1"/>
    <row r="2219" s="211" customFormat="1" hidden="1"/>
    <row r="2220" s="211" customFormat="1" hidden="1"/>
    <row r="2221" s="211" customFormat="1" hidden="1"/>
    <row r="2222" s="211" customFormat="1" hidden="1"/>
    <row r="2223" s="211" customFormat="1" hidden="1"/>
    <row r="2224" s="211" customFormat="1" hidden="1"/>
    <row r="2225" s="211" customFormat="1" hidden="1"/>
    <row r="2226" s="211" customFormat="1" hidden="1"/>
    <row r="2227" s="211" customFormat="1" hidden="1"/>
    <row r="2228" s="211" customFormat="1" hidden="1"/>
    <row r="2229" s="211" customFormat="1" hidden="1"/>
    <row r="2230" s="211" customFormat="1" hidden="1"/>
    <row r="2231" s="211" customFormat="1" hidden="1"/>
    <row r="2232" s="211" customFormat="1" hidden="1"/>
    <row r="2233" s="211" customFormat="1" hidden="1"/>
    <row r="2234" s="211" customFormat="1" hidden="1"/>
    <row r="2235" s="211" customFormat="1" hidden="1"/>
    <row r="2236" s="211" customFormat="1" hidden="1"/>
    <row r="2237" s="211" customFormat="1" hidden="1"/>
    <row r="2238" s="211" customFormat="1" hidden="1"/>
    <row r="2239" s="211" customFormat="1" hidden="1"/>
    <row r="2240" s="211" customFormat="1" hidden="1"/>
    <row r="2241" s="211" customFormat="1" hidden="1"/>
    <row r="2242" s="211" customFormat="1" hidden="1"/>
    <row r="2243" s="211" customFormat="1" hidden="1"/>
    <row r="2244" s="211" customFormat="1" hidden="1"/>
    <row r="2245" s="211" customFormat="1" hidden="1"/>
    <row r="2246" s="211" customFormat="1" hidden="1"/>
    <row r="2247" s="211" customFormat="1" hidden="1"/>
    <row r="2248" s="211" customFormat="1" hidden="1"/>
    <row r="2249" s="211" customFormat="1" hidden="1"/>
    <row r="2250" s="211" customFormat="1" hidden="1"/>
    <row r="2251" s="211" customFormat="1" hidden="1"/>
    <row r="2252" s="211" customFormat="1" hidden="1"/>
    <row r="2253" s="211" customFormat="1" hidden="1"/>
    <row r="2254" s="211" customFormat="1" hidden="1"/>
    <row r="2255" s="211" customFormat="1" hidden="1"/>
    <row r="2256" s="211" customFormat="1" hidden="1"/>
    <row r="2257" s="211" customFormat="1" hidden="1"/>
    <row r="2258" s="211" customFormat="1" hidden="1"/>
    <row r="2259" s="211" customFormat="1" hidden="1"/>
    <row r="2260" s="211" customFormat="1" hidden="1"/>
    <row r="2261" s="211" customFormat="1" hidden="1"/>
    <row r="2262" s="211" customFormat="1" hidden="1"/>
    <row r="2263" s="211" customFormat="1" hidden="1"/>
    <row r="2264" s="211" customFormat="1" hidden="1"/>
    <row r="2265" s="211" customFormat="1" hidden="1"/>
    <row r="2266" s="211" customFormat="1" hidden="1"/>
    <row r="2267" s="211" customFormat="1" hidden="1"/>
    <row r="2268" s="211" customFormat="1" hidden="1"/>
    <row r="2269" s="211" customFormat="1" hidden="1"/>
    <row r="2270" s="211" customFormat="1" hidden="1"/>
    <row r="2271" s="211" customFormat="1" hidden="1"/>
    <row r="2272" s="211" customFormat="1" hidden="1"/>
    <row r="2273" s="211" customFormat="1" hidden="1"/>
    <row r="2274" s="211" customFormat="1" hidden="1"/>
    <row r="2275" s="211" customFormat="1" hidden="1"/>
    <row r="2276" s="211" customFormat="1" hidden="1"/>
    <row r="2277" s="211" customFormat="1" hidden="1"/>
    <row r="2278" s="211" customFormat="1" hidden="1"/>
    <row r="2279" s="211" customFormat="1" hidden="1"/>
    <row r="2280" s="211" customFormat="1" hidden="1"/>
    <row r="2281" s="211" customFormat="1" hidden="1"/>
    <row r="2282" s="211" customFormat="1" hidden="1"/>
    <row r="2283" s="211" customFormat="1" hidden="1"/>
    <row r="2284" s="211" customFormat="1" hidden="1"/>
    <row r="2285" s="211" customFormat="1" hidden="1"/>
    <row r="2286" s="211" customFormat="1" hidden="1"/>
    <row r="2287" s="211" customFormat="1" hidden="1"/>
    <row r="2288" s="211" customFormat="1" hidden="1"/>
    <row r="2289" s="211" customFormat="1" hidden="1"/>
    <row r="2290" s="211" customFormat="1" hidden="1"/>
    <row r="2291" s="211" customFormat="1" hidden="1"/>
    <row r="2292" s="211" customFormat="1" hidden="1"/>
    <row r="2293" s="211" customFormat="1" hidden="1"/>
    <row r="2294" s="211" customFormat="1" hidden="1"/>
    <row r="2295" s="211" customFormat="1" hidden="1"/>
    <row r="2296" s="211" customFormat="1" hidden="1"/>
    <row r="2297" s="211" customFormat="1" hidden="1"/>
    <row r="2298" s="211" customFormat="1" hidden="1"/>
    <row r="2299" s="211" customFormat="1" hidden="1"/>
    <row r="2300" s="211" customFormat="1" hidden="1"/>
    <row r="2301" s="211" customFormat="1" hidden="1"/>
    <row r="2302" s="211" customFormat="1" hidden="1"/>
    <row r="2303" s="211" customFormat="1" hidden="1"/>
    <row r="2304" s="211" customFormat="1" hidden="1"/>
    <row r="2305" s="211" customFormat="1" hidden="1"/>
    <row r="2306" s="211" customFormat="1" hidden="1"/>
    <row r="2307" s="211" customFormat="1" hidden="1"/>
    <row r="2308" s="211" customFormat="1" hidden="1"/>
    <row r="2309" s="211" customFormat="1" hidden="1"/>
    <row r="2310" s="211" customFormat="1" hidden="1"/>
    <row r="2311" s="211" customFormat="1" hidden="1"/>
    <row r="2312" s="211" customFormat="1" hidden="1"/>
    <row r="2313" s="211" customFormat="1" hidden="1"/>
    <row r="2314" s="211" customFormat="1" hidden="1"/>
    <row r="2315" s="211" customFormat="1" hidden="1"/>
    <row r="2316" s="211" customFormat="1" hidden="1"/>
    <row r="2317" s="211" customFormat="1" hidden="1"/>
    <row r="2318" s="211" customFormat="1" hidden="1"/>
    <row r="2319" s="211" customFormat="1" hidden="1"/>
    <row r="2320" s="211" customFormat="1" hidden="1"/>
    <row r="2321" s="211" customFormat="1" hidden="1"/>
    <row r="2322" s="211" customFormat="1" hidden="1"/>
    <row r="2323" s="211" customFormat="1" hidden="1"/>
    <row r="2324" s="211" customFormat="1" hidden="1"/>
    <row r="2325" s="211" customFormat="1" hidden="1"/>
    <row r="2326" s="211" customFormat="1" hidden="1"/>
    <row r="2327" s="211" customFormat="1" hidden="1"/>
    <row r="2328" s="211" customFormat="1" hidden="1"/>
    <row r="2329" s="211" customFormat="1" hidden="1"/>
    <row r="2330" s="211" customFormat="1" hidden="1"/>
    <row r="2331" s="211" customFormat="1" hidden="1"/>
    <row r="2332" s="211" customFormat="1" hidden="1"/>
    <row r="2333" s="211" customFormat="1" hidden="1"/>
    <row r="2334" s="211" customFormat="1" hidden="1"/>
    <row r="2335" s="211" customFormat="1" hidden="1"/>
    <row r="2336" s="211" customFormat="1" hidden="1"/>
    <row r="2337" s="211" customFormat="1" hidden="1"/>
    <row r="2338" s="211" customFormat="1" hidden="1"/>
    <row r="2339" s="211" customFormat="1" hidden="1"/>
    <row r="2340" s="211" customFormat="1" hidden="1"/>
    <row r="2341" s="211" customFormat="1" hidden="1"/>
    <row r="2342" s="211" customFormat="1" hidden="1"/>
    <row r="2343" s="211" customFormat="1" hidden="1"/>
    <row r="2344" s="211" customFormat="1" hidden="1"/>
    <row r="2345" s="211" customFormat="1" hidden="1"/>
    <row r="2346" s="211" customFormat="1" hidden="1"/>
    <row r="2347" s="211" customFormat="1" hidden="1"/>
    <row r="2348" s="211" customFormat="1" hidden="1"/>
    <row r="2349" s="211" customFormat="1" hidden="1"/>
    <row r="2350" s="211" customFormat="1" hidden="1"/>
    <row r="2351" s="211" customFormat="1" hidden="1"/>
    <row r="2352" s="211" customFormat="1" hidden="1"/>
    <row r="2353" s="211" customFormat="1" hidden="1"/>
    <row r="2354" s="211" customFormat="1" hidden="1"/>
    <row r="2355" s="211" customFormat="1" hidden="1"/>
    <row r="2356" s="211" customFormat="1" hidden="1"/>
    <row r="2357" s="211" customFormat="1" hidden="1"/>
    <row r="2358" s="211" customFormat="1" hidden="1"/>
    <row r="2359" s="211" customFormat="1" hidden="1"/>
    <row r="2360" s="211" customFormat="1" hidden="1"/>
    <row r="2361" s="211" customFormat="1" hidden="1"/>
    <row r="2362" s="211" customFormat="1" hidden="1"/>
    <row r="2363" s="211" customFormat="1" hidden="1"/>
    <row r="2364" s="211" customFormat="1" hidden="1"/>
    <row r="2365" s="211" customFormat="1" hidden="1"/>
    <row r="2366" s="211" customFormat="1" hidden="1"/>
    <row r="2367" s="211" customFormat="1" hidden="1"/>
    <row r="2368" s="211" customFormat="1" hidden="1"/>
    <row r="2369" s="211" customFormat="1" hidden="1"/>
    <row r="2370" s="211" customFormat="1" hidden="1"/>
    <row r="2371" s="211" customFormat="1" hidden="1"/>
    <row r="2372" s="211" customFormat="1" hidden="1"/>
    <row r="2373" s="211" customFormat="1" hidden="1"/>
    <row r="2374" s="211" customFormat="1" hidden="1"/>
    <row r="2375" s="211" customFormat="1" hidden="1"/>
    <row r="2376" s="211" customFormat="1" hidden="1"/>
    <row r="2377" s="211" customFormat="1" hidden="1"/>
    <row r="2378" s="211" customFormat="1" hidden="1"/>
    <row r="2379" s="211" customFormat="1" hidden="1"/>
    <row r="2380" s="211" customFormat="1" hidden="1"/>
    <row r="2381" s="211" customFormat="1" hidden="1"/>
    <row r="2382" s="211" customFormat="1" hidden="1"/>
    <row r="2383" s="211" customFormat="1" hidden="1"/>
    <row r="2384" s="211" customFormat="1" hidden="1"/>
    <row r="2385" s="211" customFormat="1" hidden="1"/>
    <row r="2386" s="211" customFormat="1" hidden="1"/>
    <row r="2387" s="211" customFormat="1" hidden="1"/>
    <row r="2388" s="211" customFormat="1" hidden="1"/>
    <row r="2389" s="211" customFormat="1" hidden="1"/>
    <row r="2390" s="211" customFormat="1" hidden="1"/>
    <row r="2391" s="211" customFormat="1" hidden="1"/>
    <row r="2392" s="211" customFormat="1" hidden="1"/>
    <row r="2393" s="211" customFormat="1" hidden="1"/>
    <row r="2394" s="211" customFormat="1" hidden="1"/>
    <row r="2395" s="211" customFormat="1" hidden="1"/>
    <row r="2396" s="211" customFormat="1" hidden="1"/>
    <row r="2397" s="211" customFormat="1" hidden="1"/>
    <row r="2398" s="211" customFormat="1" hidden="1"/>
    <row r="2399" s="211" customFormat="1" hidden="1"/>
    <row r="2400" s="211" customFormat="1" hidden="1"/>
    <row r="2401" s="211" customFormat="1" hidden="1"/>
    <row r="2402" s="211" customFormat="1" hidden="1"/>
    <row r="2403" s="211" customFormat="1" hidden="1"/>
    <row r="2404" s="211" customFormat="1" hidden="1"/>
    <row r="2405" s="211" customFormat="1" hidden="1"/>
    <row r="2406" s="211" customFormat="1" hidden="1"/>
    <row r="2407" s="211" customFormat="1" hidden="1"/>
    <row r="2408" s="211" customFormat="1" hidden="1"/>
    <row r="2409" s="211" customFormat="1" hidden="1"/>
    <row r="2410" s="211" customFormat="1" hidden="1"/>
    <row r="2411" s="211" customFormat="1" hidden="1"/>
    <row r="2412" s="211" customFormat="1" hidden="1"/>
    <row r="2413" s="211" customFormat="1" hidden="1"/>
    <row r="2414" s="211" customFormat="1" hidden="1"/>
    <row r="2415" s="211" customFormat="1" hidden="1"/>
    <row r="2416" s="211" customFormat="1" hidden="1"/>
    <row r="2417" s="211" customFormat="1" hidden="1"/>
    <row r="2418" s="211" customFormat="1" hidden="1"/>
    <row r="2419" s="211" customFormat="1" hidden="1"/>
    <row r="2420" s="211" customFormat="1" hidden="1"/>
    <row r="2421" s="211" customFormat="1" hidden="1"/>
    <row r="2422" s="211" customFormat="1" hidden="1"/>
    <row r="2423" s="211" customFormat="1" hidden="1"/>
    <row r="2424" s="211" customFormat="1" hidden="1"/>
    <row r="2425" s="211" customFormat="1" hidden="1"/>
    <row r="2426" s="211" customFormat="1" hidden="1"/>
    <row r="2427" s="211" customFormat="1" hidden="1"/>
    <row r="2428" s="211" customFormat="1" hidden="1"/>
    <row r="2429" s="211" customFormat="1" hidden="1"/>
    <row r="2430" s="211" customFormat="1" hidden="1"/>
    <row r="2431" s="211" customFormat="1" hidden="1"/>
    <row r="2432" s="211" customFormat="1" hidden="1"/>
    <row r="2433" s="211" customFormat="1" hidden="1"/>
    <row r="2434" s="211" customFormat="1" hidden="1"/>
    <row r="2435" s="211" customFormat="1" hidden="1"/>
    <row r="2436" s="211" customFormat="1" hidden="1"/>
    <row r="2437" s="211" customFormat="1" hidden="1"/>
    <row r="2438" s="211" customFormat="1" hidden="1"/>
    <row r="2439" s="211" customFormat="1" hidden="1"/>
    <row r="2440" s="211" customFormat="1" hidden="1"/>
    <row r="2441" s="211" customFormat="1" hidden="1"/>
    <row r="2442" s="211" customFormat="1" hidden="1"/>
    <row r="2443" s="211" customFormat="1" hidden="1"/>
    <row r="2444" s="211" customFormat="1" hidden="1"/>
    <row r="2445" s="211" customFormat="1" hidden="1"/>
    <row r="2446" s="211" customFormat="1" hidden="1"/>
    <row r="2447" s="211" customFormat="1" hidden="1"/>
    <row r="2448" s="211" customFormat="1" hidden="1"/>
    <row r="2449" s="211" customFormat="1" hidden="1"/>
    <row r="2450" s="211" customFormat="1" hidden="1"/>
    <row r="2451" s="211" customFormat="1" hidden="1"/>
    <row r="2452" s="211" customFormat="1" hidden="1"/>
    <row r="2453" s="211" customFormat="1" hidden="1"/>
    <row r="2454" s="211" customFormat="1" hidden="1"/>
    <row r="2455" s="211" customFormat="1" hidden="1"/>
    <row r="2456" s="211" customFormat="1" hidden="1"/>
    <row r="2457" s="211" customFormat="1" hidden="1"/>
    <row r="2458" s="211" customFormat="1" hidden="1"/>
    <row r="2459" s="211" customFormat="1" hidden="1"/>
    <row r="2460" s="211" customFormat="1" hidden="1"/>
    <row r="2461" s="211" customFormat="1" hidden="1"/>
    <row r="2462" s="211" customFormat="1" hidden="1"/>
    <row r="2463" s="211" customFormat="1" hidden="1"/>
    <row r="2464" s="211" customFormat="1" hidden="1"/>
    <row r="2465" s="211" customFormat="1" hidden="1"/>
    <row r="2466" s="211" customFormat="1" hidden="1"/>
    <row r="2467" s="211" customFormat="1" hidden="1"/>
    <row r="2468" s="211" customFormat="1" hidden="1"/>
    <row r="2469" s="211" customFormat="1" hidden="1"/>
    <row r="2470" s="211" customFormat="1" hidden="1"/>
    <row r="2471" s="211" customFormat="1" hidden="1"/>
    <row r="2472" s="211" customFormat="1" hidden="1"/>
    <row r="2473" s="211" customFormat="1" hidden="1"/>
    <row r="2474" s="211" customFormat="1" hidden="1"/>
    <row r="2475" s="211" customFormat="1" hidden="1"/>
    <row r="2476" s="211" customFormat="1" hidden="1"/>
    <row r="2477" s="211" customFormat="1" hidden="1"/>
    <row r="2478" s="211" customFormat="1" hidden="1"/>
    <row r="2479" s="211" customFormat="1" hidden="1"/>
    <row r="2480" s="211" customFormat="1" hidden="1"/>
    <row r="2481" s="211" customFormat="1" hidden="1"/>
    <row r="2482" s="211" customFormat="1" hidden="1"/>
    <row r="2483" s="211" customFormat="1" hidden="1"/>
    <row r="2484" s="211" customFormat="1" hidden="1"/>
    <row r="2485" s="211" customFormat="1" hidden="1"/>
    <row r="2486" s="211" customFormat="1" hidden="1"/>
    <row r="2487" s="211" customFormat="1" hidden="1"/>
    <row r="2488" s="211" customFormat="1" hidden="1"/>
    <row r="2489" s="211" customFormat="1" hidden="1"/>
    <row r="2490" s="211" customFormat="1" hidden="1"/>
    <row r="2491" s="211" customFormat="1" hidden="1"/>
    <row r="2492" s="211" customFormat="1" hidden="1"/>
    <row r="2493" s="211" customFormat="1" hidden="1"/>
    <row r="2494" s="211" customFormat="1" hidden="1"/>
    <row r="2495" s="211" customFormat="1" hidden="1"/>
    <row r="2496" s="211" customFormat="1" hidden="1"/>
    <row r="2497" s="211" customFormat="1" hidden="1"/>
    <row r="2498" s="211" customFormat="1" hidden="1"/>
    <row r="2499" s="211" customFormat="1" hidden="1"/>
    <row r="2500" s="211" customFormat="1" hidden="1"/>
    <row r="2501" s="211" customFormat="1" hidden="1"/>
    <row r="2502" s="211" customFormat="1" hidden="1"/>
    <row r="2503" s="211" customFormat="1" hidden="1"/>
    <row r="2504" s="211" customFormat="1" hidden="1"/>
    <row r="2505" s="211" customFormat="1" hidden="1"/>
    <row r="2506" s="211" customFormat="1" hidden="1"/>
    <row r="2507" s="211" customFormat="1" hidden="1"/>
    <row r="2508" s="211" customFormat="1" hidden="1"/>
    <row r="2509" s="211" customFormat="1" hidden="1"/>
    <row r="2510" s="211" customFormat="1" hidden="1"/>
    <row r="2511" s="211" customFormat="1" hidden="1"/>
    <row r="2512" s="211" customFormat="1" hidden="1"/>
    <row r="2513" s="211" customFormat="1" hidden="1"/>
    <row r="2514" s="211" customFormat="1" hidden="1"/>
    <row r="2515" s="211" customFormat="1" hidden="1"/>
    <row r="2516" s="211" customFormat="1" hidden="1"/>
    <row r="2517" s="211" customFormat="1" hidden="1"/>
    <row r="2518" s="211" customFormat="1" hidden="1"/>
    <row r="2519" s="211" customFormat="1" hidden="1"/>
    <row r="2520" s="211" customFormat="1" hidden="1"/>
    <row r="2521" s="211" customFormat="1" hidden="1"/>
    <row r="2522" s="211" customFormat="1" hidden="1"/>
    <row r="2523" s="211" customFormat="1" hidden="1"/>
    <row r="2524" s="211" customFormat="1" hidden="1"/>
    <row r="2525" s="211" customFormat="1" hidden="1"/>
    <row r="2526" s="211" customFormat="1" hidden="1"/>
    <row r="2527" s="211" customFormat="1" hidden="1"/>
    <row r="2528" s="211" customFormat="1" hidden="1"/>
    <row r="2529" s="211" customFormat="1" hidden="1"/>
    <row r="2530" s="211" customFormat="1" hidden="1"/>
    <row r="2531" s="211" customFormat="1" hidden="1"/>
    <row r="2532" s="211" customFormat="1" hidden="1"/>
    <row r="2533" s="211" customFormat="1" hidden="1"/>
    <row r="2534" s="211" customFormat="1" hidden="1"/>
    <row r="2535" s="211" customFormat="1" hidden="1"/>
    <row r="2536" s="211" customFormat="1" hidden="1"/>
    <row r="2537" s="211" customFormat="1" hidden="1"/>
    <row r="2538" s="211" customFormat="1" hidden="1"/>
    <row r="2539" s="211" customFormat="1" hidden="1"/>
    <row r="2540" s="211" customFormat="1" hidden="1"/>
    <row r="2541" s="211" customFormat="1" hidden="1"/>
    <row r="2542" s="211" customFormat="1" hidden="1"/>
    <row r="2543" s="211" customFormat="1" hidden="1"/>
    <row r="2544" s="211" customFormat="1" hidden="1"/>
    <row r="2545" s="211" customFormat="1" hidden="1"/>
    <row r="2546" s="211" customFormat="1" hidden="1"/>
    <row r="2547" s="211" customFormat="1" hidden="1"/>
    <row r="2548" s="211" customFormat="1" hidden="1"/>
    <row r="2549" s="211" customFormat="1" hidden="1"/>
    <row r="2550" s="211" customFormat="1" hidden="1"/>
    <row r="2551" s="211" customFormat="1" hidden="1"/>
    <row r="2552" s="211" customFormat="1" hidden="1"/>
    <row r="2553" s="211" customFormat="1" hidden="1"/>
    <row r="2554" s="211" customFormat="1" hidden="1"/>
    <row r="2555" s="211" customFormat="1" hidden="1"/>
    <row r="2556" s="211" customFormat="1" hidden="1"/>
    <row r="2557" s="211" customFormat="1" hidden="1"/>
    <row r="2558" s="211" customFormat="1" hidden="1"/>
    <row r="2559" s="211" customFormat="1" hidden="1"/>
    <row r="2560" s="211" customFormat="1" hidden="1"/>
    <row r="2561" s="211" customFormat="1" hidden="1"/>
    <row r="2562" s="211" customFormat="1" hidden="1"/>
    <row r="2563" s="211" customFormat="1" hidden="1"/>
    <row r="2564" s="211" customFormat="1" hidden="1"/>
    <row r="2565" s="211" customFormat="1" hidden="1"/>
    <row r="2566" s="211" customFormat="1" hidden="1"/>
    <row r="2567" s="211" customFormat="1" hidden="1"/>
    <row r="2568" s="211" customFormat="1" hidden="1"/>
    <row r="2569" s="211" customFormat="1" hidden="1"/>
    <row r="2570" s="211" customFormat="1" hidden="1"/>
    <row r="2571" s="211" customFormat="1" hidden="1"/>
    <row r="2572" s="211" customFormat="1" hidden="1"/>
    <row r="2573" s="211" customFormat="1" hidden="1"/>
    <row r="2574" s="211" customFormat="1" hidden="1"/>
    <row r="2575" s="211" customFormat="1" hidden="1"/>
    <row r="2576" s="211" customFormat="1" hidden="1"/>
    <row r="2577" s="211" customFormat="1" hidden="1"/>
    <row r="2578" s="211" customFormat="1" hidden="1"/>
    <row r="2579" s="211" customFormat="1" hidden="1"/>
    <row r="2580" s="211" customFormat="1" hidden="1"/>
    <row r="2581" s="211" customFormat="1" hidden="1"/>
    <row r="2582" s="211" customFormat="1" hidden="1"/>
    <row r="2583" s="211" customFormat="1" hidden="1"/>
    <row r="2584" s="211" customFormat="1" hidden="1"/>
    <row r="2585" s="211" customFormat="1" hidden="1"/>
    <row r="2586" s="211" customFormat="1" hidden="1"/>
    <row r="2587" s="211" customFormat="1" hidden="1"/>
    <row r="2588" s="211" customFormat="1" hidden="1"/>
    <row r="2589" s="211" customFormat="1" hidden="1"/>
    <row r="2590" s="211" customFormat="1" hidden="1"/>
    <row r="2591" s="211" customFormat="1" hidden="1"/>
    <row r="2592" s="211" customFormat="1" hidden="1"/>
    <row r="2593" s="211" customFormat="1" hidden="1"/>
    <row r="2594" s="211" customFormat="1" hidden="1"/>
    <row r="2595" s="211" customFormat="1" hidden="1"/>
    <row r="2596" s="211" customFormat="1" hidden="1"/>
    <row r="2597" s="211" customFormat="1" hidden="1"/>
    <row r="2598" s="211" customFormat="1" hidden="1"/>
    <row r="2599" s="211" customFormat="1" hidden="1"/>
    <row r="2600" s="211" customFormat="1" hidden="1"/>
    <row r="2601" s="211" customFormat="1" hidden="1"/>
    <row r="2602" s="211" customFormat="1" hidden="1"/>
    <row r="2603" s="211" customFormat="1" hidden="1"/>
    <row r="2604" s="211" customFormat="1" hidden="1"/>
    <row r="2605" s="211" customFormat="1" hidden="1"/>
    <row r="2606" s="211" customFormat="1" hidden="1"/>
    <row r="2607" s="211" customFormat="1" hidden="1"/>
    <row r="2608" s="211" customFormat="1" hidden="1"/>
    <row r="2609" s="211" customFormat="1" hidden="1"/>
    <row r="2610" s="211" customFormat="1" hidden="1"/>
    <row r="2611" s="211" customFormat="1" hidden="1"/>
    <row r="2612" s="211" customFormat="1" hidden="1"/>
    <row r="2613" s="211" customFormat="1" hidden="1"/>
    <row r="2614" s="211" customFormat="1" hidden="1"/>
    <row r="2615" s="211" customFormat="1" hidden="1"/>
    <row r="2616" s="211" customFormat="1" hidden="1"/>
    <row r="2617" s="211" customFormat="1" hidden="1"/>
    <row r="2618" s="211" customFormat="1" hidden="1"/>
    <row r="2619" s="211" customFormat="1" hidden="1"/>
    <row r="2620" s="211" customFormat="1" hidden="1"/>
    <row r="2621" s="211" customFormat="1" hidden="1"/>
    <row r="2622" s="211" customFormat="1" hidden="1"/>
    <row r="2623" s="211" customFormat="1" hidden="1"/>
    <row r="2624" s="211" customFormat="1" hidden="1"/>
    <row r="2625" s="211" customFormat="1" hidden="1"/>
    <row r="2626" s="211" customFormat="1" hidden="1"/>
    <row r="2627" s="211" customFormat="1" hidden="1"/>
    <row r="2628" s="211" customFormat="1" hidden="1"/>
    <row r="2629" s="211" customFormat="1" hidden="1"/>
    <row r="2630" s="211" customFormat="1" hidden="1"/>
    <row r="2631" s="211" customFormat="1" hidden="1"/>
    <row r="2632" s="211" customFormat="1" hidden="1"/>
    <row r="2633" s="211" customFormat="1" hidden="1"/>
    <row r="2634" s="211" customFormat="1" hidden="1"/>
    <row r="2635" s="211" customFormat="1" hidden="1"/>
    <row r="2636" s="211" customFormat="1" hidden="1"/>
    <row r="2637" s="211" customFormat="1" hidden="1"/>
    <row r="2638" s="211" customFormat="1" hidden="1"/>
    <row r="2639" s="211" customFormat="1" hidden="1"/>
    <row r="2640" s="211" customFormat="1" hidden="1"/>
    <row r="2641" s="211" customFormat="1" hidden="1"/>
    <row r="2642" s="211" customFormat="1" hidden="1"/>
    <row r="2643" s="211" customFormat="1" hidden="1"/>
    <row r="2644" s="211" customFormat="1" hidden="1"/>
    <row r="2645" s="211" customFormat="1" hidden="1"/>
    <row r="2646" s="211" customFormat="1" hidden="1"/>
    <row r="2647" s="211" customFormat="1" hidden="1"/>
    <row r="2648" s="211" customFormat="1" hidden="1"/>
    <row r="2649" s="211" customFormat="1" hidden="1"/>
    <row r="2650" s="211" customFormat="1" hidden="1"/>
    <row r="2651" s="211" customFormat="1" hidden="1"/>
    <row r="2652" s="211" customFormat="1" hidden="1"/>
    <row r="2653" s="211" customFormat="1" hidden="1"/>
    <row r="2654" s="211" customFormat="1" hidden="1"/>
    <row r="2655" s="211" customFormat="1" hidden="1"/>
    <row r="2656" s="211" customFormat="1" hidden="1"/>
    <row r="2657" s="211" customFormat="1" hidden="1"/>
    <row r="2658" s="211" customFormat="1" hidden="1"/>
    <row r="2659" s="211" customFormat="1" hidden="1"/>
    <row r="2660" s="211" customFormat="1" hidden="1"/>
    <row r="2661" s="211" customFormat="1" hidden="1"/>
    <row r="2662" s="211" customFormat="1" hidden="1"/>
    <row r="2663" s="211" customFormat="1" hidden="1"/>
    <row r="2664" s="211" customFormat="1" hidden="1"/>
    <row r="2665" s="211" customFormat="1" hidden="1"/>
    <row r="2666" s="211" customFormat="1" hidden="1"/>
    <row r="2667" s="211" customFormat="1" hidden="1"/>
    <row r="2668" s="211" customFormat="1" hidden="1"/>
    <row r="2669" s="211" customFormat="1" hidden="1"/>
    <row r="2670" s="211" customFormat="1" hidden="1"/>
    <row r="2671" s="211" customFormat="1" hidden="1"/>
    <row r="2672" s="211" customFormat="1" hidden="1"/>
    <row r="2673" s="211" customFormat="1" hidden="1"/>
    <row r="2674" s="211" customFormat="1" hidden="1"/>
    <row r="2675" s="211" customFormat="1" hidden="1"/>
    <row r="2676" s="211" customFormat="1" hidden="1"/>
    <row r="2677" s="211" customFormat="1" hidden="1"/>
    <row r="2678" s="211" customFormat="1" hidden="1"/>
    <row r="2679" s="211" customFormat="1" hidden="1"/>
    <row r="2680" s="211" customFormat="1" hidden="1"/>
    <row r="2681" s="211" customFormat="1" hidden="1"/>
    <row r="2682" s="211" customFormat="1" hidden="1"/>
    <row r="2683" s="211" customFormat="1" hidden="1"/>
    <row r="2684" s="211" customFormat="1" hidden="1"/>
    <row r="2685" s="211" customFormat="1" hidden="1"/>
    <row r="2686" s="211" customFormat="1" hidden="1"/>
    <row r="2687" s="211" customFormat="1" hidden="1"/>
    <row r="2688" s="211" customFormat="1" hidden="1"/>
    <row r="2689" s="211" customFormat="1" hidden="1"/>
    <row r="2690" s="211" customFormat="1" hidden="1"/>
    <row r="2691" s="211" customFormat="1" hidden="1"/>
    <row r="2692" s="211" customFormat="1" hidden="1"/>
    <row r="2693" s="211" customFormat="1" hidden="1"/>
    <row r="2694" s="211" customFormat="1" hidden="1"/>
    <row r="2695" s="211" customFormat="1" hidden="1"/>
    <row r="2696" s="211" customFormat="1" hidden="1"/>
    <row r="2697" s="211" customFormat="1" hidden="1"/>
    <row r="2698" s="211" customFormat="1" hidden="1"/>
    <row r="2699" s="211" customFormat="1" hidden="1"/>
    <row r="2700" s="211" customFormat="1" hidden="1"/>
    <row r="2701" s="211" customFormat="1" hidden="1"/>
    <row r="2702" s="211" customFormat="1" hidden="1"/>
    <row r="2703" s="211" customFormat="1" hidden="1"/>
    <row r="2704" s="211" customFormat="1" hidden="1"/>
    <row r="2705" s="211" customFormat="1" hidden="1"/>
    <row r="2706" s="211" customFormat="1" hidden="1"/>
    <row r="2707" s="211" customFormat="1" hidden="1"/>
    <row r="2708" s="211" customFormat="1" hidden="1"/>
    <row r="2709" s="211" customFormat="1" hidden="1"/>
    <row r="2710" s="211" customFormat="1" hidden="1"/>
    <row r="2711" s="211" customFormat="1" hidden="1"/>
    <row r="2712" s="211" customFormat="1" hidden="1"/>
    <row r="2713" s="211" customFormat="1" hidden="1"/>
    <row r="2714" s="211" customFormat="1" hidden="1"/>
    <row r="2715" s="211" customFormat="1" hidden="1"/>
    <row r="2716" s="211" customFormat="1" hidden="1"/>
    <row r="2717" s="211" customFormat="1" hidden="1"/>
    <row r="2718" s="211" customFormat="1" hidden="1"/>
    <row r="2719" s="211" customFormat="1" hidden="1"/>
    <row r="2720" s="211" customFormat="1" hidden="1"/>
    <row r="2721" s="211" customFormat="1" hidden="1"/>
    <row r="2722" s="211" customFormat="1" hidden="1"/>
    <row r="2723" s="211" customFormat="1" hidden="1"/>
    <row r="2724" s="211" customFormat="1" hidden="1"/>
    <row r="2725" s="211" customFormat="1" hidden="1"/>
    <row r="2726" s="211" customFormat="1" hidden="1"/>
    <row r="2727" s="211" customFormat="1" hidden="1"/>
    <row r="2728" s="211" customFormat="1" hidden="1"/>
    <row r="2729" s="211" customFormat="1" hidden="1"/>
    <row r="2730" s="211" customFormat="1" hidden="1"/>
    <row r="2731" s="211" customFormat="1" hidden="1"/>
    <row r="2732" s="211" customFormat="1" hidden="1"/>
    <row r="2733" s="211" customFormat="1" hidden="1"/>
    <row r="2734" s="211" customFormat="1" hidden="1"/>
    <row r="2735" s="211" customFormat="1" hidden="1"/>
    <row r="2736" s="211" customFormat="1" hidden="1"/>
    <row r="2737" s="211" customFormat="1" hidden="1"/>
    <row r="2738" s="211" customFormat="1" hidden="1"/>
    <row r="2739" s="211" customFormat="1" hidden="1"/>
    <row r="2740" s="211" customFormat="1" hidden="1"/>
    <row r="2741" s="211" customFormat="1" hidden="1"/>
    <row r="2742" s="211" customFormat="1" hidden="1"/>
    <row r="2743" s="211" customFormat="1" hidden="1"/>
    <row r="2744" s="211" customFormat="1" hidden="1"/>
    <row r="2745" s="211" customFormat="1" hidden="1"/>
    <row r="2746" s="211" customFormat="1" hidden="1"/>
    <row r="2747" s="211" customFormat="1" hidden="1"/>
    <row r="2748" s="211" customFormat="1" hidden="1"/>
    <row r="2749" s="211" customFormat="1" hidden="1"/>
    <row r="2750" s="211" customFormat="1" hidden="1"/>
    <row r="2751" s="211" customFormat="1" hidden="1"/>
    <row r="2752" s="211" customFormat="1" hidden="1"/>
    <row r="2753" s="211" customFormat="1" hidden="1"/>
    <row r="2754" s="211" customFormat="1" hidden="1"/>
    <row r="2755" s="211" customFormat="1" hidden="1"/>
    <row r="2756" s="211" customFormat="1" hidden="1"/>
    <row r="2757" s="211" customFormat="1" hidden="1"/>
    <row r="2758" s="211" customFormat="1" hidden="1"/>
    <row r="2759" s="211" customFormat="1" hidden="1"/>
    <row r="2760" s="211" customFormat="1" hidden="1"/>
    <row r="2761" s="211" customFormat="1" hidden="1"/>
    <row r="2762" s="211" customFormat="1" hidden="1"/>
    <row r="2763" s="211" customFormat="1" hidden="1"/>
    <row r="2764" s="211" customFormat="1" hidden="1"/>
    <row r="2765" s="211" customFormat="1" hidden="1"/>
    <row r="2766" s="211" customFormat="1" hidden="1"/>
    <row r="2767" s="211" customFormat="1" hidden="1"/>
    <row r="2768" s="211" customFormat="1" hidden="1"/>
    <row r="2769" s="211" customFormat="1" hidden="1"/>
    <row r="2770" s="211" customFormat="1" hidden="1"/>
    <row r="2771" s="211" customFormat="1" hidden="1"/>
    <row r="2772" s="211" customFormat="1" hidden="1"/>
    <row r="2773" s="211" customFormat="1" hidden="1"/>
    <row r="2774" s="211" customFormat="1" hidden="1"/>
    <row r="2775" s="211" customFormat="1" hidden="1"/>
    <row r="2776" s="211" customFormat="1" hidden="1"/>
    <row r="2777" s="211" customFormat="1" hidden="1"/>
    <row r="2778" s="211" customFormat="1" hidden="1"/>
    <row r="2779" s="211" customFormat="1" hidden="1"/>
    <row r="2780" s="211" customFormat="1" hidden="1"/>
    <row r="2781" s="211" customFormat="1" hidden="1"/>
    <row r="2782" s="211" customFormat="1" hidden="1"/>
    <row r="2783" s="211" customFormat="1" hidden="1"/>
    <row r="2784" s="211" customFormat="1" hidden="1"/>
    <row r="2785" s="211" customFormat="1" hidden="1"/>
    <row r="2786" s="211" customFormat="1" hidden="1"/>
    <row r="2787" s="211" customFormat="1" hidden="1"/>
    <row r="2788" s="211" customFormat="1" hidden="1"/>
    <row r="2789" s="211" customFormat="1" hidden="1"/>
    <row r="2790" s="211" customFormat="1" hidden="1"/>
    <row r="2791" s="211" customFormat="1" hidden="1"/>
    <row r="2792" s="211" customFormat="1" hidden="1"/>
    <row r="2793" s="211" customFormat="1" hidden="1"/>
    <row r="2794" s="211" customFormat="1" hidden="1"/>
    <row r="2795" s="211" customFormat="1" hidden="1"/>
    <row r="2796" s="211" customFormat="1" hidden="1"/>
    <row r="2797" s="211" customFormat="1" hidden="1"/>
    <row r="2798" s="211" customFormat="1" hidden="1"/>
    <row r="2799" s="211" customFormat="1" hidden="1"/>
    <row r="2800" s="211" customFormat="1" hidden="1"/>
    <row r="2801" s="211" customFormat="1" hidden="1"/>
    <row r="2802" s="211" customFormat="1" hidden="1"/>
    <row r="2803" s="211" customFormat="1" hidden="1"/>
    <row r="2804" s="211" customFormat="1" hidden="1"/>
    <row r="2805" s="211" customFormat="1" hidden="1"/>
    <row r="2806" s="211" customFormat="1" hidden="1"/>
    <row r="2807" s="211" customFormat="1" hidden="1"/>
    <row r="2808" s="211" customFormat="1" hidden="1"/>
    <row r="2809" s="211" customFormat="1" hidden="1"/>
    <row r="2810" s="211" customFormat="1" hidden="1"/>
    <row r="2811" s="211" customFormat="1" hidden="1"/>
    <row r="2812" s="211" customFormat="1" hidden="1"/>
    <row r="2813" s="211" customFormat="1" hidden="1"/>
    <row r="2814" s="211" customFormat="1" hidden="1"/>
    <row r="2815" s="211" customFormat="1" hidden="1"/>
    <row r="2816" s="211" customFormat="1" hidden="1"/>
    <row r="2817" s="211" customFormat="1" hidden="1"/>
    <row r="2818" s="211" customFormat="1" hidden="1"/>
    <row r="2819" s="211" customFormat="1" hidden="1"/>
    <row r="2820" s="211" customFormat="1" hidden="1"/>
    <row r="2821" s="211" customFormat="1" hidden="1"/>
    <row r="2822" s="211" customFormat="1" hidden="1"/>
    <row r="2823" s="211" customFormat="1" hidden="1"/>
    <row r="2824" s="211" customFormat="1" hidden="1"/>
    <row r="2825" s="211" customFormat="1" hidden="1"/>
    <row r="2826" s="211" customFormat="1" hidden="1"/>
    <row r="2827" s="211" customFormat="1" hidden="1"/>
    <row r="2828" s="211" customFormat="1" hidden="1"/>
    <row r="2829" s="211" customFormat="1" hidden="1"/>
    <row r="2830" s="211" customFormat="1" hidden="1"/>
    <row r="2831" s="211" customFormat="1" hidden="1"/>
    <row r="2832" s="211" customFormat="1" hidden="1"/>
    <row r="2833" s="211" customFormat="1" hidden="1"/>
    <row r="2834" s="211" customFormat="1" hidden="1"/>
    <row r="2835" s="211" customFormat="1" hidden="1"/>
    <row r="2836" s="211" customFormat="1" hidden="1"/>
    <row r="2837" s="211" customFormat="1" hidden="1"/>
    <row r="2838" s="211" customFormat="1" hidden="1"/>
    <row r="2839" s="211" customFormat="1" hidden="1"/>
    <row r="2840" s="211" customFormat="1" hidden="1"/>
    <row r="2841" s="211" customFormat="1" hidden="1"/>
    <row r="2842" s="211" customFormat="1" hidden="1"/>
    <row r="2843" s="211" customFormat="1" hidden="1"/>
    <row r="2844" s="211" customFormat="1" hidden="1"/>
    <row r="2845" s="211" customFormat="1" hidden="1"/>
    <row r="2846" s="211" customFormat="1" hidden="1"/>
    <row r="2847" s="211" customFormat="1" hidden="1"/>
    <row r="2848" s="211" customFormat="1" hidden="1"/>
    <row r="2849" s="211" customFormat="1" hidden="1"/>
    <row r="2850" s="211" customFormat="1" hidden="1"/>
    <row r="2851" s="211" customFormat="1" hidden="1"/>
    <row r="2852" s="211" customFormat="1" hidden="1"/>
    <row r="2853" s="211" customFormat="1" hidden="1"/>
    <row r="2854" s="211" customFormat="1" hidden="1"/>
    <row r="2855" s="211" customFormat="1" hidden="1"/>
    <row r="2856" s="211" customFormat="1" hidden="1"/>
    <row r="2857" s="211" customFormat="1" hidden="1"/>
    <row r="2858" s="211" customFormat="1" hidden="1"/>
    <row r="2859" s="211" customFormat="1" hidden="1"/>
    <row r="2860" s="211" customFormat="1" hidden="1"/>
    <row r="2861" s="211" customFormat="1" hidden="1"/>
    <row r="2862" s="211" customFormat="1" hidden="1"/>
    <row r="2863" s="211" customFormat="1" hidden="1"/>
    <row r="2864" s="211" customFormat="1" hidden="1"/>
    <row r="2865" s="211" customFormat="1" hidden="1"/>
    <row r="2866" s="211" customFormat="1" hidden="1"/>
    <row r="2867" s="211" customFormat="1" hidden="1"/>
    <row r="2868" s="211" customFormat="1" hidden="1"/>
    <row r="2869" s="211" customFormat="1" hidden="1"/>
    <row r="2870" s="211" customFormat="1" hidden="1"/>
    <row r="2871" s="211" customFormat="1" hidden="1"/>
    <row r="2872" s="211" customFormat="1" hidden="1"/>
    <row r="2873" s="211" customFormat="1" hidden="1"/>
    <row r="2874" s="211" customFormat="1" hidden="1"/>
    <row r="2875" s="211" customFormat="1" hidden="1"/>
    <row r="2876" s="211" customFormat="1" hidden="1"/>
    <row r="2877" s="211" customFormat="1" hidden="1"/>
    <row r="2878" s="211" customFormat="1" hidden="1"/>
    <row r="2879" s="211" customFormat="1" hidden="1"/>
    <row r="2880" s="211" customFormat="1" hidden="1"/>
    <row r="2881" s="211" customFormat="1" hidden="1"/>
    <row r="2882" s="211" customFormat="1" hidden="1"/>
    <row r="2883" s="211" customFormat="1" hidden="1"/>
    <row r="2884" s="211" customFormat="1" hidden="1"/>
    <row r="2885" s="211" customFormat="1" hidden="1"/>
    <row r="2886" s="211" customFormat="1" hidden="1"/>
    <row r="2887" s="211" customFormat="1" hidden="1"/>
    <row r="2888" s="211" customFormat="1" hidden="1"/>
    <row r="2889" s="211" customFormat="1" hidden="1"/>
    <row r="2890" s="211" customFormat="1" hidden="1"/>
    <row r="2891" s="211" customFormat="1" hidden="1"/>
    <row r="2892" s="211" customFormat="1" hidden="1"/>
    <row r="2893" s="211" customFormat="1" hidden="1"/>
    <row r="2894" s="211" customFormat="1" hidden="1"/>
    <row r="2895" s="211" customFormat="1" hidden="1"/>
    <row r="2896" s="211" customFormat="1" hidden="1"/>
    <row r="2897" s="211" customFormat="1" hidden="1"/>
    <row r="2898" s="211" customFormat="1" hidden="1"/>
    <row r="2899" s="211" customFormat="1" hidden="1"/>
    <row r="2900" s="211" customFormat="1" hidden="1"/>
    <row r="2901" s="211" customFormat="1" hidden="1"/>
    <row r="2902" s="211" customFormat="1" hidden="1"/>
    <row r="2903" s="211" customFormat="1" hidden="1"/>
    <row r="2904" s="211" customFormat="1" hidden="1"/>
    <row r="2905" s="211" customFormat="1" hidden="1"/>
    <row r="2906" s="211" customFormat="1" hidden="1"/>
    <row r="2907" s="211" customFormat="1" hidden="1"/>
    <row r="2908" s="211" customFormat="1" hidden="1"/>
    <row r="2909" s="211" customFormat="1" hidden="1"/>
    <row r="2910" s="211" customFormat="1" hidden="1"/>
    <row r="2911" s="211" customFormat="1" hidden="1"/>
    <row r="2912" s="211" customFormat="1" hidden="1"/>
    <row r="2913" s="211" customFormat="1" hidden="1"/>
    <row r="2914" s="211" customFormat="1" hidden="1"/>
    <row r="2915" s="211" customFormat="1" hidden="1"/>
    <row r="2916" s="211" customFormat="1" hidden="1"/>
    <row r="2917" s="211" customFormat="1" hidden="1"/>
    <row r="2918" s="211" customFormat="1" hidden="1"/>
    <row r="2919" s="211" customFormat="1" hidden="1"/>
    <row r="2920" s="211" customFormat="1" hidden="1"/>
    <row r="2921" s="211" customFormat="1" hidden="1"/>
    <row r="2922" s="211" customFormat="1" hidden="1"/>
    <row r="2923" s="211" customFormat="1" hidden="1"/>
    <row r="2924" s="211" customFormat="1" hidden="1"/>
    <row r="2925" s="211" customFormat="1" hidden="1"/>
    <row r="2926" s="211" customFormat="1" hidden="1"/>
    <row r="2927" s="211" customFormat="1" hidden="1"/>
    <row r="2928" s="211" customFormat="1" hidden="1"/>
    <row r="2929" s="211" customFormat="1" hidden="1"/>
    <row r="2930" s="211" customFormat="1" hidden="1"/>
    <row r="2931" s="211" customFormat="1" hidden="1"/>
    <row r="2932" s="211" customFormat="1" hidden="1"/>
    <row r="2933" s="211" customFormat="1" hidden="1"/>
    <row r="2934" s="211" customFormat="1" hidden="1"/>
    <row r="2935" s="211" customFormat="1" hidden="1"/>
    <row r="2936" s="211" customFormat="1" hidden="1"/>
    <row r="2937" s="211" customFormat="1" hidden="1"/>
    <row r="2938" s="211" customFormat="1" hidden="1"/>
    <row r="2939" s="211" customFormat="1" hidden="1"/>
    <row r="2940" s="211" customFormat="1" hidden="1"/>
    <row r="2941" s="211" customFormat="1" hidden="1"/>
    <row r="2942" s="211" customFormat="1" hidden="1"/>
    <row r="2943" s="211" customFormat="1" hidden="1"/>
    <row r="2944" s="211" customFormat="1" hidden="1"/>
    <row r="2945" s="211" customFormat="1" hidden="1"/>
    <row r="2946" s="211" customFormat="1" hidden="1"/>
    <row r="2947" s="211" customFormat="1" hidden="1"/>
    <row r="2948" s="211" customFormat="1" hidden="1"/>
    <row r="2949" s="211" customFormat="1" hidden="1"/>
    <row r="2950" s="211" customFormat="1" hidden="1"/>
    <row r="2951" s="211" customFormat="1" hidden="1"/>
    <row r="2952" s="211" customFormat="1" hidden="1"/>
    <row r="2953" s="211" customFormat="1" hidden="1"/>
    <row r="2954" s="211" customFormat="1" hidden="1"/>
    <row r="2955" s="211" customFormat="1" hidden="1"/>
    <row r="2956" s="211" customFormat="1" hidden="1"/>
    <row r="2957" s="211" customFormat="1" hidden="1"/>
    <row r="2958" s="211" customFormat="1" hidden="1"/>
    <row r="2959" s="211" customFormat="1" hidden="1"/>
    <row r="2960" s="211" customFormat="1" hidden="1"/>
    <row r="2961" s="211" customFormat="1" hidden="1"/>
    <row r="2962" s="211" customFormat="1" hidden="1"/>
    <row r="2963" s="211" customFormat="1" hidden="1"/>
    <row r="2964" s="211" customFormat="1" hidden="1"/>
    <row r="2965" s="211" customFormat="1" hidden="1"/>
    <row r="2966" s="211" customFormat="1" hidden="1"/>
    <row r="2967" s="211" customFormat="1" hidden="1"/>
    <row r="2968" s="211" customFormat="1" hidden="1"/>
    <row r="2969" s="211" customFormat="1" hidden="1"/>
    <row r="2970" s="211" customFormat="1" hidden="1"/>
    <row r="2971" s="211" customFormat="1" hidden="1"/>
    <row r="2972" s="211" customFormat="1" hidden="1"/>
    <row r="2973" s="211" customFormat="1" hidden="1"/>
    <row r="2974" s="211" customFormat="1" hidden="1"/>
    <row r="2975" s="211" customFormat="1" hidden="1"/>
    <row r="2976" s="211" customFormat="1" hidden="1"/>
    <row r="2977" s="211" customFormat="1" hidden="1"/>
    <row r="2978" s="211" customFormat="1" hidden="1"/>
    <row r="2979" s="211" customFormat="1" hidden="1"/>
    <row r="2980" s="211" customFormat="1" hidden="1"/>
    <row r="2981" s="211" customFormat="1" hidden="1"/>
    <row r="2982" s="211" customFormat="1" hidden="1"/>
    <row r="2983" s="211" customFormat="1" hidden="1"/>
    <row r="2984" s="211" customFormat="1" hidden="1"/>
    <row r="2985" s="211" customFormat="1" hidden="1"/>
    <row r="2986" s="211" customFormat="1" hidden="1"/>
    <row r="2987" s="211" customFormat="1" hidden="1"/>
    <row r="2988" s="211" customFormat="1" hidden="1"/>
    <row r="2989" s="211" customFormat="1" hidden="1"/>
    <row r="2990" s="211" customFormat="1" hidden="1"/>
    <row r="2991" s="211" customFormat="1" hidden="1"/>
    <row r="2992" s="211" customFormat="1" hidden="1"/>
    <row r="2993" s="211" customFormat="1" hidden="1"/>
    <row r="2994" s="211" customFormat="1" hidden="1"/>
    <row r="2995" s="211" customFormat="1" hidden="1"/>
    <row r="2996" s="211" customFormat="1" hidden="1"/>
    <row r="2997" s="211" customFormat="1" hidden="1"/>
    <row r="2998" s="211" customFormat="1" hidden="1"/>
    <row r="2999" s="211" customFormat="1" hidden="1"/>
    <row r="3000" s="211" customFormat="1" hidden="1"/>
    <row r="3001" s="211" customFormat="1" hidden="1"/>
    <row r="3002" s="211" customFormat="1" hidden="1"/>
    <row r="3003" s="211" customFormat="1" hidden="1"/>
    <row r="3004" s="211" customFormat="1" hidden="1"/>
    <row r="3005" s="211" customFormat="1" hidden="1"/>
    <row r="3006" s="211" customFormat="1" hidden="1"/>
    <row r="3007" s="211" customFormat="1" hidden="1"/>
    <row r="3008" s="211" customFormat="1" hidden="1"/>
    <row r="3009" s="211" customFormat="1" hidden="1"/>
    <row r="3010" s="211" customFormat="1" hidden="1"/>
    <row r="3011" s="211" customFormat="1" hidden="1"/>
    <row r="3012" s="211" customFormat="1" hidden="1"/>
    <row r="3013" s="211" customFormat="1" hidden="1"/>
    <row r="3014" s="211" customFormat="1" hidden="1"/>
    <row r="3015" s="211" customFormat="1" hidden="1"/>
    <row r="3016" s="211" customFormat="1" hidden="1"/>
    <row r="3017" s="211" customFormat="1" hidden="1"/>
    <row r="3018" s="211" customFormat="1" hidden="1"/>
    <row r="3019" s="211" customFormat="1" hidden="1"/>
    <row r="3020" s="211" customFormat="1" hidden="1"/>
    <row r="3021" s="211" customFormat="1" hidden="1"/>
    <row r="3022" s="211" customFormat="1" hidden="1"/>
    <row r="3023" s="211" customFormat="1" hidden="1"/>
    <row r="3024" s="211" customFormat="1" hidden="1"/>
    <row r="3025" s="211" customFormat="1" hidden="1"/>
    <row r="3026" s="211" customFormat="1" hidden="1"/>
    <row r="3027" s="211" customFormat="1" hidden="1"/>
    <row r="3028" s="211" customFormat="1" hidden="1"/>
    <row r="3029" s="211" customFormat="1" hidden="1"/>
    <row r="3030" s="211" customFormat="1" hidden="1"/>
    <row r="3031" s="211" customFormat="1" hidden="1"/>
    <row r="3032" s="211" customFormat="1" hidden="1"/>
    <row r="3033" s="211" customFormat="1" hidden="1"/>
    <row r="3034" s="211" customFormat="1" hidden="1"/>
    <row r="3035" s="211" customFormat="1" hidden="1"/>
    <row r="3036" s="211" customFormat="1" hidden="1"/>
    <row r="3037" s="211" customFormat="1" hidden="1"/>
    <row r="3038" s="211" customFormat="1" hidden="1"/>
    <row r="3039" s="211" customFormat="1" hidden="1"/>
    <row r="3040" s="211" customFormat="1" hidden="1"/>
    <row r="3041" s="211" customFormat="1" hidden="1"/>
    <row r="3042" s="211" customFormat="1" hidden="1"/>
    <row r="3043" s="211" customFormat="1" hidden="1"/>
    <row r="3044" s="211" customFormat="1" hidden="1"/>
    <row r="3045" s="211" customFormat="1" hidden="1"/>
    <row r="3046" s="211" customFormat="1" hidden="1"/>
    <row r="3047" s="211" customFormat="1" hidden="1"/>
    <row r="3048" s="211" customFormat="1" hidden="1"/>
    <row r="3049" s="211" customFormat="1" hidden="1"/>
    <row r="3050" s="211" customFormat="1" hidden="1"/>
    <row r="3051" s="211" customFormat="1" hidden="1"/>
    <row r="3052" s="211" customFormat="1" hidden="1"/>
    <row r="3053" s="211" customFormat="1" hidden="1"/>
    <row r="3054" s="211" customFormat="1" hidden="1"/>
    <row r="3055" s="211" customFormat="1" hidden="1"/>
    <row r="3056" s="211" customFormat="1" hidden="1"/>
    <row r="3057" s="211" customFormat="1" hidden="1"/>
    <row r="3058" s="211" customFormat="1" hidden="1"/>
    <row r="3059" s="211" customFormat="1" hidden="1"/>
    <row r="3060" s="211" customFormat="1" hidden="1"/>
    <row r="3061" s="211" customFormat="1" hidden="1"/>
    <row r="3062" s="211" customFormat="1" hidden="1"/>
    <row r="3063" s="211" customFormat="1" hidden="1"/>
    <row r="3064" s="211" customFormat="1" hidden="1"/>
    <row r="3065" s="211" customFormat="1" hidden="1"/>
    <row r="3066" s="211" customFormat="1" hidden="1"/>
    <row r="3067" s="211" customFormat="1" hidden="1"/>
    <row r="3068" s="211" customFormat="1" hidden="1"/>
    <row r="3069" s="211" customFormat="1" hidden="1"/>
    <row r="3070" s="211" customFormat="1" hidden="1"/>
    <row r="3071" s="211" customFormat="1" hidden="1"/>
    <row r="3072" s="211" customFormat="1" hidden="1"/>
    <row r="3073" s="211" customFormat="1" hidden="1"/>
    <row r="3074" s="211" customFormat="1" hidden="1"/>
    <row r="3075" s="211" customFormat="1" hidden="1"/>
    <row r="3076" s="211" customFormat="1" hidden="1"/>
    <row r="3077" s="211" customFormat="1" hidden="1"/>
    <row r="3078" s="211" customFormat="1" hidden="1"/>
    <row r="3079" s="211" customFormat="1" hidden="1"/>
    <row r="3080" s="211" customFormat="1" hidden="1"/>
    <row r="3081" s="211" customFormat="1" hidden="1"/>
    <row r="3082" s="211" customFormat="1" hidden="1"/>
    <row r="3083" s="211" customFormat="1" hidden="1"/>
    <row r="3084" s="211" customFormat="1" hidden="1"/>
    <row r="3085" s="211" customFormat="1" hidden="1"/>
    <row r="3086" s="211" customFormat="1" hidden="1"/>
    <row r="3087" s="211" customFormat="1" hidden="1"/>
    <row r="3088" s="211" customFormat="1" hidden="1"/>
    <row r="3089" s="211" customFormat="1" hidden="1"/>
    <row r="3090" s="211" customFormat="1" hidden="1"/>
    <row r="3091" s="211" customFormat="1" hidden="1"/>
    <row r="3092" s="211" customFormat="1" hidden="1"/>
    <row r="3093" s="211" customFormat="1" hidden="1"/>
    <row r="3094" s="211" customFormat="1" hidden="1"/>
    <row r="3095" s="211" customFormat="1" hidden="1"/>
    <row r="3096" s="211" customFormat="1" hidden="1"/>
    <row r="3097" s="211" customFormat="1" hidden="1"/>
    <row r="3098" s="211" customFormat="1" hidden="1"/>
    <row r="3099" s="211" customFormat="1" hidden="1"/>
    <row r="3100" s="211" customFormat="1" hidden="1"/>
    <row r="3101" s="211" customFormat="1" hidden="1"/>
    <row r="3102" s="211" customFormat="1" hidden="1"/>
    <row r="3103" s="211" customFormat="1" hidden="1"/>
    <row r="3104" s="211" customFormat="1" hidden="1"/>
    <row r="3105" s="211" customFormat="1" hidden="1"/>
    <row r="3106" s="211" customFormat="1" hidden="1"/>
    <row r="3107" s="211" customFormat="1" hidden="1"/>
    <row r="3108" s="211" customFormat="1" hidden="1"/>
    <row r="3109" s="211" customFormat="1" hidden="1"/>
    <row r="3110" s="211" customFormat="1" hidden="1"/>
    <row r="3111" s="211" customFormat="1" hidden="1"/>
    <row r="3112" s="211" customFormat="1" hidden="1"/>
    <row r="3113" s="211" customFormat="1" hidden="1"/>
    <row r="3114" s="211" customFormat="1" hidden="1"/>
    <row r="3115" s="211" customFormat="1" hidden="1"/>
    <row r="3116" s="211" customFormat="1" hidden="1"/>
    <row r="3117" s="211" customFormat="1" hidden="1"/>
    <row r="3118" s="211" customFormat="1" hidden="1"/>
    <row r="3119" s="211" customFormat="1" hidden="1"/>
    <row r="3120" s="211" customFormat="1" hidden="1"/>
    <row r="3121" s="211" customFormat="1" hidden="1"/>
    <row r="3122" s="211" customFormat="1" hidden="1"/>
    <row r="3123" s="211" customFormat="1" hidden="1"/>
    <row r="3124" s="211" customFormat="1" hidden="1"/>
    <row r="3125" s="211" customFormat="1" hidden="1"/>
    <row r="3126" s="211" customFormat="1" hidden="1"/>
    <row r="3127" s="211" customFormat="1" hidden="1"/>
    <row r="3128" s="211" customFormat="1" hidden="1"/>
    <row r="3129" s="211" customFormat="1" hidden="1"/>
    <row r="3130" s="211" customFormat="1" hidden="1"/>
    <row r="3131" s="211" customFormat="1" hidden="1"/>
    <row r="3132" s="211" customFormat="1" hidden="1"/>
    <row r="3133" s="211" customFormat="1" hidden="1"/>
    <row r="3134" s="211" customFormat="1" hidden="1"/>
    <row r="3135" s="211" customFormat="1" hidden="1"/>
    <row r="3136" s="211" customFormat="1" hidden="1"/>
    <row r="3137" s="211" customFormat="1" hidden="1"/>
    <row r="3138" s="211" customFormat="1" hidden="1"/>
    <row r="3139" s="211" customFormat="1" hidden="1"/>
    <row r="3140" s="211" customFormat="1" hidden="1"/>
    <row r="3141" s="211" customFormat="1" hidden="1"/>
    <row r="3142" s="211" customFormat="1" hidden="1"/>
    <row r="3143" s="211" customFormat="1" hidden="1"/>
    <row r="3144" s="211" customFormat="1" hidden="1"/>
    <row r="3145" s="211" customFormat="1" hidden="1"/>
    <row r="3146" s="211" customFormat="1" hidden="1"/>
    <row r="3147" s="211" customFormat="1" hidden="1"/>
    <row r="3148" s="211" customFormat="1" hidden="1"/>
    <row r="3149" s="211" customFormat="1" hidden="1"/>
    <row r="3150" s="211" customFormat="1" hidden="1"/>
    <row r="3151" s="211" customFormat="1" hidden="1"/>
    <row r="3152" s="211" customFormat="1" hidden="1"/>
    <row r="3153" s="211" customFormat="1" hidden="1"/>
    <row r="3154" s="211" customFormat="1" hidden="1"/>
    <row r="3155" s="211" customFormat="1" hidden="1"/>
    <row r="3156" s="211" customFormat="1" hidden="1"/>
    <row r="3157" s="211" customFormat="1" hidden="1"/>
    <row r="3158" s="211" customFormat="1" hidden="1"/>
    <row r="3159" s="211" customFormat="1" hidden="1"/>
    <row r="3160" s="211" customFormat="1" hidden="1"/>
    <row r="3161" s="211" customFormat="1" hidden="1"/>
    <row r="3162" s="211" customFormat="1" hidden="1"/>
    <row r="3163" s="211" customFormat="1" hidden="1"/>
    <row r="3164" s="211" customFormat="1" hidden="1"/>
    <row r="3165" s="211" customFormat="1" hidden="1"/>
    <row r="3166" s="211" customFormat="1" hidden="1"/>
    <row r="3167" s="211" customFormat="1" hidden="1"/>
    <row r="3168" s="211" customFormat="1" hidden="1"/>
    <row r="3169" s="211" customFormat="1" hidden="1"/>
    <row r="3170" s="211" customFormat="1" hidden="1"/>
    <row r="3171" s="211" customFormat="1" hidden="1"/>
    <row r="3172" s="211" customFormat="1" hidden="1"/>
    <row r="3173" s="211" customFormat="1" hidden="1"/>
    <row r="3174" s="211" customFormat="1" hidden="1"/>
    <row r="3175" s="211" customFormat="1" hidden="1"/>
    <row r="3176" s="211" customFormat="1" hidden="1"/>
    <row r="3177" s="211" customFormat="1" hidden="1"/>
    <row r="3178" s="211" customFormat="1" hidden="1"/>
    <row r="3179" s="211" customFormat="1" hidden="1"/>
    <row r="3180" s="211" customFormat="1" hidden="1"/>
    <row r="3181" s="211" customFormat="1" hidden="1"/>
    <row r="3182" s="211" customFormat="1" hidden="1"/>
    <row r="3183" s="211" customFormat="1" hidden="1"/>
    <row r="3184" s="211" customFormat="1" hidden="1"/>
    <row r="3185" s="211" customFormat="1" hidden="1"/>
    <row r="3186" s="211" customFormat="1" hidden="1"/>
    <row r="3187" s="211" customFormat="1" hidden="1"/>
    <row r="3188" s="211" customFormat="1" hidden="1"/>
    <row r="3189" s="211" customFormat="1" hidden="1"/>
    <row r="3190" s="211" customFormat="1" hidden="1"/>
    <row r="3191" s="211" customFormat="1" hidden="1"/>
    <row r="3192" s="211" customFormat="1" hidden="1"/>
    <row r="3193" s="211" customFormat="1" hidden="1"/>
    <row r="3194" s="211" customFormat="1" hidden="1"/>
    <row r="3195" s="211" customFormat="1" hidden="1"/>
    <row r="3196" s="211" customFormat="1" hidden="1"/>
    <row r="3197" s="211" customFormat="1" hidden="1"/>
    <row r="3198" s="211" customFormat="1" hidden="1"/>
    <row r="3199" s="211" customFormat="1" hidden="1"/>
    <row r="3200" s="211" customFormat="1" hidden="1"/>
    <row r="3201" s="211" customFormat="1" hidden="1"/>
    <row r="3202" s="211" customFormat="1" hidden="1"/>
    <row r="3203" s="211" customFormat="1" hidden="1"/>
    <row r="3204" s="211" customFormat="1" hidden="1"/>
    <row r="3205" s="211" customFormat="1" hidden="1"/>
    <row r="3206" s="211" customFormat="1" hidden="1"/>
    <row r="3207" s="211" customFormat="1" hidden="1"/>
    <row r="3208" s="211" customFormat="1" hidden="1"/>
    <row r="3209" s="211" customFormat="1" hidden="1"/>
    <row r="3210" s="211" customFormat="1" hidden="1"/>
    <row r="3211" s="211" customFormat="1" hidden="1"/>
    <row r="3212" s="211" customFormat="1" hidden="1"/>
    <row r="3213" s="211" customFormat="1" hidden="1"/>
    <row r="3214" s="211" customFormat="1" hidden="1"/>
    <row r="3215" s="211" customFormat="1" hidden="1"/>
    <row r="3216" s="211" customFormat="1" hidden="1"/>
    <row r="3217" s="211" customFormat="1" hidden="1"/>
    <row r="3218" s="211" customFormat="1" hidden="1"/>
    <row r="3219" s="211" customFormat="1" hidden="1"/>
    <row r="3220" s="211" customFormat="1" hidden="1"/>
    <row r="3221" s="211" customFormat="1" hidden="1"/>
    <row r="3222" s="211" customFormat="1" hidden="1"/>
    <row r="3223" s="211" customFormat="1" hidden="1"/>
    <row r="3224" s="211" customFormat="1" hidden="1"/>
    <row r="3225" s="211" customFormat="1" hidden="1"/>
    <row r="3226" s="211" customFormat="1" hidden="1"/>
    <row r="3227" s="211" customFormat="1" hidden="1"/>
    <row r="3228" s="211" customFormat="1" hidden="1"/>
    <row r="3229" s="211" customFormat="1" hidden="1"/>
    <row r="3230" s="211" customFormat="1" hidden="1"/>
    <row r="3231" s="211" customFormat="1" hidden="1"/>
    <row r="3232" s="211" customFormat="1" hidden="1"/>
    <row r="3233" s="211" customFormat="1" hidden="1"/>
    <row r="3234" s="211" customFormat="1" hidden="1"/>
    <row r="3235" s="211" customFormat="1" hidden="1"/>
    <row r="3236" s="211" customFormat="1" hidden="1"/>
    <row r="3237" s="211" customFormat="1" hidden="1"/>
    <row r="3238" s="211" customFormat="1" hidden="1"/>
    <row r="3239" s="211" customFormat="1" hidden="1"/>
    <row r="3240" s="211" customFormat="1" hidden="1"/>
    <row r="3241" s="211" customFormat="1" hidden="1"/>
    <row r="3242" s="211" customFormat="1" hidden="1"/>
    <row r="3243" s="211" customFormat="1" hidden="1"/>
    <row r="3244" s="211" customFormat="1" hidden="1"/>
    <row r="3245" s="211" customFormat="1" hidden="1"/>
    <row r="3246" s="211" customFormat="1" hidden="1"/>
    <row r="3247" s="211" customFormat="1" hidden="1"/>
    <row r="3248" s="211" customFormat="1" hidden="1"/>
    <row r="3249" s="211" customFormat="1" hidden="1"/>
    <row r="3250" s="211" customFormat="1" hidden="1"/>
    <row r="3251" s="211" customFormat="1" hidden="1"/>
    <row r="3252" s="211" customFormat="1" hidden="1"/>
    <row r="3253" s="211" customFormat="1" hidden="1"/>
    <row r="3254" s="211" customFormat="1" hidden="1"/>
    <row r="3255" s="211" customFormat="1" hidden="1"/>
    <row r="3256" s="211" customFormat="1" hidden="1"/>
    <row r="3257" s="211" customFormat="1" hidden="1"/>
    <row r="3258" s="211" customFormat="1" hidden="1"/>
    <row r="3259" s="211" customFormat="1" hidden="1"/>
    <row r="3260" s="211" customFormat="1" hidden="1"/>
    <row r="3261" s="211" customFormat="1" hidden="1"/>
    <row r="3262" s="211" customFormat="1" hidden="1"/>
    <row r="3263" s="211" customFormat="1" hidden="1"/>
    <row r="3264" s="211" customFormat="1" hidden="1"/>
    <row r="3265" s="211" customFormat="1" hidden="1"/>
    <row r="3266" s="211" customFormat="1" hidden="1"/>
    <row r="3267" s="211" customFormat="1" hidden="1"/>
    <row r="3268" s="211" customFormat="1" hidden="1"/>
    <row r="3269" s="211" customFormat="1" hidden="1"/>
    <row r="3270" s="211" customFormat="1" hidden="1"/>
    <row r="3271" s="211" customFormat="1" hidden="1"/>
    <row r="3272" s="211" customFormat="1" hidden="1"/>
    <row r="3273" s="211" customFormat="1" hidden="1"/>
    <row r="3274" s="211" customFormat="1" hidden="1"/>
    <row r="3275" s="211" customFormat="1" hidden="1"/>
    <row r="3276" s="211" customFormat="1" hidden="1"/>
    <row r="3277" s="211" customFormat="1" hidden="1"/>
    <row r="3278" s="211" customFormat="1" hidden="1"/>
    <row r="3279" s="211" customFormat="1" hidden="1"/>
    <row r="3280" s="211" customFormat="1" hidden="1"/>
    <row r="3281" s="211" customFormat="1" hidden="1"/>
    <row r="3282" s="211" customFormat="1" hidden="1"/>
    <row r="3283" s="211" customFormat="1" hidden="1"/>
    <row r="3284" s="211" customFormat="1" hidden="1"/>
    <row r="3285" s="211" customFormat="1" hidden="1"/>
    <row r="3286" s="211" customFormat="1" hidden="1"/>
    <row r="3287" s="211" customFormat="1" hidden="1"/>
    <row r="3288" s="211" customFormat="1" hidden="1"/>
    <row r="3289" s="211" customFormat="1" hidden="1"/>
    <row r="3290" s="211" customFormat="1" hidden="1"/>
    <row r="3291" s="211" customFormat="1" hidden="1"/>
    <row r="3292" s="211" customFormat="1" hidden="1"/>
    <row r="3293" s="211" customFormat="1" hidden="1"/>
    <row r="3294" s="211" customFormat="1" hidden="1"/>
    <row r="3295" s="211" customFormat="1" hidden="1"/>
    <row r="3296" s="211" customFormat="1" hidden="1"/>
    <row r="3297" s="211" customFormat="1" hidden="1"/>
    <row r="3298" s="211" customFormat="1" hidden="1"/>
    <row r="3299" s="211" customFormat="1" hidden="1"/>
    <row r="3300" s="211" customFormat="1" hidden="1"/>
    <row r="3301" s="211" customFormat="1" hidden="1"/>
    <row r="3302" s="211" customFormat="1" hidden="1"/>
    <row r="3303" s="211" customFormat="1" hidden="1"/>
    <row r="3304" s="211" customFormat="1" hidden="1"/>
    <row r="3305" s="211" customFormat="1" hidden="1"/>
    <row r="3306" s="211" customFormat="1" hidden="1"/>
    <row r="3307" s="211" customFormat="1" hidden="1"/>
    <row r="3308" s="211" customFormat="1" hidden="1"/>
    <row r="3309" s="211" customFormat="1" hidden="1"/>
    <row r="3310" s="211" customFormat="1" hidden="1"/>
    <row r="3311" s="211" customFormat="1" hidden="1"/>
    <row r="3312" s="211" customFormat="1" hidden="1"/>
    <row r="3313" s="211" customFormat="1" hidden="1"/>
    <row r="3314" s="211" customFormat="1" hidden="1"/>
    <row r="3315" s="211" customFormat="1" hidden="1"/>
    <row r="3316" s="211" customFormat="1" hidden="1"/>
    <row r="3317" s="211" customFormat="1" hidden="1"/>
    <row r="3318" s="211" customFormat="1" hidden="1"/>
    <row r="3319" s="211" customFormat="1" hidden="1"/>
    <row r="3320" s="211" customFormat="1" hidden="1"/>
    <row r="3321" s="211" customFormat="1" hidden="1"/>
    <row r="3322" s="211" customFormat="1" hidden="1"/>
    <row r="3323" s="211" customFormat="1" hidden="1"/>
    <row r="3324" s="211" customFormat="1" hidden="1"/>
    <row r="3325" s="211" customFormat="1" hidden="1"/>
    <row r="3326" s="211" customFormat="1" hidden="1"/>
    <row r="3327" s="211" customFormat="1" hidden="1"/>
    <row r="3328" s="211" customFormat="1" hidden="1"/>
    <row r="3329" s="211" customFormat="1" hidden="1"/>
    <row r="3330" s="211" customFormat="1" hidden="1"/>
    <row r="3331" s="211" customFormat="1" hidden="1"/>
    <row r="3332" s="211" customFormat="1" hidden="1"/>
    <row r="3333" s="211" customFormat="1" hidden="1"/>
    <row r="3334" s="211" customFormat="1" hidden="1"/>
    <row r="3335" s="211" customFormat="1" hidden="1"/>
    <row r="3336" s="211" customFormat="1" hidden="1"/>
    <row r="3337" s="211" customFormat="1" hidden="1"/>
    <row r="3338" s="211" customFormat="1" hidden="1"/>
    <row r="3339" s="211" customFormat="1" hidden="1"/>
    <row r="3340" s="211" customFormat="1" hidden="1"/>
    <row r="3341" s="211" customFormat="1" hidden="1"/>
    <row r="3342" s="211" customFormat="1" hidden="1"/>
    <row r="3343" s="211" customFormat="1" hidden="1"/>
    <row r="3344" s="211" customFormat="1" hidden="1"/>
    <row r="3345" s="211" customFormat="1" hidden="1"/>
    <row r="3346" s="211" customFormat="1" hidden="1"/>
    <row r="3347" s="211" customFormat="1" hidden="1"/>
    <row r="3348" s="211" customFormat="1" hidden="1"/>
    <row r="3349" s="211" customFormat="1" hidden="1"/>
    <row r="3350" s="211" customFormat="1" hidden="1"/>
    <row r="3351" s="211" customFormat="1" hidden="1"/>
    <row r="3352" s="211" customFormat="1" hidden="1"/>
    <row r="3353" s="211" customFormat="1" hidden="1"/>
    <row r="3354" s="211" customFormat="1" hidden="1"/>
    <row r="3355" s="211" customFormat="1" hidden="1"/>
    <row r="3356" s="211" customFormat="1" hidden="1"/>
    <row r="3357" s="211" customFormat="1" hidden="1"/>
    <row r="3358" s="211" customFormat="1" hidden="1"/>
    <row r="3359" s="211" customFormat="1" hidden="1"/>
    <row r="3360" s="211" customFormat="1" hidden="1"/>
    <row r="3361" s="211" customFormat="1" hidden="1"/>
    <row r="3362" s="211" customFormat="1" hidden="1"/>
    <row r="3363" s="211" customFormat="1" hidden="1"/>
    <row r="3364" s="211" customFormat="1" hidden="1"/>
    <row r="3365" s="211" customFormat="1" hidden="1"/>
    <row r="3366" s="211" customFormat="1" hidden="1"/>
    <row r="3367" s="211" customFormat="1" hidden="1"/>
    <row r="3368" s="211" customFormat="1" hidden="1"/>
    <row r="3369" s="211" customFormat="1" hidden="1"/>
    <row r="3370" s="211" customFormat="1" hidden="1"/>
    <row r="3371" s="211" customFormat="1" hidden="1"/>
    <row r="3372" s="211" customFormat="1" hidden="1"/>
    <row r="3373" s="211" customFormat="1" hidden="1"/>
    <row r="3374" s="211" customFormat="1" hidden="1"/>
    <row r="3375" s="211" customFormat="1" hidden="1"/>
    <row r="3376" s="211" customFormat="1" hidden="1"/>
    <row r="3377" s="211" customFormat="1" hidden="1"/>
    <row r="3378" s="211" customFormat="1" hidden="1"/>
    <row r="3379" s="211" customFormat="1" hidden="1"/>
    <row r="3380" s="211" customFormat="1" hidden="1"/>
    <row r="3381" s="211" customFormat="1" hidden="1"/>
    <row r="3382" s="211" customFormat="1" hidden="1"/>
    <row r="3383" s="211" customFormat="1" hidden="1"/>
    <row r="3384" s="211" customFormat="1" hidden="1"/>
    <row r="3385" s="211" customFormat="1" hidden="1"/>
    <row r="3386" s="211" customFormat="1" hidden="1"/>
    <row r="3387" s="211" customFormat="1" hidden="1"/>
    <row r="3388" s="211" customFormat="1" hidden="1"/>
    <row r="3389" s="211" customFormat="1" hidden="1"/>
    <row r="3390" s="211" customFormat="1" hidden="1"/>
    <row r="3391" s="211" customFormat="1" hidden="1"/>
    <row r="3392" s="211" customFormat="1" hidden="1"/>
    <row r="3393" s="211" customFormat="1" hidden="1"/>
    <row r="3394" s="211" customFormat="1" hidden="1"/>
    <row r="3395" s="211" customFormat="1" hidden="1"/>
    <row r="3396" s="211" customFormat="1" hidden="1"/>
    <row r="3397" s="211" customFormat="1" hidden="1"/>
    <row r="3398" s="211" customFormat="1" hidden="1"/>
    <row r="3399" s="211" customFormat="1" hidden="1"/>
    <row r="3400" s="211" customFormat="1" hidden="1"/>
    <row r="3401" s="211" customFormat="1" hidden="1"/>
    <row r="3402" s="211" customFormat="1" hidden="1"/>
    <row r="3403" s="211" customFormat="1" hidden="1"/>
    <row r="3404" s="211" customFormat="1" hidden="1"/>
    <row r="3405" s="211" customFormat="1" hidden="1"/>
    <row r="3406" s="211" customFormat="1" hidden="1"/>
    <row r="3407" s="211" customFormat="1" hidden="1"/>
    <row r="3408" s="211" customFormat="1" hidden="1"/>
    <row r="3409" s="211" customFormat="1" hidden="1"/>
    <row r="3410" s="211" customFormat="1" hidden="1"/>
    <row r="3411" s="211" customFormat="1" hidden="1"/>
    <row r="3412" s="211" customFormat="1" hidden="1"/>
    <row r="3413" s="211" customFormat="1" hidden="1"/>
    <row r="3414" s="211" customFormat="1" hidden="1"/>
    <row r="3415" s="211" customFormat="1" hidden="1"/>
    <row r="3416" s="211" customFormat="1" hidden="1"/>
    <row r="3417" s="211" customFormat="1" hidden="1"/>
    <row r="3418" s="211" customFormat="1" hidden="1"/>
    <row r="3419" s="211" customFormat="1" hidden="1"/>
    <row r="3420" s="211" customFormat="1" hidden="1"/>
    <row r="3421" s="211" customFormat="1" hidden="1"/>
    <row r="3422" s="211" customFormat="1" hidden="1"/>
    <row r="3423" s="211" customFormat="1" hidden="1"/>
    <row r="3424" s="211" customFormat="1" hidden="1"/>
    <row r="3425" s="211" customFormat="1" hidden="1"/>
    <row r="3426" s="211" customFormat="1" hidden="1"/>
    <row r="3427" s="211" customFormat="1" hidden="1"/>
    <row r="3428" s="211" customFormat="1" hidden="1"/>
    <row r="3429" s="211" customFormat="1" hidden="1"/>
    <row r="3430" s="211" customFormat="1" hidden="1"/>
    <row r="3431" s="211" customFormat="1" hidden="1"/>
    <row r="3432" s="211" customFormat="1" hidden="1"/>
    <row r="3433" s="211" customFormat="1" hidden="1"/>
    <row r="3434" s="211" customFormat="1" hidden="1"/>
    <row r="3435" s="211" customFormat="1" hidden="1"/>
    <row r="3436" s="211" customFormat="1" hidden="1"/>
    <row r="3437" s="211" customFormat="1" hidden="1"/>
    <row r="3438" s="211" customFormat="1" hidden="1"/>
    <row r="3439" s="211" customFormat="1" hidden="1"/>
    <row r="3440" s="211" customFormat="1" hidden="1"/>
    <row r="3441" s="211" customFormat="1" hidden="1"/>
    <row r="3442" s="211" customFormat="1" hidden="1"/>
    <row r="3443" s="211" customFormat="1" hidden="1"/>
    <row r="3444" s="211" customFormat="1" hidden="1"/>
    <row r="3445" s="211" customFormat="1" hidden="1"/>
    <row r="3446" s="211" customFormat="1" hidden="1"/>
    <row r="3447" s="211" customFormat="1" hidden="1"/>
    <row r="3448" s="211" customFormat="1" hidden="1"/>
    <row r="3449" s="211" customFormat="1" hidden="1"/>
    <row r="3450" s="211" customFormat="1" hidden="1"/>
    <row r="3451" s="211" customFormat="1" hidden="1"/>
    <row r="3452" s="211" customFormat="1" hidden="1"/>
    <row r="3453" s="211" customFormat="1" hidden="1"/>
    <row r="3454" s="211" customFormat="1" hidden="1"/>
    <row r="3455" s="211" customFormat="1" hidden="1"/>
    <row r="3456" s="211" customFormat="1" hidden="1"/>
    <row r="3457" s="211" customFormat="1" hidden="1"/>
    <row r="3458" s="211" customFormat="1" hidden="1"/>
    <row r="3459" s="211" customFormat="1" hidden="1"/>
    <row r="3460" s="211" customFormat="1" hidden="1"/>
    <row r="3461" s="211" customFormat="1" hidden="1"/>
    <row r="3462" s="211" customFormat="1" hidden="1"/>
    <row r="3463" s="211" customFormat="1" hidden="1"/>
    <row r="3464" s="211" customFormat="1" hidden="1"/>
    <row r="3465" s="211" customFormat="1" hidden="1"/>
    <row r="3466" s="211" customFormat="1" hidden="1"/>
    <row r="3467" s="211" customFormat="1" hidden="1"/>
    <row r="3468" s="211" customFormat="1" hidden="1"/>
    <row r="3469" s="211" customFormat="1" hidden="1"/>
    <row r="3470" s="211" customFormat="1" hidden="1"/>
    <row r="3471" s="211" customFormat="1" hidden="1"/>
    <row r="3472" s="211" customFormat="1" hidden="1"/>
    <row r="3473" s="211" customFormat="1" hidden="1"/>
    <row r="3474" s="211" customFormat="1" hidden="1"/>
    <row r="3475" s="211" customFormat="1" hidden="1"/>
    <row r="3476" s="211" customFormat="1" hidden="1"/>
    <row r="3477" s="211" customFormat="1" hidden="1"/>
    <row r="3478" s="211" customFormat="1" hidden="1"/>
    <row r="3479" s="211" customFormat="1" hidden="1"/>
    <row r="3480" s="211" customFormat="1" hidden="1"/>
    <row r="3481" s="211" customFormat="1" hidden="1"/>
    <row r="3482" s="211" customFormat="1" hidden="1"/>
    <row r="3483" s="211" customFormat="1" hidden="1"/>
    <row r="3484" s="211" customFormat="1" hidden="1"/>
    <row r="3485" s="211" customFormat="1" hidden="1"/>
    <row r="3486" s="211" customFormat="1" hidden="1"/>
    <row r="3487" s="211" customFormat="1" hidden="1"/>
    <row r="3488" s="211" customFormat="1" hidden="1"/>
    <row r="3489" s="211" customFormat="1" hidden="1"/>
    <row r="3490" s="211" customFormat="1" hidden="1"/>
    <row r="3491" s="211" customFormat="1" hidden="1"/>
    <row r="3492" s="211" customFormat="1" hidden="1"/>
    <row r="3493" s="211" customFormat="1" hidden="1"/>
    <row r="3494" s="211" customFormat="1" hidden="1"/>
    <row r="3495" s="211" customFormat="1" hidden="1"/>
    <row r="3496" s="211" customFormat="1" hidden="1"/>
    <row r="3497" s="211" customFormat="1" hidden="1"/>
    <row r="3498" s="211" customFormat="1" hidden="1"/>
    <row r="3499" s="211" customFormat="1" hidden="1"/>
    <row r="3500" s="211" customFormat="1" hidden="1"/>
    <row r="3501" s="211" customFormat="1" hidden="1"/>
    <row r="3502" s="211" customFormat="1" hidden="1"/>
    <row r="3503" s="211" customFormat="1" hidden="1"/>
    <row r="3504" s="211" customFormat="1" hidden="1"/>
    <row r="3505" s="211" customFormat="1" hidden="1"/>
    <row r="3506" s="211" customFormat="1" hidden="1"/>
    <row r="3507" s="211" customFormat="1" hidden="1"/>
    <row r="3508" s="211" customFormat="1" hidden="1"/>
    <row r="3509" s="211" customFormat="1" hidden="1"/>
    <row r="3510" s="211" customFormat="1" hidden="1"/>
    <row r="3511" s="211" customFormat="1" hidden="1"/>
    <row r="3512" s="211" customFormat="1" hidden="1"/>
    <row r="3513" s="211" customFormat="1" hidden="1"/>
    <row r="3514" s="211" customFormat="1" hidden="1"/>
    <row r="3515" s="211" customFormat="1" hidden="1"/>
    <row r="3516" s="211" customFormat="1" hidden="1"/>
    <row r="3517" s="211" customFormat="1" hidden="1"/>
    <row r="3518" s="211" customFormat="1" hidden="1"/>
    <row r="3519" s="211" customFormat="1" hidden="1"/>
    <row r="3520" s="211" customFormat="1" hidden="1"/>
    <row r="3521" s="211" customFormat="1" hidden="1"/>
    <row r="3522" s="211" customFormat="1" hidden="1"/>
    <row r="3523" s="211" customFormat="1" hidden="1"/>
    <row r="3524" s="211" customFormat="1" hidden="1"/>
    <row r="3525" s="211" customFormat="1" hidden="1"/>
    <row r="3526" s="211" customFormat="1" hidden="1"/>
    <row r="3527" s="211" customFormat="1" hidden="1"/>
    <row r="3528" s="211" customFormat="1" hidden="1"/>
    <row r="3529" s="211" customFormat="1" hidden="1"/>
    <row r="3530" s="211" customFormat="1" hidden="1"/>
    <row r="3531" s="211" customFormat="1" hidden="1"/>
    <row r="3532" s="211" customFormat="1" hidden="1"/>
    <row r="3533" s="211" customFormat="1" hidden="1"/>
    <row r="3534" s="211" customFormat="1" hidden="1"/>
    <row r="3535" s="211" customFormat="1" hidden="1"/>
    <row r="3536" s="211" customFormat="1" hidden="1"/>
    <row r="3537" s="211" customFormat="1" hidden="1"/>
    <row r="3538" s="211" customFormat="1" hidden="1"/>
    <row r="3539" s="211" customFormat="1" hidden="1"/>
    <row r="3540" s="211" customFormat="1" hidden="1"/>
    <row r="3541" s="211" customFormat="1" hidden="1"/>
    <row r="3542" s="211" customFormat="1" hidden="1"/>
    <row r="3543" s="211" customFormat="1" hidden="1"/>
    <row r="3544" s="211" customFormat="1" hidden="1"/>
    <row r="3545" s="211" customFormat="1" hidden="1"/>
    <row r="3546" s="211" customFormat="1" hidden="1"/>
    <row r="3547" s="211" customFormat="1" hidden="1"/>
    <row r="3548" s="211" customFormat="1" hidden="1"/>
    <row r="3549" s="211" customFormat="1" hidden="1"/>
    <row r="3550" s="211" customFormat="1" hidden="1"/>
    <row r="3551" s="211" customFormat="1" hidden="1"/>
    <row r="3552" s="211" customFormat="1" hidden="1"/>
    <row r="3553" s="211" customFormat="1" hidden="1"/>
    <row r="3554" s="211" customFormat="1" hidden="1"/>
    <row r="3555" s="211" customFormat="1" hidden="1"/>
    <row r="3556" s="211" customFormat="1" hidden="1"/>
    <row r="3557" s="211" customFormat="1" hidden="1"/>
    <row r="3558" s="211" customFormat="1" hidden="1"/>
    <row r="3559" s="211" customFormat="1" hidden="1"/>
    <row r="3560" s="211" customFormat="1" hidden="1"/>
    <row r="3561" s="211" customFormat="1" hidden="1"/>
    <row r="3562" s="211" customFormat="1" hidden="1"/>
    <row r="3563" s="211" customFormat="1" hidden="1"/>
    <row r="3564" s="211" customFormat="1" hidden="1"/>
    <row r="3565" s="211" customFormat="1" hidden="1"/>
    <row r="3566" s="211" customFormat="1" hidden="1"/>
    <row r="3567" s="211" customFormat="1" hidden="1"/>
    <row r="3568" s="211" customFormat="1" hidden="1"/>
    <row r="3569" s="211" customFormat="1" hidden="1"/>
    <row r="3570" s="211" customFormat="1" hidden="1"/>
    <row r="3571" s="211" customFormat="1" hidden="1"/>
    <row r="3572" s="211" customFormat="1" hidden="1"/>
    <row r="3573" s="211" customFormat="1" hidden="1"/>
    <row r="3574" s="211" customFormat="1" hidden="1"/>
    <row r="3575" s="211" customFormat="1" hidden="1"/>
    <row r="3576" s="211" customFormat="1" hidden="1"/>
    <row r="3577" s="211" customFormat="1" hidden="1"/>
    <row r="3578" s="211" customFormat="1" hidden="1"/>
    <row r="3579" s="211" customFormat="1" hidden="1"/>
    <row r="3580" s="211" customFormat="1" hidden="1"/>
    <row r="3581" s="211" customFormat="1" hidden="1"/>
    <row r="3582" s="211" customFormat="1" hidden="1"/>
    <row r="3583" s="211" customFormat="1" hidden="1"/>
    <row r="3584" s="211" customFormat="1" hidden="1"/>
    <row r="3585" s="211" customFormat="1" hidden="1"/>
    <row r="3586" s="211" customFormat="1" hidden="1"/>
    <row r="3587" s="211" customFormat="1" hidden="1"/>
    <row r="3588" s="211" customFormat="1" hidden="1"/>
    <row r="3589" s="211" customFormat="1" hidden="1"/>
    <row r="3590" s="211" customFormat="1" hidden="1"/>
    <row r="3591" s="211" customFormat="1" hidden="1"/>
    <row r="3592" s="211" customFormat="1" hidden="1"/>
    <row r="3593" s="211" customFormat="1" hidden="1"/>
    <row r="3594" s="211" customFormat="1" hidden="1"/>
    <row r="3595" s="211" customFormat="1" hidden="1"/>
    <row r="3596" s="211" customFormat="1" hidden="1"/>
    <row r="3597" s="211" customFormat="1" hidden="1"/>
    <row r="3598" s="211" customFormat="1" hidden="1"/>
    <row r="3599" s="211" customFormat="1" hidden="1"/>
    <row r="3600" s="211" customFormat="1" hidden="1"/>
    <row r="3601" s="211" customFormat="1" hidden="1"/>
    <row r="3602" s="211" customFormat="1" hidden="1"/>
    <row r="3603" s="211" customFormat="1" hidden="1"/>
    <row r="3604" s="211" customFormat="1" hidden="1"/>
    <row r="3605" s="211" customFormat="1" hidden="1"/>
    <row r="3606" s="211" customFormat="1" hidden="1"/>
    <row r="3607" s="211" customFormat="1" hidden="1"/>
    <row r="3608" s="211" customFormat="1" hidden="1"/>
    <row r="3609" s="211" customFormat="1" hidden="1"/>
    <row r="3610" s="211" customFormat="1" hidden="1"/>
    <row r="3611" s="211" customFormat="1" hidden="1"/>
    <row r="3612" s="211" customFormat="1" hidden="1"/>
    <row r="3613" s="211" customFormat="1" hidden="1"/>
    <row r="3614" s="211" customFormat="1" hidden="1"/>
    <row r="3615" s="211" customFormat="1" hidden="1"/>
    <row r="3616" s="211" customFormat="1" hidden="1"/>
    <row r="3617" s="211" customFormat="1" hidden="1"/>
    <row r="3618" s="211" customFormat="1" hidden="1"/>
    <row r="3619" s="211" customFormat="1" hidden="1"/>
    <row r="3620" s="211" customFormat="1" hidden="1"/>
    <row r="3621" s="211" customFormat="1" hidden="1"/>
    <row r="3622" s="211" customFormat="1" hidden="1"/>
    <row r="3623" s="211" customFormat="1" hidden="1"/>
    <row r="3624" s="211" customFormat="1" hidden="1"/>
    <row r="3625" s="211" customFormat="1" hidden="1"/>
    <row r="3626" s="211" customFormat="1" hidden="1"/>
    <row r="3627" s="211" customFormat="1" hidden="1"/>
    <row r="3628" s="211" customFormat="1" hidden="1"/>
    <row r="3629" s="211" customFormat="1" hidden="1"/>
    <row r="3630" s="211" customFormat="1" hidden="1"/>
    <row r="3631" s="211" customFormat="1" hidden="1"/>
    <row r="3632" s="211" customFormat="1" hidden="1"/>
    <row r="3633" s="211" customFormat="1" hidden="1"/>
    <row r="3634" s="211" customFormat="1" hidden="1"/>
    <row r="3635" s="211" customFormat="1" hidden="1"/>
    <row r="3636" s="211" customFormat="1" hidden="1"/>
    <row r="3637" s="211" customFormat="1" hidden="1"/>
    <row r="3638" s="211" customFormat="1" hidden="1"/>
    <row r="3639" s="211" customFormat="1" hidden="1"/>
    <row r="3640" s="211" customFormat="1" hidden="1"/>
    <row r="3641" s="211" customFormat="1" hidden="1"/>
    <row r="3642" s="211" customFormat="1" hidden="1"/>
    <row r="3643" s="211" customFormat="1" hidden="1"/>
    <row r="3644" s="211" customFormat="1" hidden="1"/>
    <row r="3645" s="211" customFormat="1" hidden="1"/>
    <row r="3646" s="211" customFormat="1" hidden="1"/>
    <row r="3647" s="211" customFormat="1" hidden="1"/>
    <row r="3648" s="211" customFormat="1" hidden="1"/>
    <row r="3649" s="211" customFormat="1" hidden="1"/>
    <row r="3650" s="211" customFormat="1" hidden="1"/>
    <row r="3651" s="211" customFormat="1" hidden="1"/>
    <row r="3652" s="211" customFormat="1" hidden="1"/>
    <row r="3653" s="211" customFormat="1" hidden="1"/>
    <row r="3654" s="211" customFormat="1" hidden="1"/>
    <row r="3655" s="211" customFormat="1" hidden="1"/>
    <row r="3656" s="211" customFormat="1" hidden="1"/>
    <row r="3657" s="211" customFormat="1" hidden="1"/>
    <row r="3658" s="211" customFormat="1" hidden="1"/>
    <row r="3659" s="211" customFormat="1" hidden="1"/>
    <row r="3660" s="211" customFormat="1" hidden="1"/>
    <row r="3661" s="211" customFormat="1" hidden="1"/>
    <row r="3662" s="211" customFormat="1" hidden="1"/>
    <row r="3663" s="211" customFormat="1" hidden="1"/>
    <row r="3664" s="211" customFormat="1" hidden="1"/>
    <row r="3665" s="211" customFormat="1" hidden="1"/>
    <row r="3666" s="211" customFormat="1" hidden="1"/>
    <row r="3667" s="211" customFormat="1" hidden="1"/>
    <row r="3668" s="211" customFormat="1" hidden="1"/>
    <row r="3669" s="211" customFormat="1" hidden="1"/>
    <row r="3670" s="211" customFormat="1" hidden="1"/>
    <row r="3671" s="211" customFormat="1" hidden="1"/>
    <row r="3672" s="211" customFormat="1" hidden="1"/>
    <row r="3673" s="211" customFormat="1" hidden="1"/>
    <row r="3674" s="211" customFormat="1" hidden="1"/>
    <row r="3675" s="211" customFormat="1" hidden="1"/>
    <row r="3676" s="211" customFormat="1" hidden="1"/>
    <row r="3677" s="211" customFormat="1" hidden="1"/>
    <row r="3678" s="211" customFormat="1" hidden="1"/>
    <row r="3679" s="211" customFormat="1" hidden="1"/>
    <row r="3680" s="211" customFormat="1" hidden="1"/>
    <row r="3681" s="211" customFormat="1" hidden="1"/>
    <row r="3682" s="211" customFormat="1" hidden="1"/>
    <row r="3683" s="211" customFormat="1" hidden="1"/>
    <row r="3684" s="211" customFormat="1" hidden="1"/>
    <row r="3685" s="211" customFormat="1" hidden="1"/>
    <row r="3686" s="211" customFormat="1" hidden="1"/>
    <row r="3687" s="211" customFormat="1" hidden="1"/>
    <row r="3688" s="211" customFormat="1" hidden="1"/>
    <row r="3689" s="211" customFormat="1" hidden="1"/>
    <row r="3690" s="211" customFormat="1" hidden="1"/>
    <row r="3691" s="211" customFormat="1" hidden="1"/>
    <row r="3692" s="211" customFormat="1" hidden="1"/>
    <row r="3693" s="211" customFormat="1" hidden="1"/>
    <row r="3694" s="211" customFormat="1" hidden="1"/>
    <row r="3695" s="211" customFormat="1" hidden="1"/>
    <row r="3696" s="211" customFormat="1" hidden="1"/>
    <row r="3697" s="211" customFormat="1" hidden="1"/>
    <row r="3698" s="211" customFormat="1" hidden="1"/>
    <row r="3699" s="211" customFormat="1" hidden="1"/>
    <row r="3700" s="211" customFormat="1" hidden="1"/>
    <row r="3701" s="211" customFormat="1" hidden="1"/>
    <row r="3702" s="211" customFormat="1" hidden="1"/>
    <row r="3703" s="211" customFormat="1" hidden="1"/>
    <row r="3704" s="211" customFormat="1" hidden="1"/>
    <row r="3705" s="211" customFormat="1" hidden="1"/>
    <row r="3706" s="211" customFormat="1" hidden="1"/>
    <row r="3707" s="211" customFormat="1" hidden="1"/>
    <row r="3708" s="211" customFormat="1" hidden="1"/>
    <row r="3709" s="211" customFormat="1" hidden="1"/>
    <row r="3710" s="211" customFormat="1" hidden="1"/>
    <row r="3711" s="211" customFormat="1" hidden="1"/>
    <row r="3712" s="211" customFormat="1" hidden="1"/>
    <row r="3713" s="211" customFormat="1" hidden="1"/>
    <row r="3714" s="211" customFormat="1" hidden="1"/>
    <row r="3715" s="211" customFormat="1" hidden="1"/>
    <row r="3716" s="211" customFormat="1" hidden="1"/>
    <row r="3717" s="211" customFormat="1" hidden="1"/>
    <row r="3718" s="211" customFormat="1" hidden="1"/>
    <row r="3719" s="211" customFormat="1" hidden="1"/>
    <row r="3720" s="211" customFormat="1" hidden="1"/>
    <row r="3721" s="211" customFormat="1" hidden="1"/>
    <row r="3722" s="211" customFormat="1" hidden="1"/>
    <row r="3723" s="211" customFormat="1" hidden="1"/>
    <row r="3724" s="211" customFormat="1" hidden="1"/>
    <row r="3725" s="211" customFormat="1" hidden="1"/>
    <row r="3726" s="211" customFormat="1" hidden="1"/>
    <row r="3727" s="211" customFormat="1" hidden="1"/>
    <row r="3728" s="211" customFormat="1" hidden="1"/>
    <row r="3729" s="211" customFormat="1" hidden="1"/>
    <row r="3730" s="211" customFormat="1" hidden="1"/>
    <row r="3731" s="211" customFormat="1" hidden="1"/>
    <row r="3732" s="211" customFormat="1" hidden="1"/>
    <row r="3733" s="211" customFormat="1" hidden="1"/>
    <row r="3734" s="211" customFormat="1" hidden="1"/>
    <row r="3735" s="211" customFormat="1" hidden="1"/>
    <row r="3736" s="211" customFormat="1" hidden="1"/>
    <row r="3737" s="211" customFormat="1" hidden="1"/>
    <row r="3738" s="211" customFormat="1" hidden="1"/>
    <row r="3739" s="211" customFormat="1" hidden="1"/>
    <row r="3740" s="211" customFormat="1" hidden="1"/>
    <row r="3741" s="211" customFormat="1" hidden="1"/>
    <row r="3742" s="211" customFormat="1" hidden="1"/>
    <row r="3743" s="211" customFormat="1" hidden="1"/>
    <row r="3744" s="211" customFormat="1" hidden="1"/>
    <row r="3745" s="211" customFormat="1" hidden="1"/>
    <row r="3746" s="211" customFormat="1" hidden="1"/>
    <row r="3747" s="211" customFormat="1" hidden="1"/>
    <row r="3748" s="211" customFormat="1" hidden="1"/>
    <row r="3749" s="211" customFormat="1" hidden="1"/>
    <row r="3750" s="211" customFormat="1" hidden="1"/>
    <row r="3751" s="211" customFormat="1" hidden="1"/>
    <row r="3752" s="211" customFormat="1" hidden="1"/>
    <row r="3753" s="211" customFormat="1" hidden="1"/>
    <row r="3754" s="211" customFormat="1" hidden="1"/>
    <row r="3755" s="211" customFormat="1" hidden="1"/>
    <row r="3756" s="211" customFormat="1" hidden="1"/>
    <row r="3757" s="211" customFormat="1" hidden="1"/>
    <row r="3758" s="211" customFormat="1" hidden="1"/>
    <row r="3759" s="211" customFormat="1" hidden="1"/>
    <row r="3760" s="211" customFormat="1" hidden="1"/>
    <row r="3761" s="211" customFormat="1" hidden="1"/>
    <row r="3762" s="211" customFormat="1" hidden="1"/>
    <row r="3763" s="211" customFormat="1" hidden="1"/>
    <row r="3764" s="211" customFormat="1" hidden="1"/>
    <row r="3765" s="211" customFormat="1" hidden="1"/>
    <row r="3766" s="211" customFormat="1" hidden="1"/>
    <row r="3767" s="211" customFormat="1" hidden="1"/>
    <row r="3768" s="211" customFormat="1" hidden="1"/>
    <row r="3769" s="211" customFormat="1" hidden="1"/>
    <row r="3770" s="211" customFormat="1" hidden="1"/>
    <row r="3771" s="211" customFormat="1" hidden="1"/>
    <row r="3772" s="211" customFormat="1" hidden="1"/>
    <row r="3773" s="211" customFormat="1" hidden="1"/>
    <row r="3774" s="211" customFormat="1" hidden="1"/>
    <row r="3775" s="211" customFormat="1" hidden="1"/>
    <row r="3776" s="211" customFormat="1" hidden="1"/>
    <row r="3777" s="211" customFormat="1" hidden="1"/>
    <row r="3778" s="211" customFormat="1" hidden="1"/>
    <row r="3779" s="211" customFormat="1" hidden="1"/>
    <row r="3780" s="211" customFormat="1" hidden="1"/>
    <row r="3781" s="211" customFormat="1" hidden="1"/>
    <row r="3782" s="211" customFormat="1" hidden="1"/>
    <row r="3783" s="211" customFormat="1" hidden="1"/>
    <row r="3784" s="211" customFormat="1" hidden="1"/>
    <row r="3785" s="211" customFormat="1" hidden="1"/>
    <row r="3786" s="211" customFormat="1" hidden="1"/>
    <row r="3787" s="211" customFormat="1" hidden="1"/>
    <row r="3788" s="211" customFormat="1" hidden="1"/>
    <row r="3789" s="211" customFormat="1" hidden="1"/>
    <row r="3790" s="211" customFormat="1" hidden="1"/>
    <row r="3791" s="211" customFormat="1" hidden="1"/>
    <row r="3792" s="211" customFormat="1" hidden="1"/>
    <row r="3793" s="211" customFormat="1" hidden="1"/>
    <row r="3794" s="211" customFormat="1" hidden="1"/>
    <row r="3795" s="211" customFormat="1" hidden="1"/>
    <row r="3796" s="211" customFormat="1" hidden="1"/>
    <row r="3797" s="211" customFormat="1" hidden="1"/>
    <row r="3798" s="211" customFormat="1" hidden="1"/>
    <row r="3799" s="211" customFormat="1" hidden="1"/>
    <row r="3800" s="211" customFormat="1" hidden="1"/>
    <row r="3801" s="211" customFormat="1" hidden="1"/>
    <row r="3802" s="211" customFormat="1" hidden="1"/>
    <row r="3803" s="211" customFormat="1" hidden="1"/>
    <row r="3804" s="211" customFormat="1" hidden="1"/>
    <row r="3805" s="211" customFormat="1" hidden="1"/>
    <row r="3806" s="211" customFormat="1" hidden="1"/>
    <row r="3807" s="211" customFormat="1" hidden="1"/>
    <row r="3808" s="211" customFormat="1" hidden="1"/>
    <row r="3809" s="211" customFormat="1" hidden="1"/>
    <row r="3810" s="211" customFormat="1" hidden="1"/>
    <row r="3811" s="211" customFormat="1" hidden="1"/>
    <row r="3812" s="211" customFormat="1" hidden="1"/>
    <row r="3813" s="211" customFormat="1" hidden="1"/>
    <row r="3814" s="211" customFormat="1" hidden="1"/>
    <row r="3815" s="211" customFormat="1" hidden="1"/>
    <row r="3816" s="211" customFormat="1" hidden="1"/>
    <row r="3817" s="211" customFormat="1" hidden="1"/>
    <row r="3818" s="211" customFormat="1" hidden="1"/>
    <row r="3819" s="211" customFormat="1" hidden="1"/>
    <row r="3820" s="211" customFormat="1" hidden="1"/>
    <row r="3821" s="211" customFormat="1" hidden="1"/>
    <row r="3822" s="211" customFormat="1" hidden="1"/>
    <row r="3823" s="211" customFormat="1" hidden="1"/>
    <row r="3824" s="211" customFormat="1" hidden="1"/>
    <row r="3825" s="211" customFormat="1" hidden="1"/>
    <row r="3826" s="211" customFormat="1" hidden="1"/>
    <row r="3827" s="211" customFormat="1" hidden="1"/>
    <row r="3828" s="211" customFormat="1" hidden="1"/>
    <row r="3829" s="211" customFormat="1" hidden="1"/>
    <row r="3830" s="211" customFormat="1" hidden="1"/>
    <row r="3831" s="211" customFormat="1" hidden="1"/>
    <row r="3832" s="211" customFormat="1" hidden="1"/>
    <row r="3833" s="211" customFormat="1" hidden="1"/>
    <row r="3834" s="211" customFormat="1" hidden="1"/>
    <row r="3835" s="211" customFormat="1" hidden="1"/>
    <row r="3836" s="211" customFormat="1" hidden="1"/>
    <row r="3837" s="211" customFormat="1" hidden="1"/>
    <row r="3838" s="211" customFormat="1" hidden="1"/>
    <row r="3839" s="211" customFormat="1" hidden="1"/>
    <row r="3840" s="211" customFormat="1" hidden="1"/>
    <row r="3841" s="211" customFormat="1" hidden="1"/>
    <row r="3842" s="211" customFormat="1" hidden="1"/>
    <row r="3843" s="211" customFormat="1" hidden="1"/>
    <row r="3844" s="211" customFormat="1" hidden="1"/>
    <row r="3845" s="211" customFormat="1" hidden="1"/>
    <row r="3846" s="211" customFormat="1" hidden="1"/>
    <row r="3847" s="211" customFormat="1" hidden="1"/>
    <row r="3848" s="211" customFormat="1" hidden="1"/>
    <row r="3849" s="211" customFormat="1" hidden="1"/>
    <row r="3850" s="211" customFormat="1" hidden="1"/>
    <row r="3851" s="211" customFormat="1" hidden="1"/>
    <row r="3852" s="211" customFormat="1" hidden="1"/>
    <row r="3853" s="211" customFormat="1" hidden="1"/>
    <row r="3854" s="211" customFormat="1" hidden="1"/>
    <row r="3855" s="211" customFormat="1" hidden="1"/>
    <row r="3856" s="211" customFormat="1" hidden="1"/>
    <row r="3857" s="211" customFormat="1" hidden="1"/>
    <row r="3858" s="211" customFormat="1" hidden="1"/>
    <row r="3859" s="211" customFormat="1" hidden="1"/>
    <row r="3860" s="211" customFormat="1" hidden="1"/>
    <row r="3861" s="211" customFormat="1" hidden="1"/>
    <row r="3862" s="211" customFormat="1" hidden="1"/>
    <row r="3863" s="211" customFormat="1" hidden="1"/>
    <row r="3864" s="211" customFormat="1" hidden="1"/>
    <row r="3865" s="211" customFormat="1" hidden="1"/>
    <row r="3866" s="211" customFormat="1" hidden="1"/>
    <row r="3867" s="211" customFormat="1" hidden="1"/>
    <row r="3868" s="211" customFormat="1" hidden="1"/>
    <row r="3869" s="211" customFormat="1" hidden="1"/>
    <row r="3870" s="211" customFormat="1" hidden="1"/>
    <row r="3871" s="211" customFormat="1" hidden="1"/>
    <row r="3872" s="211" customFormat="1" hidden="1"/>
    <row r="3873" s="211" customFormat="1" hidden="1"/>
    <row r="3874" s="211" customFormat="1" hidden="1"/>
    <row r="3875" s="211" customFormat="1" hidden="1"/>
    <row r="3876" s="211" customFormat="1" hidden="1"/>
    <row r="3877" s="211" customFormat="1" hidden="1"/>
    <row r="3878" s="211" customFormat="1" hidden="1"/>
    <row r="3879" s="211" customFormat="1" hidden="1"/>
    <row r="3880" s="211" customFormat="1" hidden="1"/>
    <row r="3881" s="211" customFormat="1" hidden="1"/>
    <row r="3882" s="211" customFormat="1" hidden="1"/>
    <row r="3883" s="211" customFormat="1" hidden="1"/>
    <row r="3884" s="211" customFormat="1" hidden="1"/>
    <row r="3885" s="211" customFormat="1" hidden="1"/>
    <row r="3886" s="211" customFormat="1" hidden="1"/>
    <row r="3887" s="211" customFormat="1" hidden="1"/>
    <row r="3888" s="211" customFormat="1" hidden="1"/>
    <row r="3889" s="211" customFormat="1" hidden="1"/>
    <row r="3890" s="211" customFormat="1" hidden="1"/>
    <row r="3891" s="211" customFormat="1" hidden="1"/>
    <row r="3892" s="211" customFormat="1" hidden="1"/>
    <row r="3893" s="211" customFormat="1" hidden="1"/>
    <row r="3894" s="211" customFormat="1" hidden="1"/>
    <row r="3895" s="211" customFormat="1" hidden="1"/>
    <row r="3896" s="211" customFormat="1" hidden="1"/>
    <row r="3897" s="211" customFormat="1" hidden="1"/>
    <row r="3898" s="211" customFormat="1" hidden="1"/>
    <row r="3899" s="211" customFormat="1" hidden="1"/>
    <row r="3900" s="211" customFormat="1" hidden="1"/>
    <row r="3901" s="211" customFormat="1" hidden="1"/>
    <row r="3902" s="211" customFormat="1" hidden="1"/>
    <row r="3903" s="211" customFormat="1" hidden="1"/>
    <row r="3904" s="211" customFormat="1" hidden="1"/>
    <row r="3905" s="211" customFormat="1" hidden="1"/>
    <row r="3906" s="211" customFormat="1" hidden="1"/>
    <row r="3907" s="211" customFormat="1" hidden="1"/>
    <row r="3908" s="211" customFormat="1" hidden="1"/>
    <row r="3909" s="211" customFormat="1" hidden="1"/>
    <row r="3910" s="211" customFormat="1" hidden="1"/>
    <row r="3911" s="211" customFormat="1" hidden="1"/>
    <row r="3912" s="211" customFormat="1" hidden="1"/>
    <row r="3913" s="211" customFormat="1" hidden="1"/>
    <row r="3914" s="211" customFormat="1" hidden="1"/>
    <row r="3915" s="211" customFormat="1" hidden="1"/>
    <row r="3916" s="211" customFormat="1" hidden="1"/>
    <row r="3917" s="211" customFormat="1" hidden="1"/>
    <row r="3918" s="211" customFormat="1" hidden="1"/>
    <row r="3919" s="211" customFormat="1" hidden="1"/>
    <row r="3920" s="211" customFormat="1" hidden="1"/>
    <row r="3921" s="211" customFormat="1" hidden="1"/>
    <row r="3922" s="211" customFormat="1" hidden="1"/>
    <row r="3923" s="211" customFormat="1" hidden="1"/>
    <row r="3924" s="211" customFormat="1" hidden="1"/>
    <row r="3925" s="211" customFormat="1" hidden="1"/>
    <row r="3926" s="211" customFormat="1" hidden="1"/>
    <row r="3927" s="211" customFormat="1" hidden="1"/>
    <row r="3928" s="211" customFormat="1" hidden="1"/>
    <row r="3929" s="211" customFormat="1" hidden="1"/>
    <row r="3930" s="211" customFormat="1" hidden="1"/>
    <row r="3931" s="211" customFormat="1" hidden="1"/>
    <row r="3932" s="211" customFormat="1" hidden="1"/>
    <row r="3933" s="211" customFormat="1" hidden="1"/>
    <row r="3934" s="211" customFormat="1" hidden="1"/>
    <row r="3935" s="211" customFormat="1" hidden="1"/>
    <row r="3936" s="211" customFormat="1" hidden="1"/>
    <row r="3937" s="211" customFormat="1" hidden="1"/>
    <row r="3938" s="211" customFormat="1" hidden="1"/>
    <row r="3939" s="211" customFormat="1" hidden="1"/>
    <row r="3940" s="211" customFormat="1" hidden="1"/>
    <row r="3941" s="211" customFormat="1" hidden="1"/>
    <row r="3942" s="211" customFormat="1" hidden="1"/>
    <row r="3943" s="211" customFormat="1" hidden="1"/>
    <row r="3944" s="211" customFormat="1" hidden="1"/>
    <row r="3945" s="211" customFormat="1" hidden="1"/>
    <row r="3946" s="211" customFormat="1" hidden="1"/>
    <row r="3947" s="211" customFormat="1" hidden="1"/>
    <row r="3948" s="211" customFormat="1" hidden="1"/>
    <row r="3949" s="211" customFormat="1" hidden="1"/>
    <row r="3950" s="211" customFormat="1" hidden="1"/>
    <row r="3951" s="211" customFormat="1" hidden="1"/>
    <row r="3952" s="211" customFormat="1" hidden="1"/>
    <row r="3953" s="211" customFormat="1" hidden="1"/>
    <row r="3954" s="211" customFormat="1" hidden="1"/>
    <row r="3955" s="211" customFormat="1" hidden="1"/>
    <row r="3956" s="211" customFormat="1" hidden="1"/>
    <row r="3957" s="211" customFormat="1" hidden="1"/>
    <row r="3958" s="211" customFormat="1" hidden="1"/>
    <row r="3959" s="211" customFormat="1" hidden="1"/>
    <row r="3960" s="211" customFormat="1" hidden="1"/>
    <row r="3961" s="211" customFormat="1" hidden="1"/>
    <row r="3962" s="211" customFormat="1" hidden="1"/>
    <row r="3963" s="211" customFormat="1" hidden="1"/>
    <row r="3964" s="211" customFormat="1" hidden="1"/>
    <row r="3965" s="211" customFormat="1" hidden="1"/>
    <row r="3966" s="211" customFormat="1" hidden="1"/>
    <row r="3967" s="211" customFormat="1" hidden="1"/>
    <row r="3968" s="211" customFormat="1" hidden="1"/>
    <row r="3969" s="211" customFormat="1" hidden="1"/>
    <row r="3970" s="211" customFormat="1" hidden="1"/>
    <row r="3971" s="211" customFormat="1" hidden="1"/>
    <row r="3972" s="211" customFormat="1" hidden="1"/>
    <row r="3973" s="211" customFormat="1" hidden="1"/>
    <row r="3974" s="211" customFormat="1" hidden="1"/>
    <row r="3975" s="211" customFormat="1" hidden="1"/>
    <row r="3976" s="211" customFormat="1" hidden="1"/>
    <row r="3977" s="211" customFormat="1" hidden="1"/>
    <row r="3978" s="211" customFormat="1" hidden="1"/>
    <row r="3979" s="211" customFormat="1" hidden="1"/>
    <row r="3980" s="211" customFormat="1" hidden="1"/>
    <row r="3981" s="211" customFormat="1" hidden="1"/>
    <row r="3982" s="211" customFormat="1" hidden="1"/>
    <row r="3983" s="211" customFormat="1" hidden="1"/>
    <row r="3984" s="211" customFormat="1" hidden="1"/>
    <row r="3985" s="211" customFormat="1" hidden="1"/>
    <row r="3986" s="211" customFormat="1" hidden="1"/>
    <row r="3987" s="211" customFormat="1" hidden="1"/>
    <row r="3988" s="211" customFormat="1" hidden="1"/>
    <row r="3989" s="211" customFormat="1" hidden="1"/>
    <row r="3990" s="211" customFormat="1" hidden="1"/>
    <row r="3991" s="211" customFormat="1" hidden="1"/>
    <row r="3992" s="211" customFormat="1" hidden="1"/>
    <row r="3993" s="211" customFormat="1" hidden="1"/>
    <row r="3994" s="211" customFormat="1" hidden="1"/>
    <row r="3995" s="211" customFormat="1" hidden="1"/>
    <row r="3996" s="211" customFormat="1" hidden="1"/>
    <row r="3997" s="211" customFormat="1" hidden="1"/>
    <row r="3998" s="211" customFormat="1" hidden="1"/>
    <row r="3999" s="211" customFormat="1" hidden="1"/>
    <row r="4000" s="211" customFormat="1" hidden="1"/>
    <row r="4001" s="211" customFormat="1" hidden="1"/>
    <row r="4002" s="211" customFormat="1" hidden="1"/>
    <row r="4003" s="211" customFormat="1" hidden="1"/>
    <row r="4004" s="211" customFormat="1" hidden="1"/>
    <row r="4005" s="211" customFormat="1" hidden="1"/>
    <row r="4006" s="211" customFormat="1" hidden="1"/>
    <row r="4007" s="211" customFormat="1" hidden="1"/>
    <row r="4008" s="211" customFormat="1" hidden="1"/>
    <row r="4009" s="211" customFormat="1" hidden="1"/>
    <row r="4010" s="211" customFormat="1" hidden="1"/>
    <row r="4011" s="211" customFormat="1" hidden="1"/>
    <row r="4012" s="211" customFormat="1" hidden="1"/>
    <row r="4013" s="211" customFormat="1" hidden="1"/>
    <row r="4014" s="211" customFormat="1" hidden="1"/>
    <row r="4015" s="211" customFormat="1" hidden="1"/>
    <row r="4016" s="211" customFormat="1" hidden="1"/>
    <row r="4017" s="211" customFormat="1" hidden="1"/>
    <row r="4018" s="211" customFormat="1" hidden="1"/>
    <row r="4019" s="211" customFormat="1" hidden="1"/>
    <row r="4020" s="211" customFormat="1" hidden="1"/>
    <row r="4021" s="211" customFormat="1" hidden="1"/>
    <row r="4022" s="211" customFormat="1" hidden="1"/>
    <row r="4023" s="211" customFormat="1" hidden="1"/>
    <row r="4024" s="211" customFormat="1" hidden="1"/>
    <row r="4025" s="211" customFormat="1" hidden="1"/>
    <row r="4026" s="211" customFormat="1" hidden="1"/>
    <row r="4027" s="211" customFormat="1" hidden="1"/>
    <row r="4028" s="211" customFormat="1" hidden="1"/>
    <row r="4029" s="211" customFormat="1" hidden="1"/>
    <row r="4030" s="211" customFormat="1" hidden="1"/>
    <row r="4031" s="211" customFormat="1" hidden="1"/>
    <row r="4032" s="211" customFormat="1" hidden="1"/>
    <row r="4033" s="211" customFormat="1" hidden="1"/>
    <row r="4034" s="211" customFormat="1" hidden="1"/>
    <row r="4035" s="211" customFormat="1" hidden="1"/>
    <row r="4036" s="211" customFormat="1" hidden="1"/>
    <row r="4037" s="211" customFormat="1" hidden="1"/>
    <row r="4038" s="211" customFormat="1" hidden="1"/>
    <row r="4039" s="211" customFormat="1" hidden="1"/>
    <row r="4040" s="211" customFormat="1" hidden="1"/>
    <row r="4041" s="211" customFormat="1" hidden="1"/>
    <row r="4042" s="211" customFormat="1" hidden="1"/>
    <row r="4043" s="211" customFormat="1" hidden="1"/>
    <row r="4044" s="211" customFormat="1" hidden="1"/>
    <row r="4045" s="211" customFormat="1" hidden="1"/>
    <row r="4046" s="211" customFormat="1" hidden="1"/>
    <row r="4047" s="211" customFormat="1" hidden="1"/>
    <row r="4048" s="211" customFormat="1" hidden="1"/>
    <row r="4049" s="211" customFormat="1" hidden="1"/>
    <row r="4050" s="211" customFormat="1" hidden="1"/>
    <row r="4051" s="211" customFormat="1" hidden="1"/>
    <row r="4052" s="211" customFormat="1" hidden="1"/>
    <row r="4053" s="211" customFormat="1" hidden="1"/>
    <row r="4054" s="211" customFormat="1" hidden="1"/>
    <row r="4055" s="211" customFormat="1" hidden="1"/>
    <row r="4056" s="211" customFormat="1" hidden="1"/>
    <row r="4057" s="211" customFormat="1" hidden="1"/>
    <row r="4058" s="211" customFormat="1" hidden="1"/>
    <row r="4059" s="211" customFormat="1" hidden="1"/>
    <row r="4060" s="211" customFormat="1" hidden="1"/>
    <row r="4061" s="211" customFormat="1" hidden="1"/>
    <row r="4062" s="211" customFormat="1" hidden="1"/>
    <row r="4063" s="211" customFormat="1" hidden="1"/>
    <row r="4064" s="211" customFormat="1" hidden="1"/>
    <row r="4065" s="211" customFormat="1" hidden="1"/>
    <row r="4066" s="211" customFormat="1" hidden="1"/>
    <row r="4067" s="211" customFormat="1" hidden="1"/>
    <row r="4068" s="211" customFormat="1" hidden="1"/>
    <row r="4069" s="211" customFormat="1" hidden="1"/>
    <row r="4070" s="211" customFormat="1" hidden="1"/>
    <row r="4071" s="211" customFormat="1" hidden="1"/>
    <row r="4072" s="211" customFormat="1" hidden="1"/>
    <row r="4073" s="211" customFormat="1" hidden="1"/>
    <row r="4074" s="211" customFormat="1" hidden="1"/>
    <row r="4075" s="211" customFormat="1" hidden="1"/>
    <row r="4076" s="211" customFormat="1" hidden="1"/>
    <row r="4077" s="211" customFormat="1" hidden="1"/>
    <row r="4078" s="211" customFormat="1" hidden="1"/>
    <row r="4079" s="211" customFormat="1" hidden="1"/>
    <row r="4080" s="211" customFormat="1" hidden="1"/>
    <row r="4081" s="211" customFormat="1" hidden="1"/>
    <row r="4082" s="211" customFormat="1" hidden="1"/>
    <row r="4083" s="211" customFormat="1" hidden="1"/>
    <row r="4084" s="211" customFormat="1" hidden="1"/>
    <row r="4085" s="211" customFormat="1" hidden="1"/>
    <row r="4086" s="211" customFormat="1" hidden="1"/>
    <row r="4087" s="211" customFormat="1" hidden="1"/>
    <row r="4088" s="211" customFormat="1" hidden="1"/>
    <row r="4089" s="211" customFormat="1" hidden="1"/>
    <row r="4090" s="211" customFormat="1" hidden="1"/>
    <row r="4091" s="211" customFormat="1" hidden="1"/>
    <row r="4092" s="211" customFormat="1" hidden="1"/>
    <row r="4093" s="211" customFormat="1" hidden="1"/>
    <row r="4094" s="211" customFormat="1" hidden="1"/>
    <row r="4095" s="211" customFormat="1" hidden="1"/>
    <row r="4096" s="211" customFormat="1" hidden="1"/>
    <row r="4097" s="211" customFormat="1" hidden="1"/>
    <row r="4098" s="211" customFormat="1" hidden="1"/>
    <row r="4099" s="211" customFormat="1" hidden="1"/>
    <row r="4100" s="211" customFormat="1" hidden="1"/>
    <row r="4101" s="211" customFormat="1" hidden="1"/>
    <row r="4102" s="211" customFormat="1" hidden="1"/>
    <row r="4103" s="211" customFormat="1" hidden="1"/>
    <row r="4104" s="211" customFormat="1" hidden="1"/>
    <row r="4105" s="211" customFormat="1" hidden="1"/>
    <row r="4106" s="211" customFormat="1" hidden="1"/>
    <row r="4107" s="211" customFormat="1" hidden="1"/>
    <row r="4108" s="211" customFormat="1" hidden="1"/>
    <row r="4109" s="211" customFormat="1" hidden="1"/>
    <row r="4110" s="211" customFormat="1" hidden="1"/>
    <row r="4111" s="211" customFormat="1" hidden="1"/>
    <row r="4112" s="211" customFormat="1" hidden="1"/>
    <row r="4113" s="211" customFormat="1" hidden="1"/>
    <row r="4114" s="211" customFormat="1" hidden="1"/>
    <row r="4115" s="211" customFormat="1" hidden="1"/>
    <row r="4116" s="211" customFormat="1" hidden="1"/>
    <row r="4117" s="211" customFormat="1" hidden="1"/>
    <row r="4118" s="211" customFormat="1" hidden="1"/>
    <row r="4119" s="211" customFormat="1" hidden="1"/>
    <row r="4120" s="211" customFormat="1" hidden="1"/>
    <row r="4121" s="211" customFormat="1" hidden="1"/>
    <row r="4122" s="211" customFormat="1" hidden="1"/>
    <row r="4123" s="211" customFormat="1" hidden="1"/>
    <row r="4124" s="211" customFormat="1" hidden="1"/>
    <row r="4125" s="211" customFormat="1" hidden="1"/>
    <row r="4126" s="211" customFormat="1" hidden="1"/>
    <row r="4127" s="211" customFormat="1" hidden="1"/>
    <row r="4128" s="211" customFormat="1" hidden="1"/>
    <row r="4129" s="211" customFormat="1" hidden="1"/>
    <row r="4130" s="211" customFormat="1" hidden="1"/>
    <row r="4131" s="211" customFormat="1" hidden="1"/>
    <row r="4132" s="211" customFormat="1" hidden="1"/>
    <row r="4133" s="211" customFormat="1" hidden="1"/>
    <row r="4134" s="211" customFormat="1" hidden="1"/>
    <row r="4135" s="211" customFormat="1" hidden="1"/>
    <row r="4136" s="211" customFormat="1" hidden="1"/>
    <row r="4137" s="211" customFormat="1" hidden="1"/>
    <row r="4138" s="211" customFormat="1" hidden="1"/>
    <row r="4139" s="211" customFormat="1" hidden="1"/>
    <row r="4140" s="211" customFormat="1" hidden="1"/>
    <row r="4141" s="211" customFormat="1" hidden="1"/>
    <row r="4142" s="211" customFormat="1" hidden="1"/>
    <row r="4143" s="211" customFormat="1" hidden="1"/>
    <row r="4144" s="211" customFormat="1" hidden="1"/>
    <row r="4145" s="211" customFormat="1" hidden="1"/>
    <row r="4146" s="211" customFormat="1" hidden="1"/>
    <row r="4147" s="211" customFormat="1" hidden="1"/>
    <row r="4148" s="211" customFormat="1" hidden="1"/>
    <row r="4149" s="211" customFormat="1" hidden="1"/>
    <row r="4150" s="211" customFormat="1" hidden="1"/>
    <row r="4151" s="211" customFormat="1" hidden="1"/>
    <row r="4152" s="211" customFormat="1" hidden="1"/>
    <row r="4153" s="211" customFormat="1" hidden="1"/>
    <row r="4154" s="211" customFormat="1" hidden="1"/>
    <row r="4155" s="211" customFormat="1" hidden="1"/>
    <row r="4156" s="211" customFormat="1" hidden="1"/>
    <row r="4157" s="211" customFormat="1" hidden="1"/>
    <row r="4158" s="211" customFormat="1" hidden="1"/>
    <row r="4159" s="211" customFormat="1" hidden="1"/>
    <row r="4160" s="211" customFormat="1" hidden="1"/>
    <row r="4161" s="211" customFormat="1" hidden="1"/>
    <row r="4162" s="211" customFormat="1" hidden="1"/>
    <row r="4163" s="211" customFormat="1" hidden="1"/>
    <row r="4164" s="211" customFormat="1" hidden="1"/>
    <row r="4165" s="211" customFormat="1" hidden="1"/>
    <row r="4166" s="211" customFormat="1" hidden="1"/>
    <row r="4167" s="211" customFormat="1" hidden="1"/>
    <row r="4168" s="211" customFormat="1" hidden="1"/>
    <row r="4169" s="211" customFormat="1" hidden="1"/>
    <row r="4170" s="211" customFormat="1" hidden="1"/>
    <row r="4171" s="211" customFormat="1" hidden="1"/>
    <row r="4172" s="211" customFormat="1" hidden="1"/>
    <row r="4173" s="211" customFormat="1" hidden="1"/>
    <row r="4174" s="211" customFormat="1" hidden="1"/>
    <row r="4175" s="211" customFormat="1" hidden="1"/>
    <row r="4176" s="211" customFormat="1" hidden="1"/>
    <row r="4177" s="211" customFormat="1" hidden="1"/>
    <row r="4178" s="211" customFormat="1" hidden="1"/>
    <row r="4179" s="211" customFormat="1" hidden="1"/>
    <row r="4180" s="211" customFormat="1" hidden="1"/>
    <row r="4181" s="211" customFormat="1" hidden="1"/>
    <row r="4182" s="211" customFormat="1" hidden="1"/>
    <row r="4183" s="211" customFormat="1" hidden="1"/>
    <row r="4184" s="211" customFormat="1" hidden="1"/>
    <row r="4185" s="211" customFormat="1" hidden="1"/>
    <row r="4186" s="211" customFormat="1" hidden="1"/>
    <row r="4187" s="211" customFormat="1" hidden="1"/>
    <row r="4188" s="211" customFormat="1" hidden="1"/>
    <row r="4189" s="211" customFormat="1" hidden="1"/>
    <row r="4190" s="211" customFormat="1" hidden="1"/>
    <row r="4191" s="211" customFormat="1" hidden="1"/>
    <row r="4192" s="211" customFormat="1" hidden="1"/>
    <row r="4193" s="211" customFormat="1" hidden="1"/>
    <row r="4194" s="211" customFormat="1" hidden="1"/>
    <row r="4195" s="211" customFormat="1" hidden="1"/>
    <row r="4196" s="211" customFormat="1" hidden="1"/>
    <row r="4197" s="211" customFormat="1" hidden="1"/>
    <row r="4198" s="211" customFormat="1" hidden="1"/>
    <row r="4199" s="211" customFormat="1" hidden="1"/>
    <row r="4200" s="211" customFormat="1" hidden="1"/>
    <row r="4201" s="211" customFormat="1" hidden="1"/>
    <row r="4202" s="211" customFormat="1" hidden="1"/>
    <row r="4203" s="211" customFormat="1" hidden="1"/>
    <row r="4204" s="211" customFormat="1" hidden="1"/>
    <row r="4205" s="211" customFormat="1" hidden="1"/>
    <row r="4206" s="211" customFormat="1" hidden="1"/>
    <row r="4207" s="211" customFormat="1" hidden="1"/>
    <row r="4208" s="211" customFormat="1" hidden="1"/>
    <row r="4209" s="211" customFormat="1" hidden="1"/>
    <row r="4210" s="211" customFormat="1" hidden="1"/>
    <row r="4211" s="211" customFormat="1" hidden="1"/>
    <row r="4212" s="211" customFormat="1" hidden="1"/>
    <row r="4213" s="211" customFormat="1" hidden="1"/>
    <row r="4214" s="211" customFormat="1" hidden="1"/>
    <row r="4215" s="211" customFormat="1" hidden="1"/>
    <row r="4216" s="211" customFormat="1" hidden="1"/>
    <row r="4217" s="211" customFormat="1" hidden="1"/>
    <row r="4218" s="211" customFormat="1" hidden="1"/>
    <row r="4219" s="211" customFormat="1" hidden="1"/>
    <row r="4220" s="211" customFormat="1" hidden="1"/>
    <row r="4221" s="211" customFormat="1" hidden="1"/>
    <row r="4222" s="211" customFormat="1" hidden="1"/>
    <row r="4223" s="211" customFormat="1" hidden="1"/>
    <row r="4224" s="211" customFormat="1" hidden="1"/>
    <row r="4225" s="211" customFormat="1" hidden="1"/>
    <row r="4226" s="211" customFormat="1" hidden="1"/>
    <row r="4227" s="211" customFormat="1" hidden="1"/>
    <row r="4228" s="211" customFormat="1" hidden="1"/>
    <row r="4229" s="211" customFormat="1" hidden="1"/>
    <row r="4230" s="211" customFormat="1" hidden="1"/>
    <row r="4231" s="211" customFormat="1" hidden="1"/>
    <row r="4232" s="211" customFormat="1" hidden="1"/>
    <row r="4233" s="211" customFormat="1" hidden="1"/>
    <row r="4234" s="211" customFormat="1" hidden="1"/>
    <row r="4235" s="211" customFormat="1" hidden="1"/>
    <row r="4236" s="211" customFormat="1" hidden="1"/>
    <row r="4237" s="211" customFormat="1" hidden="1"/>
    <row r="4238" s="211" customFormat="1" hidden="1"/>
    <row r="4239" s="211" customFormat="1" hidden="1"/>
    <row r="4240" s="211" customFormat="1" hidden="1"/>
    <row r="4241" s="211" customFormat="1" hidden="1"/>
    <row r="4242" s="211" customFormat="1" hidden="1"/>
    <row r="4243" s="211" customFormat="1" hidden="1"/>
    <row r="4244" s="211" customFormat="1" hidden="1"/>
    <row r="4245" s="211" customFormat="1" hidden="1"/>
    <row r="4246" s="211" customFormat="1" hidden="1"/>
    <row r="4247" s="211" customFormat="1" hidden="1"/>
    <row r="4248" s="211" customFormat="1" hidden="1"/>
    <row r="4249" s="211" customFormat="1" hidden="1"/>
    <row r="4250" s="211" customFormat="1" hidden="1"/>
    <row r="4251" s="211" customFormat="1" hidden="1"/>
    <row r="4252" s="211" customFormat="1" hidden="1"/>
    <row r="4253" s="211" customFormat="1" hidden="1"/>
    <row r="4254" s="211" customFormat="1" hidden="1"/>
    <row r="4255" s="211" customFormat="1" hidden="1"/>
    <row r="4256" s="211" customFormat="1" hidden="1"/>
    <row r="4257" s="211" customFormat="1" hidden="1"/>
    <row r="4258" s="211" customFormat="1" hidden="1"/>
    <row r="4259" s="211" customFormat="1" hidden="1"/>
    <row r="4260" s="211" customFormat="1" hidden="1"/>
    <row r="4261" s="211" customFormat="1" hidden="1"/>
    <row r="4262" s="211" customFormat="1" hidden="1"/>
    <row r="4263" s="211" customFormat="1" hidden="1"/>
    <row r="4264" s="211" customFormat="1" hidden="1"/>
    <row r="4265" s="211" customFormat="1" hidden="1"/>
    <row r="4266" s="211" customFormat="1" hidden="1"/>
    <row r="4267" s="211" customFormat="1" hidden="1"/>
    <row r="4268" s="211" customFormat="1" hidden="1"/>
    <row r="4269" s="211" customFormat="1" hidden="1"/>
    <row r="4270" s="211" customFormat="1" hidden="1"/>
    <row r="4271" s="211" customFormat="1" hidden="1"/>
    <row r="4272" s="211" customFormat="1" hidden="1"/>
    <row r="4273" s="211" customFormat="1" hidden="1"/>
    <row r="4274" s="211" customFormat="1" hidden="1"/>
    <row r="4275" s="211" customFormat="1" hidden="1"/>
    <row r="4276" s="211" customFormat="1" hidden="1"/>
    <row r="4277" s="211" customFormat="1" hidden="1"/>
    <row r="4278" s="211" customFormat="1" hidden="1"/>
    <row r="4279" s="211" customFormat="1" hidden="1"/>
    <row r="4280" s="211" customFormat="1" hidden="1"/>
    <row r="4281" s="211" customFormat="1" hidden="1"/>
    <row r="4282" s="211" customFormat="1" hidden="1"/>
    <row r="4283" s="211" customFormat="1" hidden="1"/>
    <row r="4284" s="211" customFormat="1" hidden="1"/>
    <row r="4285" s="211" customFormat="1" hidden="1"/>
    <row r="4286" s="211" customFormat="1" hidden="1"/>
    <row r="4287" s="211" customFormat="1" hidden="1"/>
    <row r="4288" s="211" customFormat="1" hidden="1"/>
    <row r="4289" s="211" customFormat="1" hidden="1"/>
    <row r="4290" s="211" customFormat="1" hidden="1"/>
    <row r="4291" s="211" customFormat="1" hidden="1"/>
    <row r="4292" s="211" customFormat="1" hidden="1"/>
    <row r="4293" s="211" customFormat="1" hidden="1"/>
    <row r="4294" s="211" customFormat="1" hidden="1"/>
    <row r="4295" s="211" customFormat="1" hidden="1"/>
    <row r="4296" s="211" customFormat="1" hidden="1"/>
    <row r="4297" s="211" customFormat="1" hidden="1"/>
    <row r="4298" s="211" customFormat="1" hidden="1"/>
    <row r="4299" s="211" customFormat="1" hidden="1"/>
    <row r="4300" s="211" customFormat="1" hidden="1"/>
    <row r="4301" s="211" customFormat="1" hidden="1"/>
    <row r="4302" s="211" customFormat="1" hidden="1"/>
    <row r="4303" s="211" customFormat="1" hidden="1"/>
    <row r="4304" s="211" customFormat="1" hidden="1"/>
    <row r="4305" s="211" customFormat="1" hidden="1"/>
    <row r="4306" s="211" customFormat="1" hidden="1"/>
    <row r="4307" s="211" customFormat="1" hidden="1"/>
    <row r="4308" s="211" customFormat="1" hidden="1"/>
    <row r="4309" s="211" customFormat="1" hidden="1"/>
    <row r="4310" s="211" customFormat="1" hidden="1"/>
    <row r="4311" s="211" customFormat="1" hidden="1"/>
    <row r="4312" s="211" customFormat="1" hidden="1"/>
    <row r="4313" s="211" customFormat="1" hidden="1"/>
    <row r="4314" s="211" customFormat="1" hidden="1"/>
    <row r="4315" s="211" customFormat="1" hidden="1"/>
    <row r="4316" s="211" customFormat="1" hidden="1"/>
    <row r="4317" s="211" customFormat="1" hidden="1"/>
    <row r="4318" s="211" customFormat="1" hidden="1"/>
    <row r="4319" s="211" customFormat="1" hidden="1"/>
    <row r="4320" s="211" customFormat="1" hidden="1"/>
    <row r="4321" s="211" customFormat="1" hidden="1"/>
    <row r="4322" s="211" customFormat="1" hidden="1"/>
    <row r="4323" s="211" customFormat="1" hidden="1"/>
    <row r="4324" s="211" customFormat="1" hidden="1"/>
    <row r="4325" s="211" customFormat="1" hidden="1"/>
    <row r="4326" s="211" customFormat="1" hidden="1"/>
    <row r="4327" s="211" customFormat="1" hidden="1"/>
    <row r="4328" s="211" customFormat="1" hidden="1"/>
    <row r="4329" s="211" customFormat="1" hidden="1"/>
    <row r="4330" s="211" customFormat="1" hidden="1"/>
    <row r="4331" s="211" customFormat="1" hidden="1"/>
    <row r="4332" s="211" customFormat="1" hidden="1"/>
    <row r="4333" s="211" customFormat="1" hidden="1"/>
    <row r="4334" s="211" customFormat="1" hidden="1"/>
    <row r="4335" s="211" customFormat="1" hidden="1"/>
    <row r="4336" s="211" customFormat="1" hidden="1"/>
    <row r="4337" s="211" customFormat="1" hidden="1"/>
    <row r="4338" s="211" customFormat="1" hidden="1"/>
    <row r="4339" s="211" customFormat="1" hidden="1"/>
    <row r="4340" s="211" customFormat="1" hidden="1"/>
    <row r="4341" s="211" customFormat="1" hidden="1"/>
    <row r="4342" s="211" customFormat="1" hidden="1"/>
    <row r="4343" s="211" customFormat="1" hidden="1"/>
    <row r="4344" s="211" customFormat="1" hidden="1"/>
    <row r="4345" s="211" customFormat="1" hidden="1"/>
    <row r="4346" s="211" customFormat="1" hidden="1"/>
    <row r="4347" s="211" customFormat="1" hidden="1"/>
    <row r="4348" s="211" customFormat="1" hidden="1"/>
    <row r="4349" s="211" customFormat="1" hidden="1"/>
    <row r="4350" s="211" customFormat="1" hidden="1"/>
    <row r="4351" s="211" customFormat="1" hidden="1"/>
    <row r="4352" s="211" customFormat="1" hidden="1"/>
    <row r="4353" s="211" customFormat="1" hidden="1"/>
    <row r="4354" s="211" customFormat="1" hidden="1"/>
    <row r="4355" s="211" customFormat="1" hidden="1"/>
    <row r="4356" s="211" customFormat="1" hidden="1"/>
    <row r="4357" s="211" customFormat="1" hidden="1"/>
    <row r="4358" s="211" customFormat="1" hidden="1"/>
    <row r="4359" s="211" customFormat="1" hidden="1"/>
    <row r="4360" s="211" customFormat="1" hidden="1"/>
    <row r="4361" s="211" customFormat="1" hidden="1"/>
    <row r="4362" s="211" customFormat="1" hidden="1"/>
    <row r="4363" s="211" customFormat="1" hidden="1"/>
    <row r="4364" s="211" customFormat="1" hidden="1"/>
    <row r="4365" s="211" customFormat="1" hidden="1"/>
    <row r="4366" s="211" customFormat="1" hidden="1"/>
    <row r="4367" s="211" customFormat="1" hidden="1"/>
    <row r="4368" s="211" customFormat="1" hidden="1"/>
    <row r="4369" s="211" customFormat="1" hidden="1"/>
    <row r="4370" s="211" customFormat="1" hidden="1"/>
    <row r="4371" s="211" customFormat="1" hidden="1"/>
    <row r="4372" s="211" customFormat="1" hidden="1"/>
    <row r="4373" s="211" customFormat="1" hidden="1"/>
    <row r="4374" s="211" customFormat="1" hidden="1"/>
    <row r="4375" s="211" customFormat="1" hidden="1"/>
    <row r="4376" s="211" customFormat="1" hidden="1"/>
    <row r="4377" s="211" customFormat="1" hidden="1"/>
    <row r="4378" s="211" customFormat="1" hidden="1"/>
    <row r="4379" s="211" customFormat="1" hidden="1"/>
    <row r="4380" s="211" customFormat="1" hidden="1"/>
    <row r="4381" s="211" customFormat="1" hidden="1"/>
    <row r="4382" s="211" customFormat="1" hidden="1"/>
    <row r="4383" s="211" customFormat="1" hidden="1"/>
    <row r="4384" s="211" customFormat="1" hidden="1"/>
    <row r="4385" s="211" customFormat="1" hidden="1"/>
    <row r="4386" s="211" customFormat="1" hidden="1"/>
    <row r="4387" s="211" customFormat="1" hidden="1"/>
    <row r="4388" s="211" customFormat="1" hidden="1"/>
    <row r="4389" s="211" customFormat="1" hidden="1"/>
    <row r="4390" s="211" customFormat="1" hidden="1"/>
    <row r="4391" s="211" customFormat="1" hidden="1"/>
    <row r="4392" s="211" customFormat="1" hidden="1"/>
    <row r="4393" s="211" customFormat="1" hidden="1"/>
    <row r="4394" s="211" customFormat="1" hidden="1"/>
    <row r="4395" s="211" customFormat="1" hidden="1"/>
    <row r="4396" s="211" customFormat="1" hidden="1"/>
    <row r="4397" s="211" customFormat="1" hidden="1"/>
    <row r="4398" s="211" customFormat="1" hidden="1"/>
    <row r="4399" s="211" customFormat="1" hidden="1"/>
    <row r="4400" s="211" customFormat="1" hidden="1"/>
    <row r="4401" s="211" customFormat="1" hidden="1"/>
    <row r="4402" s="211" customFormat="1" hidden="1"/>
    <row r="4403" s="211" customFormat="1" hidden="1"/>
    <row r="4404" s="211" customFormat="1" hidden="1"/>
    <row r="4405" s="211" customFormat="1" hidden="1"/>
    <row r="4406" s="211" customFormat="1" hidden="1"/>
    <row r="4407" s="211" customFormat="1" hidden="1"/>
    <row r="4408" s="211" customFormat="1" hidden="1"/>
    <row r="4409" s="211" customFormat="1" hidden="1"/>
    <row r="4410" s="211" customFormat="1" hidden="1"/>
    <row r="4411" s="211" customFormat="1" hidden="1"/>
    <row r="4412" s="211" customFormat="1" hidden="1"/>
    <row r="4413" s="211" customFormat="1" hidden="1"/>
    <row r="4414" s="211" customFormat="1" hidden="1"/>
    <row r="4415" s="211" customFormat="1" hidden="1"/>
    <row r="4416" s="211" customFormat="1" hidden="1"/>
    <row r="4417" s="211" customFormat="1" hidden="1"/>
    <row r="4418" s="211" customFormat="1" hidden="1"/>
    <row r="4419" s="211" customFormat="1" hidden="1"/>
    <row r="4420" s="211" customFormat="1" hidden="1"/>
    <row r="4421" s="211" customFormat="1" hidden="1"/>
    <row r="4422" s="211" customFormat="1" hidden="1"/>
    <row r="4423" s="211" customFormat="1" hidden="1"/>
    <row r="4424" s="211" customFormat="1" hidden="1"/>
    <row r="4425" s="211" customFormat="1" hidden="1"/>
    <row r="4426" s="211" customFormat="1" hidden="1"/>
    <row r="4427" s="211" customFormat="1" hidden="1"/>
    <row r="4428" s="211" customFormat="1" hidden="1"/>
    <row r="4429" s="211" customFormat="1" hidden="1"/>
    <row r="4430" s="211" customFormat="1" hidden="1"/>
    <row r="4431" s="211" customFormat="1" hidden="1"/>
    <row r="4432" s="211" customFormat="1" hidden="1"/>
    <row r="4433" s="211" customFormat="1" hidden="1"/>
    <row r="4434" s="211" customFormat="1" hidden="1"/>
    <row r="4435" s="211" customFormat="1" hidden="1"/>
    <row r="4436" s="211" customFormat="1" hidden="1"/>
    <row r="4437" s="211" customFormat="1" hidden="1"/>
    <row r="4438" s="211" customFormat="1" hidden="1"/>
    <row r="4439" s="211" customFormat="1" hidden="1"/>
    <row r="4440" s="211" customFormat="1" hidden="1"/>
    <row r="4441" s="211" customFormat="1" hidden="1"/>
    <row r="4442" s="211" customFormat="1" hidden="1"/>
    <row r="4443" s="211" customFormat="1" hidden="1"/>
    <row r="4444" s="211" customFormat="1" hidden="1"/>
    <row r="4445" s="211" customFormat="1" hidden="1"/>
    <row r="4446" s="211" customFormat="1" hidden="1"/>
    <row r="4447" s="211" customFormat="1" hidden="1"/>
    <row r="4448" s="211" customFormat="1" hidden="1"/>
    <row r="4449" s="211" customFormat="1" hidden="1"/>
    <row r="4450" s="211" customFormat="1" hidden="1"/>
    <row r="4451" s="211" customFormat="1" hidden="1"/>
    <row r="4452" s="211" customFormat="1" hidden="1"/>
    <row r="4453" s="211" customFormat="1" hidden="1"/>
    <row r="4454" s="211" customFormat="1" hidden="1"/>
    <row r="4455" s="211" customFormat="1" hidden="1"/>
    <row r="4456" s="211" customFormat="1" hidden="1"/>
    <row r="4457" s="211" customFormat="1" hidden="1"/>
    <row r="4458" s="211" customFormat="1" hidden="1"/>
    <row r="4459" s="211" customFormat="1" hidden="1"/>
    <row r="4460" s="211" customFormat="1" hidden="1"/>
    <row r="4461" s="211" customFormat="1" hidden="1"/>
    <row r="4462" s="211" customFormat="1" hidden="1"/>
    <row r="4463" s="211" customFormat="1" hidden="1"/>
    <row r="4464" s="211" customFormat="1" hidden="1"/>
    <row r="4465" s="211" customFormat="1" hidden="1"/>
    <row r="4466" s="211" customFormat="1" hidden="1"/>
    <row r="4467" s="211" customFormat="1" hidden="1"/>
    <row r="4468" s="211" customFormat="1" hidden="1"/>
    <row r="4469" s="211" customFormat="1" hidden="1"/>
    <row r="4470" s="211" customFormat="1" hidden="1"/>
    <row r="4471" s="211" customFormat="1" hidden="1"/>
    <row r="4472" s="211" customFormat="1" hidden="1"/>
    <row r="4473" s="211" customFormat="1" hidden="1"/>
    <row r="4474" s="211" customFormat="1" hidden="1"/>
    <row r="4475" s="211" customFormat="1" hidden="1"/>
    <row r="4476" s="211" customFormat="1" hidden="1"/>
    <row r="4477" s="211" customFormat="1" hidden="1"/>
    <row r="4478" s="211" customFormat="1" hidden="1"/>
    <row r="4479" s="211" customFormat="1" hidden="1"/>
    <row r="4480" s="211" customFormat="1" hidden="1"/>
    <row r="4481" s="211" customFormat="1" hidden="1"/>
    <row r="4482" s="211" customFormat="1" hidden="1"/>
    <row r="4483" s="211" customFormat="1" hidden="1"/>
    <row r="4484" s="211" customFormat="1" hidden="1"/>
    <row r="4485" s="211" customFormat="1" hidden="1"/>
    <row r="4486" s="211" customFormat="1" hidden="1"/>
    <row r="4487" s="211" customFormat="1" hidden="1"/>
    <row r="4488" s="211" customFormat="1" hidden="1"/>
    <row r="4489" s="211" customFormat="1" hidden="1"/>
    <row r="4490" s="211" customFormat="1" hidden="1"/>
    <row r="4491" s="211" customFormat="1" hidden="1"/>
    <row r="4492" s="211" customFormat="1" hidden="1"/>
    <row r="4493" s="211" customFormat="1" hidden="1"/>
    <row r="4494" s="211" customFormat="1" hidden="1"/>
    <row r="4495" s="211" customFormat="1" hidden="1"/>
    <row r="4496" s="211" customFormat="1" hidden="1"/>
    <row r="4497" s="211" customFormat="1" hidden="1"/>
    <row r="4498" s="211" customFormat="1" hidden="1"/>
    <row r="4499" s="211" customFormat="1" hidden="1"/>
    <row r="4500" s="211" customFormat="1" hidden="1"/>
    <row r="4501" s="211" customFormat="1" hidden="1"/>
    <row r="4502" s="211" customFormat="1" hidden="1"/>
    <row r="4503" s="211" customFormat="1" hidden="1"/>
    <row r="4504" s="211" customFormat="1" hidden="1"/>
    <row r="4505" s="211" customFormat="1" hidden="1"/>
    <row r="4506" s="211" customFormat="1" hidden="1"/>
    <row r="4507" s="211" customFormat="1" hidden="1"/>
    <row r="4508" s="211" customFormat="1" hidden="1"/>
    <row r="4509" s="211" customFormat="1" hidden="1"/>
    <row r="4510" s="211" customFormat="1" hidden="1"/>
    <row r="4511" s="211" customFormat="1" hidden="1"/>
    <row r="4512" s="211" customFormat="1" hidden="1"/>
    <row r="4513" s="211" customFormat="1" hidden="1"/>
    <row r="4514" s="211" customFormat="1" hidden="1"/>
    <row r="4515" s="211" customFormat="1" hidden="1"/>
    <row r="4516" s="211" customFormat="1" hidden="1"/>
    <row r="4517" s="211" customFormat="1" hidden="1"/>
    <row r="4518" s="211" customFormat="1" hidden="1"/>
    <row r="4519" s="211" customFormat="1" hidden="1"/>
    <row r="4520" s="211" customFormat="1" hidden="1"/>
    <row r="4521" s="211" customFormat="1" hidden="1"/>
    <row r="4522" s="211" customFormat="1" hidden="1"/>
    <row r="4523" s="211" customFormat="1" hidden="1"/>
    <row r="4524" s="211" customFormat="1" hidden="1"/>
    <row r="4525" s="211" customFormat="1" hidden="1"/>
    <row r="4526" s="211" customFormat="1" hidden="1"/>
    <row r="4527" s="211" customFormat="1" hidden="1"/>
    <row r="4528" s="211" customFormat="1" hidden="1"/>
    <row r="4529" s="211" customFormat="1" hidden="1"/>
    <row r="4530" s="211" customFormat="1" hidden="1"/>
    <row r="4531" s="211" customFormat="1" hidden="1"/>
    <row r="4532" s="211" customFormat="1" hidden="1"/>
    <row r="4533" s="211" customFormat="1" hidden="1"/>
    <row r="4534" s="211" customFormat="1" hidden="1"/>
    <row r="4535" s="211" customFormat="1" hidden="1"/>
    <row r="4536" s="211" customFormat="1" hidden="1"/>
    <row r="4537" s="211" customFormat="1" hidden="1"/>
    <row r="4538" s="211" customFormat="1" hidden="1"/>
    <row r="4539" s="211" customFormat="1" hidden="1"/>
    <row r="4540" s="211" customFormat="1" hidden="1"/>
    <row r="4541" s="211" customFormat="1" hidden="1"/>
    <row r="4542" s="211" customFormat="1" hidden="1"/>
    <row r="4543" s="211" customFormat="1" hidden="1"/>
    <row r="4544" s="211" customFormat="1" hidden="1"/>
    <row r="4545" s="211" customFormat="1" hidden="1"/>
    <row r="4546" s="211" customFormat="1" hidden="1"/>
    <row r="4547" s="211" customFormat="1" hidden="1"/>
    <row r="4548" s="211" customFormat="1" hidden="1"/>
    <row r="4549" s="211" customFormat="1" hidden="1"/>
    <row r="4550" s="211" customFormat="1" hidden="1"/>
    <row r="4551" s="211" customFormat="1" hidden="1"/>
    <row r="4552" s="211" customFormat="1" hidden="1"/>
    <row r="4553" s="211" customFormat="1" hidden="1"/>
    <row r="4554" s="211" customFormat="1" hidden="1"/>
    <row r="4555" s="211" customFormat="1" hidden="1"/>
    <row r="4556" s="211" customFormat="1" hidden="1"/>
    <row r="4557" s="211" customFormat="1" hidden="1"/>
    <row r="4558" s="211" customFormat="1" hidden="1"/>
    <row r="4559" s="211" customFormat="1" hidden="1"/>
    <row r="4560" s="211" customFormat="1" hidden="1"/>
    <row r="4561" s="211" customFormat="1" hidden="1"/>
    <row r="4562" s="211" customFormat="1" hidden="1"/>
    <row r="4563" s="211" customFormat="1" hidden="1"/>
    <row r="4564" s="211" customFormat="1" hidden="1"/>
    <row r="4565" s="211" customFormat="1" hidden="1"/>
    <row r="4566" s="211" customFormat="1" hidden="1"/>
    <row r="4567" s="211" customFormat="1" hidden="1"/>
    <row r="4568" s="211" customFormat="1" hidden="1"/>
    <row r="4569" s="211" customFormat="1" hidden="1"/>
    <row r="4570" s="211" customFormat="1" hidden="1"/>
    <row r="4571" s="211" customFormat="1" hidden="1"/>
    <row r="4572" s="211" customFormat="1" hidden="1"/>
    <row r="4573" s="211" customFormat="1" hidden="1"/>
    <row r="4574" s="211" customFormat="1" hidden="1"/>
    <row r="4575" s="211" customFormat="1" hidden="1"/>
    <row r="4576" s="211" customFormat="1" hidden="1"/>
    <row r="4577" s="211" customFormat="1" hidden="1"/>
    <row r="4578" s="211" customFormat="1" hidden="1"/>
    <row r="4579" s="211" customFormat="1" hidden="1"/>
    <row r="4580" s="211" customFormat="1" hidden="1"/>
    <row r="4581" s="211" customFormat="1" hidden="1"/>
    <row r="4582" s="211" customFormat="1" hidden="1"/>
    <row r="4583" s="211" customFormat="1" hidden="1"/>
    <row r="4584" s="211" customFormat="1" hidden="1"/>
    <row r="4585" s="211" customFormat="1" hidden="1"/>
    <row r="4586" s="211" customFormat="1" hidden="1"/>
    <row r="4587" s="211" customFormat="1" hidden="1"/>
    <row r="4588" s="211" customFormat="1" hidden="1"/>
    <row r="4589" s="211" customFormat="1" hidden="1"/>
    <row r="4590" s="211" customFormat="1" hidden="1"/>
    <row r="4591" s="211" customFormat="1" hidden="1"/>
    <row r="4592" s="211" customFormat="1" hidden="1"/>
    <row r="4593" s="211" customFormat="1" hidden="1"/>
    <row r="4594" s="211" customFormat="1" hidden="1"/>
    <row r="4595" s="211" customFormat="1" hidden="1"/>
    <row r="4596" s="211" customFormat="1" hidden="1"/>
    <row r="4597" s="211" customFormat="1" hidden="1"/>
    <row r="4598" s="211" customFormat="1" hidden="1"/>
    <row r="4599" s="211" customFormat="1" hidden="1"/>
    <row r="4600" s="211" customFormat="1" hidden="1"/>
    <row r="4601" s="211" customFormat="1" hidden="1"/>
    <row r="4602" s="211" customFormat="1" hidden="1"/>
    <row r="4603" s="211" customFormat="1" hidden="1"/>
    <row r="4604" s="211" customFormat="1" hidden="1"/>
    <row r="4605" s="211" customFormat="1" hidden="1"/>
    <row r="4606" s="211" customFormat="1" hidden="1"/>
    <row r="4607" s="211" customFormat="1" hidden="1"/>
    <row r="4608" s="211" customFormat="1" hidden="1"/>
    <row r="4609" s="211" customFormat="1" hidden="1"/>
    <row r="4610" s="211" customFormat="1" hidden="1"/>
    <row r="4611" s="211" customFormat="1" hidden="1"/>
    <row r="4612" s="211" customFormat="1" hidden="1"/>
    <row r="4613" s="211" customFormat="1" hidden="1"/>
    <row r="4614" s="211" customFormat="1" hidden="1"/>
    <row r="4615" s="211" customFormat="1" hidden="1"/>
    <row r="4616" s="211" customFormat="1" hidden="1"/>
    <row r="4617" s="211" customFormat="1" hidden="1"/>
    <row r="4618" s="211" customFormat="1" hidden="1"/>
    <row r="4619" s="211" customFormat="1" hidden="1"/>
    <row r="4620" s="211" customFormat="1" hidden="1"/>
    <row r="4621" s="211" customFormat="1" hidden="1"/>
    <row r="4622" s="211" customFormat="1" hidden="1"/>
    <row r="4623" s="211" customFormat="1" hidden="1"/>
    <row r="4624" s="211" customFormat="1" hidden="1"/>
    <row r="4625" s="211" customFormat="1" hidden="1"/>
    <row r="4626" s="211" customFormat="1" hidden="1"/>
    <row r="4627" s="211" customFormat="1" hidden="1"/>
    <row r="4628" s="211" customFormat="1" hidden="1"/>
    <row r="4629" s="211" customFormat="1" hidden="1"/>
    <row r="4630" s="211" customFormat="1" hidden="1"/>
    <row r="4631" s="211" customFormat="1" hidden="1"/>
    <row r="4632" s="211" customFormat="1" hidden="1"/>
    <row r="4633" s="211" customFormat="1" hidden="1"/>
    <row r="4634" s="211" customFormat="1" hidden="1"/>
    <row r="4635" s="211" customFormat="1" hidden="1"/>
    <row r="4636" s="211" customFormat="1" hidden="1"/>
    <row r="4637" s="211" customFormat="1" hidden="1"/>
    <row r="4638" s="211" customFormat="1" hidden="1"/>
    <row r="4639" s="211" customFormat="1" hidden="1"/>
    <row r="4640" s="211" customFormat="1" hidden="1"/>
    <row r="4641" s="211" customFormat="1" hidden="1"/>
    <row r="4642" s="211" customFormat="1" hidden="1"/>
    <row r="4643" s="211" customFormat="1" hidden="1"/>
    <row r="4644" s="211" customFormat="1" hidden="1"/>
    <row r="4645" s="211" customFormat="1" hidden="1"/>
    <row r="4646" s="211" customFormat="1" hidden="1"/>
    <row r="4647" s="211" customFormat="1" hidden="1"/>
    <row r="4648" s="211" customFormat="1" hidden="1"/>
    <row r="4649" s="211" customFormat="1" hidden="1"/>
    <row r="4650" s="211" customFormat="1" hidden="1"/>
    <row r="4651" s="211" customFormat="1" hidden="1"/>
    <row r="4652" s="211" customFormat="1" hidden="1"/>
    <row r="4653" s="211" customFormat="1" hidden="1"/>
    <row r="4654" s="211" customFormat="1" hidden="1"/>
    <row r="4655" s="211" customFormat="1" hidden="1"/>
    <row r="4656" s="211" customFormat="1" hidden="1"/>
    <row r="4657" s="211" customFormat="1" hidden="1"/>
    <row r="4658" s="211" customFormat="1" hidden="1"/>
    <row r="4659" s="211" customFormat="1" hidden="1"/>
    <row r="4660" s="211" customFormat="1" hidden="1"/>
    <row r="4661" s="211" customFormat="1" hidden="1"/>
    <row r="4662" s="211" customFormat="1" hidden="1"/>
    <row r="4663" s="211" customFormat="1" hidden="1"/>
    <row r="4664" s="211" customFormat="1" hidden="1"/>
    <row r="4665" s="211" customFormat="1" hidden="1"/>
    <row r="4666" s="211" customFormat="1" hidden="1"/>
    <row r="4667" s="211" customFormat="1" hidden="1"/>
    <row r="4668" s="211" customFormat="1" hidden="1"/>
    <row r="4669" s="211" customFormat="1" hidden="1"/>
    <row r="4670" s="211" customFormat="1" hidden="1"/>
    <row r="4671" s="211" customFormat="1" hidden="1"/>
    <row r="4672" s="211" customFormat="1" hidden="1"/>
    <row r="4673" s="211" customFormat="1" hidden="1"/>
    <row r="4674" s="211" customFormat="1" hidden="1"/>
    <row r="4675" s="211" customFormat="1" hidden="1"/>
    <row r="4676" s="211" customFormat="1" hidden="1"/>
    <row r="4677" s="211" customFormat="1" hidden="1"/>
    <row r="4678" s="211" customFormat="1" hidden="1"/>
    <row r="4679" s="211" customFormat="1" hidden="1"/>
    <row r="4680" s="211" customFormat="1" hidden="1"/>
    <row r="4681" s="211" customFormat="1" hidden="1"/>
    <row r="4682" s="211" customFormat="1" hidden="1"/>
    <row r="4683" s="211" customFormat="1" hidden="1"/>
    <row r="4684" s="211" customFormat="1" hidden="1"/>
    <row r="4685" s="211" customFormat="1" hidden="1"/>
    <row r="4686" s="211" customFormat="1" hidden="1"/>
    <row r="4687" s="211" customFormat="1" hidden="1"/>
    <row r="4688" s="211" customFormat="1" hidden="1"/>
    <row r="4689" s="211" customFormat="1" hidden="1"/>
    <row r="4690" s="211" customFormat="1" hidden="1"/>
    <row r="4691" s="211" customFormat="1" hidden="1"/>
    <row r="4692" s="211" customFormat="1" hidden="1"/>
    <row r="4693" s="211" customFormat="1" hidden="1"/>
    <row r="4694" s="211" customFormat="1" hidden="1"/>
    <row r="4695" s="211" customFormat="1" hidden="1"/>
    <row r="4696" s="211" customFormat="1" hidden="1"/>
    <row r="4697" s="211" customFormat="1" hidden="1"/>
    <row r="4698" s="211" customFormat="1" hidden="1"/>
    <row r="4699" s="211" customFormat="1" hidden="1"/>
    <row r="4700" s="211" customFormat="1" hidden="1"/>
    <row r="4701" s="211" customFormat="1" hidden="1"/>
    <row r="4702" s="211" customFormat="1" hidden="1"/>
    <row r="4703" s="211" customFormat="1" hidden="1"/>
    <row r="4704" s="211" customFormat="1" hidden="1"/>
    <row r="4705" s="211" customFormat="1" hidden="1"/>
    <row r="4706" s="211" customFormat="1" hidden="1"/>
    <row r="4707" s="211" customFormat="1" hidden="1"/>
    <row r="4708" s="211" customFormat="1" hidden="1"/>
    <row r="4709" s="211" customFormat="1" hidden="1"/>
    <row r="4710" s="211" customFormat="1" hidden="1"/>
    <row r="4711" s="211" customFormat="1" hidden="1"/>
    <row r="4712" s="211" customFormat="1" hidden="1"/>
    <row r="4713" s="211" customFormat="1" hidden="1"/>
    <row r="4714" s="211" customFormat="1" hidden="1"/>
    <row r="4715" s="211" customFormat="1" hidden="1"/>
    <row r="4716" s="211" customFormat="1" hidden="1"/>
    <row r="4717" s="211" customFormat="1" hidden="1"/>
    <row r="4718" s="211" customFormat="1" hidden="1"/>
    <row r="4719" s="211" customFormat="1" hidden="1"/>
    <row r="4720" s="211" customFormat="1" hidden="1"/>
    <row r="4721" s="211" customFormat="1" hidden="1"/>
    <row r="4722" s="211" customFormat="1" hidden="1"/>
    <row r="4723" s="211" customFormat="1" hidden="1"/>
    <row r="4724" s="211" customFormat="1" hidden="1"/>
    <row r="4725" s="211" customFormat="1" hidden="1"/>
    <row r="4726" s="211" customFormat="1" hidden="1"/>
    <row r="4727" s="211" customFormat="1" hidden="1"/>
    <row r="4728" s="211" customFormat="1" hidden="1"/>
    <row r="4729" s="211" customFormat="1" hidden="1"/>
    <row r="4730" s="211" customFormat="1" hidden="1"/>
    <row r="4731" s="211" customFormat="1" hidden="1"/>
    <row r="4732" s="211" customFormat="1" hidden="1"/>
    <row r="4733" s="211" customFormat="1" hidden="1"/>
    <row r="4734" s="211" customFormat="1" hidden="1"/>
    <row r="4735" s="211" customFormat="1" hidden="1"/>
    <row r="4736" s="211" customFormat="1" hidden="1"/>
    <row r="4737" s="211" customFormat="1" hidden="1"/>
    <row r="4738" s="211" customFormat="1" hidden="1"/>
    <row r="4739" s="211" customFormat="1" hidden="1"/>
    <row r="4740" s="211" customFormat="1" hidden="1"/>
    <row r="4741" s="211" customFormat="1" hidden="1"/>
    <row r="4742" s="211" customFormat="1" hidden="1"/>
    <row r="4743" s="211" customFormat="1" hidden="1"/>
    <row r="4744" s="211" customFormat="1" hidden="1"/>
    <row r="4745" s="211" customFormat="1" hidden="1"/>
    <row r="4746" s="211" customFormat="1" hidden="1"/>
    <row r="4747" s="211" customFormat="1" hidden="1"/>
    <row r="4748" s="211" customFormat="1" hidden="1"/>
    <row r="4749" s="211" customFormat="1" hidden="1"/>
    <row r="4750" s="211" customFormat="1" hidden="1"/>
    <row r="4751" s="211" customFormat="1" hidden="1"/>
    <row r="4752" s="211" customFormat="1" hidden="1"/>
    <row r="4753" s="211" customFormat="1" hidden="1"/>
    <row r="4754" s="211" customFormat="1" hidden="1"/>
    <row r="4755" s="211" customFormat="1" hidden="1"/>
    <row r="4756" s="211" customFormat="1" hidden="1"/>
    <row r="4757" s="211" customFormat="1" hidden="1"/>
    <row r="4758" s="211" customFormat="1" hidden="1"/>
    <row r="4759" s="211" customFormat="1" hidden="1"/>
    <row r="4760" s="211" customFormat="1" hidden="1"/>
    <row r="4761" s="211" customFormat="1" hidden="1"/>
    <row r="4762" s="211" customFormat="1" hidden="1"/>
    <row r="4763" s="211" customFormat="1" hidden="1"/>
    <row r="4764" s="211" customFormat="1" hidden="1"/>
    <row r="4765" s="211" customFormat="1" hidden="1"/>
    <row r="4766" s="211" customFormat="1" hidden="1"/>
    <row r="4767" s="211" customFormat="1" hidden="1"/>
    <row r="4768" s="211" customFormat="1" hidden="1"/>
    <row r="4769" s="211" customFormat="1" hidden="1"/>
    <row r="4770" s="211" customFormat="1" hidden="1"/>
    <row r="4771" s="211" customFormat="1" hidden="1"/>
    <row r="4772" s="211" customFormat="1" hidden="1"/>
    <row r="4773" s="211" customFormat="1" hidden="1"/>
    <row r="4774" s="211" customFormat="1" hidden="1"/>
    <row r="4775" s="211" customFormat="1" hidden="1"/>
    <row r="4776" s="211" customFormat="1" hidden="1"/>
    <row r="4777" s="211" customFormat="1" hidden="1"/>
    <row r="4778" s="211" customFormat="1" hidden="1"/>
    <row r="4779" s="211" customFormat="1" hidden="1"/>
    <row r="4780" s="211" customFormat="1" hidden="1"/>
    <row r="4781" s="211" customFormat="1" hidden="1"/>
    <row r="4782" s="211" customFormat="1" hidden="1"/>
    <row r="4783" s="211" customFormat="1" hidden="1"/>
    <row r="4784" s="211" customFormat="1" hidden="1"/>
    <row r="4785" s="211" customFormat="1" hidden="1"/>
    <row r="4786" s="211" customFormat="1" hidden="1"/>
    <row r="4787" s="211" customFormat="1" hidden="1"/>
    <row r="4788" s="211" customFormat="1" hidden="1"/>
    <row r="4789" s="211" customFormat="1" hidden="1"/>
    <row r="4790" s="211" customFormat="1" hidden="1"/>
    <row r="4791" s="211" customFormat="1" hidden="1"/>
    <row r="4792" s="211" customFormat="1" hidden="1"/>
    <row r="4793" s="211" customFormat="1" hidden="1"/>
    <row r="4794" s="211" customFormat="1" hidden="1"/>
    <row r="4795" s="211" customFormat="1" hidden="1"/>
    <row r="4796" s="211" customFormat="1" hidden="1"/>
    <row r="4797" s="211" customFormat="1" hidden="1"/>
    <row r="4798" s="211" customFormat="1" hidden="1"/>
    <row r="4799" s="211" customFormat="1" hidden="1"/>
    <row r="4800" s="211" customFormat="1" hidden="1"/>
    <row r="4801" s="211" customFormat="1" hidden="1"/>
    <row r="4802" s="211" customFormat="1" hidden="1"/>
    <row r="4803" s="211" customFormat="1" hidden="1"/>
    <row r="4804" s="211" customFormat="1" hidden="1"/>
    <row r="4805" s="211" customFormat="1" hidden="1"/>
    <row r="4806" s="211" customFormat="1" hidden="1"/>
    <row r="4807" s="211" customFormat="1" hidden="1"/>
    <row r="4808" s="211" customFormat="1" hidden="1"/>
    <row r="4809" s="211" customFormat="1" hidden="1"/>
    <row r="4810" s="211" customFormat="1" hidden="1"/>
    <row r="4811" s="211" customFormat="1" hidden="1"/>
    <row r="4812" s="211" customFormat="1" hidden="1"/>
    <row r="4813" s="211" customFormat="1" hidden="1"/>
    <row r="4814" s="211" customFormat="1" hidden="1"/>
    <row r="4815" s="211" customFormat="1" hidden="1"/>
    <row r="4816" s="211" customFormat="1" hidden="1"/>
    <row r="4817" s="211" customFormat="1" hidden="1"/>
    <row r="4818" s="211" customFormat="1" hidden="1"/>
    <row r="4819" s="211" customFormat="1" hidden="1"/>
    <row r="4820" s="211" customFormat="1" hidden="1"/>
    <row r="4821" s="211" customFormat="1" hidden="1"/>
    <row r="4822" s="211" customFormat="1" hidden="1"/>
    <row r="4823" s="211" customFormat="1" hidden="1"/>
    <row r="4824" s="211" customFormat="1" hidden="1"/>
    <row r="4825" s="211" customFormat="1" hidden="1"/>
    <row r="4826" s="211" customFormat="1" hidden="1"/>
    <row r="4827" s="211" customFormat="1" hidden="1"/>
    <row r="4828" s="211" customFormat="1" hidden="1"/>
    <row r="4829" s="211" customFormat="1" hidden="1"/>
    <row r="4830" s="211" customFormat="1" hidden="1"/>
    <row r="4831" s="211" customFormat="1" hidden="1"/>
    <row r="4832" s="211" customFormat="1" hidden="1"/>
    <row r="4833" s="211" customFormat="1" hidden="1"/>
    <row r="4834" s="211" customFormat="1" hidden="1"/>
    <row r="4835" s="211" customFormat="1" hidden="1"/>
    <row r="4836" s="211" customFormat="1" hidden="1"/>
    <row r="4837" s="211" customFormat="1" hidden="1"/>
    <row r="4838" s="211" customFormat="1" hidden="1"/>
    <row r="4839" s="211" customFormat="1" hidden="1"/>
    <row r="4840" s="211" customFormat="1" hidden="1"/>
    <row r="4841" s="211" customFormat="1" hidden="1"/>
    <row r="4842" s="211" customFormat="1" hidden="1"/>
    <row r="4843" s="211" customFormat="1" hidden="1"/>
    <row r="4844" s="211" customFormat="1" hidden="1"/>
    <row r="4845" s="211" customFormat="1" hidden="1"/>
    <row r="4846" s="211" customFormat="1" hidden="1"/>
    <row r="4847" s="211" customFormat="1" hidden="1"/>
    <row r="4848" s="211" customFormat="1" hidden="1"/>
    <row r="4849" s="211" customFormat="1" hidden="1"/>
    <row r="4850" s="211" customFormat="1" hidden="1"/>
    <row r="4851" s="211" customFormat="1" hidden="1"/>
    <row r="4852" s="211" customFormat="1" hidden="1"/>
    <row r="4853" s="211" customFormat="1" hidden="1"/>
    <row r="4854" s="211" customFormat="1" hidden="1"/>
    <row r="4855" s="211" customFormat="1" hidden="1"/>
    <row r="4856" s="211" customFormat="1" hidden="1"/>
    <row r="4857" s="211" customFormat="1" hidden="1"/>
    <row r="4858" s="211" customFormat="1" hidden="1"/>
    <row r="4859" s="211" customFormat="1" hidden="1"/>
    <row r="4860" s="211" customFormat="1" hidden="1"/>
    <row r="4861" s="211" customFormat="1" hidden="1"/>
    <row r="4862" s="211" customFormat="1" hidden="1"/>
    <row r="4863" s="211" customFormat="1" hidden="1"/>
    <row r="4864" s="211" customFormat="1" hidden="1"/>
    <row r="4865" s="211" customFormat="1" hidden="1"/>
    <row r="4866" s="211" customFormat="1" hidden="1"/>
    <row r="4867" s="211" customFormat="1" hidden="1"/>
    <row r="4868" s="211" customFormat="1" hidden="1"/>
    <row r="4869" s="211" customFormat="1" hidden="1"/>
    <row r="4870" s="211" customFormat="1" hidden="1"/>
    <row r="4871" s="211" customFormat="1" hidden="1"/>
    <row r="4872" s="211" customFormat="1" hidden="1"/>
    <row r="4873" s="211" customFormat="1" hidden="1"/>
    <row r="4874" s="211" customFormat="1" hidden="1"/>
    <row r="4875" s="211" customFormat="1" hidden="1"/>
    <row r="4876" s="211" customFormat="1" hidden="1"/>
    <row r="4877" s="211" customFormat="1" hidden="1"/>
    <row r="4878" s="211" customFormat="1" hidden="1"/>
    <row r="4879" s="211" customFormat="1" hidden="1"/>
    <row r="4880" s="211" customFormat="1" hidden="1"/>
    <row r="4881" s="211" customFormat="1" hidden="1"/>
    <row r="4882" s="211" customFormat="1" hidden="1"/>
    <row r="4883" s="211" customFormat="1" hidden="1"/>
    <row r="4884" s="211" customFormat="1" hidden="1"/>
    <row r="4885" s="211" customFormat="1" hidden="1"/>
    <row r="4886" s="211" customFormat="1" hidden="1"/>
    <row r="4887" s="211" customFormat="1" hidden="1"/>
    <row r="4888" s="211" customFormat="1" hidden="1"/>
    <row r="4889" s="211" customFormat="1" hidden="1"/>
    <row r="4890" s="211" customFormat="1" hidden="1"/>
    <row r="4891" s="211" customFormat="1" hidden="1"/>
    <row r="4892" s="211" customFormat="1" hidden="1"/>
    <row r="4893" s="211" customFormat="1" hidden="1"/>
    <row r="4894" s="211" customFormat="1" hidden="1"/>
    <row r="4895" s="211" customFormat="1" hidden="1"/>
    <row r="4896" s="211" customFormat="1" hidden="1"/>
    <row r="4897" s="211" customFormat="1" hidden="1"/>
    <row r="4898" s="211" customFormat="1" hidden="1"/>
    <row r="4899" s="211" customFormat="1" hidden="1"/>
    <row r="4900" s="211" customFormat="1" hidden="1"/>
    <row r="4901" s="211" customFormat="1" hidden="1"/>
    <row r="4902" s="211" customFormat="1" hidden="1"/>
    <row r="4903" s="211" customFormat="1" hidden="1"/>
    <row r="4904" s="211" customFormat="1" hidden="1"/>
    <row r="4905" s="211" customFormat="1" hidden="1"/>
    <row r="4906" s="211" customFormat="1" hidden="1"/>
    <row r="4907" s="211" customFormat="1" hidden="1"/>
    <row r="4908" s="211" customFormat="1" hidden="1"/>
    <row r="4909" s="211" customFormat="1" hidden="1"/>
    <row r="4910" s="211" customFormat="1" hidden="1"/>
    <row r="4911" s="211" customFormat="1" hidden="1"/>
    <row r="4912" s="211" customFormat="1" hidden="1"/>
    <row r="4913" s="211" customFormat="1" hidden="1"/>
    <row r="4914" s="211" customFormat="1" hidden="1"/>
    <row r="4915" s="211" customFormat="1" hidden="1"/>
    <row r="4916" s="211" customFormat="1" hidden="1"/>
    <row r="4917" s="211" customFormat="1" hidden="1"/>
    <row r="4918" s="211" customFormat="1" hidden="1"/>
    <row r="4919" s="211" customFormat="1" hidden="1"/>
    <row r="4920" s="211" customFormat="1" hidden="1"/>
    <row r="4921" s="211" customFormat="1" hidden="1"/>
    <row r="4922" s="211" customFormat="1" hidden="1"/>
    <row r="4923" s="211" customFormat="1" hidden="1"/>
    <row r="4924" s="211" customFormat="1" hidden="1"/>
    <row r="4925" s="211" customFormat="1" hidden="1"/>
    <row r="4926" s="211" customFormat="1" hidden="1"/>
    <row r="4927" s="211" customFormat="1" hidden="1"/>
    <row r="4928" s="211" customFormat="1" hidden="1"/>
    <row r="4929" s="211" customFormat="1" hidden="1"/>
    <row r="4930" s="211" customFormat="1" hidden="1"/>
    <row r="4931" s="211" customFormat="1" hidden="1"/>
    <row r="4932" s="211" customFormat="1" hidden="1"/>
    <row r="4933" s="211" customFormat="1" hidden="1"/>
    <row r="4934" s="211" customFormat="1" hidden="1"/>
    <row r="4935" s="211" customFormat="1" hidden="1"/>
    <row r="4936" s="211" customFormat="1" hidden="1"/>
    <row r="4937" s="211" customFormat="1" hidden="1"/>
    <row r="4938" s="211" customFormat="1" hidden="1"/>
    <row r="4939" s="211" customFormat="1" hidden="1"/>
    <row r="4940" s="211" customFormat="1" hidden="1"/>
    <row r="4941" s="211" customFormat="1" hidden="1"/>
    <row r="4942" s="211" customFormat="1" hidden="1"/>
    <row r="4943" s="211" customFormat="1" hidden="1"/>
    <row r="4944" s="211" customFormat="1" hidden="1"/>
    <row r="4945" s="211" customFormat="1" hidden="1"/>
    <row r="4946" s="211" customFormat="1" hidden="1"/>
    <row r="4947" s="211" customFormat="1" hidden="1"/>
    <row r="4948" s="211" customFormat="1" hidden="1"/>
    <row r="4949" s="211" customFormat="1" hidden="1"/>
    <row r="4950" s="211" customFormat="1" hidden="1"/>
    <row r="4951" s="211" customFormat="1" hidden="1"/>
    <row r="4952" s="211" customFormat="1" hidden="1"/>
    <row r="4953" s="211" customFormat="1" hidden="1"/>
    <row r="4954" s="211" customFormat="1" hidden="1"/>
    <row r="4955" s="211" customFormat="1" hidden="1"/>
    <row r="4956" s="211" customFormat="1" hidden="1"/>
    <row r="4957" s="211" customFormat="1" hidden="1"/>
    <row r="4958" s="211" customFormat="1" hidden="1"/>
    <row r="4959" s="211" customFormat="1" hidden="1"/>
    <row r="4960" s="211" customFormat="1" hidden="1"/>
    <row r="4961" s="211" customFormat="1" hidden="1"/>
    <row r="4962" s="211" customFormat="1" hidden="1"/>
    <row r="4963" s="211" customFormat="1" hidden="1"/>
    <row r="4964" s="211" customFormat="1" hidden="1"/>
    <row r="4965" s="211" customFormat="1" hidden="1"/>
    <row r="4966" s="211" customFormat="1" hidden="1"/>
    <row r="4967" s="211" customFormat="1" hidden="1"/>
    <row r="4968" s="211" customFormat="1" hidden="1"/>
    <row r="4969" s="211" customFormat="1" hidden="1"/>
    <row r="4970" s="211" customFormat="1" hidden="1"/>
    <row r="4971" s="211" customFormat="1" hidden="1"/>
    <row r="4972" s="211" customFormat="1" hidden="1"/>
    <row r="4973" s="211" customFormat="1" hidden="1"/>
    <row r="4974" s="211" customFormat="1" hidden="1"/>
    <row r="4975" s="211" customFormat="1" hidden="1"/>
    <row r="4976" s="211" customFormat="1" hidden="1"/>
    <row r="4977" s="211" customFormat="1" hidden="1"/>
    <row r="4978" s="211" customFormat="1" hidden="1"/>
    <row r="4979" s="211" customFormat="1" hidden="1"/>
    <row r="4980" s="211" customFormat="1" hidden="1"/>
    <row r="4981" s="211" customFormat="1" hidden="1"/>
    <row r="4982" s="211" customFormat="1" hidden="1"/>
    <row r="4983" s="211" customFormat="1" hidden="1"/>
    <row r="4984" s="211" customFormat="1" hidden="1"/>
    <row r="4985" s="211" customFormat="1" hidden="1"/>
    <row r="4986" s="211" customFormat="1" hidden="1"/>
    <row r="4987" s="211" customFormat="1" hidden="1"/>
    <row r="4988" s="211" customFormat="1" hidden="1"/>
    <row r="4989" s="211" customFormat="1" hidden="1"/>
    <row r="4990" s="211" customFormat="1" hidden="1"/>
    <row r="4991" s="211" customFormat="1" hidden="1"/>
    <row r="4992" s="211" customFormat="1" hidden="1"/>
    <row r="4993" s="211" customFormat="1" hidden="1"/>
    <row r="4994" s="211" customFormat="1" hidden="1"/>
    <row r="4995" s="211" customFormat="1" hidden="1"/>
    <row r="4996" s="211" customFormat="1" hidden="1"/>
    <row r="4997" s="211" customFormat="1" hidden="1"/>
    <row r="4998" s="211" customFormat="1" hidden="1"/>
    <row r="4999" s="211" customFormat="1" hidden="1"/>
    <row r="5000" s="211" customFormat="1" hidden="1"/>
    <row r="5001" s="211" customFormat="1" hidden="1"/>
    <row r="5002" s="211" customFormat="1" hidden="1"/>
    <row r="5003" s="211" customFormat="1" hidden="1"/>
    <row r="5004" s="211" customFormat="1" hidden="1"/>
    <row r="5005" s="211" customFormat="1" hidden="1"/>
    <row r="5006" s="211" customFormat="1" hidden="1"/>
    <row r="5007" s="211" customFormat="1" hidden="1"/>
    <row r="5008" s="211" customFormat="1" hidden="1"/>
    <row r="5009" s="211" customFormat="1" hidden="1"/>
    <row r="5010" s="211" customFormat="1" hidden="1"/>
    <row r="5011" s="211" customFormat="1" hidden="1"/>
    <row r="5012" s="211" customFormat="1" hidden="1"/>
    <row r="5013" s="211" customFormat="1" hidden="1"/>
    <row r="5014" s="211" customFormat="1" hidden="1"/>
    <row r="5015" s="211" customFormat="1" hidden="1"/>
    <row r="5016" s="211" customFormat="1" hidden="1"/>
    <row r="5017" s="211" customFormat="1" hidden="1"/>
    <row r="5018" s="211" customFormat="1" hidden="1"/>
    <row r="5019" s="211" customFormat="1" hidden="1"/>
    <row r="5020" s="211" customFormat="1" hidden="1"/>
    <row r="5021" s="211" customFormat="1" hidden="1"/>
    <row r="5022" s="211" customFormat="1" hidden="1"/>
    <row r="5023" s="211" customFormat="1" hidden="1"/>
    <row r="5024" s="211" customFormat="1" hidden="1"/>
    <row r="5025" s="211" customFormat="1" hidden="1"/>
    <row r="5026" s="211" customFormat="1" hidden="1"/>
    <row r="5027" s="211" customFormat="1" hidden="1"/>
    <row r="5028" s="211" customFormat="1" hidden="1"/>
    <row r="5029" s="211" customFormat="1" hidden="1"/>
    <row r="5030" s="211" customFormat="1" hidden="1"/>
    <row r="5031" s="211" customFormat="1" hidden="1"/>
    <row r="5032" s="211" customFormat="1" hidden="1"/>
    <row r="5033" s="211" customFormat="1" hidden="1"/>
    <row r="5034" s="211" customFormat="1" hidden="1"/>
    <row r="5035" s="211" customFormat="1" hidden="1"/>
    <row r="5036" s="211" customFormat="1" hidden="1"/>
    <row r="5037" s="211" customFormat="1" hidden="1"/>
    <row r="5038" s="211" customFormat="1" hidden="1"/>
    <row r="5039" s="211" customFormat="1" hidden="1"/>
    <row r="5040" s="211" customFormat="1" hidden="1"/>
    <row r="5041" s="211" customFormat="1" hidden="1"/>
    <row r="5042" s="211" customFormat="1" hidden="1"/>
    <row r="5043" s="211" customFormat="1" hidden="1"/>
    <row r="5044" s="211" customFormat="1" hidden="1"/>
    <row r="5045" s="211" customFormat="1" hidden="1"/>
    <row r="5046" s="211" customFormat="1" hidden="1"/>
    <row r="5047" s="211" customFormat="1" hidden="1"/>
    <row r="5048" s="211" customFormat="1" hidden="1"/>
    <row r="5049" s="211" customFormat="1" hidden="1"/>
    <row r="5050" s="211" customFormat="1" hidden="1"/>
    <row r="5051" s="211" customFormat="1" hidden="1"/>
    <row r="5052" s="211" customFormat="1" hidden="1"/>
    <row r="5053" s="211" customFormat="1" hidden="1"/>
    <row r="5054" s="211" customFormat="1" hidden="1"/>
    <row r="5055" s="211" customFormat="1" hidden="1"/>
    <row r="5056" s="211" customFormat="1" hidden="1"/>
    <row r="5057" s="211" customFormat="1" hidden="1"/>
    <row r="5058" s="211" customFormat="1" hidden="1"/>
    <row r="5059" s="211" customFormat="1" hidden="1"/>
    <row r="5060" s="211" customFormat="1" hidden="1"/>
    <row r="5061" s="211" customFormat="1" hidden="1"/>
    <row r="5062" s="211" customFormat="1" hidden="1"/>
    <row r="5063" s="211" customFormat="1" hidden="1"/>
    <row r="5064" s="211" customFormat="1" hidden="1"/>
    <row r="5065" s="211" customFormat="1" hidden="1"/>
    <row r="5066" s="211" customFormat="1" hidden="1"/>
    <row r="5067" s="211" customFormat="1" hidden="1"/>
    <row r="5068" s="211" customFormat="1" hidden="1"/>
    <row r="5069" s="211" customFormat="1" hidden="1"/>
    <row r="5070" s="211" customFormat="1" hidden="1"/>
    <row r="5071" s="211" customFormat="1" hidden="1"/>
    <row r="5072" s="211" customFormat="1" hidden="1"/>
    <row r="5073" s="211" customFormat="1" hidden="1"/>
    <row r="5074" s="211" customFormat="1" hidden="1"/>
    <row r="5075" s="211" customFormat="1" hidden="1"/>
    <row r="5076" s="211" customFormat="1" hidden="1"/>
    <row r="5077" s="211" customFormat="1" hidden="1"/>
    <row r="5078" s="211" customFormat="1" hidden="1"/>
    <row r="5079" s="211" customFormat="1" hidden="1"/>
    <row r="5080" s="211" customFormat="1" hidden="1"/>
    <row r="5081" s="211" customFormat="1" hidden="1"/>
    <row r="5082" s="211" customFormat="1" hidden="1"/>
    <row r="5083" s="211" customFormat="1" hidden="1"/>
    <row r="5084" s="211" customFormat="1" hidden="1"/>
    <row r="5085" s="211" customFormat="1" hidden="1"/>
    <row r="5086" s="211" customFormat="1" hidden="1"/>
    <row r="5087" s="211" customFormat="1" hidden="1"/>
    <row r="5088" s="211" customFormat="1" hidden="1"/>
    <row r="5089" s="211" customFormat="1" hidden="1"/>
    <row r="5090" s="211" customFormat="1" hidden="1"/>
    <row r="5091" s="211" customFormat="1" hidden="1"/>
    <row r="5092" s="211" customFormat="1" hidden="1"/>
    <row r="5093" s="211" customFormat="1" hidden="1"/>
    <row r="5094" s="211" customFormat="1" hidden="1"/>
    <row r="5095" s="211" customFormat="1" hidden="1"/>
    <row r="5096" s="211" customFormat="1" hidden="1"/>
    <row r="5097" s="211" customFormat="1" hidden="1"/>
    <row r="5098" s="211" customFormat="1" hidden="1"/>
    <row r="5099" s="211" customFormat="1" hidden="1"/>
    <row r="5100" s="211" customFormat="1" hidden="1"/>
    <row r="5101" s="211" customFormat="1" hidden="1"/>
    <row r="5102" s="211" customFormat="1" hidden="1"/>
    <row r="5103" s="211" customFormat="1" hidden="1"/>
    <row r="5104" s="211" customFormat="1" hidden="1"/>
    <row r="5105" s="211" customFormat="1" hidden="1"/>
    <row r="5106" s="211" customFormat="1" hidden="1"/>
    <row r="5107" s="211" customFormat="1" hidden="1"/>
    <row r="5108" s="211" customFormat="1" hidden="1"/>
    <row r="5109" s="211" customFormat="1" hidden="1"/>
    <row r="5110" s="211" customFormat="1" hidden="1"/>
    <row r="5111" s="211" customFormat="1" hidden="1"/>
    <row r="5112" s="211" customFormat="1" hidden="1"/>
    <row r="5113" s="211" customFormat="1" hidden="1"/>
    <row r="5114" s="211" customFormat="1" hidden="1"/>
    <row r="5115" s="211" customFormat="1" hidden="1"/>
    <row r="5116" s="211" customFormat="1" hidden="1"/>
    <row r="5117" s="211" customFormat="1" hidden="1"/>
    <row r="5118" s="211" customFormat="1" hidden="1"/>
    <row r="5119" s="211" customFormat="1" hidden="1"/>
    <row r="5120" s="211" customFormat="1" hidden="1"/>
    <row r="5121" s="211" customFormat="1" hidden="1"/>
    <row r="5122" s="211" customFormat="1" hidden="1"/>
    <row r="5123" s="211" customFormat="1" hidden="1"/>
    <row r="5124" s="211" customFormat="1" hidden="1"/>
    <row r="5125" s="211" customFormat="1" hidden="1"/>
    <row r="5126" s="211" customFormat="1" hidden="1"/>
    <row r="5127" s="211" customFormat="1" hidden="1"/>
    <row r="5128" s="211" customFormat="1" hidden="1"/>
    <row r="5129" s="211" customFormat="1" hidden="1"/>
    <row r="5130" s="211" customFormat="1" hidden="1"/>
    <row r="5131" s="211" customFormat="1" hidden="1"/>
    <row r="5132" s="211" customFormat="1" hidden="1"/>
    <row r="5133" s="211" customFormat="1" hidden="1"/>
    <row r="5134" s="211" customFormat="1" hidden="1"/>
    <row r="5135" s="211" customFormat="1" hidden="1"/>
    <row r="5136" s="211" customFormat="1" hidden="1"/>
    <row r="5137" s="211" customFormat="1" hidden="1"/>
    <row r="5138" s="211" customFormat="1" hidden="1"/>
    <row r="5139" s="211" customFormat="1" hidden="1"/>
    <row r="5140" s="211" customFormat="1" hidden="1"/>
    <row r="5141" s="211" customFormat="1" hidden="1"/>
    <row r="5142" s="211" customFormat="1" hidden="1"/>
    <row r="5143" s="211" customFormat="1" hidden="1"/>
    <row r="5144" s="211" customFormat="1" hidden="1"/>
    <row r="5145" s="211" customFormat="1" hidden="1"/>
    <row r="5146" s="211" customFormat="1" hidden="1"/>
    <row r="5147" s="211" customFormat="1" hidden="1"/>
    <row r="5148" s="211" customFormat="1" hidden="1"/>
    <row r="5149" s="211" customFormat="1" hidden="1"/>
    <row r="5150" s="211" customFormat="1" hidden="1"/>
    <row r="5151" s="211" customFormat="1" hidden="1"/>
    <row r="5152" s="211" customFormat="1" hidden="1"/>
    <row r="5153" s="211" customFormat="1" hidden="1"/>
    <row r="5154" s="211" customFormat="1" hidden="1"/>
    <row r="5155" s="211" customFormat="1" hidden="1"/>
    <row r="5156" s="211" customFormat="1" hidden="1"/>
    <row r="5157" s="211" customFormat="1" hidden="1"/>
    <row r="5158" s="211" customFormat="1" hidden="1"/>
    <row r="5159" s="211" customFormat="1" hidden="1"/>
    <row r="5160" s="211" customFormat="1" hidden="1"/>
    <row r="5161" s="211" customFormat="1" hidden="1"/>
    <row r="5162" s="211" customFormat="1" hidden="1"/>
    <row r="5163" s="211" customFormat="1" hidden="1"/>
    <row r="5164" s="211" customFormat="1" hidden="1"/>
    <row r="5165" s="211" customFormat="1" hidden="1"/>
    <row r="5166" s="211" customFormat="1" hidden="1"/>
    <row r="5167" s="211" customFormat="1" hidden="1"/>
    <row r="5168" s="211" customFormat="1" hidden="1"/>
    <row r="5169" s="211" customFormat="1" hidden="1"/>
    <row r="5170" s="211" customFormat="1" hidden="1"/>
    <row r="5171" s="211" customFormat="1" hidden="1"/>
    <row r="5172" s="211" customFormat="1" hidden="1"/>
    <row r="5173" s="211" customFormat="1" hidden="1"/>
    <row r="5174" s="211" customFormat="1" hidden="1"/>
    <row r="5175" s="211" customFormat="1" hidden="1"/>
    <row r="5176" s="211" customFormat="1" hidden="1"/>
    <row r="5177" s="211" customFormat="1" hidden="1"/>
    <row r="5178" s="211" customFormat="1" hidden="1"/>
    <row r="5179" s="211" customFormat="1" hidden="1"/>
    <row r="5180" s="211" customFormat="1" hidden="1"/>
    <row r="5181" s="211" customFormat="1" hidden="1"/>
    <row r="5182" s="211" customFormat="1" hidden="1"/>
    <row r="5183" s="211" customFormat="1" hidden="1"/>
    <row r="5184" s="211" customFormat="1" hidden="1"/>
    <row r="5185" s="211" customFormat="1" hidden="1"/>
    <row r="5186" s="211" customFormat="1" hidden="1"/>
    <row r="5187" s="211" customFormat="1" hidden="1"/>
    <row r="5188" s="211" customFormat="1" hidden="1"/>
    <row r="5189" s="211" customFormat="1" hidden="1"/>
    <row r="5190" s="211" customFormat="1" hidden="1"/>
    <row r="5191" s="211" customFormat="1" hidden="1"/>
    <row r="5192" s="211" customFormat="1" hidden="1"/>
    <row r="5193" s="211" customFormat="1" hidden="1"/>
    <row r="5194" s="211" customFormat="1" hidden="1"/>
    <row r="5195" s="211" customFormat="1" hidden="1"/>
    <row r="5196" s="211" customFormat="1" hidden="1"/>
    <row r="5197" s="211" customFormat="1" hidden="1"/>
    <row r="5198" s="211" customFormat="1" hidden="1"/>
    <row r="5199" s="211" customFormat="1" hidden="1"/>
    <row r="5200" s="211" customFormat="1" hidden="1"/>
    <row r="5201" s="211" customFormat="1" hidden="1"/>
    <row r="5202" s="211" customFormat="1" hidden="1"/>
    <row r="5203" s="211" customFormat="1" hidden="1"/>
    <row r="5204" s="211" customFormat="1" hidden="1"/>
    <row r="5205" s="211" customFormat="1" hidden="1"/>
    <row r="5206" s="211" customFormat="1" hidden="1"/>
    <row r="5207" s="211" customFormat="1" hidden="1"/>
    <row r="5208" s="211" customFormat="1" hidden="1"/>
    <row r="5209" s="211" customFormat="1" hidden="1"/>
    <row r="5210" s="211" customFormat="1" hidden="1"/>
    <row r="5211" s="211" customFormat="1" hidden="1"/>
    <row r="5212" s="211" customFormat="1" hidden="1"/>
    <row r="5213" s="211" customFormat="1" hidden="1"/>
    <row r="5214" s="211" customFormat="1" hidden="1"/>
    <row r="5215" s="211" customFormat="1" hidden="1"/>
    <row r="5216" s="211" customFormat="1" hidden="1"/>
    <row r="5217" s="211" customFormat="1" hidden="1"/>
    <row r="5218" s="211" customFormat="1" hidden="1"/>
    <row r="5219" s="211" customFormat="1" hidden="1"/>
    <row r="5220" s="211" customFormat="1" hidden="1"/>
    <row r="5221" s="211" customFormat="1" hidden="1"/>
    <row r="5222" s="211" customFormat="1" hidden="1"/>
    <row r="5223" s="211" customFormat="1" hidden="1"/>
    <row r="5224" s="211" customFormat="1" hidden="1"/>
    <row r="5225" s="211" customFormat="1" hidden="1"/>
    <row r="5226" s="211" customFormat="1" hidden="1"/>
    <row r="5227" s="211" customFormat="1" hidden="1"/>
    <row r="5228" s="211" customFormat="1" hidden="1"/>
    <row r="5229" s="211" customFormat="1" hidden="1"/>
    <row r="5230" s="211" customFormat="1" hidden="1"/>
    <row r="5231" s="211" customFormat="1" hidden="1"/>
    <row r="5232" s="211" customFormat="1" hidden="1"/>
    <row r="5233" s="211" customFormat="1" hidden="1"/>
    <row r="5234" s="211" customFormat="1" hidden="1"/>
    <row r="5235" s="211" customFormat="1" hidden="1"/>
    <row r="5236" s="211" customFormat="1" hidden="1"/>
    <row r="5237" s="211" customFormat="1" hidden="1"/>
    <row r="5238" s="211" customFormat="1" hidden="1"/>
    <row r="5239" s="211" customFormat="1" hidden="1"/>
    <row r="5240" s="211" customFormat="1" hidden="1"/>
    <row r="5241" s="211" customFormat="1" hidden="1"/>
    <row r="5242" s="211" customFormat="1" hidden="1"/>
    <row r="5243" s="211" customFormat="1" hidden="1"/>
    <row r="5244" s="211" customFormat="1" hidden="1"/>
    <row r="5245" s="211" customFormat="1" hidden="1"/>
    <row r="5246" s="211" customFormat="1" hidden="1"/>
    <row r="5247" s="211" customFormat="1" hidden="1"/>
    <row r="5248" s="211" customFormat="1" hidden="1"/>
    <row r="5249" s="211" customFormat="1" hidden="1"/>
    <row r="5250" s="211" customFormat="1" hidden="1"/>
    <row r="5251" s="211" customFormat="1" hidden="1"/>
    <row r="5252" s="211" customFormat="1" hidden="1"/>
    <row r="5253" s="211" customFormat="1" hidden="1"/>
    <row r="5254" s="211" customFormat="1" hidden="1"/>
    <row r="5255" s="211" customFormat="1" hidden="1"/>
    <row r="5256" s="211" customFormat="1" hidden="1"/>
    <row r="5257" s="211" customFormat="1" hidden="1"/>
    <row r="5258" s="211" customFormat="1" hidden="1"/>
    <row r="5259" s="211" customFormat="1" hidden="1"/>
    <row r="5260" s="211" customFormat="1" hidden="1"/>
    <row r="5261" s="211" customFormat="1" hidden="1"/>
    <row r="5262" s="211" customFormat="1" hidden="1"/>
    <row r="5263" s="211" customFormat="1" hidden="1"/>
    <row r="5264" s="211" customFormat="1" hidden="1"/>
    <row r="5265" s="211" customFormat="1" hidden="1"/>
    <row r="5266" s="211" customFormat="1" hidden="1"/>
    <row r="5267" s="211" customFormat="1" hidden="1"/>
    <row r="5268" s="211" customFormat="1" hidden="1"/>
    <row r="5269" s="211" customFormat="1" hidden="1"/>
    <row r="5270" s="211" customFormat="1" hidden="1"/>
    <row r="5271" s="211" customFormat="1" hidden="1"/>
    <row r="5272" s="211" customFormat="1" hidden="1"/>
    <row r="5273" s="211" customFormat="1" hidden="1"/>
    <row r="5274" s="211" customFormat="1" hidden="1"/>
    <row r="5275" s="211" customFormat="1" hidden="1"/>
    <row r="5276" s="211" customFormat="1" hidden="1"/>
    <row r="5277" s="211" customFormat="1" hidden="1"/>
    <row r="5278" s="211" customFormat="1" hidden="1"/>
    <row r="5279" s="211" customFormat="1" hidden="1"/>
    <row r="5280" s="211" customFormat="1" hidden="1"/>
    <row r="5281" s="211" customFormat="1" hidden="1"/>
    <row r="5282" s="211" customFormat="1" hidden="1"/>
    <row r="5283" s="211" customFormat="1" hidden="1"/>
    <row r="5284" s="211" customFormat="1" hidden="1"/>
    <row r="5285" s="211" customFormat="1" hidden="1"/>
    <row r="5286" s="211" customFormat="1" hidden="1"/>
    <row r="5287" s="211" customFormat="1" hidden="1"/>
    <row r="5288" s="211" customFormat="1" hidden="1"/>
    <row r="5289" s="211" customFormat="1" hidden="1"/>
    <row r="5290" s="211" customFormat="1" hidden="1"/>
    <row r="5291" s="211" customFormat="1" hidden="1"/>
    <row r="5292" s="211" customFormat="1" hidden="1"/>
    <row r="5293" s="211" customFormat="1" hidden="1"/>
    <row r="5294" s="211" customFormat="1" hidden="1"/>
    <row r="5295" s="211" customFormat="1" hidden="1"/>
    <row r="5296" s="211" customFormat="1" hidden="1"/>
    <row r="5297" s="211" customFormat="1" hidden="1"/>
    <row r="5298" s="211" customFormat="1" hidden="1"/>
    <row r="5299" s="211" customFormat="1" hidden="1"/>
    <row r="5300" s="211" customFormat="1" hidden="1"/>
    <row r="5301" s="211" customFormat="1" hidden="1"/>
    <row r="5302" s="211" customFormat="1" hidden="1"/>
    <row r="5303" s="211" customFormat="1" hidden="1"/>
    <row r="5304" s="211" customFormat="1" hidden="1"/>
    <row r="5305" s="211" customFormat="1" hidden="1"/>
    <row r="5306" s="211" customFormat="1" hidden="1"/>
    <row r="5307" s="211" customFormat="1" hidden="1"/>
    <row r="5308" s="211" customFormat="1" hidden="1"/>
    <row r="5309" s="211" customFormat="1" hidden="1"/>
    <row r="5310" s="211" customFormat="1" hidden="1"/>
    <row r="5311" s="211" customFormat="1" hidden="1"/>
    <row r="5312" s="211" customFormat="1" hidden="1"/>
    <row r="5313" s="211" customFormat="1" hidden="1"/>
    <row r="5314" s="211" customFormat="1" hidden="1"/>
    <row r="5315" s="211" customFormat="1" hidden="1"/>
    <row r="5316" s="211" customFormat="1" hidden="1"/>
    <row r="5317" s="211" customFormat="1" hidden="1"/>
    <row r="5318" s="211" customFormat="1" hidden="1"/>
    <row r="5319" s="211" customFormat="1" hidden="1"/>
    <row r="5320" s="211" customFormat="1" hidden="1"/>
    <row r="5321" s="211" customFormat="1" hidden="1"/>
    <row r="5322" s="211" customFormat="1" hidden="1"/>
    <row r="5323" s="211" customFormat="1" hidden="1"/>
    <row r="5324" s="211" customFormat="1" hidden="1"/>
    <row r="5325" s="211" customFormat="1" hidden="1"/>
    <row r="5326" s="211" customFormat="1" hidden="1"/>
    <row r="5327" s="211" customFormat="1" hidden="1"/>
    <row r="5328" s="211" customFormat="1" hidden="1"/>
    <row r="5329" s="211" customFormat="1" hidden="1"/>
    <row r="5330" s="211" customFormat="1" hidden="1"/>
    <row r="5331" s="211" customFormat="1" hidden="1"/>
    <row r="5332" s="211" customFormat="1" hidden="1"/>
    <row r="5333" s="211" customFormat="1" hidden="1"/>
    <row r="5334" s="211" customFormat="1" hidden="1"/>
    <row r="5335" s="211" customFormat="1" hidden="1"/>
    <row r="5336" s="211" customFormat="1" hidden="1"/>
    <row r="5337" s="211" customFormat="1" hidden="1"/>
    <row r="5338" s="211" customFormat="1" hidden="1"/>
    <row r="5339" s="211" customFormat="1" hidden="1"/>
    <row r="5340" s="211" customFormat="1" hidden="1"/>
    <row r="5341" s="211" customFormat="1" hidden="1"/>
    <row r="5342" s="211" customFormat="1" hidden="1"/>
    <row r="5343" s="211" customFormat="1" hidden="1"/>
    <row r="5344" s="211" customFormat="1" hidden="1"/>
    <row r="5345" s="211" customFormat="1" hidden="1"/>
    <row r="5346" s="211" customFormat="1" hidden="1"/>
    <row r="5347" s="211" customFormat="1" hidden="1"/>
    <row r="5348" s="211" customFormat="1" hidden="1"/>
    <row r="5349" s="211" customFormat="1" hidden="1"/>
    <row r="5350" s="211" customFormat="1" hidden="1"/>
    <row r="5351" s="211" customFormat="1" hidden="1"/>
    <row r="5352" s="211" customFormat="1" hidden="1"/>
    <row r="5353" s="211" customFormat="1" hidden="1"/>
    <row r="5354" s="211" customFormat="1" hidden="1"/>
    <row r="5355" s="211" customFormat="1" hidden="1"/>
    <row r="5356" s="211" customFormat="1" hidden="1"/>
    <row r="5357" s="211" customFormat="1" hidden="1"/>
    <row r="5358" s="211" customFormat="1" hidden="1"/>
    <row r="5359" s="211" customFormat="1" hidden="1"/>
    <row r="5360" s="211" customFormat="1" hidden="1"/>
    <row r="5361" s="211" customFormat="1" hidden="1"/>
    <row r="5362" s="211" customFormat="1" hidden="1"/>
    <row r="5363" s="211" customFormat="1" hidden="1"/>
    <row r="5364" s="211" customFormat="1" hidden="1"/>
    <row r="5365" s="211" customFormat="1" hidden="1"/>
    <row r="5366" s="211" customFormat="1" hidden="1"/>
    <row r="5367" s="211" customFormat="1" hidden="1"/>
    <row r="5368" s="211" customFormat="1" hidden="1"/>
    <row r="5369" s="211" customFormat="1" hidden="1"/>
    <row r="5370" s="211" customFormat="1" hidden="1"/>
    <row r="5371" s="211" customFormat="1" hidden="1"/>
    <row r="5372" s="211" customFormat="1" hidden="1"/>
    <row r="5373" s="211" customFormat="1" hidden="1"/>
    <row r="5374" s="211" customFormat="1" hidden="1"/>
    <row r="5375" s="211" customFormat="1" hidden="1"/>
    <row r="5376" s="211" customFormat="1" hidden="1"/>
    <row r="5377" s="211" customFormat="1" hidden="1"/>
    <row r="5378" s="211" customFormat="1" hidden="1"/>
    <row r="5379" s="211" customFormat="1" hidden="1"/>
    <row r="5380" s="211" customFormat="1" hidden="1"/>
    <row r="5381" s="211" customFormat="1" hidden="1"/>
    <row r="5382" s="211" customFormat="1" hidden="1"/>
    <row r="5383" s="211" customFormat="1" hidden="1"/>
    <row r="5384" s="211" customFormat="1" hidden="1"/>
    <row r="5385" s="211" customFormat="1" hidden="1"/>
    <row r="5386" s="211" customFormat="1" hidden="1"/>
    <row r="5387" s="211" customFormat="1" hidden="1"/>
    <row r="5388" s="211" customFormat="1" hidden="1"/>
    <row r="5389" s="211" customFormat="1" hidden="1"/>
    <row r="5390" s="211" customFormat="1" hidden="1"/>
    <row r="5391" s="211" customFormat="1" hidden="1"/>
    <row r="5392" s="211" customFormat="1" hidden="1"/>
    <row r="5393" s="211" customFormat="1" hidden="1"/>
    <row r="5394" s="211" customFormat="1" hidden="1"/>
    <row r="5395" s="211" customFormat="1" hidden="1"/>
    <row r="5396" s="211" customFormat="1" hidden="1"/>
    <row r="5397" s="211" customFormat="1" hidden="1"/>
    <row r="5398" s="211" customFormat="1" hidden="1"/>
    <row r="5399" s="211" customFormat="1" hidden="1"/>
    <row r="5400" s="211" customFormat="1" hidden="1"/>
    <row r="5401" s="211" customFormat="1" hidden="1"/>
    <row r="5402" s="211" customFormat="1" hidden="1"/>
    <row r="5403" s="211" customFormat="1" hidden="1"/>
    <row r="5404" s="211" customFormat="1" hidden="1"/>
    <row r="5405" s="211" customFormat="1" hidden="1"/>
    <row r="5406" s="211" customFormat="1" hidden="1"/>
    <row r="5407" s="211" customFormat="1" hidden="1"/>
    <row r="5408" s="211" customFormat="1" hidden="1"/>
    <row r="5409" s="211" customFormat="1" hidden="1"/>
    <row r="5410" s="211" customFormat="1" hidden="1"/>
    <row r="5411" s="211" customFormat="1" hidden="1"/>
    <row r="5412" s="211" customFormat="1" hidden="1"/>
    <row r="5413" s="211" customFormat="1" hidden="1"/>
    <row r="5414" s="211" customFormat="1" hidden="1"/>
    <row r="5415" s="211" customFormat="1" hidden="1"/>
    <row r="5416" s="211" customFormat="1" hidden="1"/>
    <row r="5417" s="211" customFormat="1" hidden="1"/>
    <row r="5418" s="211" customFormat="1" hidden="1"/>
    <row r="5419" s="211" customFormat="1" hidden="1"/>
    <row r="5420" s="211" customFormat="1" hidden="1"/>
    <row r="5421" s="211" customFormat="1" hidden="1"/>
    <row r="5422" s="211" customFormat="1" hidden="1"/>
    <row r="5423" s="211" customFormat="1" hidden="1"/>
    <row r="5424" s="211" customFormat="1" hidden="1"/>
    <row r="5425" s="211" customFormat="1" hidden="1"/>
    <row r="5426" s="211" customFormat="1" hidden="1"/>
    <row r="5427" s="211" customFormat="1" hidden="1"/>
    <row r="5428" s="211" customFormat="1" hidden="1"/>
    <row r="5429" s="211" customFormat="1" hidden="1"/>
    <row r="5430" s="211" customFormat="1" hidden="1"/>
    <row r="5431" s="211" customFormat="1" hidden="1"/>
    <row r="5432" s="211" customFormat="1" hidden="1"/>
    <row r="5433" s="211" customFormat="1" hidden="1"/>
    <row r="5434" s="211" customFormat="1" hidden="1"/>
    <row r="5435" s="211" customFormat="1" hidden="1"/>
    <row r="5436" s="211" customFormat="1" hidden="1"/>
    <row r="5437" s="211" customFormat="1" hidden="1"/>
    <row r="5438" s="211" customFormat="1" hidden="1"/>
    <row r="5439" s="211" customFormat="1" hidden="1"/>
    <row r="5440" s="211" customFormat="1" hidden="1"/>
    <row r="5441" s="211" customFormat="1" hidden="1"/>
    <row r="5442" s="211" customFormat="1" hidden="1"/>
    <row r="5443" s="211" customFormat="1" hidden="1"/>
    <row r="5444" s="211" customFormat="1" hidden="1"/>
    <row r="5445" s="211" customFormat="1" hidden="1"/>
    <row r="5446" s="211" customFormat="1" hidden="1"/>
    <row r="5447" s="211" customFormat="1" hidden="1"/>
    <row r="5448" s="211" customFormat="1" hidden="1"/>
    <row r="5449" s="211" customFormat="1" hidden="1"/>
    <row r="5450" s="211" customFormat="1" hidden="1"/>
    <row r="5451" s="211" customFormat="1" hidden="1"/>
    <row r="5452" s="211" customFormat="1" hidden="1"/>
    <row r="5453" s="211" customFormat="1" hidden="1"/>
    <row r="5454" s="211" customFormat="1" hidden="1"/>
    <row r="5455" s="211" customFormat="1" hidden="1"/>
    <row r="5456" s="211" customFormat="1" hidden="1"/>
    <row r="5457" s="211" customFormat="1" hidden="1"/>
    <row r="5458" s="211" customFormat="1" hidden="1"/>
    <row r="5459" s="211" customFormat="1" hidden="1"/>
    <row r="5460" s="211" customFormat="1" hidden="1"/>
    <row r="5461" s="211" customFormat="1" hidden="1"/>
    <row r="5462" s="211" customFormat="1" hidden="1"/>
    <row r="5463" s="211" customFormat="1" hidden="1"/>
    <row r="5464" s="211" customFormat="1" hidden="1"/>
    <row r="5465" s="211" customFormat="1" hidden="1"/>
    <row r="5466" s="211" customFormat="1" hidden="1"/>
    <row r="5467" s="211" customFormat="1" hidden="1"/>
    <row r="5468" s="211" customFormat="1" hidden="1"/>
    <row r="5469" s="211" customFormat="1" hidden="1"/>
    <row r="5470" s="211" customFormat="1" hidden="1"/>
    <row r="5471" s="211" customFormat="1" hidden="1"/>
    <row r="5472" s="211" customFormat="1" hidden="1"/>
    <row r="5473" s="211" customFormat="1" hidden="1"/>
    <row r="5474" s="211" customFormat="1" hidden="1"/>
    <row r="5475" s="211" customFormat="1" hidden="1"/>
    <row r="5476" s="211" customFormat="1" hidden="1"/>
    <row r="5477" s="211" customFormat="1" hidden="1"/>
    <row r="5478" s="211" customFormat="1" hidden="1"/>
    <row r="5479" s="211" customFormat="1" hidden="1"/>
    <row r="5480" s="211" customFormat="1" hidden="1"/>
    <row r="5481" s="211" customFormat="1" hidden="1"/>
    <row r="5482" s="211" customFormat="1" hidden="1"/>
    <row r="5483" s="211" customFormat="1" hidden="1"/>
    <row r="5484" s="211" customFormat="1" hidden="1"/>
    <row r="5485" s="211" customFormat="1" hidden="1"/>
    <row r="5486" s="211" customFormat="1" hidden="1"/>
    <row r="5487" s="211" customFormat="1" hidden="1"/>
    <row r="5488" s="211" customFormat="1" hidden="1"/>
    <row r="5489" s="211" customFormat="1" hidden="1"/>
    <row r="5490" s="211" customFormat="1" hidden="1"/>
    <row r="5491" s="211" customFormat="1" hidden="1"/>
    <row r="5492" s="211" customFormat="1" hidden="1"/>
    <row r="5493" s="211" customFormat="1" hidden="1"/>
    <row r="5494" s="211" customFormat="1" hidden="1"/>
    <row r="5495" s="211" customFormat="1" hidden="1"/>
    <row r="5496" s="211" customFormat="1" hidden="1"/>
    <row r="5497" s="211" customFormat="1" hidden="1"/>
    <row r="5498" s="211" customFormat="1" hidden="1"/>
    <row r="5499" s="211" customFormat="1" hidden="1"/>
    <row r="5500" s="211" customFormat="1" hidden="1"/>
    <row r="5501" s="211" customFormat="1" hidden="1"/>
    <row r="5502" s="211" customFormat="1" hidden="1"/>
    <row r="5503" s="211" customFormat="1" hidden="1"/>
    <row r="5504" s="211" customFormat="1" hidden="1"/>
    <row r="5505" s="211" customFormat="1" hidden="1"/>
    <row r="5506" s="211" customFormat="1" hidden="1"/>
    <row r="5507" s="211" customFormat="1" hidden="1"/>
    <row r="5508" s="211" customFormat="1" hidden="1"/>
    <row r="5509" s="211" customFormat="1" hidden="1"/>
    <row r="5510" s="211" customFormat="1" hidden="1"/>
    <row r="5511" s="211" customFormat="1" hidden="1"/>
    <row r="5512" s="211" customFormat="1" hidden="1"/>
    <row r="5513" s="211" customFormat="1" hidden="1"/>
    <row r="5514" s="211" customFormat="1" hidden="1"/>
    <row r="5515" s="211" customFormat="1" hidden="1"/>
    <row r="5516" s="211" customFormat="1" hidden="1"/>
    <row r="5517" s="211" customFormat="1" hidden="1"/>
    <row r="5518" s="211" customFormat="1" hidden="1"/>
    <row r="5519" s="211" customFormat="1" hidden="1"/>
    <row r="5520" s="211" customFormat="1" hidden="1"/>
    <row r="5521" s="211" customFormat="1" hidden="1"/>
    <row r="5522" s="211" customFormat="1" hidden="1"/>
    <row r="5523" s="211" customFormat="1" hidden="1"/>
    <row r="5524" s="211" customFormat="1" hidden="1"/>
    <row r="5525" s="211" customFormat="1" hidden="1"/>
    <row r="5526" s="211" customFormat="1" hidden="1"/>
    <row r="5527" s="211" customFormat="1" hidden="1"/>
    <row r="5528" s="211" customFormat="1" hidden="1"/>
    <row r="5529" s="211" customFormat="1" hidden="1"/>
    <row r="5530" s="211" customFormat="1" hidden="1"/>
    <row r="5531" s="211" customFormat="1" hidden="1"/>
    <row r="5532" s="211" customFormat="1" hidden="1"/>
    <row r="5533" s="211" customFormat="1" hidden="1"/>
    <row r="5534" s="211" customFormat="1" hidden="1"/>
    <row r="5535" s="211" customFormat="1" hidden="1"/>
    <row r="5536" s="211" customFormat="1" hidden="1"/>
    <row r="5537" s="211" customFormat="1" hidden="1"/>
    <row r="5538" s="211" customFormat="1" hidden="1"/>
    <row r="5539" s="211" customFormat="1" hidden="1"/>
    <row r="5540" s="211" customFormat="1" hidden="1"/>
    <row r="5541" s="211" customFormat="1" hidden="1"/>
    <row r="5542" s="211" customFormat="1" hidden="1"/>
    <row r="5543" s="211" customFormat="1" hidden="1"/>
    <row r="5544" s="211" customFormat="1" hidden="1"/>
    <row r="5545" s="211" customFormat="1" hidden="1"/>
    <row r="5546" s="211" customFormat="1" hidden="1"/>
    <row r="5547" s="211" customFormat="1" hidden="1"/>
    <row r="5548" s="211" customFormat="1" hidden="1"/>
    <row r="5549" s="211" customFormat="1" hidden="1"/>
    <row r="5550" s="211" customFormat="1" hidden="1"/>
    <row r="5551" s="211" customFormat="1" hidden="1"/>
    <row r="5552" s="211" customFormat="1" hidden="1"/>
    <row r="5553" s="211" customFormat="1" hidden="1"/>
    <row r="5554" s="211" customFormat="1" hidden="1"/>
    <row r="5555" s="211" customFormat="1" hidden="1"/>
    <row r="5556" s="211" customFormat="1" hidden="1"/>
    <row r="5557" s="211" customFormat="1" hidden="1"/>
    <row r="5558" s="211" customFormat="1" hidden="1"/>
    <row r="5559" s="211" customFormat="1" hidden="1"/>
    <row r="5560" s="211" customFormat="1" hidden="1"/>
    <row r="5561" s="211" customFormat="1" hidden="1"/>
    <row r="5562" s="211" customFormat="1" hidden="1"/>
    <row r="5563" s="211" customFormat="1" hidden="1"/>
    <row r="5564" s="211" customFormat="1" hidden="1"/>
    <row r="5565" s="211" customFormat="1" hidden="1"/>
    <row r="5566" s="211" customFormat="1" hidden="1"/>
    <row r="5567" s="211" customFormat="1" hidden="1"/>
    <row r="5568" s="211" customFormat="1" hidden="1"/>
    <row r="5569" s="211" customFormat="1" hidden="1"/>
    <row r="5570" s="211" customFormat="1" hidden="1"/>
    <row r="5571" s="211" customFormat="1" hidden="1"/>
    <row r="5572" s="211" customFormat="1" hidden="1"/>
    <row r="5573" s="211" customFormat="1" hidden="1"/>
    <row r="5574" s="211" customFormat="1" hidden="1"/>
    <row r="5575" s="211" customFormat="1" hidden="1"/>
    <row r="5576" s="211" customFormat="1" hidden="1"/>
    <row r="5577" s="211" customFormat="1" hidden="1"/>
    <row r="5578" s="211" customFormat="1" hidden="1"/>
    <row r="5579" s="211" customFormat="1" hidden="1"/>
    <row r="5580" s="211" customFormat="1" hidden="1"/>
    <row r="5581" s="211" customFormat="1" hidden="1"/>
    <row r="5582" s="211" customFormat="1" hidden="1"/>
    <row r="5583" s="211" customFormat="1" hidden="1"/>
    <row r="5584" s="211" customFormat="1" hidden="1"/>
    <row r="5585" s="211" customFormat="1" hidden="1"/>
    <row r="5586" s="211" customFormat="1" hidden="1"/>
    <row r="5587" s="211" customFormat="1" hidden="1"/>
    <row r="5588" s="211" customFormat="1" hidden="1"/>
    <row r="5589" s="211" customFormat="1" hidden="1"/>
    <row r="5590" s="211" customFormat="1" hidden="1"/>
    <row r="5591" s="211" customFormat="1" hidden="1"/>
    <row r="5592" s="211" customFormat="1" hidden="1"/>
    <row r="5593" s="211" customFormat="1" hidden="1"/>
    <row r="5594" s="211" customFormat="1" hidden="1"/>
    <row r="5595" s="211" customFormat="1" hidden="1"/>
    <row r="5596" s="211" customFormat="1" hidden="1"/>
    <row r="5597" s="211" customFormat="1" hidden="1"/>
    <row r="5598" s="211" customFormat="1" hidden="1"/>
    <row r="5599" s="211" customFormat="1" hidden="1"/>
    <row r="5600" s="211" customFormat="1" hidden="1"/>
    <row r="5601" s="211" customFormat="1" hidden="1"/>
    <row r="5602" s="211" customFormat="1" hidden="1"/>
    <row r="5603" s="211" customFormat="1" hidden="1"/>
    <row r="5604" s="211" customFormat="1" hidden="1"/>
    <row r="5605" s="211" customFormat="1" hidden="1"/>
    <row r="5606" s="211" customFormat="1" hidden="1"/>
    <row r="5607" s="211" customFormat="1" hidden="1"/>
    <row r="5608" s="211" customFormat="1" hidden="1"/>
    <row r="5609" s="211" customFormat="1" hidden="1"/>
    <row r="5610" s="211" customFormat="1" hidden="1"/>
    <row r="5611" s="211" customFormat="1" hidden="1"/>
    <row r="5612" s="211" customFormat="1" hidden="1"/>
    <row r="5613" s="211" customFormat="1" hidden="1"/>
    <row r="5614" s="211" customFormat="1" hidden="1"/>
    <row r="5615" s="211" customFormat="1" hidden="1"/>
    <row r="5616" s="211" customFormat="1" hidden="1"/>
    <row r="5617" s="211" customFormat="1" hidden="1"/>
    <row r="5618" s="211" customFormat="1" hidden="1"/>
    <row r="5619" s="211" customFormat="1" hidden="1"/>
    <row r="5620" s="211" customFormat="1" hidden="1"/>
    <row r="5621" s="211" customFormat="1" hidden="1"/>
    <row r="5622" s="211" customFormat="1" hidden="1"/>
    <row r="5623" s="211" customFormat="1" hidden="1"/>
    <row r="5624" s="211" customFormat="1" hidden="1"/>
    <row r="5625" s="211" customFormat="1" hidden="1"/>
    <row r="5626" s="211" customFormat="1" hidden="1"/>
    <row r="5627" s="211" customFormat="1" hidden="1"/>
    <row r="5628" s="211" customFormat="1" hidden="1"/>
    <row r="5629" s="211" customFormat="1" hidden="1"/>
    <row r="5630" s="211" customFormat="1" hidden="1"/>
    <row r="5631" s="211" customFormat="1" hidden="1"/>
    <row r="5632" s="211" customFormat="1" hidden="1"/>
    <row r="5633" s="211" customFormat="1" hidden="1"/>
    <row r="5634" s="211" customFormat="1" hidden="1"/>
    <row r="5635" s="211" customFormat="1" hidden="1"/>
    <row r="5636" s="211" customFormat="1" hidden="1"/>
    <row r="5637" s="211" customFormat="1" hidden="1"/>
    <row r="5638" s="211" customFormat="1" hidden="1"/>
    <row r="5639" s="211" customFormat="1" hidden="1"/>
    <row r="5640" s="211" customFormat="1" hidden="1"/>
    <row r="5641" s="211" customFormat="1" hidden="1"/>
    <row r="5642" s="211" customFormat="1" hidden="1"/>
    <row r="5643" s="211" customFormat="1" hidden="1"/>
    <row r="5644" s="211" customFormat="1" hidden="1"/>
    <row r="5645" s="211" customFormat="1" hidden="1"/>
    <row r="5646" s="211" customFormat="1" hidden="1"/>
    <row r="5647" s="211" customFormat="1" hidden="1"/>
    <row r="5648" s="211" customFormat="1" hidden="1"/>
    <row r="5649" s="211" customFormat="1" hidden="1"/>
    <row r="5650" s="211" customFormat="1" hidden="1"/>
    <row r="5651" s="211" customFormat="1" hidden="1"/>
    <row r="5652" s="211" customFormat="1" hidden="1"/>
    <row r="5653" s="211" customFormat="1" hidden="1"/>
    <row r="5654" s="211" customFormat="1" hidden="1"/>
    <row r="5655" s="211" customFormat="1" hidden="1"/>
    <row r="5656" s="211" customFormat="1" hidden="1"/>
    <row r="5657" s="211" customFormat="1" hidden="1"/>
    <row r="5658" s="211" customFormat="1" hidden="1"/>
    <row r="5659" s="211" customFormat="1" hidden="1"/>
    <row r="5660" s="211" customFormat="1" hidden="1"/>
    <row r="5661" s="211" customFormat="1" hidden="1"/>
    <row r="5662" s="211" customFormat="1" hidden="1"/>
    <row r="5663" s="211" customFormat="1" hidden="1"/>
    <row r="5664" s="211" customFormat="1" hidden="1"/>
    <row r="5665" s="211" customFormat="1" hidden="1"/>
    <row r="5666" s="211" customFormat="1" hidden="1"/>
    <row r="5667" s="211" customFormat="1" hidden="1"/>
    <row r="5668" s="211" customFormat="1" hidden="1"/>
    <row r="5669" s="211" customFormat="1" hidden="1"/>
    <row r="5670" s="211" customFormat="1" hidden="1"/>
    <row r="5671" s="211" customFormat="1" hidden="1"/>
    <row r="5672" s="211" customFormat="1" hidden="1"/>
    <row r="5673" s="211" customFormat="1" hidden="1"/>
    <row r="5674" s="211" customFormat="1" hidden="1"/>
    <row r="5675" s="211" customFormat="1" hidden="1"/>
    <row r="5676" s="211" customFormat="1" hidden="1"/>
    <row r="5677" s="211" customFormat="1" hidden="1"/>
    <row r="5678" s="211" customFormat="1" hidden="1"/>
    <row r="5679" s="211" customFormat="1" hidden="1"/>
    <row r="5680" s="211" customFormat="1" hidden="1"/>
    <row r="5681" s="211" customFormat="1" hidden="1"/>
    <row r="5682" s="211" customFormat="1" hidden="1"/>
    <row r="5683" s="211" customFormat="1" hidden="1"/>
    <row r="5684" s="211" customFormat="1" hidden="1"/>
    <row r="5685" s="211" customFormat="1" hidden="1"/>
    <row r="5686" s="211" customFormat="1" hidden="1"/>
    <row r="5687" s="211" customFormat="1" hidden="1"/>
    <row r="5688" s="211" customFormat="1" hidden="1"/>
    <row r="5689" s="211" customFormat="1" hidden="1"/>
    <row r="5690" s="211" customFormat="1" hidden="1"/>
    <row r="5691" s="211" customFormat="1" hidden="1"/>
    <row r="5692" s="211" customFormat="1" hidden="1"/>
    <row r="5693" s="211" customFormat="1" hidden="1"/>
    <row r="5694" s="211" customFormat="1" hidden="1"/>
    <row r="5695" s="211" customFormat="1" hidden="1"/>
    <row r="5696" s="211" customFormat="1" hidden="1"/>
    <row r="5697" s="211" customFormat="1" hidden="1"/>
    <row r="5698" s="211" customFormat="1" hidden="1"/>
    <row r="5699" s="211" customFormat="1" hidden="1"/>
    <row r="5700" s="211" customFormat="1" hidden="1"/>
    <row r="5701" s="211" customFormat="1" hidden="1"/>
    <row r="5702" s="211" customFormat="1" hidden="1"/>
    <row r="5703" s="211" customFormat="1" hidden="1"/>
    <row r="5704" s="211" customFormat="1" hidden="1"/>
    <row r="5705" s="211" customFormat="1" hidden="1"/>
    <row r="5706" s="211" customFormat="1" hidden="1"/>
    <row r="5707" s="211" customFormat="1" hidden="1"/>
    <row r="5708" s="211" customFormat="1" hidden="1"/>
    <row r="5709" s="211" customFormat="1" hidden="1"/>
    <row r="5710" s="211" customFormat="1" hidden="1"/>
    <row r="5711" s="211" customFormat="1" hidden="1"/>
    <row r="5712" s="211" customFormat="1" hidden="1"/>
    <row r="5713" s="211" customFormat="1" hidden="1"/>
    <row r="5714" s="211" customFormat="1" hidden="1"/>
    <row r="5715" s="211" customFormat="1" hidden="1"/>
    <row r="5716" s="211" customFormat="1" hidden="1"/>
    <row r="5717" s="211" customFormat="1" hidden="1"/>
    <row r="5718" s="211" customFormat="1" hidden="1"/>
    <row r="5719" s="211" customFormat="1" hidden="1"/>
    <row r="5720" s="211" customFormat="1" hidden="1"/>
    <row r="5721" s="211" customFormat="1" hidden="1"/>
    <row r="5722" s="211" customFormat="1" hidden="1"/>
    <row r="5723" s="211" customFormat="1" hidden="1"/>
    <row r="5724" s="211" customFormat="1" hidden="1"/>
    <row r="5725" s="211" customFormat="1" hidden="1"/>
    <row r="5726" s="211" customFormat="1" hidden="1"/>
    <row r="5727" s="211" customFormat="1" hidden="1"/>
    <row r="5728" s="211" customFormat="1" hidden="1"/>
    <row r="5729" s="211" customFormat="1" hidden="1"/>
    <row r="5730" s="211" customFormat="1" hidden="1"/>
    <row r="5731" s="211" customFormat="1" hidden="1"/>
    <row r="5732" s="211" customFormat="1" hidden="1"/>
    <row r="5733" s="211" customFormat="1" hidden="1"/>
    <row r="5734" s="211" customFormat="1" hidden="1"/>
    <row r="5735" s="211" customFormat="1" hidden="1"/>
    <row r="5736" s="211" customFormat="1" hidden="1"/>
    <row r="5737" s="211" customFormat="1" hidden="1"/>
    <row r="5738" s="211" customFormat="1" hidden="1"/>
    <row r="5739" s="211" customFormat="1" hidden="1"/>
    <row r="5740" s="211" customFormat="1" hidden="1"/>
    <row r="5741" s="211" customFormat="1" hidden="1"/>
    <row r="5742" s="211" customFormat="1" hidden="1"/>
    <row r="5743" s="211" customFormat="1" hidden="1"/>
    <row r="5744" s="211" customFormat="1" hidden="1"/>
    <row r="5745" s="211" customFormat="1" hidden="1"/>
    <row r="5746" s="211" customFormat="1" hidden="1"/>
    <row r="5747" s="211" customFormat="1" hidden="1"/>
    <row r="5748" s="211" customFormat="1" hidden="1"/>
    <row r="5749" s="211" customFormat="1" hidden="1"/>
    <row r="5750" s="211" customFormat="1" hidden="1"/>
    <row r="5751" s="211" customFormat="1" hidden="1"/>
    <row r="5752" s="211" customFormat="1" hidden="1"/>
    <row r="5753" s="211" customFormat="1" hidden="1"/>
    <row r="5754" s="211" customFormat="1" hidden="1"/>
    <row r="5755" s="211" customFormat="1" hidden="1"/>
    <row r="5756" s="211" customFormat="1" hidden="1"/>
    <row r="5757" s="211" customFormat="1" hidden="1"/>
    <row r="5758" s="211" customFormat="1" hidden="1"/>
    <row r="5759" s="211" customFormat="1" hidden="1"/>
    <row r="5760" s="211" customFormat="1" hidden="1"/>
    <row r="5761" s="211" customFormat="1" hidden="1"/>
    <row r="5762" s="211" customFormat="1" hidden="1"/>
    <row r="5763" s="211" customFormat="1" hidden="1"/>
    <row r="5764" s="211" customFormat="1" hidden="1"/>
    <row r="5765" s="211" customFormat="1" hidden="1"/>
    <row r="5766" s="211" customFormat="1" hidden="1"/>
    <row r="5767" s="211" customFormat="1" hidden="1"/>
    <row r="5768" s="211" customFormat="1" hidden="1"/>
    <row r="5769" s="211" customFormat="1" hidden="1"/>
    <row r="5770" s="211" customFormat="1" hidden="1"/>
    <row r="5771" s="211" customFormat="1" hidden="1"/>
    <row r="5772" s="211" customFormat="1" hidden="1"/>
    <row r="5773" s="211" customFormat="1" hidden="1"/>
    <row r="5774" s="211" customFormat="1" hidden="1"/>
    <row r="5775" s="211" customFormat="1" hidden="1"/>
    <row r="5776" s="211" customFormat="1" hidden="1"/>
    <row r="5777" s="211" customFormat="1" hidden="1"/>
    <row r="5778" s="211" customFormat="1" hidden="1"/>
    <row r="5779" s="211" customFormat="1" hidden="1"/>
    <row r="5780" s="211" customFormat="1" hidden="1"/>
    <row r="5781" s="211" customFormat="1" hidden="1"/>
    <row r="5782" s="211" customFormat="1" hidden="1"/>
    <row r="5783" s="211" customFormat="1" hidden="1"/>
    <row r="5784" s="211" customFormat="1" hidden="1"/>
    <row r="5785" s="211" customFormat="1" hidden="1"/>
    <row r="5786" s="211" customFormat="1" hidden="1"/>
    <row r="5787" s="211" customFormat="1" hidden="1"/>
    <row r="5788" s="211" customFormat="1" hidden="1"/>
    <row r="5789" s="211" customFormat="1" hidden="1"/>
    <row r="5790" s="211" customFormat="1" hidden="1"/>
    <row r="5791" s="211" customFormat="1" hidden="1"/>
    <row r="5792" s="211" customFormat="1" hidden="1"/>
    <row r="5793" s="211" customFormat="1" hidden="1"/>
    <row r="5794" s="211" customFormat="1" hidden="1"/>
    <row r="5795" s="211" customFormat="1" hidden="1"/>
    <row r="5796" s="211" customFormat="1" hidden="1"/>
    <row r="5797" s="211" customFormat="1" hidden="1"/>
    <row r="5798" s="211" customFormat="1" hidden="1"/>
    <row r="5799" s="211" customFormat="1" hidden="1"/>
    <row r="5800" s="211" customFormat="1" hidden="1"/>
    <row r="5801" s="211" customFormat="1" hidden="1"/>
    <row r="5802" s="211" customFormat="1" hidden="1"/>
    <row r="5803" s="211" customFormat="1" hidden="1"/>
    <row r="5804" s="211" customFormat="1" hidden="1"/>
    <row r="5805" s="211" customFormat="1" hidden="1"/>
    <row r="5806" s="211" customFormat="1" hidden="1"/>
    <row r="5807" s="211" customFormat="1" hidden="1"/>
    <row r="5808" s="211" customFormat="1" hidden="1"/>
    <row r="5809" s="211" customFormat="1" hidden="1"/>
    <row r="5810" s="211" customFormat="1" hidden="1"/>
    <row r="5811" s="211" customFormat="1" hidden="1"/>
    <row r="5812" s="211" customFormat="1" hidden="1"/>
    <row r="5813" s="211" customFormat="1" hidden="1"/>
    <row r="5814" s="211" customFormat="1" hidden="1"/>
    <row r="5815" s="211" customFormat="1" hidden="1"/>
    <row r="5816" s="211" customFormat="1" hidden="1"/>
    <row r="5817" s="211" customFormat="1" hidden="1"/>
    <row r="5818" s="211" customFormat="1" hidden="1"/>
    <row r="5819" s="211" customFormat="1" hidden="1"/>
    <row r="5820" s="211" customFormat="1" hidden="1"/>
    <row r="5821" s="211" customFormat="1" hidden="1"/>
    <row r="5822" s="211" customFormat="1" hidden="1"/>
    <row r="5823" s="211" customFormat="1" hidden="1"/>
    <row r="5824" s="211" customFormat="1" hidden="1"/>
    <row r="5825" s="211" customFormat="1" hidden="1"/>
    <row r="5826" s="211" customFormat="1" hidden="1"/>
    <row r="5827" s="211" customFormat="1" hidden="1"/>
    <row r="5828" s="211" customFormat="1" hidden="1"/>
    <row r="5829" s="211" customFormat="1" hidden="1"/>
    <row r="5830" s="211" customFormat="1" hidden="1"/>
    <row r="5831" s="211" customFormat="1" hidden="1"/>
    <row r="5832" s="211" customFormat="1" hidden="1"/>
    <row r="5833" s="211" customFormat="1" hidden="1"/>
    <row r="5834" s="211" customFormat="1" hidden="1"/>
    <row r="5835" s="211" customFormat="1" hidden="1"/>
    <row r="5836" s="211" customFormat="1" hidden="1"/>
    <row r="5837" s="211" customFormat="1" hidden="1"/>
    <row r="5838" s="211" customFormat="1" hidden="1"/>
    <row r="5839" s="211" customFormat="1" hidden="1"/>
    <row r="5840" s="211" customFormat="1" hidden="1"/>
    <row r="5841" s="211" customFormat="1" hidden="1"/>
    <row r="5842" s="211" customFormat="1" hidden="1"/>
    <row r="5843" s="211" customFormat="1" hidden="1"/>
    <row r="5844" s="211" customFormat="1" hidden="1"/>
    <row r="5845" s="211" customFormat="1" hidden="1"/>
    <row r="5846" s="211" customFormat="1" hidden="1"/>
    <row r="5847" s="211" customFormat="1" hidden="1"/>
    <row r="5848" s="211" customFormat="1" hidden="1"/>
    <row r="5849" s="211" customFormat="1" hidden="1"/>
    <row r="5850" s="211" customFormat="1" hidden="1"/>
    <row r="5851" s="211" customFormat="1" hidden="1"/>
    <row r="5852" s="211" customFormat="1" hidden="1"/>
    <row r="5853" s="211" customFormat="1" hidden="1"/>
    <row r="5854" s="211" customFormat="1" hidden="1"/>
    <row r="5855" s="211" customFormat="1" hidden="1"/>
    <row r="5856" s="211" customFormat="1" hidden="1"/>
    <row r="5857" s="211" customFormat="1" hidden="1"/>
    <row r="5858" s="211" customFormat="1" hidden="1"/>
    <row r="5859" s="211" customFormat="1" hidden="1"/>
    <row r="5860" s="211" customFormat="1" hidden="1"/>
    <row r="5861" s="211" customFormat="1" hidden="1"/>
    <row r="5862" s="211" customFormat="1" hidden="1"/>
    <row r="5863" s="211" customFormat="1" hidden="1"/>
    <row r="5864" s="211" customFormat="1" hidden="1"/>
    <row r="5865" s="211" customFormat="1" hidden="1"/>
    <row r="5866" s="211" customFormat="1" hidden="1"/>
    <row r="5867" s="211" customFormat="1" hidden="1"/>
    <row r="5868" s="211" customFormat="1" hidden="1"/>
    <row r="5869" s="211" customFormat="1" hidden="1"/>
    <row r="5870" s="211" customFormat="1" hidden="1"/>
    <row r="5871" s="211" customFormat="1" hidden="1"/>
    <row r="5872" s="211" customFormat="1" hidden="1"/>
    <row r="5873" s="211" customFormat="1" hidden="1"/>
    <row r="5874" s="211" customFormat="1" hidden="1"/>
    <row r="5875" s="211" customFormat="1" hidden="1"/>
    <row r="5876" s="211" customFormat="1" hidden="1"/>
    <row r="5877" s="211" customFormat="1" hidden="1"/>
    <row r="5878" s="211" customFormat="1" hidden="1"/>
    <row r="5879" s="211" customFormat="1" hidden="1"/>
    <row r="5880" s="211" customFormat="1" hidden="1"/>
    <row r="5881" s="211" customFormat="1" hidden="1"/>
    <row r="5882" s="211" customFormat="1" hidden="1"/>
    <row r="5883" s="211" customFormat="1" hidden="1"/>
    <row r="5884" s="211" customFormat="1" hidden="1"/>
    <row r="5885" s="211" customFormat="1" hidden="1"/>
    <row r="5886" s="211" customFormat="1" hidden="1"/>
    <row r="5887" s="211" customFormat="1" hidden="1"/>
    <row r="5888" s="211" customFormat="1" hidden="1"/>
    <row r="5889" s="211" customFormat="1" hidden="1"/>
    <row r="5890" s="211" customFormat="1" hidden="1"/>
    <row r="5891" s="211" customFormat="1" hidden="1"/>
    <row r="5892" s="211" customFormat="1" hidden="1"/>
    <row r="5893" s="211" customFormat="1" hidden="1"/>
    <row r="5894" s="211" customFormat="1" hidden="1"/>
    <row r="5895" s="211" customFormat="1" hidden="1"/>
    <row r="5896" s="211" customFormat="1" hidden="1"/>
    <row r="5897" s="211" customFormat="1" hidden="1"/>
    <row r="5898" s="211" customFormat="1" hidden="1"/>
    <row r="5899" s="211" customFormat="1" hidden="1"/>
    <row r="5900" s="211" customFormat="1" hidden="1"/>
    <row r="5901" s="211" customFormat="1" hidden="1"/>
    <row r="5902" s="211" customFormat="1" hidden="1"/>
    <row r="5903" s="211" customFormat="1" hidden="1"/>
    <row r="5904" s="211" customFormat="1" hidden="1"/>
    <row r="5905" s="211" customFormat="1" hidden="1"/>
    <row r="5906" s="211" customFormat="1" hidden="1"/>
    <row r="5907" s="211" customFormat="1" hidden="1"/>
    <row r="5908" s="211" customFormat="1" hidden="1"/>
    <row r="5909" s="211" customFormat="1" hidden="1"/>
    <row r="5910" s="211" customFormat="1" hidden="1"/>
    <row r="5911" s="211" customFormat="1" hidden="1"/>
    <row r="5912" s="211" customFormat="1" hidden="1"/>
    <row r="5913" s="211" customFormat="1" hidden="1"/>
    <row r="5914" s="211" customFormat="1" hidden="1"/>
    <row r="5915" s="211" customFormat="1" hidden="1"/>
    <row r="5916" s="211" customFormat="1" hidden="1"/>
    <row r="5917" s="211" customFormat="1" hidden="1"/>
    <row r="5918" s="211" customFormat="1" hidden="1"/>
    <row r="5919" s="211" customFormat="1" hidden="1"/>
    <row r="5920" s="211" customFormat="1" hidden="1"/>
    <row r="5921" s="211" customFormat="1" hidden="1"/>
    <row r="5922" s="211" customFormat="1" hidden="1"/>
    <row r="5923" s="211" customFormat="1" hidden="1"/>
    <row r="5924" s="211" customFormat="1" hidden="1"/>
    <row r="5925" s="211" customFormat="1" hidden="1"/>
    <row r="5926" s="211" customFormat="1" hidden="1"/>
    <row r="5927" s="211" customFormat="1" hidden="1"/>
    <row r="5928" s="211" customFormat="1" hidden="1"/>
    <row r="5929" s="211" customFormat="1" hidden="1"/>
    <row r="5930" s="211" customFormat="1" hidden="1"/>
    <row r="5931" s="211" customFormat="1" hidden="1"/>
    <row r="5932" s="211" customFormat="1" hidden="1"/>
    <row r="5933" s="211" customFormat="1" hidden="1"/>
    <row r="5934" s="211" customFormat="1" hidden="1"/>
    <row r="5935" s="211" customFormat="1" hidden="1"/>
    <row r="5936" s="211" customFormat="1" hidden="1"/>
    <row r="5937" s="211" customFormat="1" hidden="1"/>
    <row r="5938" s="211" customFormat="1" hidden="1"/>
    <row r="5939" s="211" customFormat="1" hidden="1"/>
    <row r="5940" s="211" customFormat="1" hidden="1"/>
    <row r="5941" s="211" customFormat="1" hidden="1"/>
    <row r="5942" s="211" customFormat="1" hidden="1"/>
    <row r="5943" s="211" customFormat="1" hidden="1"/>
    <row r="5944" s="211" customFormat="1" hidden="1"/>
    <row r="5945" s="211" customFormat="1" hidden="1"/>
    <row r="5946" s="211" customFormat="1" hidden="1"/>
    <row r="5947" s="211" customFormat="1" hidden="1"/>
    <row r="5948" s="211" customFormat="1" hidden="1"/>
    <row r="5949" s="211" customFormat="1" hidden="1"/>
    <row r="5950" s="211" customFormat="1" hidden="1"/>
    <row r="5951" s="211" customFormat="1" hidden="1"/>
    <row r="5952" s="211" customFormat="1" hidden="1"/>
    <row r="5953" s="211" customFormat="1" hidden="1"/>
    <row r="5954" s="211" customFormat="1" hidden="1"/>
    <row r="5955" s="211" customFormat="1" hidden="1"/>
    <row r="5956" s="211" customFormat="1" hidden="1"/>
    <row r="5957" s="211" customFormat="1" hidden="1"/>
    <row r="5958" s="211" customFormat="1" hidden="1"/>
    <row r="5959" s="211" customFormat="1" hidden="1"/>
    <row r="5960" s="211" customFormat="1" hidden="1"/>
    <row r="5961" s="211" customFormat="1" hidden="1"/>
    <row r="5962" s="211" customFormat="1" hidden="1"/>
    <row r="5963" s="211" customFormat="1" hidden="1"/>
    <row r="5964" s="211" customFormat="1" hidden="1"/>
    <row r="5965" s="211" customFormat="1" hidden="1"/>
    <row r="5966" s="211" customFormat="1" hidden="1"/>
    <row r="5967" s="211" customFormat="1" hidden="1"/>
    <row r="5968" s="211" customFormat="1" hidden="1"/>
    <row r="5969" s="211" customFormat="1" hidden="1"/>
    <row r="5970" s="211" customFormat="1" hidden="1"/>
    <row r="5971" s="211" customFormat="1" hidden="1"/>
    <row r="5972" s="211" customFormat="1" hidden="1"/>
    <row r="5973" s="211" customFormat="1" hidden="1"/>
    <row r="5974" s="211" customFormat="1" hidden="1"/>
    <row r="5975" s="211" customFormat="1" hidden="1"/>
    <row r="5976" s="211" customFormat="1" hidden="1"/>
    <row r="5977" s="211" customFormat="1" hidden="1"/>
    <row r="5978" s="211" customFormat="1" hidden="1"/>
    <row r="5979" s="211" customFormat="1" hidden="1"/>
    <row r="5980" s="211" customFormat="1" hidden="1"/>
    <row r="5981" s="211" customFormat="1" hidden="1"/>
    <row r="5982" s="211" customFormat="1" hidden="1"/>
    <row r="5983" s="211" customFormat="1" hidden="1"/>
    <row r="5984" s="211" customFormat="1" hidden="1"/>
    <row r="5985" s="211" customFormat="1" hidden="1"/>
    <row r="5986" s="211" customFormat="1" hidden="1"/>
    <row r="5987" s="211" customFormat="1" hidden="1"/>
    <row r="5988" s="211" customFormat="1" hidden="1"/>
    <row r="5989" s="211" customFormat="1" hidden="1"/>
    <row r="5990" s="211" customFormat="1" hidden="1"/>
    <row r="5991" s="211" customFormat="1" hidden="1"/>
    <row r="5992" s="211" customFormat="1" hidden="1"/>
    <row r="5993" s="211" customFormat="1" hidden="1"/>
    <row r="5994" s="211" customFormat="1" hidden="1"/>
    <row r="5995" s="211" customFormat="1" hidden="1"/>
    <row r="5996" s="211" customFormat="1" hidden="1"/>
    <row r="5997" s="211" customFormat="1" hidden="1"/>
    <row r="5998" s="211" customFormat="1" hidden="1"/>
    <row r="5999" s="211" customFormat="1" hidden="1"/>
    <row r="6000" s="211" customFormat="1" hidden="1"/>
    <row r="6001" s="211" customFormat="1" hidden="1"/>
    <row r="6002" s="211" customFormat="1" hidden="1"/>
    <row r="6003" s="211" customFormat="1" hidden="1"/>
    <row r="6004" s="211" customFormat="1" hidden="1"/>
    <row r="6005" s="211" customFormat="1" hidden="1"/>
    <row r="6006" s="211" customFormat="1" hidden="1"/>
    <row r="6007" s="211" customFormat="1" hidden="1"/>
    <row r="6008" s="211" customFormat="1" hidden="1"/>
    <row r="6009" s="211" customFormat="1" hidden="1"/>
    <row r="6010" s="211" customFormat="1" hidden="1"/>
    <row r="6011" s="211" customFormat="1" hidden="1"/>
    <row r="6012" s="211" customFormat="1" hidden="1"/>
    <row r="6013" s="211" customFormat="1" hidden="1"/>
    <row r="6014" s="211" customFormat="1" hidden="1"/>
    <row r="6015" s="211" customFormat="1" hidden="1"/>
    <row r="6016" s="211" customFormat="1" hidden="1"/>
    <row r="6017" s="211" customFormat="1" hidden="1"/>
    <row r="6018" s="211" customFormat="1" hidden="1"/>
    <row r="6019" s="211" customFormat="1" hidden="1"/>
    <row r="6020" s="211" customFormat="1" hidden="1"/>
    <row r="6021" s="211" customFormat="1" hidden="1"/>
    <row r="6022" s="211" customFormat="1" hidden="1"/>
    <row r="6023" s="211" customFormat="1" hidden="1"/>
    <row r="6024" s="211" customFormat="1" hidden="1"/>
    <row r="6025" s="211" customFormat="1" hidden="1"/>
    <row r="6026" s="211" customFormat="1" hidden="1"/>
    <row r="6027" s="211" customFormat="1" hidden="1"/>
    <row r="6028" s="211" customFormat="1" hidden="1"/>
    <row r="6029" s="211" customFormat="1" hidden="1"/>
    <row r="6030" s="211" customFormat="1" hidden="1"/>
    <row r="6031" s="211" customFormat="1" hidden="1"/>
    <row r="6032" s="211" customFormat="1" hidden="1"/>
    <row r="6033" s="211" customFormat="1" hidden="1"/>
    <row r="6034" s="211" customFormat="1" hidden="1"/>
    <row r="6035" s="211" customFormat="1" hidden="1"/>
    <row r="6036" s="211" customFormat="1" hidden="1"/>
    <row r="6037" s="211" customFormat="1" hidden="1"/>
    <row r="6038" s="211" customFormat="1" hidden="1"/>
    <row r="6039" s="211" customFormat="1" hidden="1"/>
    <row r="6040" s="211" customFormat="1" hidden="1"/>
    <row r="6041" s="211" customFormat="1" hidden="1"/>
    <row r="6042" s="211" customFormat="1" hidden="1"/>
    <row r="6043" s="211" customFormat="1" hidden="1"/>
    <row r="6044" s="211" customFormat="1" hidden="1"/>
    <row r="6045" s="211" customFormat="1" hidden="1"/>
    <row r="6046" s="211" customFormat="1" hidden="1"/>
    <row r="6047" s="211" customFormat="1" hidden="1"/>
    <row r="6048" s="211" customFormat="1" hidden="1"/>
    <row r="6049" s="211" customFormat="1" hidden="1"/>
    <row r="6050" s="211" customFormat="1" hidden="1"/>
    <row r="6051" s="211" customFormat="1" hidden="1"/>
    <row r="6052" s="211" customFormat="1" hidden="1"/>
    <row r="6053" s="211" customFormat="1" hidden="1"/>
    <row r="6054" s="211" customFormat="1" hidden="1"/>
    <row r="6055" s="211" customFormat="1" hidden="1"/>
    <row r="6056" s="211" customFormat="1" hidden="1"/>
    <row r="6057" s="211" customFormat="1" hidden="1"/>
    <row r="6058" s="211" customFormat="1" hidden="1"/>
    <row r="6059" s="211" customFormat="1" hidden="1"/>
    <row r="6060" s="211" customFormat="1" hidden="1"/>
    <row r="6061" s="211" customFormat="1" hidden="1"/>
    <row r="6062" s="211" customFormat="1" hidden="1"/>
    <row r="6063" s="211" customFormat="1" hidden="1"/>
    <row r="6064" s="211" customFormat="1" hidden="1"/>
    <row r="6065" s="211" customFormat="1" hidden="1"/>
    <row r="6066" s="211" customFormat="1" hidden="1"/>
    <row r="6067" s="211" customFormat="1" hidden="1"/>
    <row r="6068" s="211" customFormat="1" hidden="1"/>
    <row r="6069" s="211" customFormat="1" hidden="1"/>
    <row r="6070" s="211" customFormat="1" hidden="1"/>
    <row r="6071" s="211" customFormat="1" hidden="1"/>
    <row r="6072" s="211" customFormat="1" hidden="1"/>
    <row r="6073" s="211" customFormat="1" hidden="1"/>
    <row r="6074" s="211" customFormat="1" hidden="1"/>
    <row r="6075" s="211" customFormat="1" hidden="1"/>
    <row r="6076" s="211" customFormat="1" hidden="1"/>
    <row r="6077" s="211" customFormat="1" hidden="1"/>
    <row r="6078" s="211" customFormat="1" hidden="1"/>
    <row r="6079" s="211" customFormat="1" hidden="1"/>
    <row r="6080" s="211" customFormat="1" hidden="1"/>
    <row r="6081" s="211" customFormat="1" hidden="1"/>
    <row r="6082" s="211" customFormat="1" hidden="1"/>
    <row r="6083" s="211" customFormat="1" hidden="1"/>
    <row r="6084" s="211" customFormat="1" hidden="1"/>
    <row r="6085" s="211" customFormat="1" hidden="1"/>
    <row r="6086" s="211" customFormat="1" hidden="1"/>
    <row r="6087" s="211" customFormat="1" hidden="1"/>
    <row r="6088" s="211" customFormat="1" hidden="1"/>
    <row r="6089" s="211" customFormat="1" hidden="1"/>
    <row r="6090" s="211" customFormat="1" hidden="1"/>
    <row r="6091" s="211" customFormat="1" hidden="1"/>
    <row r="6092" s="211" customFormat="1" hidden="1"/>
    <row r="6093" s="211" customFormat="1" hidden="1"/>
    <row r="6094" s="211" customFormat="1" hidden="1"/>
    <row r="6095" s="211" customFormat="1" hidden="1"/>
    <row r="6096" s="211" customFormat="1" hidden="1"/>
    <row r="6097" s="211" customFormat="1" hidden="1"/>
    <row r="6098" s="211" customFormat="1" hidden="1"/>
    <row r="6099" s="211" customFormat="1" hidden="1"/>
    <row r="6100" s="211" customFormat="1" hidden="1"/>
    <row r="6101" s="211" customFormat="1" hidden="1"/>
    <row r="6102" s="211" customFormat="1" hidden="1"/>
    <row r="6103" s="211" customFormat="1" hidden="1"/>
    <row r="6104" s="211" customFormat="1" hidden="1"/>
    <row r="6105" s="211" customFormat="1" hidden="1"/>
    <row r="6106" s="211" customFormat="1" hidden="1"/>
    <row r="6107" s="211" customFormat="1" hidden="1"/>
    <row r="6108" s="211" customFormat="1" hidden="1"/>
    <row r="6109" s="211" customFormat="1" hidden="1"/>
    <row r="6110" s="211" customFormat="1" hidden="1"/>
    <row r="6111" s="211" customFormat="1" hidden="1"/>
    <row r="6112" s="211" customFormat="1" hidden="1"/>
    <row r="6113" s="211" customFormat="1" hidden="1"/>
    <row r="6114" s="211" customFormat="1" hidden="1"/>
    <row r="6115" s="211" customFormat="1" hidden="1"/>
    <row r="6116" s="211" customFormat="1" hidden="1"/>
    <row r="6117" s="211" customFormat="1" hidden="1"/>
    <row r="6118" s="211" customFormat="1" hidden="1"/>
    <row r="6119" s="211" customFormat="1" hidden="1"/>
    <row r="6120" s="211" customFormat="1" hidden="1"/>
    <row r="6121" s="211" customFormat="1" hidden="1"/>
    <row r="6122" s="211" customFormat="1" hidden="1"/>
    <row r="6123" s="211" customFormat="1" hidden="1"/>
    <row r="6124" s="211" customFormat="1" hidden="1"/>
    <row r="6125" s="211" customFormat="1" hidden="1"/>
    <row r="6126" s="211" customFormat="1" hidden="1"/>
    <row r="6127" s="211" customFormat="1" hidden="1"/>
    <row r="6128" s="211" customFormat="1" hidden="1"/>
    <row r="6129" s="211" customFormat="1" hidden="1"/>
    <row r="6130" s="211" customFormat="1" hidden="1"/>
    <row r="6131" s="211" customFormat="1" hidden="1"/>
    <row r="6132" s="211" customFormat="1" hidden="1"/>
    <row r="6133" s="211" customFormat="1" hidden="1"/>
    <row r="6134" s="211" customFormat="1" hidden="1"/>
    <row r="6135" s="211" customFormat="1" hidden="1"/>
    <row r="6136" s="211" customFormat="1" hidden="1"/>
    <row r="6137" s="211" customFormat="1" hidden="1"/>
    <row r="6138" s="211" customFormat="1" hidden="1"/>
    <row r="6139" s="211" customFormat="1" hidden="1"/>
    <row r="6140" s="211" customFormat="1" hidden="1"/>
    <row r="6141" s="211" customFormat="1" hidden="1"/>
    <row r="6142" s="211" customFormat="1" hidden="1"/>
    <row r="6143" s="211" customFormat="1" hidden="1"/>
    <row r="6144" s="211" customFormat="1" hidden="1"/>
    <row r="6145" s="211" customFormat="1" hidden="1"/>
    <row r="6146" s="211" customFormat="1" hidden="1"/>
    <row r="6147" s="211" customFormat="1" hidden="1"/>
    <row r="6148" s="211" customFormat="1" hidden="1"/>
    <row r="6149" s="211" customFormat="1" hidden="1"/>
    <row r="6150" s="211" customFormat="1" hidden="1"/>
    <row r="6151" s="211" customFormat="1" hidden="1"/>
    <row r="6152" s="211" customFormat="1" hidden="1"/>
    <row r="6153" s="211" customFormat="1" hidden="1"/>
    <row r="6154" s="211" customFormat="1" hidden="1"/>
    <row r="6155" s="211" customFormat="1" hidden="1"/>
    <row r="6156" s="211" customFormat="1" hidden="1"/>
    <row r="6157" s="211" customFormat="1" hidden="1"/>
    <row r="6158" s="211" customFormat="1" hidden="1"/>
    <row r="6159" s="211" customFormat="1" hidden="1"/>
    <row r="6160" s="211" customFormat="1" hidden="1"/>
    <row r="6161" s="211" customFormat="1" hidden="1"/>
    <row r="6162" s="211" customFormat="1" hidden="1"/>
    <row r="6163" s="211" customFormat="1" hidden="1"/>
    <row r="6164" s="211" customFormat="1" hidden="1"/>
    <row r="6165" s="211" customFormat="1" hidden="1"/>
    <row r="6166" s="211" customFormat="1" hidden="1"/>
    <row r="6167" s="211" customFormat="1" hidden="1"/>
    <row r="6168" s="211" customFormat="1" hidden="1"/>
    <row r="6169" s="211" customFormat="1" hidden="1"/>
    <row r="6170" s="211" customFormat="1" hidden="1"/>
    <row r="6171" s="211" customFormat="1" hidden="1"/>
    <row r="6172" s="211" customFormat="1" hidden="1"/>
    <row r="6173" s="211" customFormat="1" hidden="1"/>
    <row r="6174" s="211" customFormat="1" hidden="1"/>
    <row r="6175" s="211" customFormat="1" hidden="1"/>
    <row r="6176" s="211" customFormat="1" hidden="1"/>
    <row r="6177" s="211" customFormat="1" hidden="1"/>
    <row r="6178" s="211" customFormat="1" hidden="1"/>
    <row r="6179" s="211" customFormat="1" hidden="1"/>
    <row r="6180" s="211" customFormat="1" hidden="1"/>
    <row r="6181" s="211" customFormat="1" hidden="1"/>
    <row r="6182" s="211" customFormat="1" hidden="1"/>
    <row r="6183" s="211" customFormat="1" hidden="1"/>
    <row r="6184" s="211" customFormat="1" hidden="1"/>
    <row r="6185" s="211" customFormat="1" hidden="1"/>
    <row r="6186" s="211" customFormat="1" hidden="1"/>
    <row r="6187" s="211" customFormat="1" hidden="1"/>
    <row r="6188" s="211" customFormat="1" hidden="1"/>
    <row r="6189" s="211" customFormat="1" hidden="1"/>
    <row r="6190" s="211" customFormat="1" hidden="1"/>
    <row r="6191" s="211" customFormat="1" hidden="1"/>
    <row r="6192" s="211" customFormat="1" hidden="1"/>
    <row r="6193" s="211" customFormat="1" hidden="1"/>
    <row r="6194" s="211" customFormat="1" hidden="1"/>
    <row r="6195" s="211" customFormat="1" hidden="1"/>
    <row r="6196" s="211" customFormat="1" hidden="1"/>
    <row r="6197" s="211" customFormat="1" hidden="1"/>
    <row r="6198" s="211" customFormat="1" hidden="1"/>
    <row r="6199" s="211" customFormat="1" hidden="1"/>
    <row r="6200" s="211" customFormat="1" hidden="1"/>
    <row r="6201" s="211" customFormat="1" hidden="1"/>
    <row r="6202" s="211" customFormat="1" hidden="1"/>
    <row r="6203" s="211" customFormat="1" hidden="1"/>
    <row r="6204" s="211" customFormat="1" hidden="1"/>
    <row r="6205" s="211" customFormat="1" hidden="1"/>
    <row r="6206" s="211" customFormat="1" hidden="1"/>
    <row r="6207" s="211" customFormat="1" hidden="1"/>
    <row r="6208" s="211" customFormat="1" hidden="1"/>
    <row r="6209" s="211" customFormat="1" hidden="1"/>
    <row r="6210" s="211" customFormat="1" hidden="1"/>
    <row r="6211" s="211" customFormat="1" hidden="1"/>
    <row r="6212" s="211" customFormat="1" hidden="1"/>
    <row r="6213" s="211" customFormat="1" hidden="1"/>
    <row r="6214" s="211" customFormat="1" hidden="1"/>
    <row r="6215" s="211" customFormat="1" hidden="1"/>
    <row r="6216" s="211" customFormat="1" hidden="1"/>
    <row r="6217" s="211" customFormat="1" hidden="1"/>
    <row r="6218" s="211" customFormat="1" hidden="1"/>
    <row r="6219" s="211" customFormat="1" hidden="1"/>
    <row r="6220" s="211" customFormat="1" hidden="1"/>
    <row r="6221" s="211" customFormat="1" hidden="1"/>
    <row r="6222" s="211" customFormat="1" hidden="1"/>
    <row r="6223" s="211" customFormat="1" hidden="1"/>
    <row r="6224" s="211" customFormat="1" hidden="1"/>
    <row r="6225" s="211" customFormat="1" hidden="1"/>
    <row r="6226" s="211" customFormat="1" hidden="1"/>
    <row r="6227" s="211" customFormat="1" hidden="1"/>
    <row r="6228" s="211" customFormat="1" hidden="1"/>
    <row r="6229" s="211" customFormat="1" hidden="1"/>
    <row r="6230" s="211" customFormat="1" hidden="1"/>
    <row r="6231" s="211" customFormat="1" hidden="1"/>
    <row r="6232" s="211" customFormat="1" hidden="1"/>
    <row r="6233" s="211" customFormat="1" hidden="1"/>
    <row r="6234" s="211" customFormat="1" hidden="1"/>
    <row r="6235" s="211" customFormat="1" hidden="1"/>
    <row r="6236" s="211" customFormat="1" hidden="1"/>
    <row r="6237" s="211" customFormat="1" hidden="1"/>
    <row r="6238" s="211" customFormat="1" hidden="1"/>
    <row r="6239" s="211" customFormat="1" hidden="1"/>
    <row r="6240" s="211" customFormat="1" hidden="1"/>
    <row r="6241" s="211" customFormat="1" hidden="1"/>
    <row r="6242" s="211" customFormat="1" hidden="1"/>
    <row r="6243" s="211" customFormat="1" hidden="1"/>
    <row r="6244" s="211" customFormat="1" hidden="1"/>
    <row r="6245" s="211" customFormat="1" hidden="1"/>
    <row r="6246" s="211" customFormat="1" hidden="1"/>
    <row r="6247" s="211" customFormat="1" hidden="1"/>
    <row r="6248" s="211" customFormat="1" hidden="1"/>
    <row r="6249" s="211" customFormat="1" hidden="1"/>
    <row r="6250" s="211" customFormat="1" hidden="1"/>
    <row r="6251" s="211" customFormat="1" hidden="1"/>
    <row r="6252" s="211" customFormat="1" hidden="1"/>
    <row r="6253" s="211" customFormat="1" hidden="1"/>
    <row r="6254" s="211" customFormat="1" hidden="1"/>
    <row r="6255" s="211" customFormat="1" hidden="1"/>
    <row r="6256" s="211" customFormat="1" hidden="1"/>
    <row r="6257" s="211" customFormat="1" hidden="1"/>
    <row r="6258" s="211" customFormat="1" hidden="1"/>
    <row r="6259" s="211" customFormat="1" hidden="1"/>
    <row r="6260" s="211" customFormat="1" hidden="1"/>
    <row r="6261" s="211" customFormat="1" hidden="1"/>
    <row r="6262" s="211" customFormat="1" hidden="1"/>
    <row r="6263" s="211" customFormat="1" hidden="1"/>
    <row r="6264" s="211" customFormat="1" hidden="1"/>
    <row r="6265" s="211" customFormat="1" hidden="1"/>
    <row r="6266" s="211" customFormat="1" hidden="1"/>
    <row r="6267" s="211" customFormat="1" hidden="1"/>
    <row r="6268" s="211" customFormat="1" hidden="1"/>
    <row r="6269" s="211" customFormat="1" hidden="1"/>
    <row r="6270" s="211" customFormat="1" hidden="1"/>
    <row r="6271" s="211" customFormat="1" hidden="1"/>
    <row r="6272" s="211" customFormat="1" hidden="1"/>
    <row r="6273" s="211" customFormat="1" hidden="1"/>
    <row r="6274" s="211" customFormat="1" hidden="1"/>
    <row r="6275" s="211" customFormat="1" hidden="1"/>
    <row r="6276" s="211" customFormat="1" hidden="1"/>
    <row r="6277" s="211" customFormat="1" hidden="1"/>
    <row r="6278" s="211" customFormat="1" hidden="1"/>
    <row r="6279" s="211" customFormat="1" hidden="1"/>
    <row r="6280" s="211" customFormat="1" hidden="1"/>
    <row r="6281" s="211" customFormat="1" hidden="1"/>
    <row r="6282" s="211" customFormat="1" hidden="1"/>
    <row r="6283" s="211" customFormat="1" hidden="1"/>
    <row r="6284" s="211" customFormat="1" hidden="1"/>
    <row r="6285" s="211" customFormat="1" hidden="1"/>
    <row r="6286" s="211" customFormat="1" hidden="1"/>
    <row r="6287" s="211" customFormat="1" hidden="1"/>
    <row r="6288" s="211" customFormat="1" hidden="1"/>
    <row r="6289" s="211" customFormat="1" hidden="1"/>
    <row r="6290" s="211" customFormat="1" hidden="1"/>
    <row r="6291" s="211" customFormat="1" hidden="1"/>
    <row r="6292" s="211" customFormat="1" hidden="1"/>
    <row r="6293" s="211" customFormat="1" hidden="1"/>
    <row r="6294" s="211" customFormat="1" hidden="1"/>
    <row r="6295" s="211" customFormat="1" hidden="1"/>
    <row r="6296" s="211" customFormat="1" hidden="1"/>
    <row r="6297" s="211" customFormat="1" hidden="1"/>
    <row r="6298" s="211" customFormat="1" hidden="1"/>
    <row r="6299" s="211" customFormat="1" hidden="1"/>
    <row r="6300" s="211" customFormat="1" hidden="1"/>
    <row r="6301" s="211" customFormat="1" hidden="1"/>
    <row r="6302" s="211" customFormat="1" hidden="1"/>
    <row r="6303" s="211" customFormat="1" hidden="1"/>
    <row r="6304" s="211" customFormat="1" hidden="1"/>
    <row r="6305" s="211" customFormat="1" hidden="1"/>
    <row r="6306" s="211" customFormat="1" hidden="1"/>
    <row r="6307" s="211" customFormat="1" hidden="1"/>
    <row r="6308" s="211" customFormat="1" hidden="1"/>
    <row r="6309" s="211" customFormat="1" hidden="1"/>
    <row r="6310" s="211" customFormat="1" hidden="1"/>
    <row r="6311" s="211" customFormat="1" hidden="1"/>
    <row r="6312" s="211" customFormat="1" hidden="1"/>
    <row r="6313" s="211" customFormat="1" hidden="1"/>
    <row r="6314" s="211" customFormat="1" hidden="1"/>
    <row r="6315" s="211" customFormat="1" hidden="1"/>
    <row r="6316" s="211" customFormat="1" hidden="1"/>
    <row r="6317" s="211" customFormat="1" hidden="1"/>
    <row r="6318" s="211" customFormat="1" hidden="1"/>
    <row r="6319" s="211" customFormat="1" hidden="1"/>
    <row r="6320" s="211" customFormat="1" hidden="1"/>
    <row r="6321" s="211" customFormat="1" hidden="1"/>
    <row r="6322" s="211" customFormat="1" hidden="1"/>
    <row r="6323" s="211" customFormat="1" hidden="1"/>
    <row r="6324" s="211" customFormat="1" hidden="1"/>
    <row r="6325" s="211" customFormat="1" hidden="1"/>
    <row r="6326" s="211" customFormat="1" hidden="1"/>
    <row r="6327" s="211" customFormat="1" hidden="1"/>
    <row r="6328" s="211" customFormat="1" hidden="1"/>
    <row r="6329" s="211" customFormat="1" hidden="1"/>
    <row r="6330" s="211" customFormat="1" hidden="1"/>
    <row r="6331" s="211" customFormat="1" hidden="1"/>
    <row r="6332" s="211" customFormat="1" hidden="1"/>
    <row r="6333" s="211" customFormat="1" hidden="1"/>
    <row r="6334" s="211" customFormat="1" hidden="1"/>
    <row r="6335" s="211" customFormat="1" hidden="1"/>
    <row r="6336" s="211" customFormat="1" hidden="1"/>
    <row r="6337" s="211" customFormat="1" hidden="1"/>
    <row r="6338" s="211" customFormat="1" hidden="1"/>
    <row r="6339" s="211" customFormat="1" hidden="1"/>
    <row r="6340" s="211" customFormat="1" hidden="1"/>
    <row r="6341" s="211" customFormat="1" hidden="1"/>
    <row r="6342" s="211" customFormat="1" hidden="1"/>
    <row r="6343" s="211" customFormat="1" hidden="1"/>
    <row r="6344" s="211" customFormat="1" hidden="1"/>
    <row r="6345" s="211" customFormat="1" hidden="1"/>
    <row r="6346" s="211" customFormat="1" hidden="1"/>
    <row r="6347" s="211" customFormat="1" hidden="1"/>
    <row r="6348" s="211" customFormat="1" hidden="1"/>
    <row r="6349" s="211" customFormat="1" hidden="1"/>
    <row r="6350" s="211" customFormat="1" hidden="1"/>
    <row r="6351" s="211" customFormat="1" hidden="1"/>
    <row r="6352" s="211" customFormat="1" hidden="1"/>
    <row r="6353" s="211" customFormat="1" hidden="1"/>
    <row r="6354" s="211" customFormat="1" hidden="1"/>
    <row r="6355" s="211" customFormat="1" hidden="1"/>
    <row r="6356" s="211" customFormat="1" hidden="1"/>
    <row r="6357" s="211" customFormat="1" hidden="1"/>
    <row r="6358" s="211" customFormat="1" hidden="1"/>
    <row r="6359" s="211" customFormat="1" hidden="1"/>
    <row r="6360" s="211" customFormat="1" hidden="1"/>
    <row r="6361" s="211" customFormat="1" hidden="1"/>
    <row r="6362" s="211" customFormat="1" hidden="1"/>
    <row r="6363" s="211" customFormat="1" hidden="1"/>
    <row r="6364" s="211" customFormat="1" hidden="1"/>
    <row r="6365" s="211" customFormat="1" hidden="1"/>
    <row r="6366" s="211" customFormat="1" hidden="1"/>
    <row r="6367" s="211" customFormat="1" hidden="1"/>
    <row r="6368" s="211" customFormat="1" hidden="1"/>
    <row r="6369" s="211" customFormat="1" hidden="1"/>
    <row r="6370" s="211" customFormat="1" hidden="1"/>
    <row r="6371" s="211" customFormat="1" hidden="1"/>
    <row r="6372" s="211" customFormat="1" hidden="1"/>
    <row r="6373" s="211" customFormat="1" hidden="1"/>
    <row r="6374" s="211" customFormat="1" hidden="1"/>
    <row r="6375" s="211" customFormat="1" hidden="1"/>
    <row r="6376" s="211" customFormat="1" hidden="1"/>
    <row r="6377" s="211" customFormat="1" hidden="1"/>
    <row r="6378" s="211" customFormat="1" hidden="1"/>
    <row r="6379" s="211" customFormat="1" hidden="1"/>
    <row r="6380" s="211" customFormat="1" hidden="1"/>
    <row r="6381" s="211" customFormat="1" hidden="1"/>
    <row r="6382" s="211" customFormat="1" hidden="1"/>
    <row r="6383" s="211" customFormat="1" hidden="1"/>
    <row r="6384" s="211" customFormat="1" hidden="1"/>
    <row r="6385" s="211" customFormat="1" hidden="1"/>
    <row r="6386" s="211" customFormat="1" hidden="1"/>
    <row r="6387" s="211" customFormat="1" hidden="1"/>
    <row r="6388" s="211" customFormat="1" hidden="1"/>
    <row r="6389" s="211" customFormat="1" hidden="1"/>
    <row r="6390" s="211" customFormat="1" hidden="1"/>
    <row r="6391" s="211" customFormat="1" hidden="1"/>
    <row r="6392" s="211" customFormat="1" hidden="1"/>
    <row r="6393" s="211" customFormat="1" hidden="1"/>
    <row r="6394" s="211" customFormat="1" hidden="1"/>
    <row r="6395" s="211" customFormat="1" hidden="1"/>
    <row r="6396" s="211" customFormat="1" hidden="1"/>
    <row r="6397" s="211" customFormat="1" hidden="1"/>
    <row r="6398" s="211" customFormat="1" hidden="1"/>
    <row r="6399" s="211" customFormat="1" hidden="1"/>
    <row r="6400" s="211" customFormat="1" hidden="1"/>
    <row r="6401" s="211" customFormat="1" hidden="1"/>
    <row r="6402" s="211" customFormat="1" hidden="1"/>
    <row r="6403" s="211" customFormat="1" hidden="1"/>
    <row r="6404" s="211" customFormat="1" hidden="1"/>
    <row r="6405" s="211" customFormat="1" hidden="1"/>
    <row r="6406" s="211" customFormat="1" hidden="1"/>
    <row r="6407" s="211" customFormat="1" hidden="1"/>
    <row r="6408" s="211" customFormat="1" hidden="1"/>
    <row r="6409" s="211" customFormat="1" hidden="1"/>
    <row r="6410" s="211" customFormat="1" hidden="1"/>
    <row r="6411" s="211" customFormat="1" hidden="1"/>
    <row r="6412" s="211" customFormat="1" hidden="1"/>
    <row r="6413" s="211" customFormat="1" hidden="1"/>
    <row r="6414" s="211" customFormat="1" hidden="1"/>
    <row r="6415" s="211" customFormat="1" hidden="1"/>
    <row r="6416" s="211" customFormat="1" hidden="1"/>
    <row r="6417" s="211" customFormat="1" hidden="1"/>
    <row r="6418" s="211" customFormat="1" hidden="1"/>
    <row r="6419" s="211" customFormat="1" hidden="1"/>
    <row r="6420" s="211" customFormat="1" hidden="1"/>
    <row r="6421" s="211" customFormat="1" hidden="1"/>
    <row r="6422" s="211" customFormat="1" hidden="1"/>
    <row r="6423" s="211" customFormat="1" hidden="1"/>
    <row r="6424" s="211" customFormat="1" hidden="1"/>
    <row r="6425" s="211" customFormat="1" hidden="1"/>
    <row r="6426" s="211" customFormat="1" hidden="1"/>
    <row r="6427" s="211" customFormat="1" hidden="1"/>
    <row r="6428" s="211" customFormat="1" hidden="1"/>
    <row r="6429" s="211" customFormat="1" hidden="1"/>
    <row r="6430" s="211" customFormat="1" hidden="1"/>
    <row r="6431" s="211" customFormat="1" hidden="1"/>
    <row r="6432" s="211" customFormat="1" hidden="1"/>
    <row r="6433" s="211" customFormat="1" hidden="1"/>
    <row r="6434" s="211" customFormat="1" hidden="1"/>
    <row r="6435" s="211" customFormat="1" hidden="1"/>
    <row r="6436" s="211" customFormat="1" hidden="1"/>
    <row r="6437" s="211" customFormat="1" hidden="1"/>
    <row r="6438" s="211" customFormat="1" hidden="1"/>
    <row r="6439" s="211" customFormat="1" hidden="1"/>
    <row r="6440" s="211" customFormat="1" hidden="1"/>
    <row r="6441" s="211" customFormat="1" hidden="1"/>
    <row r="6442" s="211" customFormat="1" hidden="1"/>
    <row r="6443" s="211" customFormat="1" hidden="1"/>
    <row r="6444" s="211" customFormat="1" hidden="1"/>
    <row r="6445" s="211" customFormat="1" hidden="1"/>
    <row r="6446" s="211" customFormat="1" hidden="1"/>
    <row r="6447" s="211" customFormat="1" hidden="1"/>
    <row r="6448" s="211" customFormat="1" hidden="1"/>
    <row r="6449" s="211" customFormat="1" hidden="1"/>
    <row r="6450" s="211" customFormat="1" hidden="1"/>
    <row r="6451" s="211" customFormat="1" hidden="1"/>
    <row r="6452" s="211" customFormat="1" hidden="1"/>
    <row r="6453" s="211" customFormat="1" hidden="1"/>
    <row r="6454" s="211" customFormat="1" hidden="1"/>
    <row r="6455" s="211" customFormat="1" hidden="1"/>
    <row r="6456" s="211" customFormat="1" hidden="1"/>
    <row r="6457" s="211" customFormat="1" hidden="1"/>
    <row r="6458" s="211" customFormat="1" hidden="1"/>
    <row r="6459" s="211" customFormat="1" hidden="1"/>
    <row r="6460" s="211" customFormat="1" hidden="1"/>
    <row r="6461" s="211" customFormat="1" hidden="1"/>
    <row r="6462" s="211" customFormat="1" hidden="1"/>
    <row r="6463" s="211" customFormat="1" hidden="1"/>
    <row r="6464" s="211" customFormat="1" hidden="1"/>
    <row r="6465" s="211" customFormat="1" hidden="1"/>
    <row r="6466" s="211" customFormat="1" hidden="1"/>
    <row r="6467" s="211" customFormat="1" hidden="1"/>
    <row r="6468" s="211" customFormat="1" hidden="1"/>
    <row r="6469" s="211" customFormat="1" hidden="1"/>
    <row r="6470" s="211" customFormat="1" hidden="1"/>
    <row r="6471" s="211" customFormat="1" hidden="1"/>
    <row r="6472" s="211" customFormat="1" hidden="1"/>
    <row r="6473" s="211" customFormat="1" hidden="1"/>
    <row r="6474" s="211" customFormat="1" hidden="1"/>
    <row r="6475" s="211" customFormat="1" hidden="1"/>
    <row r="6476" s="211" customFormat="1" hidden="1"/>
    <row r="6477" s="211" customFormat="1" hidden="1"/>
    <row r="6478" s="211" customFormat="1" hidden="1"/>
    <row r="6479" s="211" customFormat="1" hidden="1"/>
    <row r="6480" s="211" customFormat="1" hidden="1"/>
    <row r="6481" s="211" customFormat="1" hidden="1"/>
    <row r="6482" s="211" customFormat="1" hidden="1"/>
    <row r="6483" s="211" customFormat="1" hidden="1"/>
    <row r="6484" s="211" customFormat="1" hidden="1"/>
    <row r="6485" s="211" customFormat="1" hidden="1"/>
    <row r="6486" s="211" customFormat="1" hidden="1"/>
    <row r="6487" s="211" customFormat="1" hidden="1"/>
    <row r="6488" s="211" customFormat="1" hidden="1"/>
    <row r="6489" s="211" customFormat="1" hidden="1"/>
    <row r="6490" s="211" customFormat="1" hidden="1"/>
    <row r="6491" s="211" customFormat="1" hidden="1"/>
    <row r="6492" s="211" customFormat="1" hidden="1"/>
    <row r="6493" s="211" customFormat="1" hidden="1"/>
    <row r="6494" s="211" customFormat="1" hidden="1"/>
    <row r="6495" s="211" customFormat="1" hidden="1"/>
    <row r="6496" s="211" customFormat="1" hidden="1"/>
    <row r="6497" s="211" customFormat="1" hidden="1"/>
    <row r="6498" s="211" customFormat="1" hidden="1"/>
    <row r="6499" s="211" customFormat="1" hidden="1"/>
    <row r="6500" s="211" customFormat="1" hidden="1"/>
    <row r="6501" s="211" customFormat="1" hidden="1"/>
    <row r="6502" s="211" customFormat="1" hidden="1"/>
    <row r="6503" s="211" customFormat="1" hidden="1"/>
    <row r="6504" s="211" customFormat="1" hidden="1"/>
    <row r="6505" s="211" customFormat="1" hidden="1"/>
    <row r="6506" s="211" customFormat="1" hidden="1"/>
    <row r="6507" s="211" customFormat="1" hidden="1"/>
    <row r="6508" s="211" customFormat="1" hidden="1"/>
    <row r="6509" s="211" customFormat="1" hidden="1"/>
    <row r="6510" s="211" customFormat="1" hidden="1"/>
    <row r="6511" s="211" customFormat="1" hidden="1"/>
    <row r="6512" s="211" customFormat="1" hidden="1"/>
    <row r="6513" s="211" customFormat="1" hidden="1"/>
    <row r="6514" s="211" customFormat="1" hidden="1"/>
    <row r="6515" s="211" customFormat="1" hidden="1"/>
    <row r="6516" s="211" customFormat="1" hidden="1"/>
    <row r="6517" s="211" customFormat="1" hidden="1"/>
    <row r="6518" s="211" customFormat="1" hidden="1"/>
    <row r="6519" s="211" customFormat="1" hidden="1"/>
    <row r="6520" s="211" customFormat="1" hidden="1"/>
    <row r="6521" s="211" customFormat="1" hidden="1"/>
    <row r="6522" s="211" customFormat="1" hidden="1"/>
    <row r="6523" s="211" customFormat="1" hidden="1"/>
    <row r="6524" s="211" customFormat="1" hidden="1"/>
    <row r="6525" s="211" customFormat="1" hidden="1"/>
    <row r="6526" s="211" customFormat="1" hidden="1"/>
    <row r="6527" s="211" customFormat="1" hidden="1"/>
    <row r="6528" s="211" customFormat="1" hidden="1"/>
    <row r="6529" s="211" customFormat="1" hidden="1"/>
    <row r="6530" s="211" customFormat="1" hidden="1"/>
    <row r="6531" s="211" customFormat="1" hidden="1"/>
    <row r="6532" s="211" customFormat="1" hidden="1"/>
    <row r="6533" s="211" customFormat="1" hidden="1"/>
    <row r="6534" s="211" customFormat="1" hidden="1"/>
    <row r="6535" s="211" customFormat="1" hidden="1"/>
    <row r="6536" s="211" customFormat="1" hidden="1"/>
    <row r="6537" s="211" customFormat="1" hidden="1"/>
    <row r="6538" s="211" customFormat="1" hidden="1"/>
    <row r="6539" s="211" customFormat="1" hidden="1"/>
    <row r="6540" s="211" customFormat="1" hidden="1"/>
    <row r="6541" s="211" customFormat="1" hidden="1"/>
    <row r="6542" s="211" customFormat="1" hidden="1"/>
    <row r="6543" s="211" customFormat="1" hidden="1"/>
    <row r="6544" s="211" customFormat="1" hidden="1"/>
    <row r="6545" s="211" customFormat="1" hidden="1"/>
    <row r="6546" s="211" customFormat="1" hidden="1"/>
    <row r="6547" s="211" customFormat="1" hidden="1"/>
    <row r="6548" s="211" customFormat="1" hidden="1"/>
    <row r="6549" s="211" customFormat="1" hidden="1"/>
    <row r="6550" s="211" customFormat="1" hidden="1"/>
    <row r="6551" s="211" customFormat="1" hidden="1"/>
    <row r="6552" s="211" customFormat="1" hidden="1"/>
    <row r="6553" s="211" customFormat="1" hidden="1"/>
    <row r="6554" s="211" customFormat="1" hidden="1"/>
    <row r="6555" s="211" customFormat="1" hidden="1"/>
    <row r="6556" s="211" customFormat="1" hidden="1"/>
    <row r="6557" s="211" customFormat="1" hidden="1"/>
    <row r="6558" s="211" customFormat="1" hidden="1"/>
    <row r="6559" s="211" customFormat="1" hidden="1"/>
    <row r="6560" s="211" customFormat="1" hidden="1"/>
    <row r="6561" s="211" customFormat="1" hidden="1"/>
    <row r="6562" s="211" customFormat="1" hidden="1"/>
    <row r="6563" s="211" customFormat="1" hidden="1"/>
    <row r="6564" s="211" customFormat="1" hidden="1"/>
    <row r="6565" s="211" customFormat="1" hidden="1"/>
    <row r="6566" s="211" customFormat="1" hidden="1"/>
    <row r="6567" s="211" customFormat="1" hidden="1"/>
    <row r="6568" s="211" customFormat="1" hidden="1"/>
    <row r="6569" s="211" customFormat="1" hidden="1"/>
    <row r="6570" s="211" customFormat="1" hidden="1"/>
    <row r="6571" s="211" customFormat="1" hidden="1"/>
    <row r="6572" s="211" customFormat="1" hidden="1"/>
    <row r="6573" s="211" customFormat="1" hidden="1"/>
    <row r="6574" s="211" customFormat="1" hidden="1"/>
    <row r="6575" s="211" customFormat="1" hidden="1"/>
    <row r="6576" s="211" customFormat="1" hidden="1"/>
    <row r="6577" s="211" customFormat="1" hidden="1"/>
    <row r="6578" s="211" customFormat="1" hidden="1"/>
    <row r="6579" s="211" customFormat="1" hidden="1"/>
    <row r="6580" s="211" customFormat="1" hidden="1"/>
    <row r="6581" s="211" customFormat="1" hidden="1"/>
    <row r="6582" s="211" customFormat="1" hidden="1"/>
    <row r="6583" s="211" customFormat="1" hidden="1"/>
    <row r="6584" s="211" customFormat="1" hidden="1"/>
    <row r="6585" s="211" customFormat="1" hidden="1"/>
    <row r="6586" s="211" customFormat="1" hidden="1"/>
    <row r="6587" s="211" customFormat="1" hidden="1"/>
    <row r="6588" s="211" customFormat="1" hidden="1"/>
    <row r="6589" s="211" customFormat="1" hidden="1"/>
    <row r="6590" s="211" customFormat="1" hidden="1"/>
    <row r="6591" s="211" customFormat="1" hidden="1"/>
    <row r="6592" s="211" customFormat="1" hidden="1"/>
    <row r="6593" s="211" customFormat="1" hidden="1"/>
    <row r="6594" s="211" customFormat="1" hidden="1"/>
    <row r="6595" s="211" customFormat="1" hidden="1"/>
    <row r="6596" s="211" customFormat="1" hidden="1"/>
    <row r="6597" s="211" customFormat="1" hidden="1"/>
    <row r="6598" s="211" customFormat="1" hidden="1"/>
    <row r="6599" s="211" customFormat="1" hidden="1"/>
    <row r="6600" s="211" customFormat="1" hidden="1"/>
    <row r="6601" s="211" customFormat="1" hidden="1"/>
    <row r="6602" s="211" customFormat="1" hidden="1"/>
    <row r="6603" s="211" customFormat="1" hidden="1"/>
    <row r="6604" s="211" customFormat="1" hidden="1"/>
    <row r="6605" s="211" customFormat="1" hidden="1"/>
    <row r="6606" s="211" customFormat="1" hidden="1"/>
    <row r="6607" s="211" customFormat="1" hidden="1"/>
    <row r="6608" s="211" customFormat="1" hidden="1"/>
    <row r="6609" s="211" customFormat="1" hidden="1"/>
    <row r="6610" s="211" customFormat="1" hidden="1"/>
    <row r="6611" s="211" customFormat="1" hidden="1"/>
    <row r="6612" s="211" customFormat="1" hidden="1"/>
    <row r="6613" s="211" customFormat="1" hidden="1"/>
    <row r="6614" s="211" customFormat="1" hidden="1"/>
    <row r="6615" s="211" customFormat="1" hidden="1"/>
    <row r="6616" s="211" customFormat="1" hidden="1"/>
    <row r="6617" s="211" customFormat="1" hidden="1"/>
    <row r="6618" s="211" customFormat="1" hidden="1"/>
    <row r="6619" s="211" customFormat="1" hidden="1"/>
    <row r="6620" s="211" customFormat="1" hidden="1"/>
    <row r="6621" s="211" customFormat="1" hidden="1"/>
    <row r="6622" s="211" customFormat="1" hidden="1"/>
    <row r="6623" s="211" customFormat="1" hidden="1"/>
    <row r="6624" s="211" customFormat="1" hidden="1"/>
    <row r="6625" s="211" customFormat="1" hidden="1"/>
    <row r="6626" s="211" customFormat="1" hidden="1"/>
    <row r="6627" s="211" customFormat="1" hidden="1"/>
    <row r="6628" s="211" customFormat="1" hidden="1"/>
    <row r="6629" s="211" customFormat="1" hidden="1"/>
    <row r="6630" s="211" customFormat="1" hidden="1"/>
    <row r="6631" s="211" customFormat="1" hidden="1"/>
    <row r="6632" s="211" customFormat="1" hidden="1"/>
    <row r="6633" s="211" customFormat="1" hidden="1"/>
    <row r="6634" s="211" customFormat="1" hidden="1"/>
    <row r="6635" s="211" customFormat="1" hidden="1"/>
    <row r="6636" s="211" customFormat="1" hidden="1"/>
    <row r="6637" s="211" customFormat="1" hidden="1"/>
    <row r="6638" s="211" customFormat="1" hidden="1"/>
    <row r="6639" s="211" customFormat="1" hidden="1"/>
    <row r="6640" s="211" customFormat="1" hidden="1"/>
    <row r="6641" s="211" customFormat="1" hidden="1"/>
    <row r="6642" s="211" customFormat="1" hidden="1"/>
    <row r="6643" s="211" customFormat="1" hidden="1"/>
    <row r="6644" s="211" customFormat="1" hidden="1"/>
    <row r="6645" s="211" customFormat="1" hidden="1"/>
    <row r="6646" s="211" customFormat="1" hidden="1"/>
    <row r="6647" s="211" customFormat="1" hidden="1"/>
    <row r="6648" s="211" customFormat="1" hidden="1"/>
    <row r="6649" s="211" customFormat="1" hidden="1"/>
    <row r="6650" s="211" customFormat="1" hidden="1"/>
    <row r="6651" s="211" customFormat="1" hidden="1"/>
    <row r="6652" s="211" customFormat="1" hidden="1"/>
    <row r="6653" s="211" customFormat="1" hidden="1"/>
    <row r="6654" s="211" customFormat="1" hidden="1"/>
    <row r="6655" s="211" customFormat="1" hidden="1"/>
    <row r="6656" s="211" customFormat="1" hidden="1"/>
    <row r="6657" s="211" customFormat="1" hidden="1"/>
    <row r="6658" s="211" customFormat="1" hidden="1"/>
    <row r="6659" s="211" customFormat="1" hidden="1"/>
    <row r="6660" s="211" customFormat="1" hidden="1"/>
    <row r="6661" s="211" customFormat="1" hidden="1"/>
    <row r="6662" s="211" customFormat="1" hidden="1"/>
    <row r="6663" s="211" customFormat="1" hidden="1"/>
    <row r="6664" s="211" customFormat="1" hidden="1"/>
    <row r="6665" s="211" customFormat="1" hidden="1"/>
    <row r="6666" s="211" customFormat="1" hidden="1"/>
    <row r="6667" s="211" customFormat="1" hidden="1"/>
    <row r="6668" s="211" customFormat="1" hidden="1"/>
    <row r="6669" s="211" customFormat="1" hidden="1"/>
    <row r="6670" s="211" customFormat="1" hidden="1"/>
    <row r="6671" s="211" customFormat="1" hidden="1"/>
    <row r="6672" s="211" customFormat="1" hidden="1"/>
    <row r="6673" s="211" customFormat="1" hidden="1"/>
    <row r="6674" s="211" customFormat="1" hidden="1"/>
    <row r="6675" s="211" customFormat="1" hidden="1"/>
    <row r="6676" s="211" customFormat="1" hidden="1"/>
    <row r="6677" s="211" customFormat="1" hidden="1"/>
    <row r="6678" s="211" customFormat="1" hidden="1"/>
    <row r="6679" s="211" customFormat="1" hidden="1"/>
    <row r="6680" s="211" customFormat="1" hidden="1"/>
    <row r="6681" s="211" customFormat="1" hidden="1"/>
    <row r="6682" s="211" customFormat="1" hidden="1"/>
    <row r="6683" s="211" customFormat="1" hidden="1"/>
    <row r="6684" s="211" customFormat="1" hidden="1"/>
    <row r="6685" s="211" customFormat="1" hidden="1"/>
    <row r="6686" s="211" customFormat="1" hidden="1"/>
    <row r="6687" s="211" customFormat="1" hidden="1"/>
    <row r="6688" s="211" customFormat="1" hidden="1"/>
    <row r="6689" s="211" customFormat="1" hidden="1"/>
    <row r="6690" s="211" customFormat="1" hidden="1"/>
    <row r="6691" s="211" customFormat="1" hidden="1"/>
    <row r="6692" s="211" customFormat="1" hidden="1"/>
    <row r="6693" s="211" customFormat="1" hidden="1"/>
    <row r="6694" s="211" customFormat="1" hidden="1"/>
    <row r="6695" s="211" customFormat="1" hidden="1"/>
    <row r="6696" s="211" customFormat="1" hidden="1"/>
    <row r="6697" s="211" customFormat="1" hidden="1"/>
    <row r="6698" s="211" customFormat="1" hidden="1"/>
    <row r="6699" s="211" customFormat="1" hidden="1"/>
    <row r="6700" s="211" customFormat="1" hidden="1"/>
    <row r="6701" s="211" customFormat="1" hidden="1"/>
    <row r="6702" s="211" customFormat="1" hidden="1"/>
    <row r="6703" s="211" customFormat="1" hidden="1"/>
    <row r="6704" s="211" customFormat="1" hidden="1"/>
    <row r="6705" s="211" customFormat="1" hidden="1"/>
    <row r="6706" s="211" customFormat="1" hidden="1"/>
    <row r="6707" s="211" customFormat="1" hidden="1"/>
    <row r="6708" s="211" customFormat="1" hidden="1"/>
    <row r="6709" s="211" customFormat="1" hidden="1"/>
    <row r="6710" s="211" customFormat="1" hidden="1"/>
    <row r="6711" s="211" customFormat="1" hidden="1"/>
    <row r="6712" s="211" customFormat="1" hidden="1"/>
    <row r="6713" s="211" customFormat="1" hidden="1"/>
    <row r="6714" s="211" customFormat="1" hidden="1"/>
    <row r="6715" s="211" customFormat="1" hidden="1"/>
    <row r="6716" s="211" customFormat="1" hidden="1"/>
    <row r="6717" s="211" customFormat="1" hidden="1"/>
    <row r="6718" s="211" customFormat="1" hidden="1"/>
    <row r="6719" s="211" customFormat="1" hidden="1"/>
    <row r="6720" s="211" customFormat="1" hidden="1"/>
    <row r="6721" s="211" customFormat="1" hidden="1"/>
    <row r="6722" s="211" customFormat="1" hidden="1"/>
    <row r="6723" s="211" customFormat="1" hidden="1"/>
    <row r="6724" s="211" customFormat="1" hidden="1"/>
    <row r="6725" s="211" customFormat="1" hidden="1"/>
    <row r="6726" s="211" customFormat="1" hidden="1"/>
    <row r="6727" s="211" customFormat="1" hidden="1"/>
    <row r="6728" s="211" customFormat="1" hidden="1"/>
    <row r="6729" s="211" customFormat="1" hidden="1"/>
    <row r="6730" s="211" customFormat="1" hidden="1"/>
    <row r="6731" s="211" customFormat="1" hidden="1"/>
    <row r="6732" s="211" customFormat="1" hidden="1"/>
    <row r="6733" s="211" customFormat="1" hidden="1"/>
    <row r="6734" s="211" customFormat="1" hidden="1"/>
    <row r="6735" s="211" customFormat="1" hidden="1"/>
    <row r="6736" s="211" customFormat="1" hidden="1"/>
    <row r="6737" s="211" customFormat="1" hidden="1"/>
    <row r="6738" s="211" customFormat="1" hidden="1"/>
    <row r="6739" s="211" customFormat="1" hidden="1"/>
    <row r="6740" s="211" customFormat="1" hidden="1"/>
    <row r="6741" s="211" customFormat="1" hidden="1"/>
    <row r="6742" s="211" customFormat="1" hidden="1"/>
    <row r="6743" s="211" customFormat="1" hidden="1"/>
    <row r="6744" s="211" customFormat="1" hidden="1"/>
    <row r="6745" s="211" customFormat="1" hidden="1"/>
    <row r="6746" s="211" customFormat="1" hidden="1"/>
    <row r="6747" s="211" customFormat="1" hidden="1"/>
    <row r="6748" s="211" customFormat="1" hidden="1"/>
    <row r="6749" s="211" customFormat="1" hidden="1"/>
    <row r="6750" s="211" customFormat="1" hidden="1"/>
    <row r="6751" s="211" customFormat="1" hidden="1"/>
    <row r="6752" s="211" customFormat="1" hidden="1"/>
    <row r="6753" s="211" customFormat="1" hidden="1"/>
    <row r="6754" s="211" customFormat="1" hidden="1"/>
    <row r="6755" s="211" customFormat="1" hidden="1"/>
    <row r="6756" s="211" customFormat="1" hidden="1"/>
    <row r="6757" s="211" customFormat="1" hidden="1"/>
    <row r="6758" s="211" customFormat="1" hidden="1"/>
    <row r="6759" s="211" customFormat="1" hidden="1"/>
    <row r="6760" s="211" customFormat="1" hidden="1"/>
    <row r="6761" s="211" customFormat="1" hidden="1"/>
    <row r="6762" s="211" customFormat="1" hidden="1"/>
    <row r="6763" s="211" customFormat="1" hidden="1"/>
    <row r="6764" s="211" customFormat="1" hidden="1"/>
    <row r="6765" s="211" customFormat="1" hidden="1"/>
    <row r="6766" s="211" customFormat="1" hidden="1"/>
    <row r="6767" s="211" customFormat="1" hidden="1"/>
    <row r="6768" s="211" customFormat="1" hidden="1"/>
    <row r="6769" s="211" customFormat="1" hidden="1"/>
    <row r="6770" s="211" customFormat="1" hidden="1"/>
    <row r="6771" s="211" customFormat="1" hidden="1"/>
    <row r="6772" s="211" customFormat="1" hidden="1"/>
    <row r="6773" s="211" customFormat="1" hidden="1"/>
    <row r="6774" s="211" customFormat="1" hidden="1"/>
    <row r="6775" s="211" customFormat="1" hidden="1"/>
    <row r="6776" s="211" customFormat="1" hidden="1"/>
    <row r="6777" s="211" customFormat="1" hidden="1"/>
    <row r="6778" s="211" customFormat="1" hidden="1"/>
    <row r="6779" s="211" customFormat="1" hidden="1"/>
    <row r="6780" s="211" customFormat="1" hidden="1"/>
    <row r="6781" s="211" customFormat="1" hidden="1"/>
    <row r="6782" s="211" customFormat="1" hidden="1"/>
    <row r="6783" s="211" customFormat="1" hidden="1"/>
    <row r="6784" s="211" customFormat="1" hidden="1"/>
    <row r="6785" s="211" customFormat="1" hidden="1"/>
    <row r="6786" s="211" customFormat="1" hidden="1"/>
    <row r="6787" s="211" customFormat="1" hidden="1"/>
    <row r="6788" s="211" customFormat="1" hidden="1"/>
    <row r="6789" s="211" customFormat="1" hidden="1"/>
    <row r="6790" s="211" customFormat="1" hidden="1"/>
    <row r="6791" s="211" customFormat="1" hidden="1"/>
    <row r="6792" s="211" customFormat="1" hidden="1"/>
    <row r="6793" s="211" customFormat="1" hidden="1"/>
    <row r="6794" s="211" customFormat="1" hidden="1"/>
    <row r="6795" s="211" customFormat="1" hidden="1"/>
    <row r="6796" s="211" customFormat="1" hidden="1"/>
    <row r="6797" s="211" customFormat="1" hidden="1"/>
    <row r="6798" s="211" customFormat="1" hidden="1"/>
    <row r="6799" s="211" customFormat="1" hidden="1"/>
    <row r="6800" s="211" customFormat="1" hidden="1"/>
    <row r="6801" s="211" customFormat="1" hidden="1"/>
    <row r="6802" s="211" customFormat="1" hidden="1"/>
    <row r="6803" s="211" customFormat="1" hidden="1"/>
    <row r="6804" s="211" customFormat="1" hidden="1"/>
    <row r="6805" s="211" customFormat="1" hidden="1"/>
    <row r="6806" s="211" customFormat="1" hidden="1"/>
    <row r="6807" s="211" customFormat="1" hidden="1"/>
    <row r="6808" s="211" customFormat="1" hidden="1"/>
    <row r="6809" s="211" customFormat="1" hidden="1"/>
    <row r="6810" s="211" customFormat="1" hidden="1"/>
    <row r="6811" s="211" customFormat="1" hidden="1"/>
    <row r="6812" s="211" customFormat="1" hidden="1"/>
    <row r="6813" s="211" customFormat="1" hidden="1"/>
    <row r="6814" s="211" customFormat="1" hidden="1"/>
    <row r="6815" s="211" customFormat="1" hidden="1"/>
    <row r="6816" s="211" customFormat="1" hidden="1"/>
    <row r="6817" s="211" customFormat="1" hidden="1"/>
    <row r="6818" s="211" customFormat="1" hidden="1"/>
    <row r="6819" s="211" customFormat="1" hidden="1"/>
    <row r="6820" s="211" customFormat="1" hidden="1"/>
    <row r="6821" s="211" customFormat="1" hidden="1"/>
    <row r="6822" s="211" customFormat="1" hidden="1"/>
    <row r="6823" s="211" customFormat="1" hidden="1"/>
    <row r="6824" s="211" customFormat="1" hidden="1"/>
    <row r="6825" s="211" customFormat="1" hidden="1"/>
    <row r="6826" s="211" customFormat="1" hidden="1"/>
    <row r="6827" s="211" customFormat="1" hidden="1"/>
    <row r="6828" s="211" customFormat="1" hidden="1"/>
    <row r="6829" s="211" customFormat="1" hidden="1"/>
    <row r="6830" s="211" customFormat="1" hidden="1"/>
    <row r="6831" s="211" customFormat="1" hidden="1"/>
    <row r="6832" s="211" customFormat="1" hidden="1"/>
    <row r="6833" s="211" customFormat="1" hidden="1"/>
    <row r="6834" s="211" customFormat="1" hidden="1"/>
    <row r="6835" s="211" customFormat="1" hidden="1"/>
    <row r="6836" s="211" customFormat="1" hidden="1"/>
    <row r="6837" s="211" customFormat="1" hidden="1"/>
    <row r="6838" s="211" customFormat="1" hidden="1"/>
    <row r="6839" s="211" customFormat="1" hidden="1"/>
    <row r="6840" s="211" customFormat="1" hidden="1"/>
    <row r="6841" s="211" customFormat="1" hidden="1"/>
    <row r="6842" s="211" customFormat="1" hidden="1"/>
    <row r="6843" s="211" customFormat="1" hidden="1"/>
    <row r="6844" s="211" customFormat="1" hidden="1"/>
    <row r="6845" s="211" customFormat="1" hidden="1"/>
    <row r="6846" s="211" customFormat="1" hidden="1"/>
    <row r="6847" s="211" customFormat="1" hidden="1"/>
    <row r="6848" s="211" customFormat="1" hidden="1"/>
    <row r="6849" s="211" customFormat="1" hidden="1"/>
    <row r="6850" s="211" customFormat="1" hidden="1"/>
    <row r="6851" s="211" customFormat="1" hidden="1"/>
    <row r="6852" s="211" customFormat="1" hidden="1"/>
    <row r="6853" s="211" customFormat="1" hidden="1"/>
    <row r="6854" s="211" customFormat="1" hidden="1"/>
    <row r="6855" s="211" customFormat="1" hidden="1"/>
    <row r="6856" s="211" customFormat="1" hidden="1"/>
    <row r="6857" s="211" customFormat="1" hidden="1"/>
    <row r="6858" s="211" customFormat="1" hidden="1"/>
    <row r="6859" s="211" customFormat="1" hidden="1"/>
    <row r="6860" s="211" customFormat="1" hidden="1"/>
    <row r="6861" s="211" customFormat="1" hidden="1"/>
    <row r="6862" s="211" customFormat="1" hidden="1"/>
    <row r="6863" s="211" customFormat="1" hidden="1"/>
    <row r="6864" s="211" customFormat="1" hidden="1"/>
    <row r="6865" s="211" customFormat="1" hidden="1"/>
    <row r="6866" s="211" customFormat="1" hidden="1"/>
    <row r="6867" s="211" customFormat="1" hidden="1"/>
    <row r="6868" s="211" customFormat="1" hidden="1"/>
    <row r="6869" s="211" customFormat="1" hidden="1"/>
    <row r="6870" s="211" customFormat="1" hidden="1"/>
    <row r="6871" s="211" customFormat="1" hidden="1"/>
    <row r="6872" s="211" customFormat="1" hidden="1"/>
    <row r="6873" s="211" customFormat="1" hidden="1"/>
    <row r="6874" s="211" customFormat="1" hidden="1"/>
    <row r="6875" s="211" customFormat="1" hidden="1"/>
    <row r="6876" s="211" customFormat="1" hidden="1"/>
    <row r="6877" s="211" customFormat="1" hidden="1"/>
    <row r="6878" s="211" customFormat="1" hidden="1"/>
    <row r="6879" s="211" customFormat="1" hidden="1"/>
    <row r="6880" s="211" customFormat="1" hidden="1"/>
    <row r="6881" s="211" customFormat="1" hidden="1"/>
    <row r="6882" s="211" customFormat="1" hidden="1"/>
    <row r="6883" s="211" customFormat="1" hidden="1"/>
    <row r="6884" s="211" customFormat="1" hidden="1"/>
    <row r="6885" s="211" customFormat="1" hidden="1"/>
    <row r="6886" s="211" customFormat="1" hidden="1"/>
    <row r="6887" s="211" customFormat="1" hidden="1"/>
    <row r="6888" s="211" customFormat="1" hidden="1"/>
    <row r="6889" s="211" customFormat="1" hidden="1"/>
    <row r="6890" s="211" customFormat="1" hidden="1"/>
    <row r="6891" s="211" customFormat="1" hidden="1"/>
    <row r="6892" s="211" customFormat="1" hidden="1"/>
    <row r="6893" s="211" customFormat="1" hidden="1"/>
    <row r="6894" s="211" customFormat="1" hidden="1"/>
    <row r="6895" s="211" customFormat="1" hidden="1"/>
    <row r="6896" s="211" customFormat="1" hidden="1"/>
    <row r="6897" s="211" customFormat="1" hidden="1"/>
    <row r="6898" s="211" customFormat="1" hidden="1"/>
    <row r="6899" s="211" customFormat="1" hidden="1"/>
    <row r="6900" s="211" customFormat="1" hidden="1"/>
    <row r="6901" s="211" customFormat="1" hidden="1"/>
    <row r="6902" s="211" customFormat="1" hidden="1"/>
    <row r="6903" s="211" customFormat="1" hidden="1"/>
    <row r="6904" s="211" customFormat="1" hidden="1"/>
    <row r="6905" s="211" customFormat="1" hidden="1"/>
    <row r="6906" s="211" customFormat="1" hidden="1"/>
    <row r="6907" s="211" customFormat="1" hidden="1"/>
    <row r="6908" s="211" customFormat="1" hidden="1"/>
    <row r="6909" s="211" customFormat="1" hidden="1"/>
    <row r="6910" s="211" customFormat="1" hidden="1"/>
    <row r="6911" s="211" customFormat="1" hidden="1"/>
    <row r="6912" s="211" customFormat="1" hidden="1"/>
    <row r="6913" s="211" customFormat="1" hidden="1"/>
    <row r="6914" s="211" customFormat="1" hidden="1"/>
    <row r="6915" s="211" customFormat="1" hidden="1"/>
    <row r="6916" s="211" customFormat="1" hidden="1"/>
    <row r="6917" s="211" customFormat="1" hidden="1"/>
    <row r="6918" s="211" customFormat="1" hidden="1"/>
    <row r="6919" s="211" customFormat="1" hidden="1"/>
    <row r="6920" s="211" customFormat="1" hidden="1"/>
    <row r="6921" s="211" customFormat="1" hidden="1"/>
    <row r="6922" s="211" customFormat="1" hidden="1"/>
    <row r="6923" s="211" customFormat="1" hidden="1"/>
    <row r="6924" s="211" customFormat="1" hidden="1"/>
    <row r="6925" s="211" customFormat="1" hidden="1"/>
    <row r="6926" s="211" customFormat="1" hidden="1"/>
    <row r="6927" s="211" customFormat="1" hidden="1"/>
    <row r="6928" s="211" customFormat="1" hidden="1"/>
    <row r="6929" s="211" customFormat="1" hidden="1"/>
    <row r="6930" s="211" customFormat="1" hidden="1"/>
    <row r="6931" s="211" customFormat="1" hidden="1"/>
    <row r="6932" s="211" customFormat="1" hidden="1"/>
    <row r="6933" s="211" customFormat="1" hidden="1"/>
    <row r="6934" s="211" customFormat="1" hidden="1"/>
    <row r="6935" s="211" customFormat="1" hidden="1"/>
    <row r="6936" s="211" customFormat="1" hidden="1"/>
    <row r="6937" s="211" customFormat="1" hidden="1"/>
    <row r="6938" s="211" customFormat="1" hidden="1"/>
    <row r="6939" s="211" customFormat="1" hidden="1"/>
    <row r="6940" s="211" customFormat="1" hidden="1"/>
    <row r="6941" s="211" customFormat="1" hidden="1"/>
    <row r="6942" s="211" customFormat="1" hidden="1"/>
    <row r="6943" s="211" customFormat="1" hidden="1"/>
    <row r="6944" s="211" customFormat="1" hidden="1"/>
    <row r="6945" s="211" customFormat="1" hidden="1"/>
    <row r="6946" s="211" customFormat="1" hidden="1"/>
    <row r="6947" s="211" customFormat="1" hidden="1"/>
    <row r="6948" s="211" customFormat="1" hidden="1"/>
    <row r="6949" s="211" customFormat="1" hidden="1"/>
    <row r="6950" s="211" customFormat="1" hidden="1"/>
    <row r="6951" s="211" customFormat="1" hidden="1"/>
    <row r="6952" s="211" customFormat="1" hidden="1"/>
    <row r="6953" s="211" customFormat="1" hidden="1"/>
    <row r="6954" s="211" customFormat="1" hidden="1"/>
    <row r="6955" s="211" customFormat="1" hidden="1"/>
    <row r="6956" s="211" customFormat="1" hidden="1"/>
    <row r="6957" s="211" customFormat="1" hidden="1"/>
    <row r="6958" s="211" customFormat="1" hidden="1"/>
    <row r="6959" s="211" customFormat="1" hidden="1"/>
    <row r="6960" s="211" customFormat="1" hidden="1"/>
    <row r="6961" s="211" customFormat="1" hidden="1"/>
    <row r="6962" s="211" customFormat="1" hidden="1"/>
    <row r="6963" s="211" customFormat="1" hidden="1"/>
    <row r="6964" s="211" customFormat="1" hidden="1"/>
    <row r="6965" s="211" customFormat="1" hidden="1"/>
    <row r="6966" s="211" customFormat="1" hidden="1"/>
    <row r="6967" s="211" customFormat="1" hidden="1"/>
    <row r="6968" s="211" customFormat="1" hidden="1"/>
    <row r="6969" s="211" customFormat="1" hidden="1"/>
    <row r="6970" s="211" customFormat="1" hidden="1"/>
    <row r="6971" s="211" customFormat="1" hidden="1"/>
    <row r="6972" s="211" customFormat="1" hidden="1"/>
    <row r="6973" s="211" customFormat="1" hidden="1"/>
    <row r="6974" s="211" customFormat="1" hidden="1"/>
    <row r="6975" s="211" customFormat="1" hidden="1"/>
    <row r="6976" s="211" customFormat="1" hidden="1"/>
    <row r="6977" s="211" customFormat="1" hidden="1"/>
    <row r="6978" s="211" customFormat="1" hidden="1"/>
    <row r="6979" s="211" customFormat="1" hidden="1"/>
    <row r="6980" s="211" customFormat="1" hidden="1"/>
    <row r="6981" s="211" customFormat="1" hidden="1"/>
    <row r="6982" s="211" customFormat="1" hidden="1"/>
    <row r="6983" s="211" customFormat="1" hidden="1"/>
    <row r="6984" s="211" customFormat="1" hidden="1"/>
    <row r="6985" s="211" customFormat="1" hidden="1"/>
    <row r="6986" s="211" customFormat="1" hidden="1"/>
    <row r="6987" s="211" customFormat="1" hidden="1"/>
    <row r="6988" s="211" customFormat="1" hidden="1"/>
    <row r="6989" s="211" customFormat="1" hidden="1"/>
    <row r="6990" s="211" customFormat="1" hidden="1"/>
    <row r="6991" s="211" customFormat="1" hidden="1"/>
    <row r="6992" s="211" customFormat="1" hidden="1"/>
    <row r="6993" s="211" customFormat="1" hidden="1"/>
    <row r="6994" s="211" customFormat="1" hidden="1"/>
    <row r="6995" s="211" customFormat="1" hidden="1"/>
    <row r="6996" s="211" customFormat="1" hidden="1"/>
    <row r="6997" s="211" customFormat="1" hidden="1"/>
    <row r="6998" s="211" customFormat="1" hidden="1"/>
    <row r="6999" s="211" customFormat="1" hidden="1"/>
    <row r="7000" s="211" customFormat="1" hidden="1"/>
    <row r="7001" s="211" customFormat="1" hidden="1"/>
    <row r="7002" s="211" customFormat="1" hidden="1"/>
    <row r="7003" s="211" customFormat="1" hidden="1"/>
    <row r="7004" s="211" customFormat="1" hidden="1"/>
    <row r="7005" s="211" customFormat="1" hidden="1"/>
    <row r="7006" s="211" customFormat="1" hidden="1"/>
    <row r="7007" s="211" customFormat="1" hidden="1"/>
    <row r="7008" s="211" customFormat="1" hidden="1"/>
    <row r="7009" s="211" customFormat="1" hidden="1"/>
    <row r="7010" s="211" customFormat="1" hidden="1"/>
    <row r="7011" s="211" customFormat="1" hidden="1"/>
    <row r="7012" s="211" customFormat="1" hidden="1"/>
    <row r="7013" s="211" customFormat="1" hidden="1"/>
    <row r="7014" s="211" customFormat="1" hidden="1"/>
    <row r="7015" s="211" customFormat="1" hidden="1"/>
    <row r="7016" s="211" customFormat="1" hidden="1"/>
    <row r="7017" s="211" customFormat="1" hidden="1"/>
    <row r="7018" s="211" customFormat="1" hidden="1"/>
    <row r="7019" s="211" customFormat="1" hidden="1"/>
    <row r="7020" s="211" customFormat="1" hidden="1"/>
    <row r="7021" s="211" customFormat="1" hidden="1"/>
    <row r="7022" s="211" customFormat="1" hidden="1"/>
    <row r="7023" s="211" customFormat="1" hidden="1"/>
    <row r="7024" s="211" customFormat="1" hidden="1"/>
    <row r="7025" s="211" customFormat="1" hidden="1"/>
    <row r="7026" s="211" customFormat="1" hidden="1"/>
    <row r="7027" s="211" customFormat="1" hidden="1"/>
    <row r="7028" s="211" customFormat="1" hidden="1"/>
    <row r="7029" s="211" customFormat="1" hidden="1"/>
    <row r="7030" s="211" customFormat="1" hidden="1"/>
    <row r="7031" s="211" customFormat="1" hidden="1"/>
    <row r="7032" s="211" customFormat="1" hidden="1"/>
    <row r="7033" s="211" customFormat="1" hidden="1"/>
    <row r="7034" s="211" customFormat="1" hidden="1"/>
    <row r="7035" s="211" customFormat="1" hidden="1"/>
    <row r="7036" s="211" customFormat="1" hidden="1"/>
    <row r="7037" s="211" customFormat="1" hidden="1"/>
    <row r="7038" s="211" customFormat="1" hidden="1"/>
    <row r="7039" s="211" customFormat="1" hidden="1"/>
    <row r="7040" s="211" customFormat="1" hidden="1"/>
    <row r="7041" s="211" customFormat="1" hidden="1"/>
    <row r="7042" s="211" customFormat="1" hidden="1"/>
    <row r="7043" s="211" customFormat="1" hidden="1"/>
    <row r="7044" s="211" customFormat="1" hidden="1"/>
    <row r="7045" s="211" customFormat="1" hidden="1"/>
    <row r="7046" s="211" customFormat="1" hidden="1"/>
    <row r="7047" s="211" customFormat="1" hidden="1"/>
    <row r="7048" s="211" customFormat="1" hidden="1"/>
    <row r="7049" s="211" customFormat="1" hidden="1"/>
    <row r="7050" s="211" customFormat="1" hidden="1"/>
    <row r="7051" s="211" customFormat="1" hidden="1"/>
    <row r="7052" s="211" customFormat="1" hidden="1"/>
    <row r="7053" s="211" customFormat="1" hidden="1"/>
    <row r="7054" s="211" customFormat="1" hidden="1"/>
    <row r="7055" s="211" customFormat="1" hidden="1"/>
    <row r="7056" s="211" customFormat="1" hidden="1"/>
    <row r="7057" s="211" customFormat="1" hidden="1"/>
    <row r="7058" s="211" customFormat="1" hidden="1"/>
    <row r="7059" s="211" customFormat="1" hidden="1"/>
    <row r="7060" s="211" customFormat="1" hidden="1"/>
    <row r="7061" s="211" customFormat="1" hidden="1"/>
    <row r="7062" s="211" customFormat="1" hidden="1"/>
    <row r="7063" s="211" customFormat="1" hidden="1"/>
    <row r="7064" s="211" customFormat="1" hidden="1"/>
    <row r="7065" s="211" customFormat="1" hidden="1"/>
    <row r="7066" s="211" customFormat="1" hidden="1"/>
    <row r="7067" s="211" customFormat="1" hidden="1"/>
    <row r="7068" s="211" customFormat="1" hidden="1"/>
    <row r="7069" s="211" customFormat="1" hidden="1"/>
    <row r="7070" s="211" customFormat="1" hidden="1"/>
    <row r="7071" s="211" customFormat="1" hidden="1"/>
    <row r="7072" s="211" customFormat="1" hidden="1"/>
    <row r="7073" s="211" customFormat="1" hidden="1"/>
    <row r="7074" s="211" customFormat="1" hidden="1"/>
    <row r="7075" s="211" customFormat="1" hidden="1"/>
    <row r="7076" s="211" customFormat="1" hidden="1"/>
    <row r="7077" s="211" customFormat="1" hidden="1"/>
    <row r="7078" s="211" customFormat="1" hidden="1"/>
    <row r="7079" s="211" customFormat="1" hidden="1"/>
    <row r="7080" s="211" customFormat="1" hidden="1"/>
    <row r="7081" s="211" customFormat="1" hidden="1"/>
    <row r="7082" s="211" customFormat="1" hidden="1"/>
    <row r="7083" s="211" customFormat="1" hidden="1"/>
    <row r="7084" s="211" customFormat="1" hidden="1"/>
    <row r="7085" s="211" customFormat="1" hidden="1"/>
    <row r="7086" s="211" customFormat="1" hidden="1"/>
    <row r="7087" s="211" customFormat="1" hidden="1"/>
    <row r="7088" s="211" customFormat="1" hidden="1"/>
    <row r="7089" s="211" customFormat="1" hidden="1"/>
    <row r="7090" s="211" customFormat="1" hidden="1"/>
    <row r="7091" s="211" customFormat="1" hidden="1"/>
    <row r="7092" s="211" customFormat="1" hidden="1"/>
    <row r="7093" s="211" customFormat="1" hidden="1"/>
    <row r="7094" s="211" customFormat="1" hidden="1"/>
    <row r="7095" s="211" customFormat="1" hidden="1"/>
    <row r="7096" s="211" customFormat="1" hidden="1"/>
    <row r="7097" s="211" customFormat="1" hidden="1"/>
    <row r="7098" s="211" customFormat="1" hidden="1"/>
    <row r="7099" s="211" customFormat="1" hidden="1"/>
    <row r="7100" s="211" customFormat="1" hidden="1"/>
    <row r="7101" s="211" customFormat="1" hidden="1"/>
    <row r="7102" s="211" customFormat="1" hidden="1"/>
    <row r="7103" s="211" customFormat="1" hidden="1"/>
    <row r="7104" s="211" customFormat="1" hidden="1"/>
    <row r="7105" s="211" customFormat="1" hidden="1"/>
    <row r="7106" s="211" customFormat="1" hidden="1"/>
    <row r="7107" s="211" customFormat="1" hidden="1"/>
    <row r="7108" s="211" customFormat="1" hidden="1"/>
    <row r="7109" s="211" customFormat="1" hidden="1"/>
    <row r="7110" s="211" customFormat="1" hidden="1"/>
    <row r="7111" s="211" customFormat="1" hidden="1"/>
    <row r="7112" s="211" customFormat="1" hidden="1"/>
    <row r="7113" s="211" customFormat="1" hidden="1"/>
    <row r="7114" s="211" customFormat="1" hidden="1"/>
    <row r="7115" s="211" customFormat="1" hidden="1"/>
    <row r="7116" s="211" customFormat="1" hidden="1"/>
    <row r="7117" s="211" customFormat="1" hidden="1"/>
    <row r="7118" s="211" customFormat="1" hidden="1"/>
    <row r="7119" s="211" customFormat="1" hidden="1"/>
    <row r="7120" s="211" customFormat="1" hidden="1"/>
    <row r="7121" s="211" customFormat="1" hidden="1"/>
    <row r="7122" s="211" customFormat="1" hidden="1"/>
    <row r="7123" s="211" customFormat="1" hidden="1"/>
    <row r="7124" s="211" customFormat="1" hidden="1"/>
    <row r="7125" s="211" customFormat="1" hidden="1"/>
    <row r="7126" s="211" customFormat="1" hidden="1"/>
    <row r="7127" s="211" customFormat="1" hidden="1"/>
    <row r="7128" s="211" customFormat="1" hidden="1"/>
    <row r="7129" s="211" customFormat="1" hidden="1"/>
    <row r="7130" s="211" customFormat="1" hidden="1"/>
    <row r="7131" s="211" customFormat="1" hidden="1"/>
    <row r="7132" s="211" customFormat="1" hidden="1"/>
    <row r="7133" s="211" customFormat="1" hidden="1"/>
    <row r="7134" s="211" customFormat="1" hidden="1"/>
    <row r="7135" s="211" customFormat="1" hidden="1"/>
    <row r="7136" s="211" customFormat="1" hidden="1"/>
    <row r="7137" s="211" customFormat="1" hidden="1"/>
    <row r="7138" s="211" customFormat="1" hidden="1"/>
    <row r="7139" s="211" customFormat="1" hidden="1"/>
    <row r="7140" s="211" customFormat="1" hidden="1"/>
    <row r="7141" s="211" customFormat="1" hidden="1"/>
    <row r="7142" s="211" customFormat="1" hidden="1"/>
    <row r="7143" s="211" customFormat="1" hidden="1"/>
    <row r="7144" s="211" customFormat="1" hidden="1"/>
    <row r="7145" s="211" customFormat="1" hidden="1"/>
    <row r="7146" s="211" customFormat="1" hidden="1"/>
    <row r="7147" s="211" customFormat="1" hidden="1"/>
    <row r="7148" s="211" customFormat="1" hidden="1"/>
    <row r="7149" s="211" customFormat="1" hidden="1"/>
    <row r="7150" s="211" customFormat="1" hidden="1"/>
    <row r="7151" s="211" customFormat="1" hidden="1"/>
    <row r="7152" s="211" customFormat="1" hidden="1"/>
    <row r="7153" s="211" customFormat="1" hidden="1"/>
    <row r="7154" s="211" customFormat="1" hidden="1"/>
    <row r="7155" s="211" customFormat="1" hidden="1"/>
    <row r="7156" s="211" customFormat="1" hidden="1"/>
    <row r="7157" s="211" customFormat="1" hidden="1"/>
    <row r="7158" s="211" customFormat="1" hidden="1"/>
    <row r="7159" s="211" customFormat="1" hidden="1"/>
    <row r="7160" s="211" customFormat="1" hidden="1"/>
    <row r="7161" s="211" customFormat="1" hidden="1"/>
    <row r="7162" s="211" customFormat="1" hidden="1"/>
    <row r="7163" s="211" customFormat="1" hidden="1"/>
    <row r="7164" s="211" customFormat="1" hidden="1"/>
    <row r="7165" s="211" customFormat="1" hidden="1"/>
    <row r="7166" s="211" customFormat="1" hidden="1"/>
    <row r="7167" s="211" customFormat="1" hidden="1"/>
    <row r="7168" s="211" customFormat="1" hidden="1"/>
    <row r="7169" s="211" customFormat="1" hidden="1"/>
    <row r="7170" s="211" customFormat="1" hidden="1"/>
    <row r="7171" s="211" customFormat="1" hidden="1"/>
    <row r="7172" s="211" customFormat="1" hidden="1"/>
    <row r="7173" s="211" customFormat="1" hidden="1"/>
    <row r="7174" s="211" customFormat="1" hidden="1"/>
    <row r="7175" s="211" customFormat="1" hidden="1"/>
    <row r="7176" s="211" customFormat="1" hidden="1"/>
    <row r="7177" s="211" customFormat="1" hidden="1"/>
    <row r="7178" s="211" customFormat="1" hidden="1"/>
    <row r="7179" s="211" customFormat="1" hidden="1"/>
    <row r="7180" s="211" customFormat="1" hidden="1"/>
    <row r="7181" s="211" customFormat="1" hidden="1"/>
    <row r="7182" s="211" customFormat="1" hidden="1"/>
    <row r="7183" s="211" customFormat="1" hidden="1"/>
    <row r="7184" s="211" customFormat="1" hidden="1"/>
    <row r="7185" s="211" customFormat="1" hidden="1"/>
    <row r="7186" s="211" customFormat="1" hidden="1"/>
    <row r="7187" s="211" customFormat="1" hidden="1"/>
    <row r="7188" s="211" customFormat="1" hidden="1"/>
    <row r="7189" s="211" customFormat="1" hidden="1"/>
    <row r="7190" s="211" customFormat="1" hidden="1"/>
    <row r="7191" s="211" customFormat="1" hidden="1"/>
    <row r="7192" s="211" customFormat="1" hidden="1"/>
    <row r="7193" s="211" customFormat="1" hidden="1"/>
    <row r="7194" s="211" customFormat="1" hidden="1"/>
    <row r="7195" s="211" customFormat="1" hidden="1"/>
    <row r="7196" s="211" customFormat="1" hidden="1"/>
    <row r="7197" s="211" customFormat="1" hidden="1"/>
    <row r="7198" s="211" customFormat="1" hidden="1"/>
    <row r="7199" s="211" customFormat="1" hidden="1"/>
    <row r="7200" s="211" customFormat="1" hidden="1"/>
    <row r="7201" s="211" customFormat="1" hidden="1"/>
    <row r="7202" s="211" customFormat="1" hidden="1"/>
    <row r="7203" s="211" customFormat="1" hidden="1"/>
    <row r="7204" s="211" customFormat="1" hidden="1"/>
    <row r="7205" s="211" customFormat="1" hidden="1"/>
    <row r="7206" s="211" customFormat="1" hidden="1"/>
    <row r="7207" s="211" customFormat="1" hidden="1"/>
    <row r="7208" s="211" customFormat="1" hidden="1"/>
    <row r="7209" s="211" customFormat="1" hidden="1"/>
    <row r="7210" s="211" customFormat="1" hidden="1"/>
    <row r="7211" s="211" customFormat="1" hidden="1"/>
    <row r="7212" s="211" customFormat="1" hidden="1"/>
    <row r="7213" s="211" customFormat="1" hidden="1"/>
    <row r="7214" s="211" customFormat="1" hidden="1"/>
    <row r="7215" s="211" customFormat="1" hidden="1"/>
    <row r="7216" s="211" customFormat="1" hidden="1"/>
    <row r="7217" s="211" customFormat="1" hidden="1"/>
    <row r="7218" s="211" customFormat="1" hidden="1"/>
    <row r="7219" s="211" customFormat="1" hidden="1"/>
    <row r="7220" s="211" customFormat="1" hidden="1"/>
    <row r="7221" s="211" customFormat="1" hidden="1"/>
    <row r="7222" s="211" customFormat="1" hidden="1"/>
    <row r="7223" s="211" customFormat="1" hidden="1"/>
    <row r="7224" s="211" customFormat="1" hidden="1"/>
    <row r="7225" s="211" customFormat="1" hidden="1"/>
    <row r="7226" s="211" customFormat="1" hidden="1"/>
    <row r="7227" s="211" customFormat="1" hidden="1"/>
    <row r="7228" s="211" customFormat="1" hidden="1"/>
    <row r="7229" s="211" customFormat="1" hidden="1"/>
    <row r="7230" s="211" customFormat="1" hidden="1"/>
    <row r="7231" s="211" customFormat="1" hidden="1"/>
    <row r="7232" s="211" customFormat="1" hidden="1"/>
    <row r="7233" s="211" customFormat="1" hidden="1"/>
    <row r="7234" s="211" customFormat="1" hidden="1"/>
    <row r="7235" s="211" customFormat="1" hidden="1"/>
    <row r="7236" s="211" customFormat="1" hidden="1"/>
    <row r="7237" s="211" customFormat="1" hidden="1"/>
    <row r="7238" s="211" customFormat="1" hidden="1"/>
    <row r="7239" s="211" customFormat="1" hidden="1"/>
    <row r="7240" s="211" customFormat="1" hidden="1"/>
    <row r="7241" s="211" customFormat="1" hidden="1"/>
    <row r="7242" s="211" customFormat="1" hidden="1"/>
    <row r="7243" s="211" customFormat="1" hidden="1"/>
    <row r="7244" s="211" customFormat="1" hidden="1"/>
    <row r="7245" s="211" customFormat="1" hidden="1"/>
    <row r="7246" s="211" customFormat="1" hidden="1"/>
    <row r="7247" s="211" customFormat="1" hidden="1"/>
    <row r="7248" s="211" customFormat="1" hidden="1"/>
    <row r="7249" s="211" customFormat="1" hidden="1"/>
    <row r="7250" s="211" customFormat="1" hidden="1"/>
    <row r="7251" s="211" customFormat="1" hidden="1"/>
    <row r="7252" s="211" customFormat="1" hidden="1"/>
    <row r="7253" s="211" customFormat="1" hidden="1"/>
    <row r="7254" s="211" customFormat="1" hidden="1"/>
    <row r="7255" s="211" customFormat="1" hidden="1"/>
    <row r="7256" s="211" customFormat="1" hidden="1"/>
    <row r="7257" s="211" customFormat="1" hidden="1"/>
    <row r="7258" s="211" customFormat="1" hidden="1"/>
    <row r="7259" s="211" customFormat="1" hidden="1"/>
    <row r="7260" s="211" customFormat="1" hidden="1"/>
    <row r="7261" s="211" customFormat="1" hidden="1"/>
    <row r="7262" s="211" customFormat="1" hidden="1"/>
    <row r="7263" s="211" customFormat="1" hidden="1"/>
    <row r="7264" s="211" customFormat="1" hidden="1"/>
    <row r="7265" s="211" customFormat="1" hidden="1"/>
    <row r="7266" s="211" customFormat="1" hidden="1"/>
    <row r="7267" s="211" customFormat="1" hidden="1"/>
    <row r="7268" s="211" customFormat="1" hidden="1"/>
    <row r="7269" s="211" customFormat="1" hidden="1"/>
    <row r="7270" s="211" customFormat="1" hidden="1"/>
    <row r="7271" s="211" customFormat="1" hidden="1"/>
    <row r="7272" s="211" customFormat="1" hidden="1"/>
    <row r="7273" s="211" customFormat="1" hidden="1"/>
    <row r="7274" s="211" customFormat="1" hidden="1"/>
    <row r="7275" s="211" customFormat="1" hidden="1"/>
    <row r="7276" s="211" customFormat="1" hidden="1"/>
    <row r="7277" s="211" customFormat="1" hidden="1"/>
    <row r="7278" s="211" customFormat="1" hidden="1"/>
    <row r="7279" s="211" customFormat="1" hidden="1"/>
    <row r="7280" s="211" customFormat="1" hidden="1"/>
    <row r="7281" s="211" customFormat="1" hidden="1"/>
    <row r="7282" s="211" customFormat="1" hidden="1"/>
    <row r="7283" s="211" customFormat="1" hidden="1"/>
    <row r="7284" s="211" customFormat="1" hidden="1"/>
    <row r="7285" s="211" customFormat="1" hidden="1"/>
    <row r="7286" s="211" customFormat="1" hidden="1"/>
    <row r="7287" s="211" customFormat="1" hidden="1"/>
    <row r="7288" s="211" customFormat="1" hidden="1"/>
    <row r="7289" s="211" customFormat="1" hidden="1"/>
    <row r="7290" s="211" customFormat="1" hidden="1"/>
    <row r="7291" s="211" customFormat="1" hidden="1"/>
    <row r="7292" s="211" customFormat="1" hidden="1"/>
    <row r="7293" s="211" customFormat="1" hidden="1"/>
    <row r="7294" s="211" customFormat="1" hidden="1"/>
    <row r="7295" s="211" customFormat="1" hidden="1"/>
    <row r="7296" s="211" customFormat="1" hidden="1"/>
    <row r="7297" s="211" customFormat="1" hidden="1"/>
    <row r="7298" s="211" customFormat="1" hidden="1"/>
    <row r="7299" s="211" customFormat="1" hidden="1"/>
    <row r="7300" s="211" customFormat="1" hidden="1"/>
    <row r="7301" s="211" customFormat="1" hidden="1"/>
    <row r="7302" s="211" customFormat="1" hidden="1"/>
    <row r="7303" s="211" customFormat="1" hidden="1"/>
    <row r="7304" s="211" customFormat="1" hidden="1"/>
    <row r="7305" s="211" customFormat="1" hidden="1"/>
    <row r="7306" s="211" customFormat="1" hidden="1"/>
    <row r="7307" s="211" customFormat="1" hidden="1"/>
    <row r="7308" s="211" customFormat="1" hidden="1"/>
    <row r="7309" s="211" customFormat="1" hidden="1"/>
    <row r="7310" s="211" customFormat="1" hidden="1"/>
    <row r="7311" s="211" customFormat="1" hidden="1"/>
    <row r="7312" s="211" customFormat="1" hidden="1"/>
    <row r="7313" s="211" customFormat="1" hidden="1"/>
    <row r="7314" s="211" customFormat="1" hidden="1"/>
    <row r="7315" s="211" customFormat="1" hidden="1"/>
    <row r="7316" s="211" customFormat="1" hidden="1"/>
    <row r="7317" s="211" customFormat="1" hidden="1"/>
    <row r="7318" s="211" customFormat="1" hidden="1"/>
    <row r="7319" s="211" customFormat="1" hidden="1"/>
    <row r="7320" s="211" customFormat="1" hidden="1"/>
    <row r="7321" s="211" customFormat="1" hidden="1"/>
    <row r="7322" s="211" customFormat="1" hidden="1"/>
    <row r="7323" s="211" customFormat="1" hidden="1"/>
    <row r="7324" s="211" customFormat="1" hidden="1"/>
    <row r="7325" s="211" customFormat="1" hidden="1"/>
    <row r="7326" s="211" customFormat="1" hidden="1"/>
    <row r="7327" s="211" customFormat="1" hidden="1"/>
    <row r="7328" s="211" customFormat="1" hidden="1"/>
    <row r="7329" s="211" customFormat="1" hidden="1"/>
    <row r="7330" s="211" customFormat="1" hidden="1"/>
    <row r="7331" s="211" customFormat="1" hidden="1"/>
    <row r="7332" s="211" customFormat="1" hidden="1"/>
    <row r="7333" s="211" customFormat="1" hidden="1"/>
    <row r="7334" s="211" customFormat="1" hidden="1"/>
    <row r="7335" s="211" customFormat="1" hidden="1"/>
    <row r="7336" s="211" customFormat="1" hidden="1"/>
    <row r="7337" s="211" customFormat="1" hidden="1"/>
    <row r="7338" s="211" customFormat="1" hidden="1"/>
    <row r="7339" s="211" customFormat="1" hidden="1"/>
    <row r="7340" s="211" customFormat="1" hidden="1"/>
    <row r="7341" s="211" customFormat="1" hidden="1"/>
    <row r="7342" s="211" customFormat="1" hidden="1"/>
    <row r="7343" s="211" customFormat="1" hidden="1"/>
    <row r="7344" s="211" customFormat="1" hidden="1"/>
    <row r="7345" s="211" customFormat="1" hidden="1"/>
    <row r="7346" s="211" customFormat="1" hidden="1"/>
    <row r="7347" s="211" customFormat="1" hidden="1"/>
    <row r="7348" s="211" customFormat="1" hidden="1"/>
    <row r="7349" s="211" customFormat="1" hidden="1"/>
    <row r="7350" s="211" customFormat="1" hidden="1"/>
    <row r="7351" s="211" customFormat="1" hidden="1"/>
    <row r="7352" s="211" customFormat="1" hidden="1"/>
    <row r="7353" s="211" customFormat="1" hidden="1"/>
    <row r="7354" s="211" customFormat="1" hidden="1"/>
    <row r="7355" s="211" customFormat="1" hidden="1"/>
    <row r="7356" s="211" customFormat="1" hidden="1"/>
    <row r="7357" s="211" customFormat="1" hidden="1"/>
    <row r="7358" s="211" customFormat="1" hidden="1"/>
    <row r="7359" s="211" customFormat="1" hidden="1"/>
    <row r="7360" s="211" customFormat="1" hidden="1"/>
    <row r="7361" s="211" customFormat="1" hidden="1"/>
    <row r="7362" s="211" customFormat="1" hidden="1"/>
    <row r="7363" s="211" customFormat="1" hidden="1"/>
    <row r="7364" s="211" customFormat="1" hidden="1"/>
    <row r="7365" s="211" customFormat="1" hidden="1"/>
    <row r="7366" s="211" customFormat="1" hidden="1"/>
    <row r="7367" s="211" customFormat="1" hidden="1"/>
    <row r="7368" s="211" customFormat="1" hidden="1"/>
    <row r="7369" s="211" customFormat="1" hidden="1"/>
    <row r="7370" s="211" customFormat="1" hidden="1"/>
    <row r="7371" s="211" customFormat="1" hidden="1"/>
    <row r="7372" s="211" customFormat="1" hidden="1"/>
    <row r="7373" s="211" customFormat="1" hidden="1"/>
    <row r="7374" s="211" customFormat="1" hidden="1"/>
    <row r="7375" s="211" customFormat="1" hidden="1"/>
    <row r="7376" s="211" customFormat="1" hidden="1"/>
    <row r="7377" s="211" customFormat="1" hidden="1"/>
    <row r="7378" s="211" customFormat="1" hidden="1"/>
    <row r="7379" s="211" customFormat="1" hidden="1"/>
    <row r="7380" s="211" customFormat="1" hidden="1"/>
    <row r="7381" s="211" customFormat="1" hidden="1"/>
    <row r="7382" s="211" customFormat="1" hidden="1"/>
    <row r="7383" s="211" customFormat="1" hidden="1"/>
    <row r="7384" s="211" customFormat="1" hidden="1"/>
    <row r="7385" s="211" customFormat="1" hidden="1"/>
    <row r="7386" s="211" customFormat="1" hidden="1"/>
    <row r="7387" s="211" customFormat="1" hidden="1"/>
    <row r="7388" s="211" customFormat="1" hidden="1"/>
    <row r="7389" s="211" customFormat="1" hidden="1"/>
    <row r="7390" s="211" customFormat="1" hidden="1"/>
    <row r="7391" s="211" customFormat="1" hidden="1"/>
    <row r="7392" s="211" customFormat="1" hidden="1"/>
    <row r="7393" s="211" customFormat="1" hidden="1"/>
    <row r="7394" s="211" customFormat="1" hidden="1"/>
    <row r="7395" s="211" customFormat="1" hidden="1"/>
    <row r="7396" s="211" customFormat="1" hidden="1"/>
    <row r="7397" s="211" customFormat="1" hidden="1"/>
    <row r="7398" s="211" customFormat="1" hidden="1"/>
    <row r="7399" s="211" customFormat="1" hidden="1"/>
    <row r="7400" s="211" customFormat="1" hidden="1"/>
    <row r="7401" s="211" customFormat="1" hidden="1"/>
    <row r="7402" s="211" customFormat="1" hidden="1"/>
    <row r="7403" s="211" customFormat="1" hidden="1"/>
    <row r="7404" s="211" customFormat="1" hidden="1"/>
    <row r="7405" s="211" customFormat="1" hidden="1"/>
    <row r="7406" s="211" customFormat="1" hidden="1"/>
    <row r="7407" s="211" customFormat="1" hidden="1"/>
    <row r="7408" s="211" customFormat="1" hidden="1"/>
    <row r="7409" s="211" customFormat="1" hidden="1"/>
    <row r="7410" s="211" customFormat="1" hidden="1"/>
    <row r="7411" s="211" customFormat="1" hidden="1"/>
    <row r="7412" s="211" customFormat="1" hidden="1"/>
    <row r="7413" s="211" customFormat="1" hidden="1"/>
    <row r="7414" s="211" customFormat="1" hidden="1"/>
    <row r="7415" s="211" customFormat="1" hidden="1"/>
    <row r="7416" s="211" customFormat="1" hidden="1"/>
    <row r="7417" s="211" customFormat="1" hidden="1"/>
    <row r="7418" s="211" customFormat="1" hidden="1"/>
    <row r="7419" s="211" customFormat="1" hidden="1"/>
    <row r="7420" s="211" customFormat="1" hidden="1"/>
    <row r="7421" s="211" customFormat="1" hidden="1"/>
    <row r="7422" s="211" customFormat="1" hidden="1"/>
    <row r="7423" s="211" customFormat="1" hidden="1"/>
    <row r="7424" s="211" customFormat="1" hidden="1"/>
    <row r="7425" s="211" customFormat="1" hidden="1"/>
    <row r="7426" s="211" customFormat="1" hidden="1"/>
    <row r="7427" s="211" customFormat="1" hidden="1"/>
    <row r="7428" s="211" customFormat="1" hidden="1"/>
    <row r="7429" s="211" customFormat="1" hidden="1"/>
    <row r="7430" s="211" customFormat="1" hidden="1"/>
    <row r="7431" s="211" customFormat="1" hidden="1"/>
    <row r="7432" s="211" customFormat="1" hidden="1"/>
    <row r="7433" s="211" customFormat="1" hidden="1"/>
    <row r="7434" s="211" customFormat="1" hidden="1"/>
    <row r="7435" s="211" customFormat="1" hidden="1"/>
    <row r="7436" s="211" customFormat="1" hidden="1"/>
    <row r="7437" s="211" customFormat="1" hidden="1"/>
    <row r="7438" s="211" customFormat="1" hidden="1"/>
    <row r="7439" s="211" customFormat="1" hidden="1"/>
    <row r="7440" s="211" customFormat="1" hidden="1"/>
    <row r="7441" s="211" customFormat="1" hidden="1"/>
    <row r="7442" s="211" customFormat="1" hidden="1"/>
    <row r="7443" s="211" customFormat="1" hidden="1"/>
    <row r="7444" s="211" customFormat="1" hidden="1"/>
    <row r="7445" s="211" customFormat="1" hidden="1"/>
    <row r="7446" s="211" customFormat="1" hidden="1"/>
    <row r="7447" s="211" customFormat="1" hidden="1"/>
    <row r="7448" s="211" customFormat="1" hidden="1"/>
    <row r="7449" s="211" customFormat="1" hidden="1"/>
    <row r="7450" s="211" customFormat="1" hidden="1"/>
    <row r="7451" s="211" customFormat="1" hidden="1"/>
    <row r="7452" s="211" customFormat="1" hidden="1"/>
    <row r="7453" s="211" customFormat="1" hidden="1"/>
    <row r="7454" s="211" customFormat="1" hidden="1"/>
    <row r="7455" s="211" customFormat="1" hidden="1"/>
    <row r="7456" s="211" customFormat="1" hidden="1"/>
    <row r="7457" s="211" customFormat="1" hidden="1"/>
    <row r="7458" s="211" customFormat="1" hidden="1"/>
    <row r="7459" s="211" customFormat="1" hidden="1"/>
    <row r="7460" s="211" customFormat="1" hidden="1"/>
    <row r="7461" s="211" customFormat="1" hidden="1"/>
    <row r="7462" s="211" customFormat="1" hidden="1"/>
    <row r="7463" s="211" customFormat="1" hidden="1"/>
    <row r="7464" s="211" customFormat="1" hidden="1"/>
    <row r="7465" s="211" customFormat="1" hidden="1"/>
    <row r="7466" s="211" customFormat="1" hidden="1"/>
    <row r="7467" s="211" customFormat="1" hidden="1"/>
    <row r="7468" s="211" customFormat="1" hidden="1"/>
    <row r="7469" s="211" customFormat="1" hidden="1"/>
    <row r="7470" s="211" customFormat="1" hidden="1"/>
    <row r="7471" s="211" customFormat="1" hidden="1"/>
    <row r="7472" s="211" customFormat="1" hidden="1"/>
    <row r="7473" s="211" customFormat="1" hidden="1"/>
    <row r="7474" s="211" customFormat="1" hidden="1"/>
    <row r="7475" s="211" customFormat="1" hidden="1"/>
    <row r="7476" s="211" customFormat="1" hidden="1"/>
    <row r="7477" s="211" customFormat="1" hidden="1"/>
    <row r="7478" s="211" customFormat="1" hidden="1"/>
    <row r="7479" s="211" customFormat="1" hidden="1"/>
    <row r="7480" s="211" customFormat="1" hidden="1"/>
    <row r="7481" s="211" customFormat="1" hidden="1"/>
    <row r="7482" s="211" customFormat="1" hidden="1"/>
    <row r="7483" s="211" customFormat="1" hidden="1"/>
    <row r="7484" s="211" customFormat="1" hidden="1"/>
    <row r="7485" s="211" customFormat="1" hidden="1"/>
    <row r="7486" s="211" customFormat="1" hidden="1"/>
    <row r="7487" s="211" customFormat="1" hidden="1"/>
    <row r="7488" s="211" customFormat="1" hidden="1"/>
    <row r="7489" s="211" customFormat="1" hidden="1"/>
    <row r="7490" s="211" customFormat="1" hidden="1"/>
    <row r="7491" s="211" customFormat="1" hidden="1"/>
    <row r="7492" s="211" customFormat="1" hidden="1"/>
    <row r="7493" s="211" customFormat="1" hidden="1"/>
    <row r="7494" s="211" customFormat="1" hidden="1"/>
    <row r="7495" s="211" customFormat="1" hidden="1"/>
    <row r="7496" s="211" customFormat="1" hidden="1"/>
    <row r="7497" s="211" customFormat="1" hidden="1"/>
    <row r="7498" s="211" customFormat="1" hidden="1"/>
    <row r="7499" s="211" customFormat="1" hidden="1"/>
    <row r="7500" s="211" customFormat="1" hidden="1"/>
    <row r="7501" s="211" customFormat="1" hidden="1"/>
    <row r="7502" s="211" customFormat="1" hidden="1"/>
    <row r="7503" s="211" customFormat="1" hidden="1"/>
    <row r="7504" s="211" customFormat="1" hidden="1"/>
    <row r="7505" s="211" customFormat="1" hidden="1"/>
    <row r="7506" s="211" customFormat="1" hidden="1"/>
    <row r="7507" s="211" customFormat="1" hidden="1"/>
    <row r="7508" s="211" customFormat="1" hidden="1"/>
    <row r="7509" s="211" customFormat="1" hidden="1"/>
    <row r="7510" s="211" customFormat="1" hidden="1"/>
    <row r="7511" s="211" customFormat="1" hidden="1"/>
    <row r="7512" s="211" customFormat="1" hidden="1"/>
    <row r="7513" s="211" customFormat="1" hidden="1"/>
    <row r="7514" s="211" customFormat="1" hidden="1"/>
    <row r="7515" s="211" customFormat="1" hidden="1"/>
    <row r="7516" s="211" customFormat="1" hidden="1"/>
    <row r="7517" s="211" customFormat="1" hidden="1"/>
    <row r="7518" s="211" customFormat="1" hidden="1"/>
    <row r="7519" s="211" customFormat="1" hidden="1"/>
    <row r="7520" s="211" customFormat="1" hidden="1"/>
    <row r="7521" s="211" customFormat="1" hidden="1"/>
    <row r="7522" s="211" customFormat="1" hidden="1"/>
    <row r="7523" s="211" customFormat="1" hidden="1"/>
    <row r="7524" s="211" customFormat="1" hidden="1"/>
    <row r="7525" s="211" customFormat="1" hidden="1"/>
    <row r="7526" s="211" customFormat="1" hidden="1"/>
    <row r="7527" s="211" customFormat="1" hidden="1"/>
    <row r="7528" s="211" customFormat="1" hidden="1"/>
    <row r="7529" s="211" customFormat="1" hidden="1"/>
    <row r="7530" s="211" customFormat="1" hidden="1"/>
    <row r="7531" s="211" customFormat="1" hidden="1"/>
    <row r="7532" s="211" customFormat="1" hidden="1"/>
    <row r="7533" s="211" customFormat="1" hidden="1"/>
    <row r="7534" s="211" customFormat="1" hidden="1"/>
    <row r="7535" s="211" customFormat="1" hidden="1"/>
    <row r="7536" s="211" customFormat="1" hidden="1"/>
    <row r="7537" s="211" customFormat="1" hidden="1"/>
    <row r="7538" s="211" customFormat="1" hidden="1"/>
    <row r="7539" s="211" customFormat="1" hidden="1"/>
    <row r="7540" s="211" customFormat="1" hidden="1"/>
    <row r="7541" s="211" customFormat="1" hidden="1"/>
    <row r="7542" s="211" customFormat="1" hidden="1"/>
    <row r="7543" s="211" customFormat="1" hidden="1"/>
    <row r="7544" s="211" customFormat="1" hidden="1"/>
    <row r="7545" s="211" customFormat="1" hidden="1"/>
    <row r="7546" s="211" customFormat="1" hidden="1"/>
    <row r="7547" s="211" customFormat="1" hidden="1"/>
    <row r="7548" s="211" customFormat="1" hidden="1"/>
    <row r="7549" s="211" customFormat="1" hidden="1"/>
    <row r="7550" s="211" customFormat="1" hidden="1"/>
    <row r="7551" s="211" customFormat="1" hidden="1"/>
    <row r="7552" s="211" customFormat="1" hidden="1"/>
    <row r="7553" s="211" customFormat="1" hidden="1"/>
    <row r="7554" s="211" customFormat="1" hidden="1"/>
    <row r="7555" s="211" customFormat="1" hidden="1"/>
    <row r="7556" s="211" customFormat="1" hidden="1"/>
    <row r="7557" s="211" customFormat="1" hidden="1"/>
    <row r="7558" s="211" customFormat="1" hidden="1"/>
    <row r="7559" s="211" customFormat="1" hidden="1"/>
    <row r="7560" s="211" customFormat="1" hidden="1"/>
    <row r="7561" s="211" customFormat="1" hidden="1"/>
    <row r="7562" s="211" customFormat="1" hidden="1"/>
    <row r="7563" s="211" customFormat="1" hidden="1"/>
    <row r="7564" s="211" customFormat="1" hidden="1"/>
    <row r="7565" s="211" customFormat="1" hidden="1"/>
    <row r="7566" s="211" customFormat="1" hidden="1"/>
    <row r="7567" s="211" customFormat="1" hidden="1"/>
    <row r="7568" s="211" customFormat="1" hidden="1"/>
    <row r="7569" s="211" customFormat="1" hidden="1"/>
    <row r="7570" s="211" customFormat="1" hidden="1"/>
    <row r="7571" s="211" customFormat="1" hidden="1"/>
    <row r="7572" s="211" customFormat="1" hidden="1"/>
    <row r="7573" s="211" customFormat="1" hidden="1"/>
    <row r="7574" s="211" customFormat="1" hidden="1"/>
    <row r="7575" s="211" customFormat="1" hidden="1"/>
    <row r="7576" s="211" customFormat="1" hidden="1"/>
    <row r="7577" s="211" customFormat="1" hidden="1"/>
    <row r="7578" s="211" customFormat="1" hidden="1"/>
    <row r="7579" s="211" customFormat="1" hidden="1"/>
    <row r="7580" s="211" customFormat="1" hidden="1"/>
    <row r="7581" s="211" customFormat="1" hidden="1"/>
    <row r="7582" s="211" customFormat="1" hidden="1"/>
    <row r="7583" s="211" customFormat="1" hidden="1"/>
    <row r="7584" s="211" customFormat="1" hidden="1"/>
    <row r="7585" s="211" customFormat="1" hidden="1"/>
    <row r="7586" s="211" customFormat="1" hidden="1"/>
    <row r="7587" s="211" customFormat="1" hidden="1"/>
    <row r="7588" s="211" customFormat="1" hidden="1"/>
    <row r="7589" s="211" customFormat="1" hidden="1"/>
    <row r="7590" s="211" customFormat="1" hidden="1"/>
    <row r="7591" s="211" customFormat="1" hidden="1"/>
    <row r="7592" s="211" customFormat="1" hidden="1"/>
    <row r="7593" s="211" customFormat="1" hidden="1"/>
    <row r="7594" s="211" customFormat="1" hidden="1"/>
    <row r="7595" s="211" customFormat="1" hidden="1"/>
    <row r="7596" s="211" customFormat="1" hidden="1"/>
    <row r="7597" s="211" customFormat="1" hidden="1"/>
    <row r="7598" s="211" customFormat="1" hidden="1"/>
    <row r="7599" s="211" customFormat="1" hidden="1"/>
    <row r="7600" s="211" customFormat="1" hidden="1"/>
    <row r="7601" s="211" customFormat="1" hidden="1"/>
    <row r="7602" s="211" customFormat="1" hidden="1"/>
    <row r="7603" s="211" customFormat="1" hidden="1"/>
    <row r="7604" s="211" customFormat="1" hidden="1"/>
    <row r="7605" s="211" customFormat="1" hidden="1"/>
    <row r="7606" s="211" customFormat="1" hidden="1"/>
    <row r="7607" s="211" customFormat="1" hidden="1"/>
    <row r="7608" s="211" customFormat="1" hidden="1"/>
    <row r="7609" s="211" customFormat="1" hidden="1"/>
    <row r="7610" s="211" customFormat="1" hidden="1"/>
    <row r="7611" s="211" customFormat="1" hidden="1"/>
    <row r="7612" s="211" customFormat="1" hidden="1"/>
    <row r="7613" s="211" customFormat="1" hidden="1"/>
    <row r="7614" s="211" customFormat="1" hidden="1"/>
    <row r="7615" s="211" customFormat="1" hidden="1"/>
    <row r="7616" s="211" customFormat="1" hidden="1"/>
    <row r="7617" s="211" customFormat="1" hidden="1"/>
    <row r="7618" s="211" customFormat="1" hidden="1"/>
    <row r="7619" s="211" customFormat="1" hidden="1"/>
    <row r="7620" s="211" customFormat="1" hidden="1"/>
    <row r="7621" s="211" customFormat="1" hidden="1"/>
    <row r="7622" s="211" customFormat="1" hidden="1"/>
    <row r="7623" s="211" customFormat="1" hidden="1"/>
    <row r="7624" s="211" customFormat="1" hidden="1"/>
    <row r="7625" s="211" customFormat="1" hidden="1"/>
    <row r="7626" s="211" customFormat="1" hidden="1"/>
    <row r="7627" s="211" customFormat="1" hidden="1"/>
    <row r="7628" s="211" customFormat="1" hidden="1"/>
    <row r="7629" s="211" customFormat="1" hidden="1"/>
    <row r="7630" s="211" customFormat="1" hidden="1"/>
    <row r="7631" s="211" customFormat="1" hidden="1"/>
    <row r="7632" s="211" customFormat="1" hidden="1"/>
    <row r="7633" s="211" customFormat="1" hidden="1"/>
    <row r="7634" s="211" customFormat="1" hidden="1"/>
    <row r="7635" s="211" customFormat="1" hidden="1"/>
    <row r="7636" s="211" customFormat="1" hidden="1"/>
    <row r="7637" s="211" customFormat="1" hidden="1"/>
    <row r="7638" s="211" customFormat="1" hidden="1"/>
    <row r="7639" s="211" customFormat="1" hidden="1"/>
    <row r="7640" s="211" customFormat="1" hidden="1"/>
    <row r="7641" s="211" customFormat="1" hidden="1"/>
    <row r="7642" s="211" customFormat="1" hidden="1"/>
    <row r="7643" s="211" customFormat="1" hidden="1"/>
    <row r="7644" s="211" customFormat="1" hidden="1"/>
    <row r="7645" s="211" customFormat="1" hidden="1"/>
    <row r="7646" s="211" customFormat="1" hidden="1"/>
    <row r="7647" s="211" customFormat="1" hidden="1"/>
    <row r="7648" s="211" customFormat="1" hidden="1"/>
    <row r="7649" s="211" customFormat="1" hidden="1"/>
    <row r="7650" s="211" customFormat="1" hidden="1"/>
    <row r="7651" s="211" customFormat="1" hidden="1"/>
    <row r="7652" s="211" customFormat="1" hidden="1"/>
    <row r="7653" s="211" customFormat="1" hidden="1"/>
    <row r="7654" s="211" customFormat="1" hidden="1"/>
    <row r="7655" s="211" customFormat="1" hidden="1"/>
    <row r="7656" s="211" customFormat="1" hidden="1"/>
    <row r="7657" s="211" customFormat="1" hidden="1"/>
    <row r="7658" s="211" customFormat="1" hidden="1"/>
    <row r="7659" s="211" customFormat="1" hidden="1"/>
    <row r="7660" s="211" customFormat="1" hidden="1"/>
    <row r="7661" s="211" customFormat="1" hidden="1"/>
    <row r="7662" s="211" customFormat="1" hidden="1"/>
    <row r="7663" s="211" customFormat="1" hidden="1"/>
    <row r="7664" s="211" customFormat="1" hidden="1"/>
    <row r="7665" s="211" customFormat="1" hidden="1"/>
    <row r="7666" s="211" customFormat="1" hidden="1"/>
    <row r="7667" s="211" customFormat="1" hidden="1"/>
    <row r="7668" s="211" customFormat="1" hidden="1"/>
    <row r="7669" s="211" customFormat="1" hidden="1"/>
    <row r="7670" s="211" customFormat="1" hidden="1"/>
    <row r="7671" s="211" customFormat="1" hidden="1"/>
    <row r="7672" s="211" customFormat="1" hidden="1"/>
    <row r="7673" s="211" customFormat="1" hidden="1"/>
    <row r="7674" s="211" customFormat="1" hidden="1"/>
    <row r="7675" s="211" customFormat="1" hidden="1"/>
    <row r="7676" s="211" customFormat="1" hidden="1"/>
    <row r="7677" s="211" customFormat="1" hidden="1"/>
    <row r="7678" s="211" customFormat="1" hidden="1"/>
    <row r="7679" s="211" customFormat="1" hidden="1"/>
    <row r="7680" s="211" customFormat="1" hidden="1"/>
    <row r="7681" s="211" customFormat="1" hidden="1"/>
    <row r="7682" s="211" customFormat="1" hidden="1"/>
    <row r="7683" s="211" customFormat="1" hidden="1"/>
    <row r="7684" s="211" customFormat="1" hidden="1"/>
    <row r="7685" s="211" customFormat="1" hidden="1"/>
    <row r="7686" s="211" customFormat="1" hidden="1"/>
    <row r="7687" s="211" customFormat="1" hidden="1"/>
    <row r="7688" s="211" customFormat="1" hidden="1"/>
    <row r="7689" s="211" customFormat="1" hidden="1"/>
    <row r="7690" s="211" customFormat="1" hidden="1"/>
    <row r="7691" s="211" customFormat="1" hidden="1"/>
    <row r="7692" s="211" customFormat="1" hidden="1"/>
    <row r="7693" s="211" customFormat="1" hidden="1"/>
    <row r="7694" s="211" customFormat="1" hidden="1"/>
    <row r="7695" s="211" customFormat="1" hidden="1"/>
    <row r="7696" s="211" customFormat="1" hidden="1"/>
    <row r="7697" s="211" customFormat="1" hidden="1"/>
    <row r="7698" s="211" customFormat="1" hidden="1"/>
    <row r="7699" s="211" customFormat="1" hidden="1"/>
    <row r="7700" s="211" customFormat="1" hidden="1"/>
    <row r="7701" s="211" customFormat="1" hidden="1"/>
    <row r="7702" s="211" customFormat="1" hidden="1"/>
    <row r="7703" s="211" customFormat="1" hidden="1"/>
    <row r="7704" s="211" customFormat="1" hidden="1"/>
    <row r="7705" s="211" customFormat="1" hidden="1"/>
    <row r="7706" s="211" customFormat="1" hidden="1"/>
    <row r="7707" s="211" customFormat="1" hidden="1"/>
    <row r="7708" s="211" customFormat="1" hidden="1"/>
    <row r="7709" s="211" customFormat="1" hidden="1"/>
    <row r="7710" s="211" customFormat="1" hidden="1"/>
    <row r="7711" s="211" customFormat="1" hidden="1"/>
    <row r="7712" s="211" customFormat="1" hidden="1"/>
    <row r="7713" s="211" customFormat="1" hidden="1"/>
    <row r="7714" s="211" customFormat="1" hidden="1"/>
    <row r="7715" s="211" customFormat="1" hidden="1"/>
    <row r="7716" s="211" customFormat="1" hidden="1"/>
    <row r="7717" s="211" customFormat="1" hidden="1"/>
    <row r="7718" s="211" customFormat="1" hidden="1"/>
    <row r="7719" s="211" customFormat="1" hidden="1"/>
    <row r="7720" s="211" customFormat="1" hidden="1"/>
    <row r="7721" s="211" customFormat="1" hidden="1"/>
    <row r="7722" s="211" customFormat="1" hidden="1"/>
    <row r="7723" s="211" customFormat="1" hidden="1"/>
    <row r="7724" s="211" customFormat="1" hidden="1"/>
    <row r="7725" s="211" customFormat="1" hidden="1"/>
    <row r="7726" s="211" customFormat="1" hidden="1"/>
    <row r="7727" s="211" customFormat="1" hidden="1"/>
    <row r="7728" s="211" customFormat="1" hidden="1"/>
    <row r="7729" s="211" customFormat="1" hidden="1"/>
    <row r="7730" s="211" customFormat="1" hidden="1"/>
    <row r="7731" s="211" customFormat="1" hidden="1"/>
    <row r="7732" s="211" customFormat="1" hidden="1"/>
    <row r="7733" s="211" customFormat="1" hidden="1"/>
    <row r="7734" s="211" customFormat="1" hidden="1"/>
    <row r="7735" s="211" customFormat="1" hidden="1"/>
    <row r="7736" s="211" customFormat="1" hidden="1"/>
    <row r="7737" s="211" customFormat="1" hidden="1"/>
    <row r="7738" s="211" customFormat="1" hidden="1"/>
    <row r="7739" s="211" customFormat="1" hidden="1"/>
    <row r="7740" s="211" customFormat="1" hidden="1"/>
    <row r="7741" s="211" customFormat="1" hidden="1"/>
    <row r="7742" s="211" customFormat="1" hidden="1"/>
    <row r="7743" s="211" customFormat="1" hidden="1"/>
    <row r="7744" s="211" customFormat="1" hidden="1"/>
    <row r="7745" s="211" customFormat="1" hidden="1"/>
    <row r="7746" s="211" customFormat="1" hidden="1"/>
    <row r="7747" s="211" customFormat="1" hidden="1"/>
    <row r="7748" s="211" customFormat="1" hidden="1"/>
    <row r="7749" s="211" customFormat="1" hidden="1"/>
    <row r="7750" s="211" customFormat="1" hidden="1"/>
    <row r="7751" s="211" customFormat="1" hidden="1"/>
    <row r="7752" s="211" customFormat="1" hidden="1"/>
    <row r="7753" s="211" customFormat="1" hidden="1"/>
    <row r="7754" s="211" customFormat="1" hidden="1"/>
    <row r="7755" s="211" customFormat="1" hidden="1"/>
    <row r="7756" s="211" customFormat="1" hidden="1"/>
    <row r="7757" s="211" customFormat="1" hidden="1"/>
    <row r="7758" s="211" customFormat="1" hidden="1"/>
    <row r="7759" s="211" customFormat="1" hidden="1"/>
    <row r="7760" s="211" customFormat="1" hidden="1"/>
    <row r="7761" s="211" customFormat="1" hidden="1"/>
    <row r="7762" s="211" customFormat="1" hidden="1"/>
    <row r="7763" s="211" customFormat="1" hidden="1"/>
    <row r="7764" s="211" customFormat="1" hidden="1"/>
    <row r="7765" s="211" customFormat="1" hidden="1"/>
    <row r="7766" s="211" customFormat="1" hidden="1"/>
    <row r="7767" s="211" customFormat="1" hidden="1"/>
    <row r="7768" s="211" customFormat="1" hidden="1"/>
    <row r="7769" s="211" customFormat="1" hidden="1"/>
    <row r="7770" s="211" customFormat="1" hidden="1"/>
    <row r="7771" s="211" customFormat="1" hidden="1"/>
    <row r="7772" s="211" customFormat="1" hidden="1"/>
    <row r="7773" s="211" customFormat="1" hidden="1"/>
    <row r="7774" s="211" customFormat="1" hidden="1"/>
    <row r="7775" s="211" customFormat="1" hidden="1"/>
    <row r="7776" s="211" customFormat="1" hidden="1"/>
    <row r="7777" s="211" customFormat="1" hidden="1"/>
    <row r="7778" s="211" customFormat="1" hidden="1"/>
    <row r="7779" s="211" customFormat="1" hidden="1"/>
    <row r="7780" s="211" customFormat="1" hidden="1"/>
    <row r="7781" s="211" customFormat="1" hidden="1"/>
    <row r="7782" s="211" customFormat="1" hidden="1"/>
    <row r="7783" s="211" customFormat="1" hidden="1"/>
    <row r="7784" s="211" customFormat="1" hidden="1"/>
    <row r="7785" s="211" customFormat="1" hidden="1"/>
    <row r="7786" s="211" customFormat="1" hidden="1"/>
    <row r="7787" s="211" customFormat="1" hidden="1"/>
    <row r="7788" s="211" customFormat="1" hidden="1"/>
    <row r="7789" s="211" customFormat="1" hidden="1"/>
    <row r="7790" s="211" customFormat="1" hidden="1"/>
    <row r="7791" s="211" customFormat="1" hidden="1"/>
    <row r="7792" s="211" customFormat="1" hidden="1"/>
    <row r="7793" s="211" customFormat="1" hidden="1"/>
    <row r="7794" s="211" customFormat="1" hidden="1"/>
    <row r="7795" s="211" customFormat="1" hidden="1"/>
    <row r="7796" s="211" customFormat="1" hidden="1"/>
    <row r="7797" s="211" customFormat="1" hidden="1"/>
    <row r="7798" s="211" customFormat="1" hidden="1"/>
    <row r="7799" s="211" customFormat="1" hidden="1"/>
    <row r="7800" s="211" customFormat="1" hidden="1"/>
    <row r="7801" s="211" customFormat="1" hidden="1"/>
    <row r="7802" s="211" customFormat="1" hidden="1"/>
    <row r="7803" s="211" customFormat="1" hidden="1"/>
    <row r="7804" s="211" customFormat="1" hidden="1"/>
    <row r="7805" s="211" customFormat="1" hidden="1"/>
    <row r="7806" s="211" customFormat="1" hidden="1"/>
    <row r="7807" s="211" customFormat="1" hidden="1"/>
    <row r="7808" s="211" customFormat="1" hidden="1"/>
    <row r="7809" s="211" customFormat="1" hidden="1"/>
    <row r="7810" s="211" customFormat="1" hidden="1"/>
    <row r="7811" s="211" customFormat="1" hidden="1"/>
    <row r="7812" s="211" customFormat="1" hidden="1"/>
    <row r="7813" s="211" customFormat="1" hidden="1"/>
    <row r="7814" s="211" customFormat="1" hidden="1"/>
    <row r="7815" s="211" customFormat="1" hidden="1"/>
    <row r="7816" s="211" customFormat="1" hidden="1"/>
    <row r="7817" s="211" customFormat="1" hidden="1"/>
    <row r="7818" s="211" customFormat="1" hidden="1"/>
    <row r="7819" s="211" customFormat="1" hidden="1"/>
    <row r="7820" s="211" customFormat="1" hidden="1"/>
    <row r="7821" s="211" customFormat="1" hidden="1"/>
    <row r="7822" s="211" customFormat="1" hidden="1"/>
    <row r="7823" s="211" customFormat="1" hidden="1"/>
    <row r="7824" s="211" customFormat="1" hidden="1"/>
    <row r="7825" s="211" customFormat="1" hidden="1"/>
    <row r="7826" s="211" customFormat="1" hidden="1"/>
    <row r="7827" s="211" customFormat="1" hidden="1"/>
    <row r="7828" s="211" customFormat="1" hidden="1"/>
    <row r="7829" s="211" customFormat="1" hidden="1"/>
    <row r="7830" s="211" customFormat="1" hidden="1"/>
    <row r="7831" s="211" customFormat="1" hidden="1"/>
    <row r="7832" s="211" customFormat="1" hidden="1"/>
    <row r="7833" s="211" customFormat="1" hidden="1"/>
    <row r="7834" s="211" customFormat="1" hidden="1"/>
    <row r="7835" s="211" customFormat="1" hidden="1"/>
    <row r="7836" s="211" customFormat="1" hidden="1"/>
    <row r="7837" s="211" customFormat="1" hidden="1"/>
    <row r="7838" s="211" customFormat="1" hidden="1"/>
    <row r="7839" s="211" customFormat="1" hidden="1"/>
    <row r="7840" s="211" customFormat="1" hidden="1"/>
    <row r="7841" s="211" customFormat="1" hidden="1"/>
    <row r="7842" s="211" customFormat="1" hidden="1"/>
    <row r="7843" s="211" customFormat="1" hidden="1"/>
    <row r="7844" s="211" customFormat="1" hidden="1"/>
    <row r="7845" s="211" customFormat="1" hidden="1"/>
    <row r="7846" s="211" customFormat="1" hidden="1"/>
    <row r="7847" s="211" customFormat="1" hidden="1"/>
    <row r="7848" s="211" customFormat="1" hidden="1"/>
    <row r="7849" s="211" customFormat="1" hidden="1"/>
    <row r="7850" s="211" customFormat="1" hidden="1"/>
    <row r="7851" s="211" customFormat="1" hidden="1"/>
    <row r="7852" s="211" customFormat="1" hidden="1"/>
    <row r="7853" s="211" customFormat="1" hidden="1"/>
    <row r="7854" s="211" customFormat="1" hidden="1"/>
    <row r="7855" s="211" customFormat="1" hidden="1"/>
    <row r="7856" s="211" customFormat="1" hidden="1"/>
    <row r="7857" s="211" customFormat="1" hidden="1"/>
    <row r="7858" s="211" customFormat="1" hidden="1"/>
    <row r="7859" s="211" customFormat="1" hidden="1"/>
    <row r="7860" s="211" customFormat="1" hidden="1"/>
    <row r="7861" s="211" customFormat="1" hidden="1"/>
    <row r="7862" s="211" customFormat="1" hidden="1"/>
    <row r="7863" s="211" customFormat="1" hidden="1"/>
    <row r="7864" s="211" customFormat="1" hidden="1"/>
    <row r="7865" s="211" customFormat="1" hidden="1"/>
    <row r="7866" s="211" customFormat="1" hidden="1"/>
    <row r="7867" s="211" customFormat="1" hidden="1"/>
    <row r="7868" s="211" customFormat="1" hidden="1"/>
    <row r="7869" s="211" customFormat="1" hidden="1"/>
    <row r="7870" s="211" customFormat="1" hidden="1"/>
    <row r="7871" s="211" customFormat="1" hidden="1"/>
    <row r="7872" s="211" customFormat="1" hidden="1"/>
    <row r="7873" s="211" customFormat="1" hidden="1"/>
    <row r="7874" s="211" customFormat="1" hidden="1"/>
    <row r="7875" s="211" customFormat="1" hidden="1"/>
    <row r="7876" s="211" customFormat="1" hidden="1"/>
    <row r="7877" s="211" customFormat="1" hidden="1"/>
    <row r="7878" s="211" customFormat="1" hidden="1"/>
    <row r="7879" s="211" customFormat="1" hidden="1"/>
    <row r="7880" s="211" customFormat="1" hidden="1"/>
    <row r="7881" s="211" customFormat="1" hidden="1"/>
    <row r="7882" s="211" customFormat="1" hidden="1"/>
    <row r="7883" s="211" customFormat="1" hidden="1"/>
    <row r="7884" s="211" customFormat="1" hidden="1"/>
    <row r="7885" s="211" customFormat="1" hidden="1"/>
    <row r="7886" s="211" customFormat="1" hidden="1"/>
    <row r="7887" s="211" customFormat="1" hidden="1"/>
    <row r="7888" s="211" customFormat="1" hidden="1"/>
    <row r="7889" s="211" customFormat="1" hidden="1"/>
    <row r="7890" s="211" customFormat="1" hidden="1"/>
    <row r="7891" s="211" customFormat="1" hidden="1"/>
    <row r="7892" s="211" customFormat="1" hidden="1"/>
    <row r="7893" s="211" customFormat="1" hidden="1"/>
    <row r="7894" s="211" customFormat="1" hidden="1"/>
    <row r="7895" s="211" customFormat="1" hidden="1"/>
    <row r="7896" s="211" customFormat="1" hidden="1"/>
    <row r="7897" s="211" customFormat="1" hidden="1"/>
    <row r="7898" s="211" customFormat="1" hidden="1"/>
    <row r="7899" s="211" customFormat="1" hidden="1"/>
    <row r="7900" s="211" customFormat="1" hidden="1"/>
    <row r="7901" s="211" customFormat="1" hidden="1"/>
    <row r="7902" s="211" customFormat="1" hidden="1"/>
    <row r="7903" s="211" customFormat="1" hidden="1"/>
    <row r="7904" s="211" customFormat="1" hidden="1"/>
    <row r="7905" s="211" customFormat="1" hidden="1"/>
    <row r="7906" s="211" customFormat="1" hidden="1"/>
    <row r="7907" s="211" customFormat="1" hidden="1"/>
    <row r="7908" s="211" customFormat="1" hidden="1"/>
    <row r="7909" s="211" customFormat="1" hidden="1"/>
    <row r="7910" s="211" customFormat="1" hidden="1"/>
    <row r="7911" s="211" customFormat="1" hidden="1"/>
    <row r="7912" s="211" customFormat="1" hidden="1"/>
    <row r="7913" s="211" customFormat="1" hidden="1"/>
    <row r="7914" s="211" customFormat="1" hidden="1"/>
    <row r="7915" s="211" customFormat="1" hidden="1"/>
    <row r="7916" s="211" customFormat="1" hidden="1"/>
    <row r="7917" s="211" customFormat="1" hidden="1"/>
    <row r="7918" s="211" customFormat="1" hidden="1"/>
    <row r="7919" s="211" customFormat="1" hidden="1"/>
    <row r="7920" s="211" customFormat="1" hidden="1"/>
    <row r="7921" s="211" customFormat="1" hidden="1"/>
    <row r="7922" s="211" customFormat="1" hidden="1"/>
    <row r="7923" s="211" customFormat="1" hidden="1"/>
    <row r="7924" s="211" customFormat="1" hidden="1"/>
    <row r="7925" s="211" customFormat="1" hidden="1"/>
    <row r="7926" s="211" customFormat="1" hidden="1"/>
    <row r="7927" s="211" customFormat="1" hidden="1"/>
    <row r="7928" s="211" customFormat="1" hidden="1"/>
    <row r="7929" s="211" customFormat="1" hidden="1"/>
    <row r="7930" s="211" customFormat="1" hidden="1"/>
    <row r="7931" s="211" customFormat="1" hidden="1"/>
    <row r="7932" s="211" customFormat="1" hidden="1"/>
    <row r="7933" s="211" customFormat="1" hidden="1"/>
    <row r="7934" s="211" customFormat="1" hidden="1"/>
    <row r="7935" s="211" customFormat="1" hidden="1"/>
    <row r="7936" s="211" customFormat="1" hidden="1"/>
    <row r="7937" s="211" customFormat="1" hidden="1"/>
    <row r="7938" s="211" customFormat="1" hidden="1"/>
    <row r="7939" s="211" customFormat="1" hidden="1"/>
    <row r="7940" s="211" customFormat="1" hidden="1"/>
    <row r="7941" s="211" customFormat="1" hidden="1"/>
    <row r="7942" s="211" customFormat="1" hidden="1"/>
    <row r="7943" s="211" customFormat="1" hidden="1"/>
    <row r="7944" s="211" customFormat="1" hidden="1"/>
    <row r="7945" s="211" customFormat="1" hidden="1"/>
    <row r="7946" s="211" customFormat="1" hidden="1"/>
    <row r="7947" s="211" customFormat="1" hidden="1"/>
    <row r="7948" s="211" customFormat="1" hidden="1"/>
    <row r="7949" s="211" customFormat="1" hidden="1"/>
    <row r="7950" s="211" customFormat="1" hidden="1"/>
    <row r="7951" s="211" customFormat="1" hidden="1"/>
    <row r="7952" s="211" customFormat="1" hidden="1"/>
    <row r="7953" s="211" customFormat="1" hidden="1"/>
    <row r="7954" s="211" customFormat="1" hidden="1"/>
    <row r="7955" s="211" customFormat="1" hidden="1"/>
    <row r="7956" s="211" customFormat="1" hidden="1"/>
    <row r="7957" s="211" customFormat="1" hidden="1"/>
    <row r="7958" s="211" customFormat="1" hidden="1"/>
    <row r="7959" s="211" customFormat="1" hidden="1"/>
    <row r="7960" s="211" customFormat="1" hidden="1"/>
    <row r="7961" s="211" customFormat="1" hidden="1"/>
    <row r="7962" s="211" customFormat="1" hidden="1"/>
    <row r="7963" s="211" customFormat="1" hidden="1"/>
    <row r="7964" s="211" customFormat="1" hidden="1"/>
    <row r="7965" s="211" customFormat="1" hidden="1"/>
    <row r="7966" s="211" customFormat="1" hidden="1"/>
    <row r="7967" s="211" customFormat="1" hidden="1"/>
    <row r="7968" s="211" customFormat="1" hidden="1"/>
    <row r="7969" s="211" customFormat="1" hidden="1"/>
    <row r="7970" s="211" customFormat="1" hidden="1"/>
    <row r="7971" s="211" customFormat="1" hidden="1"/>
    <row r="7972" s="211" customFormat="1" hidden="1"/>
    <row r="7973" s="211" customFormat="1" hidden="1"/>
    <row r="7974" s="211" customFormat="1" hidden="1"/>
    <row r="7975" s="211" customFormat="1" hidden="1"/>
    <row r="7976" s="211" customFormat="1" hidden="1"/>
    <row r="7977" s="211" customFormat="1" hidden="1"/>
    <row r="7978" s="211" customFormat="1" hidden="1"/>
    <row r="7979" s="211" customFormat="1" hidden="1"/>
    <row r="7980" s="211" customFormat="1" hidden="1"/>
    <row r="7981" s="211" customFormat="1" hidden="1"/>
    <row r="7982" s="211" customFormat="1" hidden="1"/>
    <row r="7983" s="211" customFormat="1" hidden="1"/>
    <row r="7984" s="211" customFormat="1" hidden="1"/>
    <row r="7985" s="211" customFormat="1" hidden="1"/>
    <row r="7986" s="211" customFormat="1" hidden="1"/>
    <row r="7987" s="211" customFormat="1" hidden="1"/>
    <row r="7988" s="211" customFormat="1" hidden="1"/>
    <row r="7989" s="211" customFormat="1" hidden="1"/>
    <row r="7990" s="211" customFormat="1" hidden="1"/>
    <row r="7991" s="211" customFormat="1" hidden="1"/>
    <row r="7992" s="211" customFormat="1" hidden="1"/>
    <row r="7993" s="211" customFormat="1" hidden="1"/>
    <row r="7994" s="211" customFormat="1" hidden="1"/>
    <row r="7995" s="211" customFormat="1" hidden="1"/>
    <row r="7996" s="211" customFormat="1" hidden="1"/>
    <row r="7997" s="211" customFormat="1" hidden="1"/>
    <row r="7998" s="211" customFormat="1" hidden="1"/>
    <row r="7999" s="211" customFormat="1" hidden="1"/>
    <row r="8000" s="211" customFormat="1" hidden="1"/>
    <row r="8001" s="211" customFormat="1" hidden="1"/>
    <row r="8002" s="211" customFormat="1" hidden="1"/>
    <row r="8003" s="211" customFormat="1" hidden="1"/>
    <row r="8004" s="211" customFormat="1" hidden="1"/>
    <row r="8005" s="211" customFormat="1" hidden="1"/>
    <row r="8006" s="211" customFormat="1" hidden="1"/>
    <row r="8007" s="211" customFormat="1" hidden="1"/>
    <row r="8008" s="211" customFormat="1" hidden="1"/>
    <row r="8009" s="211" customFormat="1" hidden="1"/>
    <row r="8010" s="211" customFormat="1" hidden="1"/>
    <row r="8011" s="211" customFormat="1" hidden="1"/>
    <row r="8012" s="211" customFormat="1" hidden="1"/>
    <row r="8013" s="211" customFormat="1" hidden="1"/>
    <row r="8014" s="211" customFormat="1" hidden="1"/>
    <row r="8015" s="211" customFormat="1" hidden="1"/>
    <row r="8016" s="211" customFormat="1" hidden="1"/>
    <row r="8017" s="211" customFormat="1" hidden="1"/>
    <row r="8018" s="211" customFormat="1" hidden="1"/>
    <row r="8019" s="211" customFormat="1" hidden="1"/>
    <row r="8020" s="211" customFormat="1" hidden="1"/>
    <row r="8021" s="211" customFormat="1" hidden="1"/>
    <row r="8022" s="211" customFormat="1" hidden="1"/>
    <row r="8023" s="211" customFormat="1" hidden="1"/>
    <row r="8024" s="211" customFormat="1" hidden="1"/>
    <row r="8025" s="211" customFormat="1" hidden="1"/>
    <row r="8026" s="211" customFormat="1" hidden="1"/>
    <row r="8027" s="211" customFormat="1" hidden="1"/>
    <row r="8028" s="211" customFormat="1" hidden="1"/>
    <row r="8029" s="211" customFormat="1" hidden="1"/>
    <row r="8030" s="211" customFormat="1" hidden="1"/>
    <row r="8031" s="211" customFormat="1" hidden="1"/>
    <row r="8032" s="211" customFormat="1" hidden="1"/>
    <row r="8033" s="211" customFormat="1" hidden="1"/>
    <row r="8034" s="211" customFormat="1" hidden="1"/>
    <row r="8035" s="211" customFormat="1" hidden="1"/>
    <row r="8036" s="211" customFormat="1" hidden="1"/>
    <row r="8037" s="211" customFormat="1" hidden="1"/>
    <row r="8038" s="211" customFormat="1" hidden="1"/>
    <row r="8039" s="211" customFormat="1" hidden="1"/>
    <row r="8040" s="211" customFormat="1" hidden="1"/>
    <row r="8041" s="211" customFormat="1" hidden="1"/>
    <row r="8042" s="211" customFormat="1" hidden="1"/>
    <row r="8043" s="211" customFormat="1" hidden="1"/>
    <row r="8044" s="211" customFormat="1" hidden="1"/>
    <row r="8045" s="211" customFormat="1" hidden="1"/>
    <row r="8046" s="211" customFormat="1" hidden="1"/>
    <row r="8047" s="211" customFormat="1" hidden="1"/>
    <row r="8048" s="211" customFormat="1" hidden="1"/>
    <row r="8049" s="211" customFormat="1" hidden="1"/>
    <row r="8050" s="211" customFormat="1" hidden="1"/>
    <row r="8051" s="211" customFormat="1" hidden="1"/>
    <row r="8052" s="211" customFormat="1" hidden="1"/>
    <row r="8053" s="211" customFormat="1" hidden="1"/>
    <row r="8054" s="211" customFormat="1" hidden="1"/>
    <row r="8055" s="211" customFormat="1" hidden="1"/>
    <row r="8056" s="211" customFormat="1" hidden="1"/>
    <row r="8057" s="211" customFormat="1" hidden="1"/>
    <row r="8058" s="211" customFormat="1" hidden="1"/>
    <row r="8059" s="211" customFormat="1" hidden="1"/>
    <row r="8060" s="211" customFormat="1" hidden="1"/>
    <row r="8061" s="211" customFormat="1" hidden="1"/>
    <row r="8062" s="211" customFormat="1" hidden="1"/>
    <row r="8063" s="211" customFormat="1" hidden="1"/>
    <row r="8064" s="211" customFormat="1" hidden="1"/>
    <row r="8065" s="211" customFormat="1" hidden="1"/>
    <row r="8066" s="211" customFormat="1" hidden="1"/>
    <row r="8067" s="211" customFormat="1" hidden="1"/>
    <row r="8068" s="211" customFormat="1" hidden="1"/>
    <row r="8069" s="211" customFormat="1" hidden="1"/>
    <row r="8070" s="211" customFormat="1" hidden="1"/>
    <row r="8071" s="211" customFormat="1" hidden="1"/>
    <row r="8072" s="211" customFormat="1" hidden="1"/>
    <row r="8073" s="211" customFormat="1" hidden="1"/>
    <row r="8074" s="211" customFormat="1" hidden="1"/>
    <row r="8075" s="211" customFormat="1" hidden="1"/>
    <row r="8076" s="211" customFormat="1" hidden="1"/>
    <row r="8077" s="211" customFormat="1" hidden="1"/>
    <row r="8078" s="211" customFormat="1" hidden="1"/>
    <row r="8079" s="211" customFormat="1" hidden="1"/>
    <row r="8080" s="211" customFormat="1" hidden="1"/>
    <row r="8081" s="211" customFormat="1" hidden="1"/>
    <row r="8082" s="211" customFormat="1" hidden="1"/>
    <row r="8083" s="211" customFormat="1" hidden="1"/>
    <row r="8084" s="211" customFormat="1" hidden="1"/>
    <row r="8085" s="211" customFormat="1" hidden="1"/>
    <row r="8086" s="211" customFormat="1" hidden="1"/>
    <row r="8087" s="211" customFormat="1" hidden="1"/>
    <row r="8088" s="211" customFormat="1" hidden="1"/>
    <row r="8089" s="211" customFormat="1" hidden="1"/>
    <row r="8090" s="211" customFormat="1" hidden="1"/>
    <row r="8091" s="211" customFormat="1" hidden="1"/>
    <row r="8092" s="211" customFormat="1" hidden="1"/>
    <row r="8093" s="211" customFormat="1" hidden="1"/>
    <row r="8094" s="211" customFormat="1" hidden="1"/>
    <row r="8095" s="211" customFormat="1" hidden="1"/>
    <row r="8096" s="211" customFormat="1" hidden="1"/>
    <row r="8097" s="211" customFormat="1" hidden="1"/>
    <row r="8098" s="211" customFormat="1" hidden="1"/>
    <row r="8099" s="211" customFormat="1" hidden="1"/>
    <row r="8100" s="211" customFormat="1" hidden="1"/>
    <row r="8101" s="211" customFormat="1" hidden="1"/>
    <row r="8102" s="211" customFormat="1" hidden="1"/>
    <row r="8103" s="211" customFormat="1" hidden="1"/>
    <row r="8104" s="211" customFormat="1" hidden="1"/>
    <row r="8105" s="211" customFormat="1" hidden="1"/>
    <row r="8106" s="211" customFormat="1" hidden="1"/>
    <row r="8107" s="211" customFormat="1" hidden="1"/>
    <row r="8108" s="211" customFormat="1" hidden="1"/>
    <row r="8109" s="211" customFormat="1" hidden="1"/>
    <row r="8110" s="211" customFormat="1" hidden="1"/>
    <row r="8111" s="211" customFormat="1" hidden="1"/>
    <row r="8112" s="211" customFormat="1" hidden="1"/>
    <row r="8113" s="211" customFormat="1" hidden="1"/>
    <row r="8114" s="211" customFormat="1" hidden="1"/>
    <row r="8115" s="211" customFormat="1" hidden="1"/>
    <row r="8116" s="211" customFormat="1" hidden="1"/>
    <row r="8117" s="211" customFormat="1" hidden="1"/>
    <row r="8118" s="211" customFormat="1" hidden="1"/>
    <row r="8119" s="211" customFormat="1" hidden="1"/>
    <row r="8120" s="211" customFormat="1" hidden="1"/>
    <row r="8121" s="211" customFormat="1" hidden="1"/>
    <row r="8122" s="211" customFormat="1" hidden="1"/>
    <row r="8123" s="211" customFormat="1" hidden="1"/>
    <row r="8124" s="211" customFormat="1" hidden="1"/>
    <row r="8125" s="211" customFormat="1" hidden="1"/>
    <row r="8126" s="211" customFormat="1" hidden="1"/>
    <row r="8127" s="211" customFormat="1" hidden="1"/>
    <row r="8128" s="211" customFormat="1" hidden="1"/>
    <row r="8129" s="211" customFormat="1" hidden="1"/>
    <row r="8130" s="211" customFormat="1" hidden="1"/>
    <row r="8131" s="211" customFormat="1" hidden="1"/>
    <row r="8132" s="211" customFormat="1" hidden="1"/>
    <row r="8133" s="211" customFormat="1" hidden="1"/>
    <row r="8134" s="211" customFormat="1" hidden="1"/>
    <row r="8135" s="211" customFormat="1" hidden="1"/>
    <row r="8136" s="211" customFormat="1" hidden="1"/>
    <row r="8137" s="211" customFormat="1" hidden="1"/>
    <row r="8138" s="211" customFormat="1" hidden="1"/>
    <row r="8139" s="211" customFormat="1" hidden="1"/>
    <row r="8140" s="211" customFormat="1" hidden="1"/>
    <row r="8141" s="211" customFormat="1" hidden="1"/>
    <row r="8142" s="211" customFormat="1" hidden="1"/>
    <row r="8143" s="211" customFormat="1" hidden="1"/>
    <row r="8144" s="211" customFormat="1" hidden="1"/>
    <row r="8145" s="211" customFormat="1" hidden="1"/>
    <row r="8146" s="211" customFormat="1" hidden="1"/>
    <row r="8147" s="211" customFormat="1" hidden="1"/>
    <row r="8148" s="211" customFormat="1" hidden="1"/>
    <row r="8149" s="211" customFormat="1" hidden="1"/>
    <row r="8150" s="211" customFormat="1" hidden="1"/>
    <row r="8151" s="211" customFormat="1" hidden="1"/>
    <row r="8152" s="211" customFormat="1" hidden="1"/>
    <row r="8153" s="211" customFormat="1" hidden="1"/>
    <row r="8154" s="211" customFormat="1" hidden="1"/>
    <row r="8155" s="211" customFormat="1" hidden="1"/>
    <row r="8156" s="211" customFormat="1" hidden="1"/>
    <row r="8157" s="211" customFormat="1" hidden="1"/>
    <row r="8158" s="211" customFormat="1" hidden="1"/>
    <row r="8159" s="211" customFormat="1" hidden="1"/>
    <row r="8160" s="211" customFormat="1" hidden="1"/>
    <row r="8161" s="211" customFormat="1" hidden="1"/>
    <row r="8162" s="211" customFormat="1" hidden="1"/>
    <row r="8163" s="211" customFormat="1" hidden="1"/>
    <row r="8164" s="211" customFormat="1" hidden="1"/>
    <row r="8165" s="211" customFormat="1" hidden="1"/>
    <row r="8166" s="211" customFormat="1" hidden="1"/>
    <row r="8167" s="211" customFormat="1" hidden="1"/>
    <row r="8168" s="211" customFormat="1" hidden="1"/>
    <row r="8169" s="211" customFormat="1" hidden="1"/>
    <row r="8170" s="211" customFormat="1" hidden="1"/>
    <row r="8171" s="211" customFormat="1" hidden="1"/>
    <row r="8172" s="211" customFormat="1" hidden="1"/>
    <row r="8173" s="211" customFormat="1" hidden="1"/>
    <row r="8174" s="211" customFormat="1" hidden="1"/>
    <row r="8175" s="211" customFormat="1" hidden="1"/>
    <row r="8176" s="211" customFormat="1" hidden="1"/>
    <row r="8177" s="211" customFormat="1" hidden="1"/>
    <row r="8178" s="211" customFormat="1" hidden="1"/>
    <row r="8179" s="211" customFormat="1" hidden="1"/>
    <row r="8180" s="211" customFormat="1" hidden="1"/>
    <row r="8181" s="211" customFormat="1" hidden="1"/>
    <row r="8182" s="211" customFormat="1" hidden="1"/>
    <row r="8183" s="211" customFormat="1" hidden="1"/>
    <row r="8184" s="211" customFormat="1" hidden="1"/>
    <row r="8185" s="211" customFormat="1" hidden="1"/>
    <row r="8186" s="211" customFormat="1" hidden="1"/>
    <row r="8187" s="211" customFormat="1" hidden="1"/>
    <row r="8188" s="211" customFormat="1" hidden="1"/>
    <row r="8189" s="211" customFormat="1" hidden="1"/>
    <row r="8190" s="211" customFormat="1" hidden="1"/>
    <row r="8191" s="211" customFormat="1" hidden="1"/>
    <row r="8192" s="211" customFormat="1" hidden="1"/>
    <row r="8193" s="211" customFormat="1" hidden="1"/>
    <row r="8194" s="211" customFormat="1" hidden="1"/>
    <row r="8195" s="211" customFormat="1" hidden="1"/>
    <row r="8196" s="211" customFormat="1" hidden="1"/>
    <row r="8197" s="211" customFormat="1" hidden="1"/>
    <row r="8198" s="211" customFormat="1" hidden="1"/>
    <row r="8199" s="211" customFormat="1" hidden="1"/>
    <row r="8200" s="211" customFormat="1" hidden="1"/>
    <row r="8201" s="211" customFormat="1" hidden="1"/>
    <row r="8202" s="211" customFormat="1" hidden="1"/>
    <row r="8203" s="211" customFormat="1" hidden="1"/>
    <row r="8204" s="211" customFormat="1" hidden="1"/>
    <row r="8205" s="211" customFormat="1" hidden="1"/>
    <row r="8206" s="211" customFormat="1" hidden="1"/>
    <row r="8207" s="211" customFormat="1" hidden="1"/>
    <row r="8208" s="211" customFormat="1" hidden="1"/>
    <row r="8209" s="211" customFormat="1" hidden="1"/>
    <row r="8210" s="211" customFormat="1" hidden="1"/>
    <row r="8211" s="211" customFormat="1" hidden="1"/>
    <row r="8212" s="211" customFormat="1" hidden="1"/>
    <row r="8213" s="211" customFormat="1" hidden="1"/>
    <row r="8214" s="211" customFormat="1" hidden="1"/>
    <row r="8215" s="211" customFormat="1" hidden="1"/>
    <row r="8216" s="211" customFormat="1" hidden="1"/>
    <row r="8217" s="211" customFormat="1" hidden="1"/>
    <row r="8218" s="211" customFormat="1" hidden="1"/>
    <row r="8219" s="211" customFormat="1" hidden="1"/>
    <row r="8220" s="211" customFormat="1" hidden="1"/>
    <row r="8221" s="211" customFormat="1" hidden="1"/>
    <row r="8222" s="211" customFormat="1" hidden="1"/>
    <row r="8223" s="211" customFormat="1" hidden="1"/>
    <row r="8224" s="211" customFormat="1" hidden="1"/>
    <row r="8225" s="211" customFormat="1" hidden="1"/>
    <row r="8226" s="211" customFormat="1" hidden="1"/>
    <row r="8227" s="211" customFormat="1" hidden="1"/>
    <row r="8228" s="211" customFormat="1" hidden="1"/>
    <row r="8229" s="211" customFormat="1" hidden="1"/>
    <row r="8230" s="211" customFormat="1" hidden="1"/>
    <row r="8231" s="211" customFormat="1" hidden="1"/>
    <row r="8232" s="211" customFormat="1" hidden="1"/>
    <row r="8233" s="211" customFormat="1" hidden="1"/>
    <row r="8234" s="211" customFormat="1" hidden="1"/>
    <row r="8235" s="211" customFormat="1" hidden="1"/>
    <row r="8236" s="211" customFormat="1" hidden="1"/>
    <row r="8237" s="211" customFormat="1" hidden="1"/>
    <row r="8238" s="211" customFormat="1" hidden="1"/>
    <row r="8239" s="211" customFormat="1" hidden="1"/>
    <row r="8240" s="211" customFormat="1" hidden="1"/>
    <row r="8241" s="211" customFormat="1" hidden="1"/>
    <row r="8242" s="211" customFormat="1" hidden="1"/>
    <row r="8243" s="211" customFormat="1" hidden="1"/>
    <row r="8244" s="211" customFormat="1" hidden="1"/>
    <row r="8245" s="211" customFormat="1" hidden="1"/>
    <row r="8246" s="211" customFormat="1" hidden="1"/>
    <row r="8247" s="211" customFormat="1" hidden="1"/>
    <row r="8248" s="211" customFormat="1" hidden="1"/>
    <row r="8249" s="211" customFormat="1" hidden="1"/>
    <row r="8250" s="211" customFormat="1" hidden="1"/>
    <row r="8251" s="211" customFormat="1" hidden="1"/>
    <row r="8252" s="211" customFormat="1" hidden="1"/>
    <row r="8253" s="211" customFormat="1" hidden="1"/>
    <row r="8254" s="211" customFormat="1" hidden="1"/>
    <row r="8255" s="211" customFormat="1" hidden="1"/>
    <row r="8256" s="211" customFormat="1" hidden="1"/>
    <row r="8257" s="211" customFormat="1" hidden="1"/>
    <row r="8258" s="211" customFormat="1" hidden="1"/>
    <row r="8259" s="211" customFormat="1" hidden="1"/>
    <row r="8260" s="211" customFormat="1" hidden="1"/>
    <row r="8261" s="211" customFormat="1" hidden="1"/>
    <row r="8262" s="211" customFormat="1" hidden="1"/>
    <row r="8263" s="211" customFormat="1" hidden="1"/>
    <row r="8264" s="211" customFormat="1" hidden="1"/>
    <row r="8265" s="211" customFormat="1" hidden="1"/>
    <row r="8266" s="211" customFormat="1" hidden="1"/>
    <row r="8267" s="211" customFormat="1" hidden="1"/>
    <row r="8268" s="211" customFormat="1" hidden="1"/>
    <row r="8269" s="211" customFormat="1" hidden="1"/>
    <row r="8270" s="211" customFormat="1" hidden="1"/>
    <row r="8271" s="211" customFormat="1" hidden="1"/>
    <row r="8272" s="211" customFormat="1" hidden="1"/>
    <row r="8273" s="211" customFormat="1" hidden="1"/>
    <row r="8274" s="211" customFormat="1" hidden="1"/>
    <row r="8275" s="211" customFormat="1" hidden="1"/>
    <row r="8276" s="211" customFormat="1" hidden="1"/>
    <row r="8277" s="211" customFormat="1" hidden="1"/>
    <row r="8278" s="211" customFormat="1" hidden="1"/>
    <row r="8279" s="211" customFormat="1" hidden="1"/>
    <row r="8280" s="211" customFormat="1" hidden="1"/>
    <row r="8281" s="211" customFormat="1" hidden="1"/>
    <row r="8282" s="211" customFormat="1" hidden="1"/>
    <row r="8283" s="211" customFormat="1" hidden="1"/>
    <row r="8284" s="211" customFormat="1" hidden="1"/>
    <row r="8285" s="211" customFormat="1" hidden="1"/>
    <row r="8286" s="211" customFormat="1" hidden="1"/>
    <row r="8287" s="211" customFormat="1" hidden="1"/>
    <row r="8288" s="211" customFormat="1" hidden="1"/>
    <row r="8289" s="211" customFormat="1" hidden="1"/>
    <row r="8290" s="211" customFormat="1" hidden="1"/>
    <row r="8291" s="211" customFormat="1" hidden="1"/>
    <row r="8292" s="211" customFormat="1" hidden="1"/>
    <row r="8293" s="211" customFormat="1" hidden="1"/>
    <row r="8294" s="211" customFormat="1" hidden="1"/>
    <row r="8295" s="211" customFormat="1" hidden="1"/>
    <row r="8296" s="211" customFormat="1" hidden="1"/>
    <row r="8297" s="211" customFormat="1" hidden="1"/>
    <row r="8298" s="211" customFormat="1" hidden="1"/>
    <row r="8299" s="211" customFormat="1" hidden="1"/>
    <row r="8300" s="211" customFormat="1" hidden="1"/>
    <row r="8301" s="211" customFormat="1" hidden="1"/>
    <row r="8302" s="211" customFormat="1" hidden="1"/>
    <row r="8303" s="211" customFormat="1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</sheetData>
  <sheetProtection password="DC05" sheet="1" objects="1" scenarios="1"/>
  <mergeCells count="68">
    <mergeCell ref="I43:L43"/>
    <mergeCell ref="I44:L44"/>
    <mergeCell ref="I34:L34"/>
    <mergeCell ref="I33:L33"/>
    <mergeCell ref="I27:L27"/>
    <mergeCell ref="I26:L26"/>
    <mergeCell ref="M2:N2"/>
    <mergeCell ref="P2:Q2"/>
    <mergeCell ref="J2:K2"/>
    <mergeCell ref="G4:H4"/>
    <mergeCell ref="G5:H5"/>
    <mergeCell ref="G12:H12"/>
    <mergeCell ref="G19:H19"/>
    <mergeCell ref="G26:H26"/>
    <mergeCell ref="O10:P10"/>
    <mergeCell ref="I12:L12"/>
    <mergeCell ref="I13:L13"/>
    <mergeCell ref="I19:L19"/>
    <mergeCell ref="I20:L20"/>
    <mergeCell ref="E2:F2"/>
    <mergeCell ref="G3:H3"/>
    <mergeCell ref="G13:H13"/>
    <mergeCell ref="G20:H20"/>
    <mergeCell ref="G2:H2"/>
    <mergeCell ref="G6:H6"/>
    <mergeCell ref="G7:H7"/>
    <mergeCell ref="G8:H8"/>
    <mergeCell ref="G9:H9"/>
    <mergeCell ref="G10:H10"/>
    <mergeCell ref="G11:H11"/>
    <mergeCell ref="G15:H15"/>
    <mergeCell ref="G16:H16"/>
    <mergeCell ref="G17:H17"/>
    <mergeCell ref="G18:H18"/>
    <mergeCell ref="A1:B1"/>
    <mergeCell ref="A15:A19"/>
    <mergeCell ref="A22:A26"/>
    <mergeCell ref="A36:A43"/>
    <mergeCell ref="A29:A33"/>
    <mergeCell ref="A4:A12"/>
    <mergeCell ref="G44:H44"/>
    <mergeCell ref="G33:H33"/>
    <mergeCell ref="G43:H43"/>
    <mergeCell ref="G34:H34"/>
    <mergeCell ref="G40:H40"/>
    <mergeCell ref="G41:H41"/>
    <mergeCell ref="G42:H42"/>
    <mergeCell ref="G32:H32"/>
    <mergeCell ref="G35:H35"/>
    <mergeCell ref="G36:H36"/>
    <mergeCell ref="G37:H37"/>
    <mergeCell ref="G38:H38"/>
    <mergeCell ref="S31:X31"/>
    <mergeCell ref="S35:X35"/>
    <mergeCell ref="S25:X25"/>
    <mergeCell ref="S14:X14"/>
    <mergeCell ref="G39:H39"/>
    <mergeCell ref="G28:H28"/>
    <mergeCell ref="G29:H29"/>
    <mergeCell ref="G30:H30"/>
    <mergeCell ref="G31:H31"/>
    <mergeCell ref="G27:H27"/>
    <mergeCell ref="G21:H21"/>
    <mergeCell ref="G22:H22"/>
    <mergeCell ref="G23:H23"/>
    <mergeCell ref="G24:H24"/>
    <mergeCell ref="G25:H25"/>
    <mergeCell ref="G14:H14"/>
  </mergeCells>
  <phoneticPr fontId="0" type="noConversion"/>
  <conditionalFormatting sqref="D28:D30 D4:D9 D11 D42 D32 D18 D14:D16 D25 D21:D23 D35:D40">
    <cfRule type="expression" dxfId="11324" priority="12" stopIfTrue="1">
      <formula>AND(C4&gt;0,D4=0)</formula>
    </cfRule>
  </conditionalFormatting>
  <conditionalFormatting sqref="O10">
    <cfRule type="expression" dxfId="11323" priority="15" stopIfTrue="1">
      <formula>AND(O10=0,T4&gt;0)</formula>
    </cfRule>
  </conditionalFormatting>
  <conditionalFormatting sqref="T15:X15">
    <cfRule type="expression" dxfId="11322" priority="30" stopIfTrue="1">
      <formula>AND(T4&gt;0,T15=0)</formula>
    </cfRule>
    <cfRule type="expression" dxfId="11321" priority="31" stopIfTrue="1">
      <formula>ISNA(MATCH(T15,Class_Val,0))</formula>
    </cfRule>
  </conditionalFormatting>
  <conditionalFormatting sqref="B4:C9 C11 B14:C16 C18 B21:C23 C25 B28:C30 C32 B35:C40 C42">
    <cfRule type="expression" dxfId="11320" priority="47" stopIfTrue="1">
      <formula>ISNA(MATCH(B4,Wpt_List,0))</formula>
    </cfRule>
  </conditionalFormatting>
  <conditionalFormatting sqref="T13:X13">
    <cfRule type="expression" dxfId="11319" priority="7">
      <formula>T13&gt;1670</formula>
    </cfRule>
  </conditionalFormatting>
  <conditionalFormatting sqref="B4:C4 I4 C11 I11 C14 I14 C18 I18 C21 I21 C25 I25 C28 I28 C32 I32 C35 I35 C42 I42">
    <cfRule type="cellIs" dxfId="11318" priority="4" operator="equal">
      <formula>0</formula>
    </cfRule>
  </conditionalFormatting>
  <conditionalFormatting sqref="T19:X19">
    <cfRule type="cellIs" dxfId="11317" priority="3" operator="equal">
      <formula>"O/L"</formula>
    </cfRule>
  </conditionalFormatting>
  <conditionalFormatting sqref="T30">
    <cfRule type="expression" dxfId="11316" priority="53" stopIfTrue="1">
      <formula>T30&gt;$T$19+1</formula>
    </cfRule>
  </conditionalFormatting>
  <conditionalFormatting sqref="U30">
    <cfRule type="expression" dxfId="11315" priority="54" stopIfTrue="1">
      <formula>U30&gt;$U$19+1</formula>
    </cfRule>
  </conditionalFormatting>
  <conditionalFormatting sqref="V30">
    <cfRule type="expression" dxfId="11314" priority="55" stopIfTrue="1">
      <formula>V30&gt;$V$19+1</formula>
    </cfRule>
  </conditionalFormatting>
  <conditionalFormatting sqref="W30">
    <cfRule type="expression" dxfId="11313" priority="56" stopIfTrue="1">
      <formula>W30&gt;$W$19+1</formula>
    </cfRule>
  </conditionalFormatting>
  <conditionalFormatting sqref="X30">
    <cfRule type="expression" dxfId="11312" priority="58" stopIfTrue="1">
      <formula>X30&gt;$X$19+1</formula>
    </cfRule>
  </conditionalFormatting>
  <conditionalFormatting sqref="R10">
    <cfRule type="expression" dxfId="11311" priority="24" stopIfTrue="1">
      <formula>AND(R10=0,T4&gt;0)</formula>
    </cfRule>
  </conditionalFormatting>
  <conditionalFormatting sqref="T17:X18">
    <cfRule type="expression" dxfId="11310" priority="2">
      <formula>T$15="PC2e"</formula>
    </cfRule>
    <cfRule type="cellIs" priority="1" stopIfTrue="1" operator="between">
      <formula>1</formula>
      <formula>50</formula>
    </cfRule>
  </conditionalFormatting>
  <dataValidations xWindow="149" yWindow="570" count="15">
    <dataValidation type="list" allowBlank="1" showInputMessage="1" showErrorMessage="1" errorTitle="QNH" error="Outside normal range" sqref="T18:X18">
      <formula1>Wind_Val</formula1>
    </dataValidation>
    <dataValidation type="whole" allowBlank="1" showInputMessage="1" showErrorMessage="1" errorTitle="Warning" error="You have selected a temperature outside of the AW139 Flight Manual limits!" sqref="T17:X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whole" allowBlank="1" showInputMessage="1" showErrorMessage="1" sqref="Z20:AA20">
      <formula1>0</formula1>
      <formula2>30</formula2>
    </dataValidation>
    <dataValidation type="list" allowBlank="1" showInputMessage="1" showErrorMessage="1" sqref="Z15:AA15">
      <formula1>class_RTOW</formula1>
    </dataValidation>
    <dataValidation type="list" showErrorMessage="1" errorTitle="Flight rules" error="select 5% or 10% " promptTitle="Flight rule" prompt="Select VFR or IFR to determine fuel requirement" sqref="R10">
      <formula1>Contingency</formula1>
    </dataValidation>
    <dataValidation type="whole" allowBlank="1" showInputMessage="1" showErrorMessage="1" sqref="O32 O25 O18 O42 O11">
      <formula1>-40</formula1>
      <formula2>40</formula2>
    </dataValidation>
    <dataValidation type="textLength" allowBlank="1" showInputMessage="1" showErrorMessage="1" errorTitle="Wind" error="example of format to use: 050 11" sqref="I32 I42 I11 I25 I18">
      <formula1>6</formula1>
      <formula2>6</formula2>
    </dataValidation>
    <dataValidation type="list" allowBlank="1" showInputMessage="1" showErrorMessage="1" sqref="B4 C32 B35 C28:C30 C25 B28 C21:C23 C18 B21 B14 C11 C14:C16 C4:C9 C35:C40 C42">
      <formula1>Wpt_List</formula1>
    </dataValidation>
    <dataValidation type="list" allowBlank="1" showErrorMessage="1" sqref="O10">
      <formula1>Reserve_Min</formula1>
    </dataValidation>
    <dataValidation type="whole" allowBlank="1" showInputMessage="1" showErrorMessage="1" sqref="S2">
      <formula1>0</formula1>
      <formula2>1000</formula2>
    </dataValidation>
    <dataValidation type="decimal" allowBlank="1" showInputMessage="1" showErrorMessage="1" errorTitle="Wind speed" error="Offshore requirement; 5, 10, 15, 20, 25 knots" sqref="Y18:AA18">
      <formula1>0</formula1>
      <formula2>30</formula2>
    </dataValidation>
    <dataValidation type="list" allowBlank="1" showInputMessage="1" showErrorMessage="1" sqref="T15:X15">
      <formula1>Class_Val</formula1>
    </dataValidation>
    <dataValidation type="textLength" allowBlank="1" showInputMessage="1" showErrorMessage="1" error="Wind must be entered using this format: 050 11" sqref="I14 I21 I28 I35 I4">
      <formula1>6</formula1>
      <formula2>6</formula2>
    </dataValidation>
    <dataValidation type="whole" allowBlank="1" showInputMessage="1" showErrorMessage="1" errorTitle="Warning" error="Wrong amount of fuel inserted!" sqref="T10:X12">
      <formula1>0</formula1>
      <formula2>1650</formula2>
    </dataValidation>
  </dataValidations>
  <printOptions horizontalCentered="1" verticalCentered="1" gridLinesSet="0"/>
  <pageMargins left="0.39370078740157483" right="0.19685039370078741" top="0.19685039370078741" bottom="0.19685039370078741" header="3.937007874015748E-2" footer="3.937007874015748E-2"/>
  <pageSetup paperSize="9" scale="65" orientation="landscape" horizontalDpi="4294967293" verticalDpi="360" r:id="rId1"/>
  <headerFooter alignWithMargins="0">
    <oddFooter>&amp;LPilot Signature: _______________________&amp;R&amp;G</oddFooter>
  </headerFooter>
  <ignoredErrors>
    <ignoredError sqref="B14 B21 B28 B35 I5:I9 I15:I16 I22:I23 I29:I30 I36:I40" unlockedFormula="1"/>
  </ignoredErrors>
  <legacyDrawing r:id="rId2"/>
  <legacyDrawingHF r:id="rId3"/>
  <controls>
    <control shapeId="193551" r:id="rId4" name="SaveFlightPlan"/>
    <control shapeId="193550" r:id="rId5" name="Clear5"/>
    <control shapeId="193549" r:id="rId6" name="Clear4"/>
    <control shapeId="193548" r:id="rId7" name="Clear3"/>
    <control shapeId="193547" r:id="rId8" name="Clear2"/>
    <control shapeId="193546" r:id="rId9" name="FrontPage"/>
    <control shapeId="193545" r:id="rId10" name="Eraser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A65536"/>
  <sheetViews>
    <sheetView showGridLines="0" showRowColHeaders="0" showZeros="0" zoomScale="80" zoomScaleNormal="80" workbookViewId="0">
      <pane ySplit="1" topLeftCell="A2" activePane="bottomLeft" state="frozen"/>
      <selection activeCell="T12" sqref="T12"/>
      <selection pane="bottomLeft" activeCell="T12" sqref="T12"/>
    </sheetView>
  </sheetViews>
  <sheetFormatPr baseColWidth="10" defaultColWidth="0" defaultRowHeight="12.75" zeroHeight="1"/>
  <cols>
    <col min="1" max="1" width="4" customWidth="1"/>
    <col min="2" max="6" width="9.5703125" customWidth="1"/>
    <col min="7" max="8" width="5.140625" customWidth="1"/>
    <col min="9" max="17" width="9.5703125" customWidth="1"/>
    <col min="18" max="18" width="10.28515625" customWidth="1"/>
    <col min="19" max="19" width="13.85546875" customWidth="1"/>
    <col min="20" max="24" width="9.5703125" customWidth="1"/>
    <col min="25" max="25" width="9.42578125" customWidth="1"/>
    <col min="26" max="26" width="3.85546875" customWidth="1"/>
    <col min="27" max="27" width="9.140625" hidden="1" customWidth="1"/>
    <col min="28" max="32" width="11.7109375" hidden="1" customWidth="1"/>
    <col min="33" max="38" width="11.42578125" hidden="1" customWidth="1"/>
    <col min="39" max="40" width="11.140625" hidden="1" customWidth="1"/>
    <col min="41" max="48" width="11.42578125" hidden="1" customWidth="1"/>
  </cols>
  <sheetData>
    <row r="1" spans="1:53" ht="39.75" customHeight="1" thickBot="1">
      <c r="A1" s="1138"/>
      <c r="B1" s="1139"/>
      <c r="C1" s="268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70"/>
      <c r="T1" s="269"/>
      <c r="U1" s="269"/>
      <c r="V1" s="269"/>
      <c r="W1" s="269"/>
      <c r="X1" s="269"/>
      <c r="Y1" s="594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</row>
    <row r="2" spans="1:53" ht="22.5" customHeight="1" thickTop="1" thickBot="1">
      <c r="A2" s="211"/>
      <c r="B2" s="1056">
        <f ca="1">FrontPage!F15</f>
        <v>42235</v>
      </c>
      <c r="C2" s="502" t="s">
        <v>73</v>
      </c>
      <c r="D2" s="758" t="str">
        <f>FrontPage!D5</f>
        <v>AZ128 (P)</v>
      </c>
      <c r="E2" s="1075" t="str">
        <f>FrontPage!F5</f>
        <v>AW139</v>
      </c>
      <c r="F2" s="1075"/>
      <c r="G2" s="1081">
        <f>RTOM!L2</f>
        <v>4768.8999999999996</v>
      </c>
      <c r="H2" s="1081"/>
      <c r="I2" s="502" t="s">
        <v>44</v>
      </c>
      <c r="J2" s="1080" t="str">
        <f>FrontPage!D7</f>
        <v>Enrique Arjona</v>
      </c>
      <c r="K2" s="1080"/>
      <c r="L2" s="502" t="s">
        <v>274</v>
      </c>
      <c r="M2" s="1080" t="str">
        <f>FrontPage!D9</f>
        <v>Sahavat Musayev</v>
      </c>
      <c r="N2" s="1080"/>
      <c r="O2" s="502" t="s">
        <v>275</v>
      </c>
      <c r="P2" s="1080">
        <f>FrontPage!D11</f>
        <v>0</v>
      </c>
      <c r="Q2" s="1080"/>
      <c r="R2" s="758"/>
      <c r="S2" s="879"/>
      <c r="T2" s="502"/>
      <c r="U2" s="503"/>
      <c r="V2" s="760" t="s">
        <v>1</v>
      </c>
      <c r="W2" s="504">
        <f>RTOM!L3</f>
        <v>195</v>
      </c>
      <c r="X2" s="504" t="str">
        <f>IF(RTOM!L4=FALSE,"LBS",IF(RTOM!L4=TRUE,"KGS",0))</f>
        <v>KGS</v>
      </c>
      <c r="Y2" s="505" t="str">
        <f>FrontPage!D13</f>
        <v>VFR</v>
      </c>
      <c r="Z2" s="20"/>
      <c r="AA2" s="23"/>
      <c r="AB2" s="24"/>
      <c r="AC2" s="20"/>
      <c r="AD2" s="20"/>
      <c r="AE2" s="85"/>
      <c r="AF2" s="85"/>
      <c r="AG2" s="42"/>
      <c r="AH2" s="24"/>
      <c r="AI2" s="20"/>
      <c r="AJ2" s="20"/>
      <c r="AK2" s="24"/>
      <c r="AL2" s="24"/>
      <c r="AM2" s="24"/>
      <c r="AN2" s="24"/>
      <c r="AO2" s="20"/>
      <c r="AP2" s="20"/>
      <c r="AQ2" s="20"/>
      <c r="AR2" s="20"/>
      <c r="AS2" s="20"/>
      <c r="AT2" s="20"/>
      <c r="AU2" s="20"/>
      <c r="AV2" s="20"/>
      <c r="AW2" s="48"/>
      <c r="AX2" s="20"/>
      <c r="AY2" s="20"/>
      <c r="AZ2" s="20"/>
      <c r="BA2" s="20"/>
    </row>
    <row r="3" spans="1:53" ht="18.75" customHeight="1" thickTop="1">
      <c r="A3" s="761"/>
      <c r="B3" s="409" t="s">
        <v>23</v>
      </c>
      <c r="C3" s="409" t="s">
        <v>24</v>
      </c>
      <c r="D3" s="409" t="s">
        <v>25</v>
      </c>
      <c r="E3" s="409" t="s">
        <v>26</v>
      </c>
      <c r="F3" s="409" t="s">
        <v>27</v>
      </c>
      <c r="G3" s="1131" t="s">
        <v>31</v>
      </c>
      <c r="H3" s="1132"/>
      <c r="I3" s="409" t="s">
        <v>45</v>
      </c>
      <c r="J3" s="409" t="s">
        <v>14</v>
      </c>
      <c r="K3" s="409" t="s">
        <v>35</v>
      </c>
      <c r="L3" s="409" t="s">
        <v>29</v>
      </c>
      <c r="M3" s="533" t="s">
        <v>30</v>
      </c>
      <c r="N3" s="409" t="s">
        <v>12</v>
      </c>
      <c r="O3" s="410" t="s">
        <v>314</v>
      </c>
      <c r="P3" s="409" t="s">
        <v>71</v>
      </c>
      <c r="Q3" s="409" t="s">
        <v>315</v>
      </c>
      <c r="R3" s="411" t="s">
        <v>316</v>
      </c>
      <c r="S3" s="472" t="s">
        <v>23</v>
      </c>
      <c r="T3" s="395" t="str">
        <f>IF(B4&gt;0,B4,0)</f>
        <v>UBTT</v>
      </c>
      <c r="U3" s="396">
        <f>IF(B11&gt;0,B11,0)</f>
        <v>0</v>
      </c>
      <c r="V3" s="396">
        <f>IF(B18&gt;0,B18,0)</f>
        <v>0</v>
      </c>
      <c r="W3" s="396">
        <f>IF(B25&gt;0,B25,0)</f>
        <v>0</v>
      </c>
      <c r="X3" s="396">
        <f>IF(B32&gt;0,B32,0)</f>
        <v>0</v>
      </c>
      <c r="Y3" s="397">
        <f>IF(B39&gt;0,B39,0)</f>
        <v>0</v>
      </c>
      <c r="Z3" s="21"/>
      <c r="AA3" s="24"/>
      <c r="AB3" s="23"/>
      <c r="AC3" s="20"/>
      <c r="AD3" s="20"/>
      <c r="AE3" s="20"/>
      <c r="AF3" s="24"/>
      <c r="AG3" s="48"/>
      <c r="AH3" s="48"/>
      <c r="AI3" s="48"/>
      <c r="AJ3" s="48"/>
      <c r="AK3" s="48"/>
      <c r="AL3" s="48"/>
      <c r="AM3" s="24"/>
      <c r="AN3" s="24"/>
      <c r="AO3" s="20"/>
      <c r="AP3" s="20"/>
      <c r="AQ3" s="20"/>
      <c r="AR3" s="20"/>
      <c r="AS3" s="20"/>
      <c r="AT3" s="20"/>
      <c r="AU3" s="20"/>
      <c r="AV3" s="20"/>
      <c r="AW3" s="23"/>
      <c r="AX3" s="20"/>
      <c r="AY3" s="20"/>
      <c r="AZ3" s="20"/>
      <c r="BA3" s="20"/>
    </row>
    <row r="4" spans="1:53" ht="18.75" customHeight="1">
      <c r="A4" s="1116" t="str">
        <f>IF(B4&gt;0,CONCATENATE("LEG ",P53),0)</f>
        <v>LEG 1</v>
      </c>
      <c r="B4" s="225" t="s">
        <v>237</v>
      </c>
      <c r="C4" s="762"/>
      <c r="D4" s="226"/>
      <c r="E4" s="223">
        <f>IF(C4=0,0,distance(VLOOKUP(B4,Wpt_Table,3,FALSE),VLOOKUP(B4,Wpt_Table,4,FALSE),VLOOKUP(C4,Wpt_Table,3,FALSE),VLOOKUP(C4,Wpt_Table,4,FALSE)))</f>
        <v>0</v>
      </c>
      <c r="F4" s="763">
        <f>IF(C4=0,0,TRACK(VLOOKUP(B4,Wpt_Table,3,FALSE),VLOOKUP(B4,Wpt_Table,4,FALSE),VLOOKUP(C4,Wpt_Table,3,FALSE),VLOOKUP(C4,Wpt_Table,4,FALSE)))</f>
        <v>0</v>
      </c>
      <c r="G4" s="1096">
        <f>IF(OR(C4=0,H4&lt;&gt;""),0,VLOOKUP($E$2,Type_Data,5,FALSE))</f>
        <v>0</v>
      </c>
      <c r="H4" s="1097"/>
      <c r="I4" s="638"/>
      <c r="J4" s="232">
        <f xml:space="preserve"> IF(C4=0,0,GS(IF(H4&gt;0,H4,G4),F4,I4))</f>
        <v>0</v>
      </c>
      <c r="K4" s="763">
        <f>IF(C4=0,0,HEADING(F4,IF(G4=0,H4,G4),I4,VLOOKUP(B4,Wpt_Table,5,FALSE)))</f>
        <v>0</v>
      </c>
      <c r="L4" s="764">
        <f>IF(C4=0,0,(E4/J4)*"1:00"+MAXA((D4-T16)/1000*"0:00:30","0:02:00"))</f>
        <v>0</v>
      </c>
      <c r="M4" s="765"/>
      <c r="N4" s="766"/>
      <c r="O4" s="223">
        <f>IF(C4=0,0,Bingo_fuel(SUM(E5:$E$6),J4,$T$8,$R$7,VLOOKUP($E$2,Type_Data,3,FALSE),$T$5,$U$13-$U$12,$T$7))</f>
        <v>0</v>
      </c>
      <c r="P4" s="767"/>
      <c r="Q4" s="768"/>
      <c r="R4" s="769"/>
      <c r="S4" s="455" t="s">
        <v>24</v>
      </c>
      <c r="T4" s="215">
        <f>IF(C6&gt;0,C6,IF(C5&gt;0,C5,IF(C4&gt;0,C4,0)))</f>
        <v>0</v>
      </c>
      <c r="U4" s="216">
        <f>IF(C13&gt;0,C13,IF(C12&gt;0,C12,IF(C11&gt;0,C11,0)))</f>
        <v>0</v>
      </c>
      <c r="V4" s="216">
        <f>IF(C20&gt;0,C20,IF(C19&gt;0,C19,IF(C18&gt;0,C18,0)))</f>
        <v>0</v>
      </c>
      <c r="W4" s="216">
        <f>IF(C27&gt;0,C27,IF(C26&gt;0,C26,IF(C25&gt;0,C25,0)))</f>
        <v>0</v>
      </c>
      <c r="X4" s="216">
        <f>IF(C34&gt;0,C34,IF(C33&gt;0,C33,IF(C32&gt;0,C32,0)))</f>
        <v>0</v>
      </c>
      <c r="Y4" s="217">
        <f>IF(C41&gt;0,C41,IF(C40&gt;0,C40,IF(C39&gt;0,C39,0)))</f>
        <v>0</v>
      </c>
      <c r="Z4" s="20"/>
      <c r="AA4" s="23"/>
      <c r="AB4" s="23"/>
      <c r="AC4" s="20"/>
      <c r="AD4" s="20"/>
      <c r="AE4" s="42"/>
      <c r="AF4" s="40"/>
      <c r="AG4" s="23"/>
      <c r="AH4" s="23"/>
      <c r="AI4" s="23"/>
      <c r="AJ4" s="23"/>
      <c r="AK4" s="23"/>
      <c r="AL4" s="23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0"/>
      <c r="AY4" s="20"/>
      <c r="AZ4" s="20"/>
      <c r="BA4" s="20"/>
    </row>
    <row r="5" spans="1:53" ht="18.75" customHeight="1">
      <c r="A5" s="1116"/>
      <c r="B5" s="227">
        <f>IF(C5=0,0,C4)</f>
        <v>0</v>
      </c>
      <c r="C5" s="762"/>
      <c r="D5" s="226"/>
      <c r="E5" s="223">
        <f>IF(C5=0,0,distance(VLOOKUP(B5,Wpt_Table,3,FALSE),VLOOKUP(B5,Wpt_Table,4,FALSE),VLOOKUP(C5,Wpt_Table,3,FALSE),VLOOKUP(C5,Wpt_Table,4,FALSE)))</f>
        <v>0</v>
      </c>
      <c r="F5" s="763">
        <f>IF(C5=0,0,TRACK(VLOOKUP(B5,Wpt_Table,3,FALSE),VLOOKUP(B5,Wpt_Table,4,FALSE),VLOOKUP(C5,Wpt_Table,3,FALSE),VLOOKUP(C5,Wpt_Table,4,FALSE)))</f>
        <v>0</v>
      </c>
      <c r="G5" s="1096">
        <f>IF(OR(C5=0,H5&gt;0),0,VLOOKUP($E$2,Type_Data,5,FALSE))</f>
        <v>0</v>
      </c>
      <c r="H5" s="1097"/>
      <c r="I5" s="216">
        <f>IF(C5=0,0,$I$4)</f>
        <v>0</v>
      </c>
      <c r="J5" s="232">
        <f xml:space="preserve"> IF(C5=0,0,GS(IF(H5&gt;0,H5,G5),F5,I5))</f>
        <v>0</v>
      </c>
      <c r="K5" s="763">
        <f>IF(C5=0,0,HEADING(F5,IF(G5=0,H5,G5),I5,VLOOKUP(B5,Wpt_Table,5,FALSE)))</f>
        <v>0</v>
      </c>
      <c r="L5" s="764">
        <f>IF(B5=0,0,(E5/J5)*"1:00"+IF(D5&gt;D4,"0:00:30"/1000*(D5-D4),0))</f>
        <v>0</v>
      </c>
      <c r="M5" s="765"/>
      <c r="N5" s="766"/>
      <c r="O5" s="223">
        <f>IF(C5=0,0,Bingo_fuel(SUM(E6:$E$6),J5,$T$8,$R$7,VLOOKUP($E$2,Type_Data,3,FALSE),$T$5,$U$13-$U$12,$T$7))</f>
        <v>0</v>
      </c>
      <c r="P5" s="767"/>
      <c r="Q5" s="766"/>
      <c r="R5" s="769"/>
      <c r="S5" s="453" t="s">
        <v>48</v>
      </c>
      <c r="T5" s="232">
        <f t="shared" ref="T5:Y5" si="0">IF(T52=TRUE,"F",0)</f>
        <v>0</v>
      </c>
      <c r="U5" s="232">
        <f t="shared" si="0"/>
        <v>0</v>
      </c>
      <c r="V5" s="232">
        <f t="shared" si="0"/>
        <v>0</v>
      </c>
      <c r="W5" s="232">
        <f t="shared" si="0"/>
        <v>0</v>
      </c>
      <c r="X5" s="232">
        <f t="shared" si="0"/>
        <v>0</v>
      </c>
      <c r="Y5" s="233" t="str">
        <f t="shared" si="0"/>
        <v>F</v>
      </c>
      <c r="Z5" s="20"/>
      <c r="AA5" s="23"/>
      <c r="AB5" s="23"/>
      <c r="AC5" s="20"/>
      <c r="AD5" s="20"/>
      <c r="AE5" s="20"/>
      <c r="AF5" s="40"/>
      <c r="AG5" s="23"/>
      <c r="AH5" s="23"/>
      <c r="AI5" s="23"/>
      <c r="AJ5" s="23"/>
      <c r="AK5" s="23"/>
      <c r="AL5" s="23"/>
      <c r="AM5" s="24"/>
      <c r="AN5" s="24"/>
      <c r="AO5" s="24"/>
      <c r="AP5" s="24"/>
      <c r="AQ5" s="23"/>
      <c r="AR5" s="23"/>
      <c r="AS5" s="23"/>
      <c r="AT5" s="23"/>
      <c r="AU5" s="23"/>
      <c r="AV5" s="23"/>
      <c r="AW5" s="23"/>
      <c r="AX5" s="20"/>
      <c r="AY5" s="20"/>
      <c r="AZ5" s="20"/>
      <c r="BA5" s="20"/>
    </row>
    <row r="6" spans="1:53" ht="18.75" customHeight="1" thickBot="1">
      <c r="A6" s="1116"/>
      <c r="B6" s="227">
        <f>IF(C6=0,0,C5)</f>
        <v>0</v>
      </c>
      <c r="C6" s="762"/>
      <c r="D6" s="226"/>
      <c r="E6" s="223">
        <f>IF(C6=0,0,distance(VLOOKUP(B6,Wpt_Table,3,FALSE),VLOOKUP(B6,Wpt_Table,4,FALSE),VLOOKUP(C6,Wpt_Table,3,FALSE),VLOOKUP(C6,Wpt_Table,4,FALSE)))</f>
        <v>0</v>
      </c>
      <c r="F6" s="763">
        <f>IF(C6=0,0,TRACK(VLOOKUP(B6,Wpt_Table,3,FALSE),VLOOKUP(B6,Wpt_Table,4,FALSE),VLOOKUP(C6,Wpt_Table,3,FALSE),VLOOKUP(C6,Wpt_Table,4,FALSE)))</f>
        <v>0</v>
      </c>
      <c r="G6" s="1096">
        <f>IF(OR(C6=0,H6&gt;0),0,VLOOKUP($E$2,Type_Data,5,FALSE))</f>
        <v>0</v>
      </c>
      <c r="H6" s="1097"/>
      <c r="I6" s="216">
        <f>IF(C6=0,0,$I$4)</f>
        <v>0</v>
      </c>
      <c r="J6" s="232">
        <f xml:space="preserve"> IF(C6=0,0,GS(IF(H6&gt;0,H6,G6),F6,I6))</f>
        <v>0</v>
      </c>
      <c r="K6" s="763">
        <f>IF(C6=0,0,HEADING(F6,IF(G6=0,H6,G6),I6,VLOOKUP(B6,Wpt_Table,5,FALSE)))</f>
        <v>0</v>
      </c>
      <c r="L6" s="764">
        <f>IF(B6=0,0,(E6/J6)*"1:00"+IF(D6&gt;D5,"0:00:30"/1000*(D6-D5),0))</f>
        <v>0</v>
      </c>
      <c r="M6" s="765"/>
      <c r="N6" s="770"/>
      <c r="O6" s="771">
        <f>IF(C6=0,0,Bingo_fuel(0,J6,$T$8,$R$7,VLOOKUP($E$2,Type_Data,3,FALSE),$T$5,$U$13-$U$12,$T$7))</f>
        <v>0</v>
      </c>
      <c r="P6" s="772"/>
      <c r="Q6" s="770"/>
      <c r="R6" s="773"/>
      <c r="S6" s="453" t="s">
        <v>49</v>
      </c>
      <c r="T6" s="219">
        <f>IF(T4=0,0,((HOUR(L7)+MINUTE(L7)/60)*VLOOKUP(FrontPage!$F$5,Type_Data,3,FALSE)))</f>
        <v>0</v>
      </c>
      <c r="U6" s="220">
        <f>IF(U4=0,0,((HOUR(L14)+MINUTE(L14)/60)*VLOOKUP(FrontPage!$F$5,Type_Data,3,FALSE)))</f>
        <v>0</v>
      </c>
      <c r="V6" s="220">
        <f>IF(V4=0,0,((HOUR(L21)+MINUTE(L21)/60)*VLOOKUP(FrontPage!$F$5,Type_Data,3,FALSE)))</f>
        <v>0</v>
      </c>
      <c r="W6" s="220">
        <f>IF(W4=0,0,((HOUR(L28)+MINUTE(L28)/60)*VLOOKUP(FrontPage!$F$5,Type_Data,3,FALSE)))</f>
        <v>0</v>
      </c>
      <c r="X6" s="220">
        <f>IF(X4=0,0,((HOUR(L35)+MINUTE(L35)/60)*VLOOKUP(FrontPage!$F$5,Type_Data,3,FALSE)))</f>
        <v>0</v>
      </c>
      <c r="Y6" s="221">
        <f>IF(Y4=0,0,((HOUR(L42)+MINUTE(L42)/60)*VLOOKUP(FrontPage!$F$5,Type_Data,3,FALSE)))</f>
        <v>0</v>
      </c>
      <c r="Z6" s="20"/>
      <c r="AA6" s="22"/>
      <c r="AB6" s="23"/>
      <c r="AC6" s="20"/>
      <c r="AD6" s="20"/>
      <c r="AE6" s="20"/>
      <c r="AF6" s="40"/>
      <c r="AG6" s="23"/>
      <c r="AH6" s="23"/>
      <c r="AI6" s="23"/>
      <c r="AJ6" s="23"/>
      <c r="AK6" s="23"/>
      <c r="AL6" s="23"/>
      <c r="AM6" s="24"/>
      <c r="AN6" s="24"/>
      <c r="AO6" s="33"/>
      <c r="AP6" s="24"/>
      <c r="AQ6" s="23"/>
      <c r="AR6" s="23"/>
      <c r="AS6" s="23"/>
      <c r="AT6" s="23"/>
      <c r="AU6" s="23"/>
      <c r="AV6" s="23"/>
      <c r="AW6" s="23"/>
      <c r="AX6" s="20"/>
      <c r="AY6" s="20"/>
      <c r="AZ6" s="20"/>
      <c r="BA6" s="20"/>
    </row>
    <row r="7" spans="1:53" ht="18.75" customHeight="1" thickTop="1" thickBot="1">
      <c r="A7" s="1116"/>
      <c r="B7" s="931"/>
      <c r="C7" s="932"/>
      <c r="D7" s="933" t="s">
        <v>276</v>
      </c>
      <c r="E7" s="934">
        <f>IF(SUM(E4:E6)=0,0,TEXT(SUM(E4:E6),0))</f>
        <v>0</v>
      </c>
      <c r="F7" s="935" t="s">
        <v>279</v>
      </c>
      <c r="G7" s="1137"/>
      <c r="H7" s="1137"/>
      <c r="I7" s="936"/>
      <c r="J7" s="937"/>
      <c r="K7" s="938" t="s">
        <v>64</v>
      </c>
      <c r="L7" s="939">
        <f>IF(SUM(L4:L6)=0,0,MAX("0:03",SUM(L4:L6)))</f>
        <v>0</v>
      </c>
      <c r="M7" s="940"/>
      <c r="N7" s="606" t="s">
        <v>277</v>
      </c>
      <c r="O7" s="1087" t="s">
        <v>327</v>
      </c>
      <c r="P7" s="1087"/>
      <c r="Q7" s="607" t="s">
        <v>278</v>
      </c>
      <c r="R7" s="608">
        <v>0.1</v>
      </c>
      <c r="S7" s="453" t="s">
        <v>50</v>
      </c>
      <c r="T7" s="219">
        <f>IF(C8=0,0,((HOUR($L$8)+MINUTE(L8)/60)*VLOOKUP(FrontPage!$F$5,Type_Data,3,FALSE)))</f>
        <v>0</v>
      </c>
      <c r="U7" s="220">
        <f>IF(C15=0,0,((HOUR($L$15)+MINUTE(L15)/60)*VLOOKUP(FrontPage!$F$5,Type_Data,3,FALSE)))</f>
        <v>0</v>
      </c>
      <c r="V7" s="220">
        <f>IF(C22=0,0,((HOUR($L$22)+MINUTE(L22)/60)*VLOOKUP(FrontPage!$F$5,Type_Data,3,FALSE)))</f>
        <v>0</v>
      </c>
      <c r="W7" s="220">
        <f>IF(C29=0,0,((HOUR($L$29)+MINUTE(L29)/60)*VLOOKUP(FrontPage!$F$5,Type_Data,3,FALSE)))</f>
        <v>0</v>
      </c>
      <c r="X7" s="220">
        <f>IF(C36=0,0,((HOUR($L$36)+MINUTE(L36)/60)*VLOOKUP(FrontPage!$F$5,Type_Data,3,FALSE)))</f>
        <v>0</v>
      </c>
      <c r="Y7" s="221">
        <f>IF(C43=0,0,((HOUR($L$43)+MINUTE(L43)/60)*VLOOKUP(FrontPage!$F$5,Type_Data,3,FALSE)))</f>
        <v>0</v>
      </c>
      <c r="Z7" s="22"/>
      <c r="AA7" s="22"/>
      <c r="AB7" s="23"/>
      <c r="AC7" s="20"/>
      <c r="AD7" s="20"/>
      <c r="AE7" s="20"/>
      <c r="AF7" s="40"/>
      <c r="AG7" s="23"/>
      <c r="AH7" s="23"/>
      <c r="AI7" s="23"/>
      <c r="AJ7" s="23"/>
      <c r="AK7" s="23"/>
      <c r="AL7" s="23"/>
      <c r="AM7" s="24"/>
      <c r="AN7" s="24"/>
      <c r="AO7" s="33"/>
      <c r="AP7" s="24"/>
      <c r="AQ7" s="23"/>
      <c r="AR7" s="23"/>
      <c r="AS7" s="23"/>
      <c r="AT7" s="23"/>
      <c r="AU7" s="23"/>
      <c r="AV7" s="23"/>
      <c r="AW7" s="23"/>
      <c r="AX7" s="20"/>
      <c r="AY7" s="20"/>
      <c r="AZ7" s="20"/>
      <c r="BA7" s="20"/>
    </row>
    <row r="8" spans="1:53" ht="18.75" customHeight="1" thickTop="1">
      <c r="A8" s="1116"/>
      <c r="B8" s="665" t="s">
        <v>50</v>
      </c>
      <c r="C8" s="762"/>
      <c r="D8" s="226"/>
      <c r="E8" s="223">
        <f>IF(C8=0,0,distance(VLOOKUP(T4,Wpt_Table,3,FALSE),VLOOKUP(T4,Wpt_Table,4,FALSE),VLOOKUP(C8,Wpt_Table,3,FALSE),VLOOKUP(C8,Wpt_Table,4,FALSE)))</f>
        <v>0</v>
      </c>
      <c r="F8" s="763">
        <f>IF(C8=0,0,TRACK(VLOOKUP(T4,Wpt_Table,3,FALSE),VLOOKUP(T4,Wpt_Table,4,FALSE),VLOOKUP(C8,Wpt_Table,3,FALSE),VLOOKUP(C8,Wpt_Table,4,FALSE)))</f>
        <v>0</v>
      </c>
      <c r="G8" s="1096">
        <f>IF(OR(C8=0,H8&lt;&gt;""),0,VLOOKUP($E$2,Type_Data,5,FALSE))</f>
        <v>0</v>
      </c>
      <c r="H8" s="1097"/>
      <c r="I8" s="226"/>
      <c r="J8" s="232">
        <f xml:space="preserve"> IF(C8=0,0,GS(IF(H8&lt;&gt;"",H8,G8),F8,I8))</f>
        <v>0</v>
      </c>
      <c r="K8" s="763">
        <f>IF(C8=0,0,HEADING(F8,IF(G8=0,H8,G8),I8,VLOOKUP(C8,Wpt_Table,5,FALSE)))</f>
        <v>0</v>
      </c>
      <c r="L8" s="764">
        <f>IF(C8=0,0,(E8/J8)*"1:00"+MAXA((D8-U16)/1000*"0:00:30","0:02:00"))</f>
        <v>0</v>
      </c>
      <c r="M8" s="774"/>
      <c r="N8" s="775"/>
      <c r="O8" s="776"/>
      <c r="P8" s="777"/>
      <c r="Q8" s="778"/>
      <c r="R8" s="779"/>
      <c r="S8" s="453" t="s">
        <v>51</v>
      </c>
      <c r="T8" s="222">
        <f>IF(T4=0,0,IF(T5="F",LEFT($O$7,2)*VLOOKUP(FrontPage!$F$5,Type_Data,(IF(RIGHT($O$7,7)="holding",4,3)),FALSE)/60,0))</f>
        <v>0</v>
      </c>
      <c r="U8" s="223">
        <f>IF(U4=0,0,IF(U5="F",LEFT($O$7,2)*VLOOKUP(FrontPage!$F$5,Type_Data,(IF(RIGHT($O$7,7)="holding",4,3)),FALSE)/60,0))</f>
        <v>0</v>
      </c>
      <c r="V8" s="223">
        <f>IF(V4=0,0,IF(V5="F",LEFT($O$7,2)*VLOOKUP(FrontPage!$F$5,Type_Data,(IF(RIGHT($O$7,7)="holding",4,3)),FALSE)/60,0))</f>
        <v>0</v>
      </c>
      <c r="W8" s="223">
        <f>IF(W4=0,0,IF(W5="F",LEFT($O$7,2)*VLOOKUP(FrontPage!$F$5,Type_Data,(IF(RIGHT($O$7,7)="holding",4,3)),FALSE)/60,0))</f>
        <v>0</v>
      </c>
      <c r="X8" s="223">
        <f>IF(X4=0,0,IF(X5="F",LEFT($O$7,2)*VLOOKUP(FrontPage!$F$5,Type_Data,(IF(RIGHT($O$7,7)="holding",4,3)),FALSE)/60,0))</f>
        <v>0</v>
      </c>
      <c r="Y8" s="224">
        <f>IF(Y4=0,0,IF(Y5="F",LEFT($O$7,2)*VLOOKUP(FrontPage!$F$5,Type_Data,(IF(RIGHT($O$7,7)="holding",4,3)),FALSE)/60,0))</f>
        <v>0</v>
      </c>
      <c r="Z8" s="22"/>
      <c r="AA8" s="22"/>
      <c r="AB8" s="23"/>
      <c r="AC8" s="20"/>
      <c r="AD8" s="20"/>
      <c r="AE8" s="20"/>
      <c r="AF8" s="40"/>
      <c r="AG8" s="23"/>
      <c r="AH8" s="23"/>
      <c r="AI8" s="23"/>
      <c r="AJ8" s="23"/>
      <c r="AK8" s="23"/>
      <c r="AL8" s="23"/>
      <c r="AM8" s="24"/>
      <c r="AN8" s="24"/>
      <c r="AO8" s="33"/>
      <c r="AP8" s="39"/>
      <c r="AQ8" s="24"/>
      <c r="AR8" s="24"/>
      <c r="AS8" s="24"/>
      <c r="AT8" s="24"/>
      <c r="AU8" s="24"/>
      <c r="AV8" s="24"/>
      <c r="AW8" s="24"/>
      <c r="AX8" s="20"/>
      <c r="AY8" s="20"/>
      <c r="AZ8" s="20"/>
      <c r="BA8" s="20"/>
    </row>
    <row r="9" spans="1:53" ht="18.75" customHeight="1">
      <c r="A9" s="1116"/>
      <c r="B9" s="596" t="s">
        <v>311</v>
      </c>
      <c r="C9" s="376" t="s">
        <v>332</v>
      </c>
      <c r="D9" s="377" t="s">
        <v>333</v>
      </c>
      <c r="E9" s="377" t="s">
        <v>336</v>
      </c>
      <c r="F9" s="596" t="s">
        <v>32</v>
      </c>
      <c r="G9" s="1070" t="s">
        <v>28</v>
      </c>
      <c r="H9" s="1071"/>
      <c r="I9" s="1070" t="s">
        <v>40</v>
      </c>
      <c r="J9" s="1083"/>
      <c r="K9" s="1083"/>
      <c r="L9" s="1071"/>
      <c r="M9" s="374" t="s">
        <v>33</v>
      </c>
      <c r="N9" s="374" t="s">
        <v>34</v>
      </c>
      <c r="O9" s="597" t="s">
        <v>331</v>
      </c>
      <c r="P9" s="493" t="s">
        <v>334</v>
      </c>
      <c r="Q9" s="494" t="s">
        <v>317</v>
      </c>
      <c r="R9" s="495" t="s">
        <v>318</v>
      </c>
      <c r="S9" s="453" t="s">
        <v>72</v>
      </c>
      <c r="T9" s="222">
        <f t="shared" ref="T9:Y9" si="1">IF($R$7=0,0,$R$7*(T6+T7+T11))</f>
        <v>0</v>
      </c>
      <c r="U9" s="223">
        <f t="shared" si="1"/>
        <v>0</v>
      </c>
      <c r="V9" s="223">
        <f t="shared" si="1"/>
        <v>0</v>
      </c>
      <c r="W9" s="223">
        <f t="shared" si="1"/>
        <v>0</v>
      </c>
      <c r="X9" s="223">
        <f t="shared" si="1"/>
        <v>0</v>
      </c>
      <c r="Y9" s="224">
        <f t="shared" si="1"/>
        <v>0</v>
      </c>
      <c r="Z9" s="22"/>
      <c r="AA9" s="23"/>
      <c r="AB9" s="23"/>
      <c r="AC9" s="20"/>
      <c r="AD9" s="20"/>
      <c r="AE9" s="20"/>
      <c r="AF9" s="40"/>
      <c r="AG9" s="23"/>
      <c r="AH9" s="23"/>
      <c r="AI9" s="23"/>
      <c r="AJ9" s="23"/>
      <c r="AK9" s="23"/>
      <c r="AL9" s="23"/>
      <c r="AM9" s="24"/>
      <c r="AN9" s="24"/>
      <c r="AO9" s="33"/>
      <c r="AP9" s="27"/>
      <c r="AQ9" s="23"/>
      <c r="AR9" s="23"/>
      <c r="AS9" s="23"/>
      <c r="AT9" s="23"/>
      <c r="AU9" s="23"/>
      <c r="AV9" s="23"/>
      <c r="AW9" s="23"/>
      <c r="AX9" s="20"/>
      <c r="AY9" s="20"/>
      <c r="AZ9" s="20"/>
      <c r="BA9" s="20"/>
    </row>
    <row r="10" spans="1:53" ht="18.75" customHeight="1" thickBot="1">
      <c r="A10" s="271"/>
      <c r="B10" s="378"/>
      <c r="C10" s="780"/>
      <c r="D10" s="781"/>
      <c r="E10" s="781"/>
      <c r="F10" s="499" t="str">
        <f>IF($P$2&gt;""," + 3","+ 2")</f>
        <v>+ 2</v>
      </c>
      <c r="G10" s="1104">
        <f>IF(T22=0,0,IF(T29&gt;0,T29,T22)/VLOOKUP(E2,Type_Data,3,FALSE)*"1:00")</f>
        <v>0</v>
      </c>
      <c r="H10" s="1105"/>
      <c r="I10" s="1098" t="str">
        <f>IF(T3&lt;&gt;0,(T3&amp;" - "&amp;T4),"")</f>
        <v>UBTT - 0</v>
      </c>
      <c r="J10" s="1099"/>
      <c r="K10" s="1099"/>
      <c r="L10" s="1100"/>
      <c r="M10" s="782"/>
      <c r="N10" s="782"/>
      <c r="O10" s="598"/>
      <c r="P10" s="783"/>
      <c r="Q10" s="784"/>
      <c r="R10" s="784"/>
      <c r="S10" s="453" t="s">
        <v>70</v>
      </c>
      <c r="T10" s="225">
        <v>50</v>
      </c>
      <c r="U10" s="226">
        <v>50</v>
      </c>
      <c r="V10" s="226">
        <v>50</v>
      </c>
      <c r="W10" s="226">
        <v>50</v>
      </c>
      <c r="X10" s="226">
        <v>50</v>
      </c>
      <c r="Y10" s="255">
        <v>50</v>
      </c>
      <c r="Z10" s="23"/>
      <c r="AA10" s="20"/>
      <c r="AB10" s="23"/>
      <c r="AC10" s="20"/>
      <c r="AD10" s="20"/>
      <c r="AE10" s="20"/>
      <c r="AF10" s="40"/>
      <c r="AG10" s="23"/>
      <c r="AH10" s="23"/>
      <c r="AI10" s="23"/>
      <c r="AJ10" s="23"/>
      <c r="AK10" s="23"/>
      <c r="AL10" s="23"/>
      <c r="AM10" s="24"/>
      <c r="AN10" s="24"/>
      <c r="AO10" s="33"/>
      <c r="AP10" s="39"/>
      <c r="AQ10" s="23"/>
      <c r="AR10" s="23"/>
      <c r="AS10" s="23"/>
      <c r="AT10" s="23"/>
      <c r="AU10" s="23"/>
      <c r="AV10" s="23"/>
      <c r="AW10" s="23"/>
      <c r="AX10" s="20"/>
      <c r="AY10" s="20"/>
      <c r="AZ10" s="20"/>
      <c r="BA10" s="20"/>
    </row>
    <row r="11" spans="1:53" ht="18.75" customHeight="1" thickTop="1">
      <c r="A11" s="761"/>
      <c r="B11" s="785">
        <f>IF(C11=0,0,T4)</f>
        <v>0</v>
      </c>
      <c r="C11" s="762"/>
      <c r="D11" s="226"/>
      <c r="E11" s="223">
        <f>IF(C11=0,0,distance(VLOOKUP(B11,Wpt_Table,3,FALSE),VLOOKUP(B11,Wpt_Table,4,FALSE),VLOOKUP(C11,Wpt_Table,3,FALSE),VLOOKUP(C11,Wpt_Table,4,FALSE)))</f>
        <v>0</v>
      </c>
      <c r="F11" s="763">
        <f>IF(C11=0,0,TRACK(VLOOKUP(B11,Wpt_Table,3,FALSE),VLOOKUP(B11,Wpt_Table,4,FALSE),VLOOKUP(C11,Wpt_Table,3,FALSE),VLOOKUP(C11,Wpt_Table,4,FALSE)))</f>
        <v>0</v>
      </c>
      <c r="G11" s="1106">
        <f>IF(OR(C11=0,H11&lt;&gt;""),0,VLOOKUP($E$2,Type_Data,5,FALSE))</f>
        <v>0</v>
      </c>
      <c r="H11" s="1107"/>
      <c r="I11" s="786"/>
      <c r="J11" s="232">
        <f xml:space="preserve"> IF(C11=0,0,GS(IF(H11&gt;0,H11,G11),F11,I11))</f>
        <v>0</v>
      </c>
      <c r="K11" s="763">
        <f>IF(C11=0,0,HEADING(F11,IF(G11=0,H11,G11),I11,VLOOKUP(B11,Wpt_Table,5,FALSE)))</f>
        <v>0</v>
      </c>
      <c r="L11" s="764">
        <f>IF(C11=0,0,(E11/J11)*"1:00"+MAXA((D11-U16)/1000*"0:00:30","0:02:00"))</f>
        <v>0</v>
      </c>
      <c r="M11" s="765"/>
      <c r="N11" s="787"/>
      <c r="O11" s="223">
        <f>IF(C11=0,0,Bingo_fuel(SUM(E12:$E$13),J11,$U$8,$R$7,VLOOKUP($E$2,Type_Data,3,FALSE),$U$5,$V$13-$V$12,$U$7))</f>
        <v>0</v>
      </c>
      <c r="P11" s="767"/>
      <c r="Q11" s="228"/>
      <c r="R11" s="788"/>
      <c r="S11" s="453" t="s">
        <v>2</v>
      </c>
      <c r="T11" s="225"/>
      <c r="U11" s="226"/>
      <c r="V11" s="226"/>
      <c r="W11" s="568"/>
      <c r="X11" s="568"/>
      <c r="Y11" s="255"/>
      <c r="Z11" s="23"/>
      <c r="AA11" s="20"/>
      <c r="AB11" s="23"/>
      <c r="AC11" s="20"/>
      <c r="AD11" s="20"/>
      <c r="AE11" s="20"/>
      <c r="AF11" s="40"/>
      <c r="AG11" s="23"/>
      <c r="AH11" s="23"/>
      <c r="AI11" s="23"/>
      <c r="AJ11" s="23"/>
      <c r="AK11" s="23"/>
      <c r="AL11" s="23"/>
      <c r="AM11" s="24"/>
      <c r="AN11" s="24"/>
      <c r="AO11" s="33"/>
      <c r="AP11" s="41"/>
      <c r="AQ11" s="23"/>
      <c r="AR11" s="23"/>
      <c r="AS11" s="23"/>
      <c r="AT11" s="23"/>
      <c r="AU11" s="23"/>
      <c r="AV11" s="23"/>
      <c r="AW11" s="23"/>
      <c r="AX11" s="20"/>
      <c r="AY11" s="20"/>
      <c r="AZ11" s="20"/>
      <c r="BA11" s="20"/>
    </row>
    <row r="12" spans="1:53" ht="18.75" customHeight="1">
      <c r="A12" s="1116">
        <f>IF(B11&gt;0,CONCATENATE("LEG ",SUM($P$53:P54)),0)</f>
        <v>0</v>
      </c>
      <c r="B12" s="227">
        <f>IF(C12=0,0,C11)</f>
        <v>0</v>
      </c>
      <c r="C12" s="762"/>
      <c r="D12" s="226"/>
      <c r="E12" s="223">
        <f>IF(C12=0,0,distance(VLOOKUP(B12,Wpt_Table,3,FALSE),VLOOKUP(B12,Wpt_Table,4,FALSE),VLOOKUP(C12,Wpt_Table,3,FALSE),VLOOKUP(C12,Wpt_Table,4,FALSE)))</f>
        <v>0</v>
      </c>
      <c r="F12" s="763">
        <f>IF(C12=0,0,TRACK(VLOOKUP(B12,Wpt_Table,3,FALSE),VLOOKUP(B12,Wpt_Table,4,FALSE),VLOOKUP(C12,Wpt_Table,3,FALSE),VLOOKUP(C12,Wpt_Table,4,FALSE)))</f>
        <v>0</v>
      </c>
      <c r="G12" s="1096">
        <f>IF(OR(C12=0,H12&gt;0),0,VLOOKUP($E$2,Type_Data,5,FALSE))</f>
        <v>0</v>
      </c>
      <c r="H12" s="1097"/>
      <c r="I12" s="216">
        <f>IF(C12=0,0,$I$11)</f>
        <v>0</v>
      </c>
      <c r="J12" s="232">
        <f xml:space="preserve"> IF(C12=0,0,GS(IF(H12&gt;0,H12,G12),F12,I12))</f>
        <v>0</v>
      </c>
      <c r="K12" s="763">
        <f>IF(C12=0,0,HEADING(F12,IF(G12=0,H12,G12),I12,VLOOKUP(B12,Wpt_Table,5,FALSE)))</f>
        <v>0</v>
      </c>
      <c r="L12" s="764">
        <f>IF(B12=0,0,(E12/J12)*"1:00"+IF(D12&gt;D11,"0:00:30"/1000*(D12-D11),0))</f>
        <v>0</v>
      </c>
      <c r="M12" s="765"/>
      <c r="N12" s="766"/>
      <c r="O12" s="223">
        <f>IF(C12=0,0,Bingo_fuel(SUM(E13:$E$13),J12,$U$8,$R$7,VLOOKUP($E$2,Type_Data,3,FALSE),$U$5,$V$13-$V$12,$U$7))</f>
        <v>0</v>
      </c>
      <c r="P12" s="767"/>
      <c r="Q12" s="228"/>
      <c r="R12" s="789"/>
      <c r="S12" s="453" t="s">
        <v>319</v>
      </c>
      <c r="T12" s="225"/>
      <c r="U12" s="226"/>
      <c r="V12" s="226"/>
      <c r="W12" s="226"/>
      <c r="X12" s="226"/>
      <c r="Y12" s="255"/>
      <c r="Z12" s="23"/>
      <c r="AA12" s="20"/>
      <c r="AB12" s="23"/>
      <c r="AC12" s="20"/>
      <c r="AD12" s="20"/>
      <c r="AE12" s="20"/>
      <c r="AF12" s="40"/>
      <c r="AG12" s="23"/>
      <c r="AH12" s="23"/>
      <c r="AI12" s="23"/>
      <c r="AJ12" s="23"/>
      <c r="AK12" s="23"/>
      <c r="AL12" s="23"/>
      <c r="AM12" s="24"/>
      <c r="AN12" s="24"/>
      <c r="AO12" s="24"/>
      <c r="AP12" s="41"/>
      <c r="AQ12" s="23"/>
      <c r="AR12" s="23"/>
      <c r="AS12" s="23"/>
      <c r="AT12" s="23"/>
      <c r="AU12" s="23"/>
      <c r="AV12" s="23"/>
      <c r="AW12" s="23"/>
      <c r="AX12" s="20"/>
      <c r="AY12" s="20"/>
      <c r="AZ12" s="20"/>
      <c r="BA12" s="20"/>
    </row>
    <row r="13" spans="1:53" ht="18.75" customHeight="1" thickBot="1">
      <c r="A13" s="1116"/>
      <c r="B13" s="227">
        <f>IF(C13=0,0,C12)</f>
        <v>0</v>
      </c>
      <c r="C13" s="762"/>
      <c r="D13" s="226"/>
      <c r="E13" s="223">
        <f>IF(C13=0,0,distance(VLOOKUP(B13,Wpt_Table,3,FALSE),VLOOKUP(B13,Wpt_Table,4,FALSE),VLOOKUP(C13,Wpt_Table,3,FALSE),VLOOKUP(C13,Wpt_Table,4,FALSE)))</f>
        <v>0</v>
      </c>
      <c r="F13" s="763">
        <f>IF(C13=0,0,TRACK(VLOOKUP(B13,Wpt_Table,3,FALSE),VLOOKUP(B13,Wpt_Table,4,FALSE),VLOOKUP(C13,Wpt_Table,3,FALSE),VLOOKUP(C13,Wpt_Table,4,FALSE)))</f>
        <v>0</v>
      </c>
      <c r="G13" s="1096">
        <f>IF(OR(C13=0,H13&gt;0),0,VLOOKUP($E$2,Type_Data,5,FALSE))</f>
        <v>0</v>
      </c>
      <c r="H13" s="1097"/>
      <c r="I13" s="216">
        <f>IF(C13=0,0,$I$11)</f>
        <v>0</v>
      </c>
      <c r="J13" s="232">
        <f xml:space="preserve"> IF(C13=0,0,GS(IF(H13&gt;0,H13,G13),F13,I13))</f>
        <v>0</v>
      </c>
      <c r="K13" s="763">
        <f>IF(C13=0,0,HEADING(F13,IF(G13=0,H13,G13),I13,VLOOKUP(B13,Wpt_Table,5,FALSE)))</f>
        <v>0</v>
      </c>
      <c r="L13" s="764">
        <f>IF(B13=0,0,(E13/J13)*"1:00"+IF(D13&gt;D12,"0:00:30"/1000*(D13-D12),0))</f>
        <v>0</v>
      </c>
      <c r="M13" s="765"/>
      <c r="N13" s="766"/>
      <c r="O13" s="223">
        <f>IF(C13=0,0,Bingo_fuel(0,J13,$U$8,$R$7,VLOOKUP($E$2,Type_Data,3,FALSE),$U$5,$V$13-$V$12,$U$7))</f>
        <v>0</v>
      </c>
      <c r="P13" s="767"/>
      <c r="Q13" s="228"/>
      <c r="R13" s="789"/>
      <c r="S13" s="476" t="s">
        <v>37</v>
      </c>
      <c r="T13" s="456">
        <f>IF(T4=0,0,MAX(IF(T52=FALSE,SUM(IF(U13=0,IF(V13=0,IF(W13=0,IF(X13=0,Y13,X13),W13),V13),U13),T6,SUM(T10:T12),T57),SUM(T6:T12)),T58))</f>
        <v>0</v>
      </c>
      <c r="U13" s="463">
        <f>IF(U4=0,0,MAX(IF(U52=FALSE,SUM(IF(V13=0,IF(W13=0,IF(X13=0,Y13,X13),W13),V13),U6,SUM(U10:U12),U57),SUM(U6:U12)),U58))</f>
        <v>0</v>
      </c>
      <c r="V13" s="463">
        <f>IF(V4=0,0,MAX(IF(V52=FALSE,SUM(IF(W13=0,IF(X13=0,Y13,X13),W13),V6,SUM(V10:V12),V57),SUM(V6:V12)),V58))</f>
        <v>0</v>
      </c>
      <c r="W13" s="463">
        <f>IF(W4=0,0,MAX(IF(W52=FALSE,SUM(IF(X13=0,Y13,X13),W6,SUM(W10:W12),W57),SUM(W6:W12)),W58))</f>
        <v>0</v>
      </c>
      <c r="X13" s="463">
        <f>IF(X4=0,0,MAX(IF(X52=FALSE,SUM(Y13,X6,SUM(X10:X12),X57),SUM(X6:X12)),X58))</f>
        <v>0</v>
      </c>
      <c r="Y13" s="457">
        <f>IF(Y4=0,0,SUM(Y6:Y12))</f>
        <v>0</v>
      </c>
      <c r="Z13" s="20"/>
      <c r="AA13" s="20"/>
      <c r="AB13" s="23"/>
      <c r="AC13" s="20"/>
      <c r="AD13" s="20"/>
      <c r="AE13" s="20"/>
      <c r="AF13" s="40"/>
      <c r="AG13" s="23"/>
      <c r="AH13" s="23"/>
      <c r="AI13" s="23"/>
      <c r="AJ13" s="23"/>
      <c r="AK13" s="23"/>
      <c r="AL13" s="23"/>
      <c r="AM13" s="24"/>
      <c r="AN13" s="24"/>
      <c r="AO13" s="24"/>
      <c r="AP13" s="41"/>
      <c r="AQ13" s="23"/>
      <c r="AR13" s="23"/>
      <c r="AS13" s="23"/>
      <c r="AT13" s="23"/>
      <c r="AU13" s="23"/>
      <c r="AV13" s="23"/>
      <c r="AW13" s="23"/>
      <c r="AX13" s="20"/>
      <c r="AY13" s="20"/>
      <c r="AZ13" s="20"/>
      <c r="BA13" s="20"/>
    </row>
    <row r="14" spans="1:53" ht="18.75" customHeight="1" thickTop="1" thickBot="1">
      <c r="A14" s="1116"/>
      <c r="B14" s="931"/>
      <c r="C14" s="941"/>
      <c r="D14" s="933" t="s">
        <v>276</v>
      </c>
      <c r="E14" s="934">
        <f>IF(SUM(E11:E13)=0,0,TEXT(SUM(E11:E13),0))</f>
        <v>0</v>
      </c>
      <c r="F14" s="942" t="s">
        <v>279</v>
      </c>
      <c r="G14" s="1134"/>
      <c r="H14" s="1134"/>
      <c r="I14" s="936"/>
      <c r="J14" s="937"/>
      <c r="K14" s="938" t="s">
        <v>64</v>
      </c>
      <c r="L14" s="939">
        <f>IF(SUM(L11:L13)=0,0,MAX("0:03",SUM(L11:L13)))</f>
        <v>0</v>
      </c>
      <c r="M14" s="943"/>
      <c r="N14" s="618"/>
      <c r="O14" s="604"/>
      <c r="P14" s="619"/>
      <c r="Q14" s="944"/>
      <c r="R14" s="620"/>
      <c r="S14" s="1077" t="str">
        <f>IF(RTOM!L4=FALSE,"PAYLOAD (LBS)",IF(RTOM!L4=TRUE,"PAYLOAD (KGS)","PAYLOAD"))</f>
        <v>PAYLOAD (KGS)</v>
      </c>
      <c r="T14" s="1078"/>
      <c r="U14" s="1078"/>
      <c r="V14" s="1078"/>
      <c r="W14" s="1078"/>
      <c r="X14" s="1078"/>
      <c r="Y14" s="1079"/>
      <c r="Z14" s="22"/>
      <c r="AA14" s="23"/>
      <c r="AB14" s="23"/>
      <c r="AC14" s="20"/>
      <c r="AD14" s="20"/>
      <c r="AE14" s="20"/>
      <c r="AF14" s="40"/>
      <c r="AG14" s="23"/>
      <c r="AH14" s="23"/>
      <c r="AI14" s="23"/>
      <c r="AJ14" s="23"/>
      <c r="AK14" s="23"/>
      <c r="AL14" s="23"/>
      <c r="AM14" s="24"/>
      <c r="AN14" s="24"/>
      <c r="AO14" s="24"/>
      <c r="AP14" s="41"/>
      <c r="AQ14" s="24"/>
      <c r="AR14" s="24"/>
      <c r="AS14" s="24"/>
      <c r="AT14" s="24"/>
      <c r="AU14" s="24"/>
      <c r="AV14" s="24"/>
      <c r="AW14" s="24"/>
      <c r="AX14" s="20"/>
      <c r="AY14" s="20"/>
      <c r="AZ14" s="20"/>
      <c r="BA14" s="20"/>
    </row>
    <row r="15" spans="1:53" ht="18.75" customHeight="1" thickTop="1">
      <c r="A15" s="1116"/>
      <c r="B15" s="665" t="s">
        <v>50</v>
      </c>
      <c r="C15" s="762"/>
      <c r="D15" s="226"/>
      <c r="E15" s="223">
        <f>IF(C15=0,0,distance(VLOOKUP(U4,Wpt_Table,3,FALSE),VLOOKUP(U4,Wpt_Table,4,FALSE),VLOOKUP(C15,Wpt_Table,3,FALSE),VLOOKUP(C15,Wpt_Table,4,FALSE)))</f>
        <v>0</v>
      </c>
      <c r="F15" s="763">
        <f>IF(C15=0,0,TRACK(VLOOKUP(U4,Wpt_Table,3,FALSE),VLOOKUP(U4,Wpt_Table,4,FALSE),VLOOKUP(C15,Wpt_Table,3,FALSE),VLOOKUP(C15,Wpt_Table,4,FALSE)))</f>
        <v>0</v>
      </c>
      <c r="G15" s="1096">
        <f>IF(OR(C15=0,H15&lt;&gt;""),0,VLOOKUP($E$2,Type_Data,5,FALSE))</f>
        <v>0</v>
      </c>
      <c r="H15" s="1097"/>
      <c r="I15" s="226"/>
      <c r="J15" s="232">
        <f xml:space="preserve"> IF(C15=0,0,GS(IF(H15&lt;&gt;"",H15,G15),F15,I15))</f>
        <v>0</v>
      </c>
      <c r="K15" s="763">
        <f>IF(C15=0,0,HEADING(F15,IF(G15=0,H15,G15),I15,VLOOKUP(C15,Wpt_Table,5,FALSE)))</f>
        <v>0</v>
      </c>
      <c r="L15" s="764">
        <f>IF(C15=0,0,(E15/J15)*"1:00"+MAXA(D15/1000*"0:00:30","0:02:00"))</f>
        <v>0</v>
      </c>
      <c r="M15" s="774"/>
      <c r="N15" s="774"/>
      <c r="O15" s="223"/>
      <c r="P15" s="767"/>
      <c r="Q15" s="790"/>
      <c r="R15" s="791"/>
      <c r="S15" s="458" t="s">
        <v>41</v>
      </c>
      <c r="T15" s="473" t="s">
        <v>263</v>
      </c>
      <c r="U15" s="473" t="s">
        <v>74</v>
      </c>
      <c r="V15" s="473" t="s">
        <v>74</v>
      </c>
      <c r="W15" s="473" t="s">
        <v>74</v>
      </c>
      <c r="X15" s="473" t="s">
        <v>74</v>
      </c>
      <c r="Y15" s="474" t="s">
        <v>74</v>
      </c>
      <c r="Z15" s="23"/>
      <c r="AA15" s="20"/>
      <c r="AB15" s="23"/>
      <c r="AC15" s="20"/>
      <c r="AD15" s="20"/>
      <c r="AE15" s="20"/>
      <c r="AF15" s="40"/>
      <c r="AG15" s="23"/>
      <c r="AH15" s="23"/>
      <c r="AI15" s="23"/>
      <c r="AJ15" s="23"/>
      <c r="AK15" s="23"/>
      <c r="AL15" s="23"/>
      <c r="AM15" s="24"/>
      <c r="AN15" s="24"/>
      <c r="AO15" s="24"/>
      <c r="AP15" s="41"/>
      <c r="AQ15" s="23"/>
      <c r="AR15" s="23"/>
      <c r="AS15" s="23"/>
      <c r="AT15" s="23"/>
      <c r="AU15" s="23"/>
      <c r="AV15" s="23"/>
      <c r="AW15" s="23"/>
      <c r="AX15" s="20"/>
      <c r="AY15" s="20"/>
      <c r="AZ15" s="20"/>
      <c r="BA15" s="20"/>
    </row>
    <row r="16" spans="1:53" ht="18.75" customHeight="1">
      <c r="A16" s="1116"/>
      <c r="B16" s="375" t="s">
        <v>311</v>
      </c>
      <c r="C16" s="376" t="s">
        <v>332</v>
      </c>
      <c r="D16" s="377" t="s">
        <v>333</v>
      </c>
      <c r="E16" s="377" t="s">
        <v>336</v>
      </c>
      <c r="F16" s="596" t="s">
        <v>32</v>
      </c>
      <c r="G16" s="1070" t="s">
        <v>28</v>
      </c>
      <c r="H16" s="1071"/>
      <c r="I16" s="1070" t="s">
        <v>40</v>
      </c>
      <c r="J16" s="1083"/>
      <c r="K16" s="1083"/>
      <c r="L16" s="1071"/>
      <c r="M16" s="596" t="s">
        <v>33</v>
      </c>
      <c r="N16" s="596" t="s">
        <v>34</v>
      </c>
      <c r="O16" s="597" t="s">
        <v>331</v>
      </c>
      <c r="P16" s="493" t="s">
        <v>334</v>
      </c>
      <c r="Q16" s="494" t="s">
        <v>317</v>
      </c>
      <c r="R16" s="495" t="s">
        <v>318</v>
      </c>
      <c r="S16" s="453" t="s">
        <v>46</v>
      </c>
      <c r="T16" s="227">
        <f t="shared" ref="T16:Y16" si="2">IF(T3=0,0,VLOOKUP(T3,Wpt_Table,6,FALSE))</f>
        <v>0</v>
      </c>
      <c r="U16" s="228">
        <f t="shared" si="2"/>
        <v>0</v>
      </c>
      <c r="V16" s="228">
        <f t="shared" si="2"/>
        <v>0</v>
      </c>
      <c r="W16" s="228">
        <f t="shared" si="2"/>
        <v>0</v>
      </c>
      <c r="X16" s="228">
        <f t="shared" si="2"/>
        <v>0</v>
      </c>
      <c r="Y16" s="241">
        <f t="shared" si="2"/>
        <v>0</v>
      </c>
      <c r="Z16" s="23"/>
      <c r="AA16" s="20"/>
      <c r="AB16" s="23"/>
      <c r="AC16" s="20"/>
      <c r="AD16" s="20"/>
      <c r="AE16" s="24"/>
      <c r="AF16" s="40"/>
      <c r="AG16" s="23"/>
      <c r="AH16" s="23"/>
      <c r="AI16" s="23"/>
      <c r="AJ16" s="23"/>
      <c r="AK16" s="23"/>
      <c r="AL16" s="23"/>
      <c r="AM16" s="24"/>
      <c r="AN16" s="24"/>
      <c r="AO16" s="24"/>
      <c r="AP16" s="41"/>
      <c r="AQ16" s="23"/>
      <c r="AR16" s="23"/>
      <c r="AS16" s="23"/>
      <c r="AT16" s="23"/>
      <c r="AU16" s="23"/>
      <c r="AV16" s="23"/>
      <c r="AW16" s="23"/>
      <c r="AX16" s="20"/>
      <c r="AY16" s="20"/>
      <c r="AZ16" s="20"/>
      <c r="BA16" s="20"/>
    </row>
    <row r="17" spans="1:53" ht="18.75" customHeight="1" thickBot="1">
      <c r="A17" s="271"/>
      <c r="B17" s="601"/>
      <c r="C17" s="780"/>
      <c r="D17" s="781"/>
      <c r="E17" s="781"/>
      <c r="F17" s="499" t="str">
        <f>IF($P$2&gt;""," + 3","+ 2")</f>
        <v>+ 2</v>
      </c>
      <c r="G17" s="1104">
        <f>IF(U22=0,0,IF(U29&gt;0,U29,U22)/VLOOKUP($E$2,Type_Data,3,FALSE)*"1:00")</f>
        <v>0</v>
      </c>
      <c r="H17" s="1105"/>
      <c r="I17" s="1101" t="str">
        <f>IF(T3&lt;&gt;0,(U3&amp;" - "&amp;U4),"")</f>
        <v>0 - 0</v>
      </c>
      <c r="J17" s="1102"/>
      <c r="K17" s="1102"/>
      <c r="L17" s="1103"/>
      <c r="M17" s="602"/>
      <c r="N17" s="602"/>
      <c r="O17" s="598"/>
      <c r="P17" s="783"/>
      <c r="Q17" s="784"/>
      <c r="R17" s="784"/>
      <c r="S17" s="453" t="s">
        <v>36</v>
      </c>
      <c r="T17" s="225"/>
      <c r="U17" s="226"/>
      <c r="V17" s="226"/>
      <c r="W17" s="226"/>
      <c r="X17" s="226"/>
      <c r="Y17" s="255"/>
      <c r="Z17" s="23"/>
      <c r="AA17" s="20"/>
      <c r="AB17" s="23"/>
      <c r="AC17" s="20"/>
      <c r="AD17" s="20"/>
      <c r="AE17" s="24"/>
      <c r="AF17" s="40"/>
      <c r="AG17" s="23"/>
      <c r="AH17" s="23"/>
      <c r="AI17" s="23"/>
      <c r="AJ17" s="23"/>
      <c r="AK17" s="23"/>
      <c r="AL17" s="23"/>
      <c r="AM17" s="24"/>
      <c r="AN17" s="24"/>
      <c r="AO17" s="24"/>
      <c r="AP17" s="41"/>
      <c r="AQ17" s="23"/>
      <c r="AR17" s="23"/>
      <c r="AS17" s="23"/>
      <c r="AT17" s="23"/>
      <c r="AU17" s="23"/>
      <c r="AV17" s="23"/>
      <c r="AW17" s="23"/>
      <c r="AX17" s="20"/>
      <c r="AY17" s="20"/>
      <c r="AZ17" s="20"/>
      <c r="BA17" s="20"/>
    </row>
    <row r="18" spans="1:53" ht="18.75" customHeight="1" thickTop="1">
      <c r="A18" s="761"/>
      <c r="B18" s="785">
        <f>IF(C18=0,0,U4)</f>
        <v>0</v>
      </c>
      <c r="C18" s="762"/>
      <c r="D18" s="226"/>
      <c r="E18" s="223">
        <f>IF(C18=0,0,distance(VLOOKUP(B18,Wpt_Table,3,FALSE),VLOOKUP(B18,Wpt_Table,4,FALSE),VLOOKUP(C18,Wpt_Table,3,FALSE),VLOOKUP(C18,Wpt_Table,4,FALSE)))</f>
        <v>0</v>
      </c>
      <c r="F18" s="763">
        <f>IF(C18=0,0,TRACK(VLOOKUP(B18,Wpt_Table,3,FALSE),VLOOKUP(B18,Wpt_Table,4,FALSE),VLOOKUP(C18,Wpt_Table,3,FALSE),VLOOKUP(C18,Wpt_Table,4,FALSE)))</f>
        <v>0</v>
      </c>
      <c r="G18" s="1106">
        <f>IF(OR(C18=0,H18&lt;&gt;""),0,VLOOKUP($E$2,Type_Data,5,FALSE))</f>
        <v>0</v>
      </c>
      <c r="H18" s="1107"/>
      <c r="I18" s="786"/>
      <c r="J18" s="232">
        <f xml:space="preserve"> IF(C18=0,0,GS(IF(H18&gt;0,H18,G18),F18,I18))</f>
        <v>0</v>
      </c>
      <c r="K18" s="763">
        <f>IF(C18=0,0,HEADING(F18,IF(G18=0,H18,G18),I18,VLOOKUP(B18,Wpt_Table,5,FALSE)))</f>
        <v>0</v>
      </c>
      <c r="L18" s="764">
        <f>IF(C18=0,0,(E18/J18)*"1:00"+MAXA((D18-V16)/1000*"0:00:30","0:02:00"))</f>
        <v>0</v>
      </c>
      <c r="M18" s="792"/>
      <c r="N18" s="787"/>
      <c r="O18" s="223">
        <f>IF(C18=0,0,Bingo_fuel(SUM(E19:$E$20),J18,$V$8,$R$7,VLOOKUP($E$2,Type_Data,3,FALSE),$V$5,$W$13-$W$12,$V$7))</f>
        <v>0</v>
      </c>
      <c r="P18" s="767"/>
      <c r="Q18" s="793"/>
      <c r="R18" s="794"/>
      <c r="S18" s="453" t="s">
        <v>363</v>
      </c>
      <c r="T18" s="225"/>
      <c r="U18" s="226"/>
      <c r="V18" s="226"/>
      <c r="W18" s="226"/>
      <c r="X18" s="226"/>
      <c r="Y18" s="255"/>
      <c r="Z18" s="20"/>
      <c r="AA18" s="20"/>
      <c r="AB18" s="23"/>
      <c r="AC18" s="20"/>
      <c r="AD18" s="20"/>
      <c r="AE18" s="24"/>
      <c r="AF18" s="40"/>
      <c r="AG18" s="23"/>
      <c r="AH18" s="23"/>
      <c r="AI18" s="23"/>
      <c r="AJ18" s="23"/>
      <c r="AK18" s="23"/>
      <c r="AL18" s="23"/>
      <c r="AM18" s="24"/>
      <c r="AN18" s="24"/>
      <c r="AO18" s="24"/>
      <c r="AP18" s="41"/>
      <c r="AQ18" s="24"/>
      <c r="AR18" s="24"/>
      <c r="AS18" s="24"/>
      <c r="AT18" s="24"/>
      <c r="AU18" s="24"/>
      <c r="AV18" s="24"/>
      <c r="AW18" s="24"/>
      <c r="AX18" s="20"/>
      <c r="AY18" s="20"/>
      <c r="AZ18" s="20"/>
      <c r="BA18" s="20"/>
    </row>
    <row r="19" spans="1:53" ht="18.75" customHeight="1">
      <c r="A19" s="1116">
        <f>IF(B18&gt;0,CONCATENATE("LEG ",SUM($P$53:P55)),0)</f>
        <v>0</v>
      </c>
      <c r="B19" s="227">
        <f>IF(C19=0,0,C18)</f>
        <v>0</v>
      </c>
      <c r="C19" s="762"/>
      <c r="D19" s="226"/>
      <c r="E19" s="223">
        <f>IF(C19=0,0,distance(VLOOKUP(B19,Wpt_Table,3,FALSE),VLOOKUP(B19,Wpt_Table,4,FALSE),VLOOKUP(C19,Wpt_Table,3,FALSE),VLOOKUP(C19,Wpt_Table,4,FALSE)))</f>
        <v>0</v>
      </c>
      <c r="F19" s="763">
        <f>IF(C19=0,0,TRACK(VLOOKUP(B19,Wpt_Table,3,FALSE),VLOOKUP(B19,Wpt_Table,4,FALSE),VLOOKUP(C19,Wpt_Table,3,FALSE),VLOOKUP(C19,Wpt_Table,4,FALSE)))</f>
        <v>0</v>
      </c>
      <c r="G19" s="1096">
        <f>IF(OR(C19=0,H19&gt;0),0,VLOOKUP($E$2,Type_Data,5,FALSE))</f>
        <v>0</v>
      </c>
      <c r="H19" s="1097"/>
      <c r="I19" s="216">
        <f>IF(C19=0,0,$I$18)</f>
        <v>0</v>
      </c>
      <c r="J19" s="232">
        <f xml:space="preserve"> IF(C19=0,0,GS(IF(H19&gt;0,H19,G19),F19,I19))</f>
        <v>0</v>
      </c>
      <c r="K19" s="763">
        <f>IF(C19=0,0,HEADING(F19,IF(G19=0,H19,G19),I19,VLOOKUP(B19,Wpt_Table,5,FALSE)))</f>
        <v>0</v>
      </c>
      <c r="L19" s="764">
        <f>IF(B19=0,0,(E19/J19)*"1:00"+IF(D19&gt;D18,"0:00:30"/1000*(D19-D18),0))</f>
        <v>0</v>
      </c>
      <c r="M19" s="765"/>
      <c r="N19" s="766"/>
      <c r="O19" s="223">
        <f>IF(C19=0,0,Bingo_fuel(SUM(E20:$E$20),J19,$V$8,$R$7,VLOOKUP($E$2,Type_Data,3,FALSE),$V$5,$W$13-$W$12,$V$7))</f>
        <v>0</v>
      </c>
      <c r="P19" s="767"/>
      <c r="Q19" s="228"/>
      <c r="R19" s="789"/>
      <c r="S19" s="453" t="s">
        <v>5</v>
      </c>
      <c r="T19" s="232">
        <f>RTOM!C8</f>
        <v>6800</v>
      </c>
      <c r="U19" s="232">
        <f>RTOM!D8</f>
        <v>6725</v>
      </c>
      <c r="V19" s="232">
        <f>RTOM!E8</f>
        <v>6725</v>
      </c>
      <c r="W19" s="232">
        <f>RTOM!F8</f>
        <v>6725</v>
      </c>
      <c r="X19" s="232">
        <f>RTOM!G8</f>
        <v>6725</v>
      </c>
      <c r="Y19" s="233">
        <f>RTOM!H8</f>
        <v>6725</v>
      </c>
      <c r="Z19" s="20"/>
      <c r="AA19" s="20"/>
      <c r="AB19" s="20"/>
      <c r="AC19" s="20"/>
      <c r="AD19" s="20"/>
      <c r="AE19" s="23"/>
      <c r="AF19" s="40"/>
      <c r="AG19" s="23"/>
      <c r="AH19" s="23"/>
      <c r="AI19" s="23"/>
      <c r="AJ19" s="23"/>
      <c r="AK19" s="23"/>
      <c r="AL19" s="23"/>
      <c r="AM19" s="24"/>
      <c r="AN19" s="24"/>
      <c r="AO19" s="24"/>
      <c r="AP19" s="41"/>
      <c r="AQ19" s="23"/>
      <c r="AR19" s="23"/>
      <c r="AS19" s="23"/>
      <c r="AT19" s="23"/>
      <c r="AU19" s="23"/>
      <c r="AV19" s="23"/>
      <c r="AW19" s="23"/>
      <c r="AX19" s="20"/>
      <c r="AY19" s="20"/>
      <c r="AZ19" s="20"/>
      <c r="BA19" s="20"/>
    </row>
    <row r="20" spans="1:53" ht="18.75" customHeight="1">
      <c r="A20" s="1116"/>
      <c r="B20" s="227">
        <f>IF(C20=0,0,C19)</f>
        <v>0</v>
      </c>
      <c r="C20" s="762"/>
      <c r="D20" s="226"/>
      <c r="E20" s="223">
        <f>IF(C20=0,0,distance(VLOOKUP(B20,Wpt_Table,3,FALSE),VLOOKUP(B20,Wpt_Table,4,FALSE),VLOOKUP(C20,Wpt_Table,3,FALSE),VLOOKUP(C20,Wpt_Table,4,FALSE)))</f>
        <v>0</v>
      </c>
      <c r="F20" s="763">
        <f>IF(C20=0,0,TRACK(VLOOKUP(B20,Wpt_Table,3,FALSE),VLOOKUP(B20,Wpt_Table,4,FALSE),VLOOKUP(C20,Wpt_Table,3,FALSE),VLOOKUP(C20,Wpt_Table,4,FALSE)))</f>
        <v>0</v>
      </c>
      <c r="G20" s="1135">
        <f>IF(OR(C20=0,H20&gt;0),0,VLOOKUP($E$2,Type_Data,5,FALSE))</f>
        <v>0</v>
      </c>
      <c r="H20" s="1135"/>
      <c r="I20" s="216">
        <f>IF(C20=0,0,$I$18)</f>
        <v>0</v>
      </c>
      <c r="J20" s="232">
        <f xml:space="preserve"> IF(C20=0,0,GS(IF(H20&gt;0,H20,G20),F20,I20))</f>
        <v>0</v>
      </c>
      <c r="K20" s="763">
        <f>IF(C20=0,0,HEADING(F20,IF(G20=0,H20,G20),I20,VLOOKUP(B20,Wpt_Table,5,FALSE)))</f>
        <v>0</v>
      </c>
      <c r="L20" s="764">
        <f>IF(B20=0,0,(E20/J20)*"1:00"+IF(D20&gt;D19,"0:00:30"/1000*(D20-D19),0))</f>
        <v>0</v>
      </c>
      <c r="M20" s="765"/>
      <c r="N20" s="766"/>
      <c r="O20" s="223">
        <f>IF(C20=0,0,Bingo_fuel(0,J20,$V$8,$R$7,VLOOKUP($E$2,Type_Data,3,FALSE),$V$5,$W$13-$W$12,$V$7))</f>
        <v>0</v>
      </c>
      <c r="P20" s="767"/>
      <c r="Q20" s="228"/>
      <c r="R20" s="789"/>
      <c r="S20" s="453" t="s">
        <v>4</v>
      </c>
      <c r="T20" s="230">
        <f>IF($D$2=0,0,$G$2+$W$2)</f>
        <v>4963.8999999999996</v>
      </c>
      <c r="U20" s="230">
        <f t="shared" ref="U20:Y20" si="3">IF($D$2=0,0,$G$2+$W$2)</f>
        <v>4963.8999999999996</v>
      </c>
      <c r="V20" s="230">
        <f t="shared" si="3"/>
        <v>4963.8999999999996</v>
      </c>
      <c r="W20" s="230">
        <f t="shared" si="3"/>
        <v>4963.8999999999996</v>
      </c>
      <c r="X20" s="230">
        <f t="shared" si="3"/>
        <v>4963.8999999999996</v>
      </c>
      <c r="Y20" s="233">
        <f t="shared" si="3"/>
        <v>4963.8999999999996</v>
      </c>
      <c r="Z20" s="20"/>
      <c r="AA20" s="20"/>
      <c r="AB20" s="44"/>
      <c r="AC20" s="20"/>
      <c r="AD20" s="20"/>
      <c r="AE20" s="20"/>
      <c r="AF20" s="40"/>
      <c r="AG20" s="23"/>
      <c r="AH20" s="23"/>
      <c r="AI20" s="23"/>
      <c r="AJ20" s="23"/>
      <c r="AK20" s="23"/>
      <c r="AL20" s="23"/>
      <c r="AM20" s="24"/>
      <c r="AN20" s="24"/>
      <c r="AO20" s="24"/>
      <c r="AP20" s="41"/>
      <c r="AQ20" s="23"/>
      <c r="AR20" s="23"/>
      <c r="AS20" s="23"/>
      <c r="AT20" s="23"/>
      <c r="AU20" s="23"/>
      <c r="AV20" s="23"/>
      <c r="AW20" s="23"/>
      <c r="AX20" s="20"/>
      <c r="AY20" s="20"/>
      <c r="AZ20" s="20"/>
      <c r="BA20" s="20"/>
    </row>
    <row r="21" spans="1:53" ht="18.75" customHeight="1">
      <c r="A21" s="1116"/>
      <c r="B21" s="931"/>
      <c r="C21" s="941"/>
      <c r="D21" s="933" t="s">
        <v>276</v>
      </c>
      <c r="E21" s="934">
        <f>IF(SUM(E18:E20)=0,0,TEXT(SUM(E18:E20),0))</f>
        <v>0</v>
      </c>
      <c r="F21" s="940" t="s">
        <v>279</v>
      </c>
      <c r="G21" s="1136"/>
      <c r="H21" s="1136"/>
      <c r="I21" s="945"/>
      <c r="J21" s="946"/>
      <c r="K21" s="938" t="s">
        <v>64</v>
      </c>
      <c r="L21" s="939">
        <f>IF(SUM(L18:L20)=0,0,MAX("0:03",SUM(L18:L20)))</f>
        <v>0</v>
      </c>
      <c r="M21" s="943"/>
      <c r="N21" s="618"/>
      <c r="O21" s="604"/>
      <c r="P21" s="619"/>
      <c r="Q21" s="944"/>
      <c r="R21" s="620"/>
      <c r="S21" s="453" t="s">
        <v>65</v>
      </c>
      <c r="T21" s="235">
        <f t="shared" ref="T21:Y21" si="4">IF(T4&gt;0,MAX(T19-T20,0),0)</f>
        <v>0</v>
      </c>
      <c r="U21" s="232">
        <f t="shared" si="4"/>
        <v>0</v>
      </c>
      <c r="V21" s="232">
        <f t="shared" si="4"/>
        <v>0</v>
      </c>
      <c r="W21" s="232">
        <f t="shared" si="4"/>
        <v>0</v>
      </c>
      <c r="X21" s="232">
        <f t="shared" si="4"/>
        <v>0</v>
      </c>
      <c r="Y21" s="233">
        <f t="shared" si="4"/>
        <v>0</v>
      </c>
      <c r="Z21" s="24"/>
      <c r="AA21" s="22"/>
      <c r="AB21" s="20"/>
      <c r="AC21" s="20"/>
      <c r="AD21" s="20"/>
      <c r="AE21" s="20"/>
      <c r="AF21" s="40"/>
      <c r="AG21" s="23"/>
      <c r="AH21" s="23"/>
      <c r="AI21" s="23"/>
      <c r="AJ21" s="23"/>
      <c r="AK21" s="23"/>
      <c r="AL21" s="23"/>
      <c r="AM21" s="24"/>
      <c r="AN21" s="24"/>
      <c r="AO21" s="24"/>
      <c r="AP21" s="41"/>
      <c r="AQ21" s="23"/>
      <c r="AR21" s="23"/>
      <c r="AS21" s="23"/>
      <c r="AT21" s="23"/>
      <c r="AU21" s="23"/>
      <c r="AV21" s="23"/>
      <c r="AW21" s="23"/>
      <c r="AX21" s="20"/>
      <c r="AY21" s="20"/>
      <c r="AZ21" s="20"/>
      <c r="BA21" s="20"/>
    </row>
    <row r="22" spans="1:53" ht="18.75" customHeight="1">
      <c r="A22" s="1116"/>
      <c r="B22" s="665" t="s">
        <v>50</v>
      </c>
      <c r="C22" s="762"/>
      <c r="D22" s="226"/>
      <c r="E22" s="223">
        <f>IF(C22=0,0,distance(VLOOKUP(V4,Wpt_Table,3,FALSE),VLOOKUP(V4,Wpt_Table,4,FALSE),VLOOKUP(C22,Wpt_Table,3,FALSE),VLOOKUP(C22,Wpt_Table,4,FALSE)))</f>
        <v>0</v>
      </c>
      <c r="F22" s="763">
        <f>IF(C22=0,0,TRACK(VLOOKUP(V4,Wpt_Table,3,FALSE),VLOOKUP(V4,Wpt_Table,4,FALSE),VLOOKUP(C22,Wpt_Table,3,FALSE),VLOOKUP(C22,Wpt_Table,4,FALSE)))</f>
        <v>0</v>
      </c>
      <c r="G22" s="1135">
        <f>IF(OR(C22=0,H22&lt;&gt;""),0,VLOOKUP($E$2,Type_Data,5,FALSE))</f>
        <v>0</v>
      </c>
      <c r="H22" s="1135"/>
      <c r="I22" s="226"/>
      <c r="J22" s="232">
        <f xml:space="preserve"> IF(C22=0,0,GS(IF(H22&lt;&gt;"",H22,G22),F22,I22))</f>
        <v>0</v>
      </c>
      <c r="K22" s="763">
        <f>IF(C22=0,0,HEADING(F22,IF(G22=0,H22,G22),I22,VLOOKUP(C22,Wpt_Table,5,FALSE)))</f>
        <v>0</v>
      </c>
      <c r="L22" s="764">
        <f>IF(C22=0,0,(E22/J22)*"1:00"+MAXA(D22/1000*"0:00:30","0:02:00"))</f>
        <v>0</v>
      </c>
      <c r="M22" s="774"/>
      <c r="N22" s="774"/>
      <c r="O22" s="223"/>
      <c r="P22" s="767"/>
      <c r="Q22" s="790"/>
      <c r="R22" s="791"/>
      <c r="S22" s="453" t="s">
        <v>68</v>
      </c>
      <c r="T22" s="235">
        <f t="shared" ref="T22:Y22" si="5">IF(T4=0,0,T13-T10)</f>
        <v>0</v>
      </c>
      <c r="U22" s="232">
        <f t="shared" si="5"/>
        <v>0</v>
      </c>
      <c r="V22" s="232">
        <f t="shared" si="5"/>
        <v>0</v>
      </c>
      <c r="W22" s="232">
        <f t="shared" si="5"/>
        <v>0</v>
      </c>
      <c r="X22" s="232">
        <f t="shared" si="5"/>
        <v>0</v>
      </c>
      <c r="Y22" s="233">
        <f t="shared" si="5"/>
        <v>0</v>
      </c>
      <c r="Z22" s="20"/>
      <c r="AA22" s="22"/>
      <c r="AB22" s="20"/>
      <c r="AC22" s="20"/>
      <c r="AD22" s="20"/>
      <c r="AE22" s="20"/>
      <c r="AF22" s="40"/>
      <c r="AG22" s="23"/>
      <c r="AH22" s="23"/>
      <c r="AI22" s="23"/>
      <c r="AJ22" s="23"/>
      <c r="AK22" s="23"/>
      <c r="AL22" s="23"/>
      <c r="AM22" s="24"/>
      <c r="AN22" s="24"/>
      <c r="AO22" s="24"/>
      <c r="AP22" s="41"/>
      <c r="AQ22" s="23"/>
      <c r="AR22" s="23"/>
      <c r="AS22" s="23"/>
      <c r="AT22" s="23"/>
      <c r="AU22" s="23"/>
      <c r="AV22" s="23"/>
      <c r="AW22" s="23"/>
      <c r="AX22" s="20"/>
      <c r="AY22" s="20"/>
      <c r="AZ22" s="20"/>
      <c r="BA22" s="20"/>
    </row>
    <row r="23" spans="1:53" ht="18.75" customHeight="1">
      <c r="A23" s="1116"/>
      <c r="B23" s="375" t="s">
        <v>311</v>
      </c>
      <c r="C23" s="376" t="s">
        <v>332</v>
      </c>
      <c r="D23" s="377" t="s">
        <v>333</v>
      </c>
      <c r="E23" s="377" t="s">
        <v>336</v>
      </c>
      <c r="F23" s="596" t="s">
        <v>32</v>
      </c>
      <c r="G23" s="1070" t="s">
        <v>28</v>
      </c>
      <c r="H23" s="1071"/>
      <c r="I23" s="1070" t="s">
        <v>40</v>
      </c>
      <c r="J23" s="1083"/>
      <c r="K23" s="1083"/>
      <c r="L23" s="1071"/>
      <c r="M23" s="596" t="s">
        <v>33</v>
      </c>
      <c r="N23" s="596" t="s">
        <v>34</v>
      </c>
      <c r="O23" s="597" t="s">
        <v>331</v>
      </c>
      <c r="P23" s="493" t="s">
        <v>334</v>
      </c>
      <c r="Q23" s="494" t="s">
        <v>317</v>
      </c>
      <c r="R23" s="495" t="s">
        <v>318</v>
      </c>
      <c r="S23" s="459" t="s">
        <v>3</v>
      </c>
      <c r="T23" s="420">
        <f t="shared" ref="T23:Y23" si="6">MAX(T21-T22-T10,0)</f>
        <v>0</v>
      </c>
      <c r="U23" s="422">
        <f t="shared" si="6"/>
        <v>0</v>
      </c>
      <c r="V23" s="422">
        <f t="shared" si="6"/>
        <v>0</v>
      </c>
      <c r="W23" s="422">
        <f t="shared" si="6"/>
        <v>0</v>
      </c>
      <c r="X23" s="422">
        <f t="shared" si="6"/>
        <v>0</v>
      </c>
      <c r="Y23" s="421">
        <f t="shared" si="6"/>
        <v>0</v>
      </c>
      <c r="Z23" s="20"/>
      <c r="AA23" s="22"/>
      <c r="AB23" s="20"/>
      <c r="AC23" s="20"/>
      <c r="AD23" s="20"/>
      <c r="AE23" s="20"/>
      <c r="AF23" s="40"/>
      <c r="AG23" s="23"/>
      <c r="AH23" s="23"/>
      <c r="AI23" s="23"/>
      <c r="AJ23" s="23"/>
      <c r="AK23" s="23"/>
      <c r="AL23" s="23"/>
      <c r="AM23" s="24"/>
      <c r="AN23" s="24"/>
      <c r="AO23" s="24"/>
      <c r="AP23" s="41"/>
      <c r="AQ23" s="23"/>
      <c r="AR23" s="23"/>
      <c r="AS23" s="23"/>
      <c r="AT23" s="23"/>
      <c r="AU23" s="23"/>
      <c r="AV23" s="23"/>
      <c r="AW23" s="23"/>
      <c r="AX23" s="20"/>
      <c r="AY23" s="20"/>
      <c r="AZ23" s="20"/>
      <c r="BA23" s="20"/>
    </row>
    <row r="24" spans="1:53" ht="18.75" customHeight="1" thickBot="1">
      <c r="A24" s="271"/>
      <c r="B24" s="601"/>
      <c r="C24" s="780"/>
      <c r="D24" s="781"/>
      <c r="E24" s="781"/>
      <c r="F24" s="499" t="str">
        <f>IF($P$2&gt;""," + 3","+ 2")</f>
        <v>+ 2</v>
      </c>
      <c r="G24" s="1104">
        <f>IF(V22=0,0,IF(V29&gt;0,V29,V22)/VLOOKUP($E$2,Type_Data,3,FALSE)*"1:00")</f>
        <v>0</v>
      </c>
      <c r="H24" s="1105"/>
      <c r="I24" s="1101" t="str">
        <f>IF(T3&lt;&gt;0,(V3&amp;" - "&amp;V4),"")</f>
        <v>0 - 0</v>
      </c>
      <c r="J24" s="1102"/>
      <c r="K24" s="1102"/>
      <c r="L24" s="1103"/>
      <c r="M24" s="602"/>
      <c r="N24" s="602"/>
      <c r="O24" s="598"/>
      <c r="P24" s="783"/>
      <c r="Q24" s="784"/>
      <c r="R24" s="784"/>
      <c r="S24" s="459" t="s">
        <v>365</v>
      </c>
      <c r="T24" s="420"/>
      <c r="U24" s="422"/>
      <c r="V24" s="422"/>
      <c r="W24" s="422"/>
      <c r="X24" s="422"/>
      <c r="Y24" s="421"/>
      <c r="Z24" s="20"/>
      <c r="AA24" s="23"/>
      <c r="AB24" s="20"/>
      <c r="AC24" s="20"/>
      <c r="AD24" s="20"/>
      <c r="AE24" s="20"/>
      <c r="AF24" s="40"/>
      <c r="AG24" s="23"/>
      <c r="AH24" s="23"/>
      <c r="AI24" s="23"/>
      <c r="AJ24" s="23"/>
      <c r="AK24" s="23"/>
      <c r="AL24" s="23"/>
      <c r="AM24" s="24"/>
      <c r="AN24" s="24"/>
      <c r="AO24" s="24"/>
      <c r="AP24" s="41"/>
      <c r="AQ24" s="24"/>
      <c r="AR24" s="24"/>
      <c r="AS24" s="24"/>
      <c r="AT24" s="24"/>
      <c r="AU24" s="24"/>
      <c r="AV24" s="24"/>
      <c r="AW24" s="24"/>
      <c r="AX24" s="20"/>
      <c r="AY24" s="20"/>
      <c r="AZ24" s="20"/>
      <c r="BA24" s="20"/>
    </row>
    <row r="25" spans="1:53" ht="18.75" customHeight="1" thickTop="1" thickBot="1">
      <c r="A25" s="761"/>
      <c r="B25" s="785">
        <f>IF(C25=0,0,V4)</f>
        <v>0</v>
      </c>
      <c r="C25" s="762"/>
      <c r="D25" s="226"/>
      <c r="E25" s="223">
        <f>IF(C25=0,0,distance(VLOOKUP(B25,Wpt_Table,3,FALSE),VLOOKUP(B25,Wpt_Table,4,FALSE),VLOOKUP(C25,Wpt_Table,3,FALSE),VLOOKUP(C25,Wpt_Table,4,FALSE)))</f>
        <v>0</v>
      </c>
      <c r="F25" s="763">
        <f>IF(C25=0,0,TRACK(VLOOKUP(B25,Wpt_Table,3,FALSE),VLOOKUP(B25,Wpt_Table,4,FALSE),VLOOKUP(C25,Wpt_Table,3,FALSE),VLOOKUP(C25,Wpt_Table,4,FALSE)))</f>
        <v>0</v>
      </c>
      <c r="G25" s="1106">
        <f>IF(OR(C25=0,H25&lt;&gt;""),0,VLOOKUP($E$2,Type_Data,5,FALSE))</f>
        <v>0</v>
      </c>
      <c r="H25" s="1107"/>
      <c r="I25" s="786"/>
      <c r="J25" s="232">
        <f xml:space="preserve"> IF(C25=0,0,GS(IF(H25&gt;0,H25,G25),F25,I25))</f>
        <v>0</v>
      </c>
      <c r="K25" s="763">
        <f>IF(C25=0,0,HEADING(F25,IF(G25=0,H25,G25),I25,VLOOKUP(B25,Wpt_Table,5,FALSE)))</f>
        <v>0</v>
      </c>
      <c r="L25" s="764">
        <f>IF(C25=0,0,(E25/J25)*"1:00"+MAXA((D25-W16)/1000*"0:00:30","0:02:00"))</f>
        <v>0</v>
      </c>
      <c r="M25" s="765"/>
      <c r="N25" s="766"/>
      <c r="O25" s="223">
        <f>IF(C25=0,0,Bingo_fuel(SUM(E26:$E$27),J25,$W$8,$R$7,VLOOKUP($E$2,Type_Data,3,FALSE),$W$5,$X$13-$X$12,$W$7))</f>
        <v>0</v>
      </c>
      <c r="P25" s="767"/>
      <c r="Q25" s="228"/>
      <c r="R25" s="789"/>
      <c r="S25" s="1077" t="str">
        <f>IF(RTOM!L4=FALSE,"RAMP MASS (LBS)",IF(RTOM!L4=TRUE,"RAMP MASS (KGS)","RAMP MASS"))</f>
        <v>RAMP MASS (KGS)</v>
      </c>
      <c r="T25" s="1078"/>
      <c r="U25" s="1078"/>
      <c r="V25" s="1078"/>
      <c r="W25" s="1078"/>
      <c r="X25" s="1078"/>
      <c r="Y25" s="1079"/>
      <c r="Z25" s="25"/>
      <c r="AA25" s="26"/>
      <c r="AB25" s="20"/>
      <c r="AC25" s="20"/>
      <c r="AD25" s="20"/>
      <c r="AE25" s="20"/>
      <c r="AF25" s="40"/>
      <c r="AG25" s="23"/>
      <c r="AH25" s="23"/>
      <c r="AI25" s="23"/>
      <c r="AJ25" s="23"/>
      <c r="AK25" s="23"/>
      <c r="AL25" s="23"/>
      <c r="AM25" s="24"/>
      <c r="AN25" s="24"/>
      <c r="AO25" s="24"/>
      <c r="AP25" s="41"/>
      <c r="AQ25" s="23"/>
      <c r="AR25" s="23"/>
      <c r="AS25" s="23"/>
      <c r="AT25" s="23"/>
      <c r="AU25" s="23"/>
      <c r="AV25" s="23"/>
      <c r="AW25" s="23"/>
      <c r="AX25" s="20"/>
      <c r="AY25" s="20"/>
      <c r="AZ25" s="20"/>
      <c r="BA25" s="20"/>
    </row>
    <row r="26" spans="1:53" ht="18.75" customHeight="1" thickTop="1">
      <c r="A26" s="1116">
        <f>IF(B25&gt;0,CONCATENATE("LEG ",SUM($P$53:P56)),0)</f>
        <v>0</v>
      </c>
      <c r="B26" s="227">
        <f>IF(C26=0,0,C25)</f>
        <v>0</v>
      </c>
      <c r="C26" s="762"/>
      <c r="D26" s="226"/>
      <c r="E26" s="223">
        <f>IF(C26=0,0,distance(VLOOKUP(B26,Wpt_Table,3,FALSE),VLOOKUP(B26,Wpt_Table,4,FALSE),VLOOKUP(C26,Wpt_Table,3,FALSE),VLOOKUP(C26,Wpt_Table,4,FALSE)))</f>
        <v>0</v>
      </c>
      <c r="F26" s="763">
        <f>IF(C26=0,0,TRACK(VLOOKUP(B26,Wpt_Table,3,FALSE),VLOOKUP(B26,Wpt_Table,4,FALSE),VLOOKUP(C26,Wpt_Table,3,FALSE),VLOOKUP(C26,Wpt_Table,4,FALSE)))</f>
        <v>0</v>
      </c>
      <c r="G26" s="1096">
        <f>IF(OR(C26=0,H26&gt;0),0,VLOOKUP($E$2,Type_Data,5,FALSE))</f>
        <v>0</v>
      </c>
      <c r="H26" s="1097"/>
      <c r="I26" s="216">
        <f>IF(C26=0,0,$I$25)</f>
        <v>0</v>
      </c>
      <c r="J26" s="232">
        <f xml:space="preserve"> IF(C26=0,0,GS(IF(H26&gt;0,H26,G26),F26,I26))</f>
        <v>0</v>
      </c>
      <c r="K26" s="763">
        <f>IF(C26=0,0,HEADING(F26,IF(G26=0,H26,G26),I26,VLOOKUP(B26,Wpt_Table,5,FALSE)))</f>
        <v>0</v>
      </c>
      <c r="L26" s="764">
        <f>IF(B26=0,0,(E26/J26)*"1:00"+IF(D26&gt;D25,"0:00:30"/1000*(D26-D25),0))</f>
        <v>0</v>
      </c>
      <c r="M26" s="765"/>
      <c r="N26" s="766"/>
      <c r="O26" s="223">
        <f>IF(C26=0,0,Bingo_fuel(SUM(E27:$E$27),J26,$W$8,$R$7,VLOOKUP($E$2,Type_Data,3,FALSE),$W$5,$X$13-$X$12,$W$7))</f>
        <v>0</v>
      </c>
      <c r="P26" s="767"/>
      <c r="Q26" s="228"/>
      <c r="R26" s="789"/>
      <c r="S26" s="458" t="s">
        <v>4</v>
      </c>
      <c r="T26" s="391">
        <f>IF($D$2=0,0,$G$2+$W$2)</f>
        <v>4963.8999999999996</v>
      </c>
      <c r="U26" s="391">
        <f t="shared" ref="U26:Y26" si="7">IF($D$2=0,0,$G$2+$W$2)</f>
        <v>4963.8999999999996</v>
      </c>
      <c r="V26" s="391">
        <f t="shared" si="7"/>
        <v>4963.8999999999996</v>
      </c>
      <c r="W26" s="391">
        <f t="shared" si="7"/>
        <v>4963.8999999999996</v>
      </c>
      <c r="X26" s="391">
        <f t="shared" si="7"/>
        <v>4963.8999999999996</v>
      </c>
      <c r="Y26" s="240">
        <f t="shared" si="7"/>
        <v>4963.8999999999996</v>
      </c>
      <c r="Z26" s="26"/>
      <c r="AA26" s="20"/>
      <c r="AB26" s="44"/>
      <c r="AC26" s="45"/>
      <c r="AD26" s="45"/>
      <c r="AE26" s="20"/>
      <c r="AF26" s="40"/>
      <c r="AG26" s="23"/>
      <c r="AH26" s="23"/>
      <c r="AI26" s="23"/>
      <c r="AJ26" s="23"/>
      <c r="AK26" s="23"/>
      <c r="AL26" s="23"/>
      <c r="AM26" s="24"/>
      <c r="AN26" s="24"/>
      <c r="AO26" s="24"/>
      <c r="AP26" s="41"/>
      <c r="AQ26" s="23"/>
      <c r="AR26" s="23"/>
      <c r="AS26" s="23"/>
      <c r="AT26" s="23"/>
      <c r="AU26" s="23"/>
      <c r="AV26" s="23"/>
      <c r="AW26" s="23"/>
      <c r="AX26" s="20"/>
      <c r="AY26" s="20"/>
      <c r="AZ26" s="20"/>
      <c r="BA26" s="20"/>
    </row>
    <row r="27" spans="1:53" ht="18.75" customHeight="1">
      <c r="A27" s="1116"/>
      <c r="B27" s="227">
        <f>IF(C27=0,0,C26)</f>
        <v>0</v>
      </c>
      <c r="C27" s="762"/>
      <c r="D27" s="226"/>
      <c r="E27" s="223">
        <f>IF(C27=0,0,distance(VLOOKUP(B27,Wpt_Table,3,FALSE),VLOOKUP(B27,Wpt_Table,4,FALSE),VLOOKUP(C27,Wpt_Table,3,FALSE),VLOOKUP(C27,Wpt_Table,4,FALSE)))</f>
        <v>0</v>
      </c>
      <c r="F27" s="763">
        <f>IF(C27=0,0,TRACK(VLOOKUP(B27,Wpt_Table,3,FALSE),VLOOKUP(B27,Wpt_Table,4,FALSE),VLOOKUP(C27,Wpt_Table,3,FALSE),VLOOKUP(C27,Wpt_Table,4,FALSE)))</f>
        <v>0</v>
      </c>
      <c r="G27" s="1096">
        <f>IF(OR(C27=0,H27&gt;0),0,VLOOKUP($E$2,Type_Data,5,FALSE))</f>
        <v>0</v>
      </c>
      <c r="H27" s="1097"/>
      <c r="I27" s="216">
        <f>IF(C27=0,0,$I$25)</f>
        <v>0</v>
      </c>
      <c r="J27" s="232">
        <f xml:space="preserve"> IF(C27=0,0,GS(IF(H27&gt;0,H27,G27),F27,I27))</f>
        <v>0</v>
      </c>
      <c r="K27" s="763">
        <f>IF(C27=0,0,HEADING(F27,IF(G27=0,H27,G27),I27,VLOOKUP(B27,Wpt_Table,5,FALSE)))</f>
        <v>0</v>
      </c>
      <c r="L27" s="764">
        <f>IF(B27=0,0,(E27/J27)*"1:00"+IF(D27&gt;D26,"0:00:30"/1000*(D27-D26),0))</f>
        <v>0</v>
      </c>
      <c r="M27" s="765"/>
      <c r="N27" s="766"/>
      <c r="O27" s="223">
        <f>IF(C27=0,0,Bingo_fuel(0,J27,$W$8,$R$7,VLOOKUP($E$2,Type_Data,3,FALSE),$W$5,$X$13-$X$12,$W$7))</f>
        <v>0</v>
      </c>
      <c r="P27" s="767"/>
      <c r="Q27" s="228"/>
      <c r="R27" s="789"/>
      <c r="S27" s="453" t="s">
        <v>69</v>
      </c>
      <c r="T27" s="272"/>
      <c r="U27" s="405"/>
      <c r="V27" s="405"/>
      <c r="W27" s="405"/>
      <c r="X27" s="273"/>
      <c r="Y27" s="274"/>
      <c r="Z27" s="27"/>
      <c r="AA27" s="20"/>
      <c r="AB27" s="20"/>
      <c r="AC27" s="45"/>
      <c r="AD27" s="45"/>
      <c r="AE27" s="20"/>
      <c r="AF27" s="40"/>
      <c r="AG27" s="23"/>
      <c r="AH27" s="23"/>
      <c r="AI27" s="23"/>
      <c r="AJ27" s="23"/>
      <c r="AK27" s="23"/>
      <c r="AL27" s="23"/>
      <c r="AM27" s="24"/>
      <c r="AN27" s="24"/>
      <c r="AO27" s="24"/>
      <c r="AP27" s="41"/>
      <c r="AQ27" s="23"/>
      <c r="AR27" s="23"/>
      <c r="AS27" s="23"/>
      <c r="AT27" s="23"/>
      <c r="AU27" s="23"/>
      <c r="AV27" s="23"/>
      <c r="AW27" s="23"/>
      <c r="AX27" s="20"/>
      <c r="AY27" s="20"/>
      <c r="AZ27" s="20"/>
      <c r="BA27" s="20"/>
    </row>
    <row r="28" spans="1:53" ht="18.75" customHeight="1">
      <c r="A28" s="1116"/>
      <c r="B28" s="931"/>
      <c r="C28" s="941"/>
      <c r="D28" s="933" t="s">
        <v>276</v>
      </c>
      <c r="E28" s="934">
        <f>IF(SUM(E25:E27)=0,0,TEXT(SUM(E25:E27),0))</f>
        <v>0</v>
      </c>
      <c r="F28" s="947" t="s">
        <v>279</v>
      </c>
      <c r="G28" s="1134"/>
      <c r="H28" s="1134"/>
      <c r="I28" s="936"/>
      <c r="J28" s="937"/>
      <c r="K28" s="938" t="s">
        <v>64</v>
      </c>
      <c r="L28" s="939">
        <f>IF(SUM(L25:L27)=0,0,MAX("0:03",SUM(L25:L27)))</f>
        <v>0</v>
      </c>
      <c r="M28" s="943"/>
      <c r="N28" s="618"/>
      <c r="O28" s="604"/>
      <c r="P28" s="619"/>
      <c r="Q28" s="948"/>
      <c r="R28" s="620"/>
      <c r="S28" s="453" t="s">
        <v>67</v>
      </c>
      <c r="T28" s="272"/>
      <c r="U28" s="405"/>
      <c r="V28" s="405"/>
      <c r="W28" s="405"/>
      <c r="X28" s="273"/>
      <c r="Y28" s="274"/>
      <c r="Z28" s="27"/>
      <c r="AA28" s="20"/>
      <c r="AB28" s="20"/>
      <c r="AC28" s="33"/>
      <c r="AD28" s="33"/>
      <c r="AE28" s="20"/>
      <c r="AF28" s="40"/>
      <c r="AG28" s="23"/>
      <c r="AH28" s="23"/>
      <c r="AI28" s="23"/>
      <c r="AJ28" s="23"/>
      <c r="AK28" s="23"/>
      <c r="AL28" s="23"/>
      <c r="AM28" s="24"/>
      <c r="AN28" s="24"/>
      <c r="AO28" s="24"/>
      <c r="AP28" s="41"/>
      <c r="AQ28" s="24"/>
      <c r="AR28" s="24"/>
      <c r="AS28" s="24"/>
      <c r="AT28" s="24"/>
      <c r="AU28" s="24"/>
      <c r="AV28" s="24"/>
      <c r="AW28" s="24"/>
      <c r="AX28" s="20"/>
      <c r="AY28" s="20"/>
      <c r="AZ28" s="20"/>
      <c r="BA28" s="20"/>
    </row>
    <row r="29" spans="1:53" ht="18.75" customHeight="1">
      <c r="A29" s="1116"/>
      <c r="B29" s="665" t="s">
        <v>50</v>
      </c>
      <c r="C29" s="762"/>
      <c r="D29" s="226"/>
      <c r="E29" s="223">
        <f>IF(C29=0,0,distance(VLOOKUP(W4,Wpt_Table,3,FALSE),VLOOKUP(W4,Wpt_Table,4,FALSE),VLOOKUP(C29,Wpt_Table,3,FALSE),VLOOKUP(C29,Wpt_Table,4,FALSE)))</f>
        <v>0</v>
      </c>
      <c r="F29" s="763">
        <f>IF(C29=0,0,TRACK(VLOOKUP(W4,Wpt_Table,3,FALSE),VLOOKUP(W4,Wpt_Table,4,FALSE),VLOOKUP(C29,Wpt_Table,3,FALSE),VLOOKUP(C29,Wpt_Table,4,FALSE)))</f>
        <v>0</v>
      </c>
      <c r="G29" s="1096">
        <f>IF(OR(C29=0,H29&lt;&gt;""),0,VLOOKUP($E$2,Type_Data,5,FALSE))</f>
        <v>0</v>
      </c>
      <c r="H29" s="1097"/>
      <c r="I29" s="226"/>
      <c r="J29" s="232">
        <f xml:space="preserve"> IF(C29=0,0,GS(IF(H29&lt;&gt;"",H29,G29),F29,I29))</f>
        <v>0</v>
      </c>
      <c r="K29" s="763">
        <f>IF(C29=0,0,HEADING(F29,IF(G29=0,H29,G29),I29,VLOOKUP(C29,Wpt_Table,5,FALSE)))</f>
        <v>0</v>
      </c>
      <c r="L29" s="764">
        <f>IF(C29=0,0,(E29/J29)*"1:00"+MAXA(D29/1000*"0:00:30","0:02:00"))</f>
        <v>0</v>
      </c>
      <c r="M29" s="774"/>
      <c r="N29" s="774"/>
      <c r="O29" s="223"/>
      <c r="P29" s="767"/>
      <c r="Q29" s="790"/>
      <c r="R29" s="791"/>
      <c r="S29" s="453" t="s">
        <v>451</v>
      </c>
      <c r="T29" s="256"/>
      <c r="U29" s="257"/>
      <c r="V29" s="257"/>
      <c r="W29" s="257"/>
      <c r="X29" s="257"/>
      <c r="Y29" s="282"/>
      <c r="Z29" s="23"/>
      <c r="AA29" s="20"/>
      <c r="AB29" s="44"/>
      <c r="AC29" s="45"/>
      <c r="AD29" s="45"/>
      <c r="AE29" s="20"/>
      <c r="AF29" s="40"/>
      <c r="AG29" s="23"/>
      <c r="AH29" s="23"/>
      <c r="AI29" s="23"/>
      <c r="AJ29" s="23"/>
      <c r="AK29" s="23"/>
      <c r="AL29" s="23"/>
      <c r="AM29" s="24"/>
      <c r="AN29" s="24"/>
      <c r="AO29" s="24"/>
      <c r="AP29" s="41"/>
      <c r="AQ29" s="23"/>
      <c r="AR29" s="23"/>
      <c r="AS29" s="23"/>
      <c r="AT29" s="23"/>
      <c r="AU29" s="23"/>
      <c r="AV29" s="23"/>
      <c r="AW29" s="23"/>
      <c r="AX29" s="20"/>
      <c r="AY29" s="20"/>
      <c r="AZ29" s="20"/>
      <c r="BA29" s="20"/>
    </row>
    <row r="30" spans="1:53" ht="18.75" customHeight="1" thickBot="1">
      <c r="A30" s="1116"/>
      <c r="B30" s="375" t="s">
        <v>311</v>
      </c>
      <c r="C30" s="376" t="s">
        <v>332</v>
      </c>
      <c r="D30" s="377" t="s">
        <v>333</v>
      </c>
      <c r="E30" s="377" t="s">
        <v>336</v>
      </c>
      <c r="F30" s="596" t="s">
        <v>32</v>
      </c>
      <c r="G30" s="1070" t="s">
        <v>28</v>
      </c>
      <c r="H30" s="1071"/>
      <c r="I30" s="1070" t="s">
        <v>40</v>
      </c>
      <c r="J30" s="1083"/>
      <c r="K30" s="1083"/>
      <c r="L30" s="1071"/>
      <c r="M30" s="374" t="s">
        <v>33</v>
      </c>
      <c r="N30" s="596" t="s">
        <v>34</v>
      </c>
      <c r="O30" s="597" t="s">
        <v>331</v>
      </c>
      <c r="P30" s="493" t="s">
        <v>334</v>
      </c>
      <c r="Q30" s="494" t="s">
        <v>317</v>
      </c>
      <c r="R30" s="495" t="s">
        <v>318</v>
      </c>
      <c r="S30" s="462" t="s">
        <v>61</v>
      </c>
      <c r="T30" s="244">
        <f t="shared" ref="T30:Y30" si="8">IF(AND(OR(T27&gt;0,T28&gt;0),T29&gt;0),SUM(T26:T29),0)</f>
        <v>0</v>
      </c>
      <c r="U30" s="245">
        <f t="shared" si="8"/>
        <v>0</v>
      </c>
      <c r="V30" s="245">
        <f t="shared" si="8"/>
        <v>0</v>
      </c>
      <c r="W30" s="245">
        <f t="shared" si="8"/>
        <v>0</v>
      </c>
      <c r="X30" s="245">
        <f t="shared" si="8"/>
        <v>0</v>
      </c>
      <c r="Y30" s="246">
        <f t="shared" si="8"/>
        <v>0</v>
      </c>
      <c r="Z30" s="23"/>
      <c r="AA30" s="20"/>
      <c r="AB30" s="20"/>
      <c r="AC30" s="45"/>
      <c r="AD30" s="45"/>
      <c r="AE30" s="20"/>
      <c r="AF30" s="40"/>
      <c r="AG30" s="23"/>
      <c r="AH30" s="23"/>
      <c r="AI30" s="23"/>
      <c r="AJ30" s="23"/>
      <c r="AK30" s="23"/>
      <c r="AL30" s="23"/>
      <c r="AM30" s="24"/>
      <c r="AN30" s="24"/>
      <c r="AO30" s="24"/>
      <c r="AP30" s="41"/>
      <c r="AQ30" s="23"/>
      <c r="AR30" s="23"/>
      <c r="AS30" s="23"/>
      <c r="AT30" s="23"/>
      <c r="AU30" s="23"/>
      <c r="AV30" s="23"/>
      <c r="AW30" s="23"/>
      <c r="AX30" s="20"/>
      <c r="AY30" s="20"/>
      <c r="AZ30" s="20"/>
      <c r="BA30" s="20"/>
    </row>
    <row r="31" spans="1:53" ht="18.75" customHeight="1" thickTop="1" thickBot="1">
      <c r="A31" s="271"/>
      <c r="B31" s="601"/>
      <c r="C31" s="780"/>
      <c r="D31" s="781"/>
      <c r="E31" s="781"/>
      <c r="F31" s="499" t="str">
        <f>IF($P$2&gt;""," + 3","+ 2")</f>
        <v>+ 2</v>
      </c>
      <c r="G31" s="1104">
        <f>IF(W22=0,0,IF(W29&gt;0,W29,W22)/VLOOKUP($E$2,Type_Data,3,FALSE)*"1:00")</f>
        <v>0</v>
      </c>
      <c r="H31" s="1105"/>
      <c r="I31" s="1101" t="str">
        <f>IF(T3&lt;&gt;0,(W3&amp;" - "&amp;W4),"")</f>
        <v>0 - 0</v>
      </c>
      <c r="J31" s="1102"/>
      <c r="K31" s="1102"/>
      <c r="L31" s="1103"/>
      <c r="M31" s="378"/>
      <c r="N31" s="602"/>
      <c r="O31" s="598"/>
      <c r="P31" s="783"/>
      <c r="Q31" s="784"/>
      <c r="R31" s="784"/>
      <c r="S31" s="1077" t="s">
        <v>335</v>
      </c>
      <c r="T31" s="1078"/>
      <c r="U31" s="1078"/>
      <c r="V31" s="1078"/>
      <c r="W31" s="1078"/>
      <c r="X31" s="1078"/>
      <c r="Y31" s="1079"/>
      <c r="Z31" s="23"/>
      <c r="AA31" s="20"/>
      <c r="AB31" s="20"/>
      <c r="AC31" s="33"/>
      <c r="AD31" s="33"/>
      <c r="AE31" s="20"/>
      <c r="AF31" s="41"/>
      <c r="AG31" s="47"/>
      <c r="AH31" s="47"/>
      <c r="AI31" s="47"/>
      <c r="AJ31" s="47"/>
      <c r="AK31" s="47"/>
      <c r="AL31" s="45"/>
      <c r="AM31" s="41"/>
      <c r="AN31" s="24"/>
      <c r="AO31" s="24"/>
      <c r="AP31" s="39"/>
      <c r="AQ31" s="23"/>
      <c r="AR31" s="23"/>
      <c r="AS31" s="23"/>
      <c r="AT31" s="23"/>
      <c r="AU31" s="23"/>
      <c r="AV31" s="23"/>
      <c r="AW31" s="23"/>
      <c r="AX31" s="20"/>
      <c r="AY31" s="20"/>
      <c r="AZ31" s="20"/>
      <c r="BA31" s="20"/>
    </row>
    <row r="32" spans="1:53" ht="18.75" customHeight="1" thickTop="1">
      <c r="A32" s="761"/>
      <c r="B32" s="785">
        <f>IF(C32=0,0,W4)</f>
        <v>0</v>
      </c>
      <c r="C32" s="762"/>
      <c r="D32" s="226"/>
      <c r="E32" s="223">
        <f>IF(C32=0,0,distance(VLOOKUP(B32,Wpt_Table,3,FALSE),VLOOKUP(B32,Wpt_Table,4,FALSE),VLOOKUP(C32,Wpt_Table,3,FALSE),VLOOKUP(C32,Wpt_Table,4,FALSE)))</f>
        <v>0</v>
      </c>
      <c r="F32" s="763">
        <f>IF(C32=0,0,TRACK(VLOOKUP(B32,Wpt_Table,3,FALSE),VLOOKUP(B32,Wpt_Table,4,FALSE),VLOOKUP(C32,Wpt_Table,3,FALSE),VLOOKUP(C32,Wpt_Table,4,FALSE)))</f>
        <v>0</v>
      </c>
      <c r="G32" s="1106">
        <f>IF(OR(C32=0,H32&lt;&gt;""),0,VLOOKUP($E$2,Type_Data,5,FALSE))</f>
        <v>0</v>
      </c>
      <c r="H32" s="1107"/>
      <c r="I32" s="786"/>
      <c r="J32" s="232">
        <f xml:space="preserve"> IF(C32=0,0,GS(IF(H32&gt;0,H32,G32),F32,I32))</f>
        <v>0</v>
      </c>
      <c r="K32" s="763">
        <f>IF(C32=0,0,HEADING(F32,IF(G32=0,H32,G32),I32,VLOOKUP(B32,Wpt_Table,5,FALSE)))</f>
        <v>0</v>
      </c>
      <c r="L32" s="764">
        <f>IF(C32=0,0,(E32/J32)*"1:00"+MAXA((D32-X16)/1000*"0:00:30","0:02:00"))</f>
        <v>0</v>
      </c>
      <c r="M32" s="765"/>
      <c r="N32" s="766"/>
      <c r="O32" s="223">
        <f>IF(C32=0,0,Bingo_fuel(SUM(E33:$E$34),J32,$X$8,$R$7,VLOOKUP($E$2,Type_Data,3,FALSE),$X$5,$Y$13-$Y$12,$X$7))</f>
        <v>0</v>
      </c>
      <c r="P32" s="767"/>
      <c r="Q32" s="766"/>
      <c r="R32" s="769"/>
      <c r="S32" s="458" t="s">
        <v>312</v>
      </c>
      <c r="T32" s="247">
        <f>IF(T22=0,0,PNR((T22-T8)/VLOOKUP(FrontPage!$F$5,Type_Data,3,FALSE),$F$4,IF(H4&lt;&gt;"",H4,G4),I$4,$J$4))</f>
        <v>0</v>
      </c>
      <c r="U32" s="248">
        <f>IF(U22=0,0,PNR((U22-U8)/VLOOKUP(FrontPage!$F$5,Type_Data,3,FALSE),$F$11,IF(H11&lt;&gt;"",H11,G11),I$11,$J$11))</f>
        <v>0</v>
      </c>
      <c r="V32" s="248">
        <f>IF(V22=0,0,PNR((V22-V8)/VLOOKUP(FrontPage!$F$5,Type_Data,3,FALSE),$F$18,IF(H18&lt;&gt;"",H18,G18),J$18,$J$18))</f>
        <v>0</v>
      </c>
      <c r="W32" s="248">
        <f>IF(W22=0,0,PNR((W22-W8)/VLOOKUP(FrontPage!$F$5,Type_Data,3,FALSE),$F$25,IF(H25&lt;&gt;"",H25,G25),K$25,$J$25))</f>
        <v>0</v>
      </c>
      <c r="X32" s="248">
        <f>IF(X22=0,0,PNR((X22-X8)/VLOOKUP(FrontPage!$F$5,Type_Data,3,FALSE),$F$32,IF(H32&lt;&gt;"",H32,G32),L$32,$J$32))</f>
        <v>0</v>
      </c>
      <c r="Y32" s="249">
        <f>IF(Y22=0,0,PNR((Y22-Y8)/VLOOKUP(FrontPage!$F$5,Type_Data,3,FALSE),$F$39,IF(H39&lt;&gt;"",H39,G39),M$39,$J$39))</f>
        <v>0</v>
      </c>
      <c r="Z32" s="28"/>
      <c r="AA32" s="20"/>
      <c r="AB32" s="44"/>
      <c r="AC32" s="45"/>
      <c r="AD32" s="45"/>
      <c r="AE32" s="20"/>
      <c r="AF32" s="41"/>
      <c r="AG32" s="47"/>
      <c r="AH32" s="29"/>
      <c r="AI32" s="29"/>
      <c r="AJ32" s="29"/>
      <c r="AK32" s="47"/>
      <c r="AL32" s="23"/>
      <c r="AM32" s="23"/>
      <c r="AN32" s="24"/>
      <c r="AO32" s="24"/>
      <c r="AP32" s="41"/>
      <c r="AQ32" s="23"/>
      <c r="AR32" s="23"/>
      <c r="AS32" s="23"/>
      <c r="AT32" s="23"/>
      <c r="AU32" s="23"/>
      <c r="AV32" s="23"/>
      <c r="AW32" s="23"/>
      <c r="AX32" s="20"/>
      <c r="AY32" s="20"/>
      <c r="AZ32" s="20"/>
      <c r="BA32" s="20"/>
    </row>
    <row r="33" spans="1:53" ht="18.75" customHeight="1">
      <c r="A33" s="1116">
        <f>IF(B32&gt;0,CONCATENATE("LEG ",SUM($P$53:P57)),0)</f>
        <v>0</v>
      </c>
      <c r="B33" s="227">
        <f>IF(C33=0,0,C32)</f>
        <v>0</v>
      </c>
      <c r="C33" s="762"/>
      <c r="D33" s="226"/>
      <c r="E33" s="223">
        <f>IF(C33=0,0,distance(VLOOKUP(B33,Wpt_Table,3,FALSE),VLOOKUP(B33,Wpt_Table,4,FALSE),VLOOKUP(C33,Wpt_Table,3,FALSE),VLOOKUP(C33,Wpt_Table,4,FALSE)))</f>
        <v>0</v>
      </c>
      <c r="F33" s="763">
        <f>IF(C33=0,0,TRACK(VLOOKUP(B33,Wpt_Table,3,FALSE),VLOOKUP(B33,Wpt_Table,4,FALSE),VLOOKUP(C33,Wpt_Table,3,FALSE),VLOOKUP(C33,Wpt_Table,4,FALSE)))</f>
        <v>0</v>
      </c>
      <c r="G33" s="1096">
        <f>IF(OR(C33=0,H33&gt;0),0,VLOOKUP($E$2,Type_Data,5,FALSE))</f>
        <v>0</v>
      </c>
      <c r="H33" s="1097"/>
      <c r="I33" s="216">
        <f>IF(C33=0,0,$I$32)</f>
        <v>0</v>
      </c>
      <c r="J33" s="232">
        <f xml:space="preserve"> IF(C33=0,0,GS(IF(H33&gt;0,H33,G33),F33,I33))</f>
        <v>0</v>
      </c>
      <c r="K33" s="763">
        <f>IF(C33=0,0,HEADING(F33,IF(G33=0,H33,G33),I33,VLOOKUP(B33,Wpt_Table,5,FALSE)))</f>
        <v>0</v>
      </c>
      <c r="L33" s="764">
        <f>IF(B33=0,0,(E33/J33)*"1:00"+IF(D33&gt;D32,"0:00:30"/1000*(D33-D32),0))</f>
        <v>0</v>
      </c>
      <c r="M33" s="765"/>
      <c r="N33" s="766"/>
      <c r="O33" s="223">
        <f>IF(C33=0,0,Bingo_fuel(SUM(E34:$E$34),J33,$X$8,$R$7,VLOOKUP($E$2,Type_Data,3,FALSE),$X$5,$Y$13-$Y$12,$X$7))</f>
        <v>0</v>
      </c>
      <c r="P33" s="767"/>
      <c r="Q33" s="766"/>
      <c r="R33" s="769"/>
      <c r="S33" s="453" t="s">
        <v>66</v>
      </c>
      <c r="T33" s="250">
        <f>IF(T22=0,0,T32/J4*"1:00")</f>
        <v>0</v>
      </c>
      <c r="U33" s="251">
        <f>IF(U22=0,0,U32/J11*"1:00")</f>
        <v>0</v>
      </c>
      <c r="V33" s="251">
        <f>IF(V22=0,0,V32/J18*"1:00")</f>
        <v>0</v>
      </c>
      <c r="W33" s="251">
        <f>IF(W22=0,0,W32/J25*"1:00")</f>
        <v>0</v>
      </c>
      <c r="X33" s="251">
        <f>IF(X22=0,0,X32/J32*"1:00")</f>
        <v>0</v>
      </c>
      <c r="Y33" s="261">
        <f>IF(Y22=0,0,Y32/J39*"1:00")</f>
        <v>0</v>
      </c>
      <c r="Z33" s="28"/>
      <c r="AA33" s="20"/>
      <c r="AB33" s="20"/>
      <c r="AC33" s="45"/>
      <c r="AD33" s="45"/>
      <c r="AE33" s="20"/>
      <c r="AF33" s="23"/>
      <c r="AG33" s="47"/>
      <c r="AH33" s="29"/>
      <c r="AI33" s="29"/>
      <c r="AJ33" s="29"/>
      <c r="AK33" s="47"/>
      <c r="AL33" s="45"/>
      <c r="AM33" s="41"/>
      <c r="AN33" s="24"/>
      <c r="AO33" s="24"/>
      <c r="AP33" s="41"/>
      <c r="AQ33" s="23"/>
      <c r="AR33" s="23"/>
      <c r="AS33" s="23"/>
      <c r="AT33" s="23"/>
      <c r="AU33" s="23"/>
      <c r="AV33" s="23"/>
      <c r="AW33" s="23"/>
      <c r="AX33" s="20"/>
      <c r="AY33" s="20"/>
      <c r="AZ33" s="20"/>
      <c r="BA33" s="20"/>
    </row>
    <row r="34" spans="1:53" ht="18.75" customHeight="1" thickBot="1">
      <c r="A34" s="1116"/>
      <c r="B34" s="227">
        <f>IF(C34=0,0,C33)</f>
        <v>0</v>
      </c>
      <c r="C34" s="762"/>
      <c r="D34" s="226"/>
      <c r="E34" s="223">
        <f>IF(C34=0,0,distance(VLOOKUP(B34,Wpt_Table,3,FALSE),VLOOKUP(B34,Wpt_Table,4,FALSE),VLOOKUP(C34,Wpt_Table,3,FALSE),VLOOKUP(C34,Wpt_Table,4,FALSE)))</f>
        <v>0</v>
      </c>
      <c r="F34" s="763">
        <f>IF(C34=0,0,TRACK(VLOOKUP(B34,Wpt_Table,3,FALSE),VLOOKUP(B34,Wpt_Table,4,FALSE),VLOOKUP(C34,Wpt_Table,3,FALSE),VLOOKUP(C34,Wpt_Table,4,FALSE)))</f>
        <v>0</v>
      </c>
      <c r="G34" s="1096">
        <f>IF(OR(C34=0,H34&gt;0),0,VLOOKUP($E$2,Type_Data,5,FALSE))</f>
        <v>0</v>
      </c>
      <c r="H34" s="1097"/>
      <c r="I34" s="216">
        <f>IF(C34=0,0,$I$32)</f>
        <v>0</v>
      </c>
      <c r="J34" s="232">
        <f xml:space="preserve"> IF(C34=0,0,GS(IF(H34&gt;0,H34,G34),F34,I34))</f>
        <v>0</v>
      </c>
      <c r="K34" s="763">
        <f>IF(C34=0,0,HEADING(F34,IF(G34=0,H34,G34),I34,VLOOKUP(B34,Wpt_Table,5,FALSE)))</f>
        <v>0</v>
      </c>
      <c r="L34" s="764">
        <f>IF(B34=0,0,(E34/J34)*"1:00"+IF(D34&gt;D33,"0:00:30"/1000*(D34-D33),0))</f>
        <v>0</v>
      </c>
      <c r="M34" s="765"/>
      <c r="N34" s="766"/>
      <c r="O34" s="223">
        <f>IF(C34=0,0,Bingo_fuel(0,J34,$X$8,$R$7,VLOOKUP($E$2,Type_Data,3,FALSE),$X$5,$Y$13-$Y$12,$X$7))</f>
        <v>0</v>
      </c>
      <c r="P34" s="767"/>
      <c r="Q34" s="766"/>
      <c r="R34" s="769"/>
      <c r="S34" s="508" t="s">
        <v>313</v>
      </c>
      <c r="T34" s="252">
        <f>IF(T4=0,0,CP($E$7,$J$4,IF(H4&lt;&gt;"",H4,G4),$F$4,$I$4))</f>
        <v>0</v>
      </c>
      <c r="U34" s="253">
        <f>IF(U4=0,0,CP($E$14,$J$11,IF(H11&lt;&gt;"",H11,G11),$F$11,$I$11))</f>
        <v>0</v>
      </c>
      <c r="V34" s="253">
        <f>IF(V4=0,0,CP($E$21,$J$18,$G$18,$F$18,$I$18))</f>
        <v>0</v>
      </c>
      <c r="W34" s="253">
        <f>IF(W4=0,0,CP($E$28,$J$25,IF(H25&lt;&gt;"",H25,G25),$F$25,$I$25))</f>
        <v>0</v>
      </c>
      <c r="X34" s="253">
        <f>IF(X4=0,0,CP($E$35,$J$32,IF(H32&lt;&gt;"",H32,G32),$F$32,$I$32))</f>
        <v>0</v>
      </c>
      <c r="Y34" s="267">
        <f>IF(Y4=0,0,CP($E$42,$J$39,IF(H39&lt;&gt;"",H39,G39),$F$39,$I$39))</f>
        <v>0</v>
      </c>
      <c r="Z34" s="29"/>
      <c r="AA34" s="20"/>
      <c r="AB34" s="20"/>
      <c r="AC34" s="33"/>
      <c r="AD34" s="33"/>
      <c r="AE34" s="20"/>
      <c r="AF34" s="20"/>
      <c r="AG34" s="20"/>
      <c r="AH34" s="20"/>
      <c r="AI34" s="20"/>
      <c r="AJ34" s="20"/>
      <c r="AK34" s="24"/>
      <c r="AL34" s="45"/>
      <c r="AM34" s="41"/>
      <c r="AN34" s="24"/>
      <c r="AO34" s="24"/>
      <c r="AP34" s="24"/>
      <c r="AQ34" s="23"/>
      <c r="AR34" s="23"/>
      <c r="AS34" s="23"/>
      <c r="AT34" s="23"/>
      <c r="AU34" s="23"/>
      <c r="AV34" s="23"/>
      <c r="AW34" s="23"/>
      <c r="AX34" s="20"/>
      <c r="AY34" s="20"/>
      <c r="AZ34" s="20"/>
      <c r="BA34" s="20"/>
    </row>
    <row r="35" spans="1:53" ht="18.75" customHeight="1" thickTop="1" thickBot="1">
      <c r="A35" s="1116"/>
      <c r="B35" s="931"/>
      <c r="C35" s="941"/>
      <c r="D35" s="933" t="s">
        <v>276</v>
      </c>
      <c r="E35" s="934">
        <f>IF(SUM(E32:E34)=0,0,TEXT(SUM(E32:E34),0))</f>
        <v>0</v>
      </c>
      <c r="F35" s="947" t="s">
        <v>279</v>
      </c>
      <c r="G35" s="1134"/>
      <c r="H35" s="1134"/>
      <c r="I35" s="945"/>
      <c r="J35" s="937"/>
      <c r="K35" s="938" t="s">
        <v>64</v>
      </c>
      <c r="L35" s="939">
        <f>IF(SUM(L32:L34)=0,0,MAX("0:03",SUM(L32:L34)))</f>
        <v>0</v>
      </c>
      <c r="M35" s="943"/>
      <c r="N35" s="618"/>
      <c r="O35" s="604"/>
      <c r="P35" s="619"/>
      <c r="Q35" s="949"/>
      <c r="R35" s="620"/>
      <c r="S35" s="1077" t="str">
        <f>IF(RTOM!L4=FALSE,"FUEL (LBS)",IF(RTOM!L4=TRUE,"FUEL (KGS)","FUEL"))</f>
        <v>FUEL (KGS)</v>
      </c>
      <c r="T35" s="1078"/>
      <c r="U35" s="1078"/>
      <c r="V35" s="1078"/>
      <c r="W35" s="1078"/>
      <c r="X35" s="1078"/>
      <c r="Y35" s="1079"/>
      <c r="Z35" s="29"/>
      <c r="AA35" s="20"/>
      <c r="AB35" s="20"/>
      <c r="AC35" s="45"/>
      <c r="AD35" s="45"/>
      <c r="AE35" s="20"/>
      <c r="AF35" s="20"/>
      <c r="AG35" s="20"/>
      <c r="AH35" s="20"/>
      <c r="AI35" s="20"/>
      <c r="AJ35" s="20"/>
      <c r="AK35" s="24"/>
      <c r="AL35" s="23"/>
      <c r="AM35" s="23"/>
      <c r="AN35" s="24"/>
      <c r="AO35" s="33"/>
      <c r="AP35" s="24"/>
      <c r="AQ35" s="23"/>
      <c r="AR35" s="23"/>
      <c r="AS35" s="23"/>
      <c r="AT35" s="23"/>
      <c r="AU35" s="23"/>
      <c r="AV35" s="23"/>
      <c r="AW35" s="23"/>
      <c r="AX35" s="20"/>
      <c r="AY35" s="20"/>
      <c r="AZ35" s="20"/>
      <c r="BA35" s="20"/>
    </row>
    <row r="36" spans="1:53" ht="18.75" customHeight="1" thickTop="1">
      <c r="A36" s="1116"/>
      <c r="B36" s="665" t="s">
        <v>50</v>
      </c>
      <c r="C36" s="762"/>
      <c r="D36" s="226"/>
      <c r="E36" s="223">
        <f>IF(C36=0,0,distance(VLOOKUP(X4,Wpt_Table,3,FALSE),VLOOKUP(X4,Wpt_Table,4,FALSE),VLOOKUP(C36,Wpt_Table,3,FALSE),VLOOKUP(C36,Wpt_Table,4,FALSE)))</f>
        <v>0</v>
      </c>
      <c r="F36" s="763">
        <f>IF(C36=0,0,TRACK(VLOOKUP(X4,Wpt_Table,3,FALSE),VLOOKUP(X4,Wpt_Table,4,FALSE),VLOOKUP(C36,Wpt_Table,3,FALSE),VLOOKUP(C36,Wpt_Table,4,FALSE)))</f>
        <v>0</v>
      </c>
      <c r="G36" s="1096">
        <f>IF(OR(C36=0,H36&lt;&gt;""),0,VLOOKUP($E$2,Type_Data,5,FALSE))</f>
        <v>0</v>
      </c>
      <c r="H36" s="1097"/>
      <c r="I36" s="226"/>
      <c r="J36" s="232">
        <f xml:space="preserve"> IF(C36=0,0,GS(IF(H36&lt;&gt;"",H36,G36),F36,I36))</f>
        <v>0</v>
      </c>
      <c r="K36" s="763">
        <f>IF(C36=0,0,HEADING(F36,IF(G36=0,H36,G36),I36,VLOOKUP(C36,Wpt_Table,5,FALSE)))</f>
        <v>0</v>
      </c>
      <c r="L36" s="764">
        <f>IF(C36=0,0,(E36/J36)*"1:00"+MAXA(D36/1000*"0:00:30","0:02:00"))</f>
        <v>0</v>
      </c>
      <c r="M36" s="774"/>
      <c r="N36" s="774"/>
      <c r="O36" s="223"/>
      <c r="P36" s="767"/>
      <c r="Q36" s="774"/>
      <c r="R36" s="795"/>
      <c r="S36" s="523" t="s">
        <v>340</v>
      </c>
      <c r="T36" s="517"/>
      <c r="U36" s="518"/>
      <c r="V36" s="515"/>
      <c r="W36" s="516"/>
      <c r="X36" s="509"/>
      <c r="Y36" s="510"/>
      <c r="Z36" s="20"/>
      <c r="AA36" s="20"/>
      <c r="AB36" s="20"/>
      <c r="AC36" s="45"/>
      <c r="AD36" s="45"/>
      <c r="AE36" s="20"/>
      <c r="AF36" s="20"/>
      <c r="AG36" s="20"/>
      <c r="AH36" s="20"/>
      <c r="AI36" s="20"/>
      <c r="AJ36" s="20"/>
      <c r="AK36" s="24"/>
      <c r="AL36" s="45"/>
      <c r="AM36" s="41"/>
      <c r="AN36" s="24"/>
      <c r="AO36" s="33"/>
      <c r="AP36" s="24"/>
      <c r="AQ36" s="23"/>
      <c r="AR36" s="23"/>
      <c r="AS36" s="23"/>
      <c r="AT36" s="23"/>
      <c r="AU36" s="23"/>
      <c r="AV36" s="23"/>
      <c r="AW36" s="23"/>
      <c r="AX36" s="20"/>
      <c r="AY36" s="20"/>
      <c r="AZ36" s="20"/>
      <c r="BA36" s="20"/>
    </row>
    <row r="37" spans="1:53" ht="18.75" customHeight="1">
      <c r="A37" s="1116"/>
      <c r="B37" s="375" t="s">
        <v>311</v>
      </c>
      <c r="C37" s="376" t="s">
        <v>332</v>
      </c>
      <c r="D37" s="377" t="s">
        <v>333</v>
      </c>
      <c r="E37" s="377" t="s">
        <v>336</v>
      </c>
      <c r="F37" s="596" t="s">
        <v>32</v>
      </c>
      <c r="G37" s="1070" t="s">
        <v>28</v>
      </c>
      <c r="H37" s="1071"/>
      <c r="I37" s="1070" t="s">
        <v>40</v>
      </c>
      <c r="J37" s="1083"/>
      <c r="K37" s="1083"/>
      <c r="L37" s="1071"/>
      <c r="M37" s="596" t="s">
        <v>33</v>
      </c>
      <c r="N37" s="596" t="s">
        <v>34</v>
      </c>
      <c r="O37" s="597" t="s">
        <v>331</v>
      </c>
      <c r="P37" s="494" t="s">
        <v>334</v>
      </c>
      <c r="Q37" s="494" t="s">
        <v>317</v>
      </c>
      <c r="R37" s="496" t="s">
        <v>318</v>
      </c>
      <c r="S37" s="524" t="s">
        <v>337</v>
      </c>
      <c r="T37" s="519"/>
      <c r="U37" s="513"/>
      <c r="V37" s="511"/>
      <c r="W37" s="513"/>
      <c r="X37" s="511"/>
      <c r="Y37" s="512"/>
      <c r="Z37" s="20"/>
      <c r="AA37" s="20"/>
      <c r="AB37" s="20"/>
      <c r="AC37" s="33"/>
      <c r="AD37" s="33"/>
      <c r="AE37" s="20"/>
      <c r="AF37" s="20"/>
      <c r="AG37" s="20"/>
      <c r="AH37" s="20"/>
      <c r="AI37" s="20"/>
      <c r="AJ37" s="20"/>
      <c r="AK37" s="24"/>
      <c r="AL37" s="45"/>
      <c r="AM37" s="41"/>
      <c r="AN37" s="24"/>
      <c r="AO37" s="33"/>
      <c r="AP37" s="24"/>
      <c r="AQ37" s="23"/>
      <c r="AR37" s="23"/>
      <c r="AS37" s="23"/>
      <c r="AT37" s="23"/>
      <c r="AU37" s="23"/>
      <c r="AV37" s="23"/>
      <c r="AW37" s="23"/>
      <c r="AX37" s="20"/>
      <c r="AY37" s="20"/>
      <c r="AZ37" s="20"/>
      <c r="BA37" s="20"/>
    </row>
    <row r="38" spans="1:53" ht="18.75" customHeight="1" thickBot="1">
      <c r="A38" s="271"/>
      <c r="B38" s="602"/>
      <c r="C38" s="780"/>
      <c r="D38" s="781"/>
      <c r="E38" s="781"/>
      <c r="F38" s="499" t="str">
        <f>IF($P$2&gt;""," + 3","+ 2")</f>
        <v>+ 2</v>
      </c>
      <c r="G38" s="1104">
        <f>IF(X22=0,0,IF(X29&gt;0,X29,X22)/VLOOKUP($E$2,Type_Data,3,FALSE)*"1:00")</f>
        <v>0</v>
      </c>
      <c r="H38" s="1105"/>
      <c r="I38" s="1101" t="str">
        <f>IF(T3&lt;&gt;0,(X3&amp;" - "&amp;X4),"")</f>
        <v>0 - 0</v>
      </c>
      <c r="J38" s="1102"/>
      <c r="K38" s="1102"/>
      <c r="L38" s="1103"/>
      <c r="M38" s="602"/>
      <c r="N38" s="602"/>
      <c r="O38" s="598"/>
      <c r="P38" s="783"/>
      <c r="Q38" s="796"/>
      <c r="R38" s="796"/>
      <c r="S38" s="524" t="s">
        <v>338</v>
      </c>
      <c r="T38" s="519"/>
      <c r="U38" s="513"/>
      <c r="V38" s="511"/>
      <c r="W38" s="514"/>
      <c r="X38" s="511"/>
      <c r="Y38" s="512"/>
      <c r="Z38" s="24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4"/>
      <c r="AL38" s="23"/>
      <c r="AM38" s="23"/>
      <c r="AN38" s="24"/>
      <c r="AO38" s="41"/>
      <c r="AP38" s="39"/>
      <c r="AQ38" s="24"/>
      <c r="AR38" s="24"/>
      <c r="AS38" s="24"/>
      <c r="AT38" s="24"/>
      <c r="AU38" s="24"/>
      <c r="AV38" s="24"/>
      <c r="AW38" s="24"/>
      <c r="AX38" s="20"/>
      <c r="AY38" s="20"/>
      <c r="AZ38" s="20"/>
      <c r="BA38" s="20"/>
    </row>
    <row r="39" spans="1:53" ht="18.75" customHeight="1" thickTop="1">
      <c r="A39" s="761"/>
      <c r="B39" s="785">
        <f>IF(C39=0,0,X4)</f>
        <v>0</v>
      </c>
      <c r="C39" s="762"/>
      <c r="D39" s="226"/>
      <c r="E39" s="223">
        <f>IF(C39=0,0,distance(VLOOKUP(B39,Wpt_Table,3,FALSE),VLOOKUP(B39,Wpt_Table,4,FALSE),VLOOKUP(C39,Wpt_Table,3,FALSE),VLOOKUP(C39,Wpt_Table,4,FALSE)))</f>
        <v>0</v>
      </c>
      <c r="F39" s="763">
        <f>IF(C39=0,0,TRACK(VLOOKUP(B39,Wpt_Table,3,FALSE),VLOOKUP(B39,Wpt_Table,4,FALSE),VLOOKUP(C39,Wpt_Table,3,FALSE),VLOOKUP(C39,Wpt_Table,4,FALSE)))</f>
        <v>0</v>
      </c>
      <c r="G39" s="1106">
        <f>IF(OR(C39=0,H39&lt;&gt;""),0,VLOOKUP($E$2,Type_Data,5,FALSE))</f>
        <v>0</v>
      </c>
      <c r="H39" s="1107"/>
      <c r="I39" s="786"/>
      <c r="J39" s="232">
        <f xml:space="preserve"> IF(C39=0,0,GS(IF(H39&gt;0,H39,G39),F39,I39))</f>
        <v>0</v>
      </c>
      <c r="K39" s="763">
        <f>IF(C39=0,0,HEADING(F39,IF(G39=0,H39,G39),I39,VLOOKUP(B39,Wpt_Table,5,FALSE)))</f>
        <v>0</v>
      </c>
      <c r="L39" s="764">
        <f>IF(C39=0,0,(E39/J39)*"1:00"+MAXA((D39-Y16)/1000*"0:00:30","0:02:00"))</f>
        <v>0</v>
      </c>
      <c r="M39" s="765"/>
      <c r="N39" s="766"/>
      <c r="O39" s="223">
        <f>IF(C39=0,0,Bingo_fuel(SUM(E40:$E$41),J39,$Y$8,$R$7,VLOOKUP($E$2,Type_Data,3,FALSE),$Y$5,,$Y$7))</f>
        <v>0</v>
      </c>
      <c r="P39" s="767"/>
      <c r="Q39" s="766"/>
      <c r="R39" s="797"/>
      <c r="S39" s="524" t="s">
        <v>339</v>
      </c>
      <c r="T39" s="519"/>
      <c r="U39" s="513"/>
      <c r="V39" s="511"/>
      <c r="W39" s="513"/>
      <c r="X39" s="511"/>
      <c r="Y39" s="512"/>
      <c r="Z39" s="23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4"/>
      <c r="AL39" s="45"/>
      <c r="AM39" s="41"/>
      <c r="AN39" s="24"/>
      <c r="AO39" s="41"/>
      <c r="AP39" s="27"/>
      <c r="AQ39" s="23"/>
      <c r="AR39" s="23"/>
      <c r="AS39" s="23"/>
      <c r="AT39" s="23"/>
      <c r="AU39" s="23"/>
      <c r="AV39" s="23"/>
      <c r="AW39" s="23"/>
      <c r="AX39" s="20"/>
      <c r="AY39" s="20"/>
      <c r="AZ39" s="20"/>
      <c r="BA39" s="20"/>
    </row>
    <row r="40" spans="1:53" ht="18.75" customHeight="1" thickBot="1">
      <c r="A40" s="1116">
        <f>IF(B39&gt;0,CONCATENATE("LEG ",SUM($P$53:P58)),0)</f>
        <v>0</v>
      </c>
      <c r="B40" s="227">
        <f>IF(C40=0,0,C39)</f>
        <v>0</v>
      </c>
      <c r="C40" s="762"/>
      <c r="D40" s="226"/>
      <c r="E40" s="223">
        <f>IF(C40=0,0,distance(VLOOKUP(B40,Wpt_Table,3,FALSE),VLOOKUP(B40,Wpt_Table,4,FALSE),VLOOKUP(C40,Wpt_Table,3,FALSE),VLOOKUP(C40,Wpt_Table,4,FALSE)))</f>
        <v>0</v>
      </c>
      <c r="F40" s="763">
        <f>IF(C40=0,0,TRACK(VLOOKUP(B40,Wpt_Table,3,FALSE),VLOOKUP(B40,Wpt_Table,4,FALSE),VLOOKUP(C40,Wpt_Table,3,FALSE),VLOOKUP(C40,Wpt_Table,4,FALSE)))</f>
        <v>0</v>
      </c>
      <c r="G40" s="1096">
        <f>IF(OR(C40=0,H40&gt;0),0,VLOOKUP($E$2,Type_Data,5,FALSE))</f>
        <v>0</v>
      </c>
      <c r="H40" s="1097"/>
      <c r="I40" s="216">
        <f>IF(C40=0,0,$I$39)</f>
        <v>0</v>
      </c>
      <c r="J40" s="232">
        <f xml:space="preserve"> IF(C40=0,0,GS(IF(H40&gt;0,H40,G40),F40,I40))</f>
        <v>0</v>
      </c>
      <c r="K40" s="763">
        <f>IF(C40=0,0,HEADING(F40,IF(G40=0,H40,G40),I40,VLOOKUP(B40,Wpt_Table,5,FALSE)))</f>
        <v>0</v>
      </c>
      <c r="L40" s="764">
        <f>IF(B40=0,0,(E40/J40)*"1:00"+IF(D40&gt;D39,"0:00:30"/1000*(D40-D39),0))</f>
        <v>0</v>
      </c>
      <c r="M40" s="765"/>
      <c r="N40" s="766"/>
      <c r="O40" s="223">
        <f>IF(C40=0,0,Bingo_fuel(SUM(E41:$E$41),J40,$Y$8,$R$7,VLOOKUP($E$2,Type_Data,3,FALSE),$Y$5,,$Y$7))</f>
        <v>0</v>
      </c>
      <c r="P40" s="767"/>
      <c r="Q40" s="766"/>
      <c r="R40" s="769"/>
      <c r="S40" s="577" t="s">
        <v>337</v>
      </c>
      <c r="T40" s="578"/>
      <c r="U40" s="579"/>
      <c r="V40" s="580"/>
      <c r="W40" s="579"/>
      <c r="X40" s="580"/>
      <c r="Y40" s="581"/>
      <c r="Z40" s="23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45"/>
      <c r="AM40" s="41"/>
      <c r="AN40" s="24"/>
      <c r="AO40" s="23"/>
      <c r="AP40" s="39"/>
      <c r="AQ40" s="23"/>
      <c r="AR40" s="23"/>
      <c r="AS40" s="23"/>
      <c r="AT40" s="23"/>
      <c r="AU40" s="23"/>
      <c r="AV40" s="23"/>
      <c r="AW40" s="23"/>
      <c r="AX40" s="20"/>
      <c r="AY40" s="20"/>
      <c r="AZ40" s="20"/>
      <c r="BA40" s="20"/>
    </row>
    <row r="41" spans="1:53" ht="18.75" customHeight="1" thickTop="1">
      <c r="A41" s="1116"/>
      <c r="B41" s="227">
        <f>IF(C41=0,0,C40)</f>
        <v>0</v>
      </c>
      <c r="C41" s="762"/>
      <c r="D41" s="226"/>
      <c r="E41" s="223">
        <f>IF(C41=0,0,distance(VLOOKUP(B41,Wpt_Table,3,FALSE),VLOOKUP(B41,Wpt_Table,4,FALSE),VLOOKUP(C41,Wpt_Table,3,FALSE),VLOOKUP(C41,Wpt_Table,4,FALSE)))</f>
        <v>0</v>
      </c>
      <c r="F41" s="763">
        <f>IF(C41=0,0,TRACK(VLOOKUP(B41,Wpt_Table,3,FALSE),VLOOKUP(B41,Wpt_Table,4,FALSE),VLOOKUP(C41,Wpt_Table,3,FALSE),VLOOKUP(C41,Wpt_Table,4,FALSE)))</f>
        <v>0</v>
      </c>
      <c r="G41" s="1096">
        <f>IF(OR(C41=0,H41&gt;0),0,VLOOKUP($E$2,Type_Data,5,FALSE))</f>
        <v>0</v>
      </c>
      <c r="H41" s="1097"/>
      <c r="I41" s="216">
        <f>IF(C41=0,0,$I$39)</f>
        <v>0</v>
      </c>
      <c r="J41" s="232">
        <f xml:space="preserve"> IF(C41=0,0,GS(IF(H41&gt;0,H41,G41),F41,I41))</f>
        <v>0</v>
      </c>
      <c r="K41" s="763">
        <f>IF(C41=0,0,HEADING(F41,IF(G41=0,H41,G41),I41,VLOOKUP(B41,Wpt_Table,5,FALSE)))</f>
        <v>0</v>
      </c>
      <c r="L41" s="764">
        <f>IF(B41=0,0,(E41/J41)*"1:00"+IF(D41&gt;D40,"0:00:30"/1000*(D41-D40),0))</f>
        <v>0</v>
      </c>
      <c r="M41" s="765"/>
      <c r="N41" s="766"/>
      <c r="O41" s="223">
        <f>IF(C41=0,0,Bingo_fuel(0,J41,$Y$8,$R$7,VLOOKUP($E$2,Type_Data,3,FALSE),$Y$5,,$Y$7))</f>
        <v>0</v>
      </c>
      <c r="P41" s="767"/>
      <c r="Q41" s="766"/>
      <c r="R41" s="769"/>
      <c r="S41" s="900"/>
      <c r="T41" s="898"/>
      <c r="U41" s="898"/>
      <c r="V41" s="898"/>
      <c r="W41" s="898"/>
      <c r="X41" s="898"/>
      <c r="Y41" s="901"/>
      <c r="Z41" s="24"/>
      <c r="AA41" s="20"/>
      <c r="AB41" s="20"/>
      <c r="AC41" s="20"/>
      <c r="AD41" s="20"/>
      <c r="AE41" s="20"/>
      <c r="AF41" s="24"/>
      <c r="AG41" s="24"/>
      <c r="AH41" s="20"/>
      <c r="AI41" s="20"/>
      <c r="AJ41" s="20"/>
      <c r="AK41" s="20"/>
      <c r="AL41" s="23"/>
      <c r="AM41" s="23"/>
      <c r="AN41" s="24"/>
      <c r="AO41" s="41"/>
      <c r="AP41" s="41"/>
      <c r="AQ41" s="23"/>
      <c r="AR41" s="23"/>
      <c r="AS41" s="23"/>
      <c r="AT41" s="23"/>
      <c r="AU41" s="23"/>
      <c r="AV41" s="23"/>
      <c r="AW41" s="23"/>
      <c r="AX41" s="20"/>
      <c r="AY41" s="20"/>
      <c r="AZ41" s="20"/>
      <c r="BA41" s="20"/>
    </row>
    <row r="42" spans="1:53" ht="18.75" customHeight="1">
      <c r="A42" s="1116"/>
      <c r="B42" s="931"/>
      <c r="C42" s="941"/>
      <c r="D42" s="933" t="s">
        <v>276</v>
      </c>
      <c r="E42" s="934">
        <f>IF(SUM(E39:E41)=0,0,TEXT(SUM(E39:E41),0))</f>
        <v>0</v>
      </c>
      <c r="F42" s="947" t="s">
        <v>279</v>
      </c>
      <c r="G42" s="1134"/>
      <c r="H42" s="1134"/>
      <c r="I42" s="936"/>
      <c r="J42" s="937"/>
      <c r="K42" s="938" t="s">
        <v>64</v>
      </c>
      <c r="L42" s="939">
        <f>IF(SUM(L39:L41)=0,0,MAX("0:03",SUM(L39:L41)))</f>
        <v>0</v>
      </c>
      <c r="M42" s="943"/>
      <c r="N42" s="618"/>
      <c r="O42" s="604"/>
      <c r="P42" s="619"/>
      <c r="Q42" s="949"/>
      <c r="R42" s="620"/>
      <c r="S42" s="902"/>
      <c r="T42" s="899"/>
      <c r="U42" s="899"/>
      <c r="V42" s="899"/>
      <c r="W42" s="899"/>
      <c r="X42" s="899"/>
      <c r="Y42" s="903"/>
      <c r="Z42" s="24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45"/>
      <c r="AM42" s="41"/>
      <c r="AN42" s="24"/>
      <c r="AO42" s="41"/>
      <c r="AP42" s="41"/>
      <c r="AQ42" s="23"/>
      <c r="AR42" s="23"/>
      <c r="AS42" s="23"/>
      <c r="AT42" s="23"/>
      <c r="AU42" s="23"/>
      <c r="AV42" s="23"/>
      <c r="AW42" s="23"/>
      <c r="AX42" s="20"/>
      <c r="AY42" s="20"/>
      <c r="AZ42" s="20"/>
      <c r="BA42" s="20"/>
    </row>
    <row r="43" spans="1:53" ht="18.75" customHeight="1">
      <c r="A43" s="1116"/>
      <c r="B43" s="665" t="s">
        <v>50</v>
      </c>
      <c r="C43" s="762"/>
      <c r="D43" s="226"/>
      <c r="E43" s="223">
        <f>IF(C43=0,0,distance(VLOOKUP(Y4,Wpt_Table,3,FALSE),VLOOKUP(Y4,Wpt_Table,4,FALSE),VLOOKUP(C43,Wpt_Table,3,FALSE),VLOOKUP(C43,Wpt_Table,4,FALSE)))</f>
        <v>0</v>
      </c>
      <c r="F43" s="763">
        <f>IF(C43=0,0,TRACK(VLOOKUP(Y4,Wpt_Table,3,FALSE),VLOOKUP(Y4,Wpt_Table,4,FALSE),VLOOKUP(C43,Wpt_Table,3,FALSE),VLOOKUP(C43,Wpt_Table,4,FALSE)))</f>
        <v>0</v>
      </c>
      <c r="G43" s="1096">
        <f>IF(OR(C43=0,H43&lt;&gt;""),0,VLOOKUP($E$2,Type_Data,5,FALSE))</f>
        <v>0</v>
      </c>
      <c r="H43" s="1097"/>
      <c r="I43" s="226"/>
      <c r="J43" s="232">
        <f xml:space="preserve"> IF(C43=0,0,GS(IF(H43&lt;&gt;"",H43,G43),F43,I43))</f>
        <v>0</v>
      </c>
      <c r="K43" s="763">
        <f>IF(C43=0,0,HEADING(F43,IF(G43=0,H43,G43),I43,VLOOKUP(C43,Wpt_Table,5,FALSE)))</f>
        <v>0</v>
      </c>
      <c r="L43" s="764">
        <f>IF(C43=0,0,(E43/J43)*"1:00"+MAXA(D43/1000*"0:00:30","0:02:00"))</f>
        <v>0</v>
      </c>
      <c r="M43" s="774"/>
      <c r="N43" s="774"/>
      <c r="O43" s="223"/>
      <c r="P43" s="767"/>
      <c r="Q43" s="774"/>
      <c r="R43" s="795"/>
      <c r="S43" s="902"/>
      <c r="T43" s="899"/>
      <c r="U43" s="899"/>
      <c r="V43" s="899"/>
      <c r="W43" s="899"/>
      <c r="X43" s="899"/>
      <c r="Y43" s="903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45"/>
      <c r="AM43" s="41"/>
      <c r="AN43" s="24"/>
      <c r="AO43" s="23"/>
      <c r="AP43" s="41"/>
      <c r="AQ43" s="23"/>
      <c r="AR43" s="23"/>
      <c r="AS43" s="23"/>
      <c r="AT43" s="23"/>
      <c r="AU43" s="23"/>
      <c r="AV43" s="23"/>
      <c r="AW43" s="23"/>
      <c r="AX43" s="20"/>
      <c r="AY43" s="20"/>
      <c r="AZ43" s="20"/>
      <c r="BA43" s="20"/>
    </row>
    <row r="44" spans="1:53" ht="18.75" customHeight="1">
      <c r="A44" s="1116"/>
      <c r="B44" s="595" t="s">
        <v>311</v>
      </c>
      <c r="C44" s="373" t="s">
        <v>332</v>
      </c>
      <c r="D44" s="377" t="s">
        <v>333</v>
      </c>
      <c r="E44" s="377" t="s">
        <v>336</v>
      </c>
      <c r="F44" s="596" t="s">
        <v>32</v>
      </c>
      <c r="G44" s="1070" t="s">
        <v>28</v>
      </c>
      <c r="H44" s="1071"/>
      <c r="I44" s="1070" t="s">
        <v>40</v>
      </c>
      <c r="J44" s="1083"/>
      <c r="K44" s="1083"/>
      <c r="L44" s="1071"/>
      <c r="M44" s="596" t="s">
        <v>33</v>
      </c>
      <c r="N44" s="596" t="s">
        <v>34</v>
      </c>
      <c r="O44" s="597" t="s">
        <v>331</v>
      </c>
      <c r="P44" s="493" t="s">
        <v>334</v>
      </c>
      <c r="Q44" s="494" t="s">
        <v>317</v>
      </c>
      <c r="R44" s="495" t="s">
        <v>318</v>
      </c>
      <c r="S44" s="906"/>
      <c r="T44" s="907"/>
      <c r="U44" s="907"/>
      <c r="V44" s="907"/>
      <c r="W44" s="907"/>
      <c r="X44" s="907"/>
      <c r="Y44" s="908"/>
      <c r="Z44" s="20"/>
      <c r="AA44" s="24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4"/>
      <c r="AN44" s="24"/>
      <c r="AO44" s="24"/>
      <c r="AP44" s="24"/>
      <c r="AQ44" s="33"/>
      <c r="AR44" s="23"/>
      <c r="AS44" s="23"/>
      <c r="AT44" s="23"/>
      <c r="AU44" s="23"/>
      <c r="AV44" s="23"/>
      <c r="AW44" s="23"/>
      <c r="AX44" s="20"/>
      <c r="AY44" s="20"/>
      <c r="AZ44" s="20"/>
      <c r="BA44" s="20"/>
    </row>
    <row r="45" spans="1:53" ht="18.75" customHeight="1" thickBot="1">
      <c r="A45" s="798"/>
      <c r="B45" s="378"/>
      <c r="C45" s="780"/>
      <c r="D45" s="781"/>
      <c r="E45" s="781"/>
      <c r="F45" s="499" t="str">
        <f>IF($P$2&gt;""," + 3","+ 2")</f>
        <v>+ 2</v>
      </c>
      <c r="G45" s="1104">
        <f>IF(Y22=0,0,IF(Y29&gt;0,Y29,Y22)/VLOOKUP($E$2,Type_Data,3,FALSE)*"1:00")</f>
        <v>0</v>
      </c>
      <c r="H45" s="1105"/>
      <c r="I45" s="1101" t="str">
        <f>IF(T3&lt;&gt;0,(Y3&amp;" - "&amp;Y4),"")</f>
        <v>0 - 0</v>
      </c>
      <c r="J45" s="1102"/>
      <c r="K45" s="1102"/>
      <c r="L45" s="1103"/>
      <c r="M45" s="602"/>
      <c r="N45" s="602"/>
      <c r="O45" s="598"/>
      <c r="P45" s="783"/>
      <c r="Q45" s="784"/>
      <c r="R45" s="784"/>
      <c r="S45" s="520"/>
      <c r="T45" s="521"/>
      <c r="U45" s="521"/>
      <c r="V45" s="521"/>
      <c r="W45" s="521"/>
      <c r="X45" s="521"/>
      <c r="Y45" s="522"/>
      <c r="Z45" s="24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4"/>
      <c r="AN45" s="24"/>
      <c r="AO45" s="24"/>
      <c r="AP45" s="24"/>
      <c r="AQ45" s="33"/>
      <c r="AR45" s="43"/>
      <c r="AS45" s="43"/>
      <c r="AT45" s="43"/>
      <c r="AU45" s="43"/>
      <c r="AV45" s="43"/>
      <c r="AW45" s="43"/>
      <c r="AX45" s="20"/>
      <c r="AY45" s="20"/>
      <c r="AZ45" s="20"/>
      <c r="BA45" s="20"/>
    </row>
    <row r="46" spans="1:53" ht="18.75" customHeight="1" thickTop="1">
      <c r="A46" s="35"/>
      <c r="B46" s="20"/>
      <c r="C46" s="33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3"/>
      <c r="T46" s="24"/>
      <c r="U46" s="24"/>
      <c r="V46" s="24"/>
      <c r="W46" s="24"/>
      <c r="X46" s="24"/>
      <c r="Y46" s="24"/>
      <c r="Z46" s="24"/>
      <c r="AA46" s="24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0"/>
      <c r="AY46" s="20"/>
      <c r="AZ46" s="20"/>
      <c r="BA46" s="20"/>
    </row>
    <row r="47" spans="1:53" ht="18.75" customHeight="1">
      <c r="A47" s="24"/>
      <c r="B47" s="20"/>
      <c r="C47" s="33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4"/>
      <c r="AN47" s="24"/>
      <c r="AO47" s="24"/>
      <c r="AP47" s="33"/>
      <c r="AQ47" s="24"/>
      <c r="AR47" s="24"/>
      <c r="AS47" s="24"/>
      <c r="AT47" s="24"/>
      <c r="AU47" s="24"/>
      <c r="AV47" s="24"/>
      <c r="AW47" s="24"/>
      <c r="AX47" s="20"/>
      <c r="AY47" s="20"/>
      <c r="AZ47" s="20"/>
      <c r="BA47" s="20"/>
    </row>
    <row r="48" spans="1:53" ht="18.75" customHeight="1">
      <c r="A48" s="36"/>
      <c r="B48" s="20"/>
      <c r="C48" s="33"/>
      <c r="D48" s="24"/>
      <c r="E48" s="24"/>
      <c r="F48" s="22"/>
      <c r="G48" s="22"/>
      <c r="H48" s="22"/>
      <c r="I48" s="23"/>
      <c r="J48" s="22"/>
      <c r="K48" s="24"/>
      <c r="L48" s="24"/>
      <c r="M48" s="24"/>
      <c r="N48" s="24"/>
      <c r="O48" s="24"/>
      <c r="P48" s="24"/>
      <c r="Q48" s="24"/>
      <c r="R48" s="24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4"/>
      <c r="AN48" s="24"/>
      <c r="AO48" s="24"/>
      <c r="AP48" s="33"/>
      <c r="AQ48" s="24"/>
      <c r="AR48" s="29"/>
      <c r="AS48" s="29"/>
      <c r="AT48" s="29"/>
      <c r="AU48" s="29"/>
      <c r="AV48" s="29"/>
      <c r="AW48" s="29"/>
      <c r="AX48" s="20"/>
      <c r="AY48" s="20"/>
      <c r="AZ48" s="20"/>
      <c r="BA48" s="20"/>
    </row>
    <row r="49" spans="1:53" ht="18.75" customHeight="1">
      <c r="A49" s="37"/>
      <c r="B49" s="20"/>
      <c r="C49" s="33"/>
      <c r="D49" s="24"/>
      <c r="E49" s="24"/>
      <c r="F49" s="23"/>
      <c r="G49" s="23"/>
      <c r="H49" s="23"/>
      <c r="I49" s="23"/>
      <c r="J49" s="23"/>
      <c r="K49" s="23"/>
      <c r="L49" s="22"/>
      <c r="M49" s="38"/>
      <c r="N49" s="23"/>
      <c r="O49" s="23"/>
      <c r="P49" s="23"/>
      <c r="Q49" s="23"/>
      <c r="R49" s="24"/>
      <c r="S49" s="20"/>
      <c r="T49" s="24"/>
      <c r="U49" s="24"/>
      <c r="V49" s="24"/>
      <c r="W49" s="24"/>
      <c r="X49" s="24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4"/>
      <c r="AN49" s="24"/>
      <c r="AO49" s="24"/>
      <c r="AP49" s="24"/>
      <c r="AQ49" s="39"/>
      <c r="AR49" s="29"/>
      <c r="AS49" s="29"/>
      <c r="AT49" s="29"/>
      <c r="AU49" s="29"/>
      <c r="AV49" s="29"/>
      <c r="AW49" s="29"/>
      <c r="AX49" s="20"/>
      <c r="AY49" s="20"/>
      <c r="AZ49" s="20"/>
      <c r="BA49" s="20"/>
    </row>
    <row r="50" spans="1:53" ht="18.75" customHeight="1">
      <c r="A50" s="37"/>
      <c r="B50" s="20"/>
      <c r="C50" s="33"/>
      <c r="D50" s="24"/>
      <c r="E50" s="24"/>
      <c r="F50" s="20"/>
      <c r="G50" s="20"/>
      <c r="H50" s="20"/>
      <c r="I50" s="20"/>
      <c r="J50" s="20"/>
      <c r="K50" s="24"/>
      <c r="L50" s="24"/>
      <c r="M50" s="24"/>
      <c r="N50" s="24"/>
      <c r="O50" s="24"/>
      <c r="P50" s="24"/>
      <c r="Q50" s="24"/>
      <c r="R50" s="20"/>
      <c r="S50" s="24"/>
      <c r="T50" s="24"/>
      <c r="U50" s="24"/>
      <c r="V50" s="24"/>
      <c r="W50" s="24"/>
      <c r="X50" s="24"/>
      <c r="Y50" s="20"/>
      <c r="Z50" s="20"/>
      <c r="AA50" s="20"/>
      <c r="AB50" s="23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4"/>
      <c r="AN50" s="24"/>
      <c r="AO50" s="24"/>
      <c r="AP50" s="24"/>
      <c r="AQ50" s="27"/>
      <c r="AR50" s="29"/>
      <c r="AS50" s="29"/>
      <c r="AT50" s="29"/>
      <c r="AU50" s="29"/>
      <c r="AV50" s="29"/>
      <c r="AW50" s="29"/>
      <c r="AX50" s="20"/>
      <c r="AY50" s="20"/>
      <c r="AZ50" s="20"/>
      <c r="BA50" s="20"/>
    </row>
    <row r="51" spans="1:53" ht="18.75" hidden="1" customHeight="1">
      <c r="A51" s="37"/>
      <c r="B51" s="20"/>
      <c r="C51" s="33"/>
      <c r="D51" s="24"/>
      <c r="E51" s="24"/>
      <c r="F51" s="20"/>
      <c r="G51" s="20"/>
      <c r="H51" s="20"/>
      <c r="I51" s="20"/>
      <c r="J51" s="20"/>
      <c r="K51" s="20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0"/>
      <c r="Z51" s="20"/>
      <c r="AA51" s="20"/>
      <c r="AB51" s="23"/>
      <c r="AC51" s="24"/>
      <c r="AD51" s="24"/>
      <c r="AE51" s="24"/>
      <c r="AF51" s="24"/>
      <c r="AG51" s="24"/>
      <c r="AH51" s="20"/>
      <c r="AI51" s="20"/>
      <c r="AJ51" s="20"/>
      <c r="AK51" s="20"/>
      <c r="AL51" s="20"/>
      <c r="AM51" s="24"/>
      <c r="AN51" s="24"/>
      <c r="AO51" s="24"/>
      <c r="AP51" s="40"/>
      <c r="AQ51" s="39"/>
      <c r="AR51" s="29"/>
      <c r="AS51" s="29"/>
      <c r="AT51" s="29"/>
      <c r="AU51" s="29"/>
      <c r="AV51" s="29"/>
      <c r="AW51" s="29"/>
      <c r="AX51" s="20"/>
      <c r="AY51" s="20"/>
      <c r="AZ51" s="20"/>
      <c r="BA51" s="20"/>
    </row>
    <row r="52" spans="1:53" ht="18.75" hidden="1" customHeight="1">
      <c r="A52" s="37"/>
      <c r="B52" s="20"/>
      <c r="C52" s="33"/>
      <c r="D52" s="24"/>
      <c r="E52" s="24"/>
      <c r="F52" s="20"/>
      <c r="G52" s="20"/>
      <c r="H52" s="20"/>
      <c r="I52" s="20"/>
      <c r="J52" s="20"/>
      <c r="K52" s="20"/>
      <c r="L52" s="20"/>
      <c r="M52" s="20"/>
      <c r="N52" s="20"/>
      <c r="O52" s="24"/>
      <c r="P52" s="290" t="s">
        <v>43</v>
      </c>
      <c r="Q52" s="291"/>
      <c r="R52" s="292"/>
      <c r="S52" s="136"/>
      <c r="T52" s="51"/>
      <c r="U52" s="51"/>
      <c r="V52" s="51"/>
      <c r="W52" s="51"/>
      <c r="X52" s="51"/>
      <c r="Y52" s="293" t="b">
        <v>1</v>
      </c>
      <c r="Z52" s="20"/>
      <c r="AA52" s="20"/>
      <c r="AB52" s="23"/>
      <c r="AC52" s="24"/>
      <c r="AD52" s="24"/>
      <c r="AE52" s="24"/>
      <c r="AF52" s="24"/>
      <c r="AG52" s="24"/>
      <c r="AH52" s="20"/>
      <c r="AI52" s="20"/>
      <c r="AJ52" s="20"/>
      <c r="AK52" s="20"/>
      <c r="AL52" s="20"/>
      <c r="AM52" s="24"/>
      <c r="AN52" s="24"/>
      <c r="AO52" s="24"/>
      <c r="AP52" s="24"/>
      <c r="AQ52" s="41"/>
      <c r="AR52" s="29"/>
      <c r="AS52" s="29"/>
      <c r="AT52" s="29"/>
      <c r="AU52" s="29"/>
      <c r="AV52" s="29"/>
      <c r="AW52" s="29"/>
      <c r="AX52" s="20"/>
      <c r="AY52" s="20"/>
      <c r="AZ52" s="20"/>
      <c r="BA52" s="20"/>
    </row>
    <row r="53" spans="1:53" ht="18.75" hidden="1" customHeight="1">
      <c r="A53" s="37"/>
      <c r="B53" s="20"/>
      <c r="C53" s="33"/>
      <c r="D53" s="24"/>
      <c r="E53" s="24"/>
      <c r="F53" s="20"/>
      <c r="G53" s="20"/>
      <c r="H53" s="20"/>
      <c r="I53" s="20"/>
      <c r="J53" s="20"/>
      <c r="K53" s="20"/>
      <c r="L53" s="20"/>
      <c r="M53" s="20"/>
      <c r="N53" s="20"/>
      <c r="O53" s="24"/>
      <c r="P53" s="294">
        <f>IF(B4&gt;0,1,0)</f>
        <v>1</v>
      </c>
      <c r="Q53" s="24"/>
      <c r="R53" s="94"/>
      <c r="S53" s="284"/>
      <c r="T53" s="285"/>
      <c r="U53" s="285"/>
      <c r="V53" s="285"/>
      <c r="W53" s="285"/>
      <c r="X53" s="285"/>
      <c r="Y53" s="295"/>
      <c r="Z53" s="20"/>
      <c r="AA53" s="20"/>
      <c r="AB53" s="23"/>
      <c r="AC53" s="24"/>
      <c r="AD53" s="24"/>
      <c r="AE53" s="24"/>
      <c r="AF53" s="24"/>
      <c r="AG53" s="24"/>
      <c r="AH53" s="20"/>
      <c r="AI53" s="20"/>
      <c r="AJ53" s="20"/>
      <c r="AK53" s="20"/>
      <c r="AL53" s="20"/>
      <c r="AM53" s="20"/>
      <c r="AN53" s="24"/>
      <c r="AO53" s="24"/>
      <c r="AP53" s="40"/>
      <c r="AQ53" s="24"/>
      <c r="AR53" s="29"/>
      <c r="AS53" s="29"/>
      <c r="AT53" s="29"/>
      <c r="AU53" s="29"/>
      <c r="AV53" s="29"/>
      <c r="AW53" s="29"/>
      <c r="AX53" s="20"/>
      <c r="AY53" s="20"/>
      <c r="AZ53" s="20"/>
      <c r="BA53" s="20"/>
    </row>
    <row r="54" spans="1:53" ht="18.75" hidden="1" customHeight="1">
      <c r="A54" s="20"/>
      <c r="B54" s="20"/>
      <c r="C54" s="33"/>
      <c r="D54" s="24"/>
      <c r="E54" s="24"/>
      <c r="F54" s="20"/>
      <c r="G54" s="20"/>
      <c r="H54" s="20"/>
      <c r="I54" s="20"/>
      <c r="J54" s="20"/>
      <c r="K54" s="20"/>
      <c r="L54" s="20"/>
      <c r="M54" s="20"/>
      <c r="N54" s="20"/>
      <c r="O54" s="24"/>
      <c r="P54" s="294">
        <f>IF(B11&gt;0,1,0)</f>
        <v>0</v>
      </c>
      <c r="Q54" s="39"/>
      <c r="R54" s="95"/>
      <c r="S54" s="39"/>
      <c r="T54" s="286"/>
      <c r="U54" s="286"/>
      <c r="V54" s="286"/>
      <c r="W54" s="286"/>
      <c r="X54" s="286"/>
      <c r="Y54" s="296"/>
      <c r="Z54" s="20"/>
      <c r="AA54" s="20"/>
      <c r="AB54" s="23"/>
      <c r="AC54" s="24"/>
      <c r="AD54" s="24"/>
      <c r="AE54" s="24"/>
      <c r="AF54" s="24"/>
      <c r="AG54" s="24"/>
      <c r="AH54" s="20"/>
      <c r="AI54" s="20"/>
      <c r="AJ54" s="20"/>
      <c r="AK54" s="20"/>
      <c r="AL54" s="20"/>
      <c r="AM54" s="20"/>
      <c r="AN54" s="24"/>
      <c r="AO54" s="24"/>
      <c r="AP54" s="40"/>
      <c r="AQ54" s="24"/>
      <c r="AR54" s="24"/>
      <c r="AS54" s="24"/>
      <c r="AT54" s="24"/>
      <c r="AU54" s="24"/>
      <c r="AV54" s="24"/>
      <c r="AW54" s="24"/>
      <c r="AX54" s="20"/>
      <c r="AY54" s="20"/>
      <c r="AZ54" s="20"/>
      <c r="BA54" s="20"/>
    </row>
    <row r="55" spans="1:53" ht="18.75" hidden="1" customHeight="1">
      <c r="A55" s="20"/>
      <c r="B55" s="20"/>
      <c r="C55" s="33"/>
      <c r="D55" s="24"/>
      <c r="E55" s="24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94">
        <f>IF(B18&gt;0,1,0)</f>
        <v>0</v>
      </c>
      <c r="Q55" s="24"/>
      <c r="R55" s="24"/>
      <c r="S55" s="39"/>
      <c r="T55" s="286"/>
      <c r="U55" s="286"/>
      <c r="V55" s="286"/>
      <c r="W55" s="286"/>
      <c r="X55" s="286"/>
      <c r="Y55" s="296"/>
      <c r="Z55" s="97"/>
      <c r="AA55" s="20"/>
      <c r="AB55" s="20"/>
      <c r="AC55" s="24"/>
      <c r="AD55" s="24"/>
      <c r="AE55" s="24"/>
      <c r="AF55" s="20"/>
      <c r="AG55" s="20"/>
      <c r="AH55" s="20"/>
      <c r="AI55" s="20"/>
      <c r="AJ55" s="20"/>
      <c r="AK55" s="20"/>
      <c r="AL55" s="20"/>
      <c r="AM55" s="20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0"/>
      <c r="AY55" s="20"/>
      <c r="AZ55" s="20"/>
      <c r="BA55" s="20"/>
    </row>
    <row r="56" spans="1:53" ht="18.75" hidden="1" customHeight="1">
      <c r="A56" s="20"/>
      <c r="B56" s="20"/>
      <c r="C56" s="33"/>
      <c r="D56" s="24"/>
      <c r="E56" s="24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94">
        <f>IF(B25&gt;0,1,0)</f>
        <v>0</v>
      </c>
      <c r="Q56" s="24"/>
      <c r="R56" s="24"/>
      <c r="S56" s="45" t="s">
        <v>47</v>
      </c>
      <c r="T56" s="45">
        <f>LEFT($O$7,2)*VLOOKUP($E$2,Type_Data,(IF(RIGHT($O$7,7)="holding",4,3)),FALSE)/60</f>
        <v>210</v>
      </c>
      <c r="U56" s="45"/>
      <c r="V56" s="45"/>
      <c r="W56" s="45"/>
      <c r="X56" s="45"/>
      <c r="Y56" s="317"/>
      <c r="Z56" s="97"/>
      <c r="AA56" s="20"/>
      <c r="AB56" s="20"/>
      <c r="AC56" s="24"/>
      <c r="AD56" s="24"/>
      <c r="AE56" s="24"/>
      <c r="AF56" s="20"/>
      <c r="AG56" s="20"/>
      <c r="AH56" s="20"/>
      <c r="AI56" s="20"/>
      <c r="AJ56" s="20"/>
      <c r="AK56" s="20"/>
      <c r="AL56" s="20"/>
      <c r="AM56" s="20"/>
      <c r="AN56" s="24"/>
      <c r="AO56" s="24"/>
      <c r="AP56" s="24"/>
      <c r="AQ56" s="24"/>
      <c r="AR56" s="29"/>
      <c r="AS56" s="29"/>
      <c r="AT56" s="29"/>
      <c r="AU56" s="29"/>
      <c r="AV56" s="29"/>
      <c r="AW56" s="29"/>
      <c r="AX56" s="20"/>
      <c r="AY56" s="20"/>
      <c r="AZ56" s="20"/>
      <c r="BA56" s="20"/>
    </row>
    <row r="57" spans="1:53" ht="18.75" hidden="1" customHeight="1">
      <c r="A57" s="20"/>
      <c r="B57" s="20"/>
      <c r="C57" s="33"/>
      <c r="D57" s="24"/>
      <c r="E57" s="24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94">
        <f>IF(B32&gt;0,1,0)</f>
        <v>0</v>
      </c>
      <c r="Q57" s="24" t="s">
        <v>52</v>
      </c>
      <c r="R57" s="24"/>
      <c r="S57" s="33" t="s">
        <v>0</v>
      </c>
      <c r="T57" s="24">
        <f t="shared" ref="T57:Y57" si="9">$R$7*T6</f>
        <v>0</v>
      </c>
      <c r="U57" s="24">
        <f t="shared" si="9"/>
        <v>0</v>
      </c>
      <c r="V57" s="24">
        <f t="shared" si="9"/>
        <v>0</v>
      </c>
      <c r="W57" s="24">
        <f t="shared" si="9"/>
        <v>0</v>
      </c>
      <c r="X57" s="24">
        <f t="shared" si="9"/>
        <v>0</v>
      </c>
      <c r="Y57" s="305">
        <f t="shared" si="9"/>
        <v>0</v>
      </c>
      <c r="Z57" s="97"/>
      <c r="AA57" s="20"/>
      <c r="AB57" s="20"/>
      <c r="AC57" s="24"/>
      <c r="AD57" s="24"/>
      <c r="AE57" s="24"/>
      <c r="AF57" s="20"/>
      <c r="AG57" s="20"/>
      <c r="AH57" s="20"/>
      <c r="AI57" s="20"/>
      <c r="AJ57" s="20"/>
      <c r="AK57" s="20"/>
      <c r="AL57" s="20"/>
      <c r="AM57" s="20"/>
      <c r="AN57" s="24"/>
      <c r="AO57" s="24"/>
      <c r="AP57" s="24"/>
      <c r="AQ57" s="39"/>
      <c r="AR57" s="29"/>
      <c r="AS57" s="29"/>
      <c r="AT57" s="29"/>
      <c r="AU57" s="29"/>
      <c r="AV57" s="29"/>
      <c r="AW57" s="29"/>
      <c r="AX57" s="20"/>
      <c r="AY57" s="20"/>
      <c r="AZ57" s="20"/>
      <c r="BA57" s="20"/>
    </row>
    <row r="58" spans="1:53" ht="18.75" hidden="1" customHeight="1">
      <c r="A58" s="20"/>
      <c r="B58" s="20"/>
      <c r="C58" s="33"/>
      <c r="D58" s="24"/>
      <c r="E58" s="24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94">
        <f>IF(B39&gt;0,1,0)</f>
        <v>0</v>
      </c>
      <c r="Q58" s="24" t="s">
        <v>53</v>
      </c>
      <c r="R58" s="24"/>
      <c r="S58" s="45" t="s">
        <v>54</v>
      </c>
      <c r="T58" s="286">
        <f t="shared" ref="T58:Y58" si="10">T6+T7+SUM(T9:T12)+$T$56</f>
        <v>260</v>
      </c>
      <c r="U58" s="286">
        <f t="shared" si="10"/>
        <v>260</v>
      </c>
      <c r="V58" s="286">
        <f t="shared" si="10"/>
        <v>260</v>
      </c>
      <c r="W58" s="286">
        <f t="shared" si="10"/>
        <v>260</v>
      </c>
      <c r="X58" s="286">
        <f t="shared" si="10"/>
        <v>260</v>
      </c>
      <c r="Y58" s="296">
        <f t="shared" si="10"/>
        <v>260</v>
      </c>
      <c r="Z58" s="97"/>
      <c r="AA58" s="20"/>
      <c r="AB58" s="20"/>
      <c r="AC58" s="24"/>
      <c r="AD58" s="24"/>
      <c r="AE58" s="24"/>
      <c r="AF58" s="24"/>
      <c r="AG58" s="24"/>
      <c r="AH58" s="20"/>
      <c r="AI58" s="20"/>
      <c r="AJ58" s="20"/>
      <c r="AK58" s="20"/>
      <c r="AL58" s="20"/>
      <c r="AM58" s="20"/>
      <c r="AN58" s="24"/>
      <c r="AO58" s="24"/>
      <c r="AP58" s="24"/>
      <c r="AQ58" s="27"/>
      <c r="AR58" s="29"/>
      <c r="AS58" s="29"/>
      <c r="AT58" s="29"/>
      <c r="AU58" s="29"/>
      <c r="AV58" s="29"/>
      <c r="AW58" s="29"/>
      <c r="AX58" s="20"/>
      <c r="AY58" s="20"/>
      <c r="AZ58" s="20"/>
      <c r="BA58" s="20"/>
    </row>
    <row r="59" spans="1:53" ht="18.75" hidden="1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98"/>
      <c r="Q59" s="299" t="s">
        <v>367</v>
      </c>
      <c r="R59" s="299"/>
      <c r="S59" s="300"/>
      <c r="T59" s="301"/>
      <c r="U59" s="301"/>
      <c r="V59" s="301"/>
      <c r="W59" s="301"/>
      <c r="X59" s="301"/>
      <c r="Y59" s="302"/>
      <c r="Z59" s="97"/>
      <c r="AA59" s="20"/>
      <c r="AB59" s="20"/>
      <c r="AC59" s="24"/>
      <c r="AD59" s="24"/>
      <c r="AE59" s="24"/>
      <c r="AF59" s="24"/>
      <c r="AG59" s="24"/>
      <c r="AH59" s="20"/>
      <c r="AI59" s="20"/>
      <c r="AJ59" s="20"/>
      <c r="AK59" s="20"/>
      <c r="AL59" s="20"/>
      <c r="AM59" s="20"/>
      <c r="AN59" s="24"/>
      <c r="AO59" s="24"/>
      <c r="AP59" s="40"/>
      <c r="AQ59" s="39"/>
      <c r="AR59" s="29"/>
      <c r="AS59" s="29"/>
      <c r="AT59" s="29"/>
      <c r="AU59" s="29"/>
      <c r="AV59" s="29"/>
      <c r="AW59" s="29"/>
      <c r="AX59" s="20"/>
      <c r="AY59" s="20"/>
      <c r="AZ59" s="20"/>
      <c r="BA59" s="20"/>
    </row>
    <row r="60" spans="1:53" ht="18.75" hidden="1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39"/>
      <c r="T60" s="45"/>
      <c r="U60" s="45"/>
      <c r="V60" s="45"/>
      <c r="W60" s="45"/>
      <c r="X60" s="45"/>
      <c r="Y60" s="45"/>
      <c r="Z60" s="20"/>
      <c r="AA60" s="20"/>
      <c r="AB60" s="20"/>
      <c r="AC60" s="24"/>
      <c r="AD60" s="24"/>
      <c r="AE60" s="24"/>
      <c r="AF60" s="24"/>
      <c r="AG60" s="24"/>
      <c r="AH60" s="20"/>
      <c r="AI60" s="20"/>
      <c r="AJ60" s="20"/>
      <c r="AK60" s="20"/>
      <c r="AL60" s="20"/>
      <c r="AM60" s="20"/>
      <c r="AN60" s="24"/>
      <c r="AO60" s="24"/>
      <c r="AP60" s="24"/>
      <c r="AQ60" s="41"/>
      <c r="AR60" s="29"/>
      <c r="AS60" s="29"/>
      <c r="AT60" s="29"/>
      <c r="AU60" s="29"/>
      <c r="AV60" s="29"/>
      <c r="AW60" s="29"/>
      <c r="AX60" s="20"/>
      <c r="AY60" s="20"/>
      <c r="AZ60" s="20"/>
      <c r="BA60" s="20"/>
    </row>
    <row r="61" spans="1:53" ht="18.75" hidden="1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39"/>
      <c r="T61" s="286"/>
      <c r="U61" s="286"/>
      <c r="V61" s="286"/>
      <c r="W61" s="286"/>
      <c r="X61" s="286"/>
      <c r="Y61" s="286"/>
      <c r="Z61" s="20"/>
      <c r="AA61" s="20"/>
      <c r="AB61" s="20"/>
      <c r="AC61" s="24"/>
      <c r="AD61" s="24"/>
      <c r="AE61" s="24"/>
      <c r="AF61" s="24"/>
      <c r="AG61" s="24"/>
      <c r="AH61" s="20"/>
      <c r="AI61" s="20"/>
      <c r="AJ61" s="20"/>
      <c r="AK61" s="20"/>
      <c r="AL61" s="20"/>
      <c r="AM61" s="20"/>
      <c r="AN61" s="24"/>
      <c r="AO61" s="24"/>
      <c r="AP61" s="40"/>
      <c r="AQ61" s="24"/>
      <c r="AR61" s="29"/>
      <c r="AS61" s="29"/>
      <c r="AT61" s="29"/>
      <c r="AU61" s="29"/>
      <c r="AV61" s="29"/>
      <c r="AW61" s="29"/>
      <c r="AX61" s="20"/>
      <c r="AY61" s="20"/>
      <c r="AZ61" s="20"/>
      <c r="BA61" s="20"/>
    </row>
    <row r="62" spans="1:53" hidden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7"/>
      <c r="T62" s="288"/>
      <c r="U62" s="288"/>
      <c r="V62" s="288"/>
      <c r="W62" s="288"/>
      <c r="X62" s="288"/>
      <c r="Y62" s="288"/>
      <c r="Z62" s="20"/>
      <c r="AA62" s="20"/>
      <c r="AB62" s="24"/>
      <c r="AC62" s="24"/>
      <c r="AD62" s="24"/>
      <c r="AE62" s="24"/>
      <c r="AF62" s="24"/>
      <c r="AG62" s="20"/>
      <c r="AH62" s="20"/>
      <c r="AI62" s="20"/>
      <c r="AJ62" s="20"/>
      <c r="AK62" s="20"/>
      <c r="AL62" s="20"/>
      <c r="AM62" s="24"/>
      <c r="AN62" s="24"/>
      <c r="AO62" s="40"/>
      <c r="AP62" s="24"/>
      <c r="AQ62" s="24"/>
      <c r="AR62" s="24"/>
      <c r="AS62" s="24"/>
      <c r="AT62" s="24"/>
      <c r="AU62" s="24"/>
      <c r="AV62" s="24"/>
      <c r="AW62" s="20"/>
      <c r="AX62" s="20"/>
      <c r="AY62" s="20"/>
      <c r="AZ62" s="20"/>
    </row>
    <row r="63" spans="1:53" hidden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84"/>
      <c r="T63" s="289"/>
      <c r="U63" s="289"/>
      <c r="V63" s="289"/>
      <c r="W63" s="289"/>
      <c r="X63" s="289"/>
      <c r="Y63" s="289"/>
      <c r="Z63" s="20"/>
      <c r="AA63" s="20"/>
      <c r="AB63" s="24"/>
      <c r="AC63" s="24"/>
      <c r="AD63" s="24"/>
      <c r="AE63" s="24"/>
      <c r="AF63" s="24"/>
      <c r="AG63" s="20"/>
      <c r="AH63" s="20"/>
      <c r="AI63" s="20"/>
      <c r="AJ63" s="20"/>
      <c r="AK63" s="20"/>
      <c r="AL63" s="20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0"/>
      <c r="AX63" s="20"/>
      <c r="AY63" s="20"/>
      <c r="AZ63" s="20"/>
    </row>
    <row r="64" spans="1:53" hidden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4"/>
      <c r="AC64" s="24"/>
      <c r="AD64" s="24"/>
      <c r="AE64" s="24"/>
      <c r="AF64" s="24"/>
      <c r="AG64" s="20"/>
      <c r="AH64" s="20"/>
      <c r="AI64" s="20"/>
      <c r="AJ64" s="20"/>
      <c r="AK64" s="20"/>
      <c r="AL64" s="20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0"/>
      <c r="AX64" s="20"/>
      <c r="AY64" s="20"/>
      <c r="AZ64" s="20"/>
    </row>
    <row r="65" spans="1:52" hidden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4"/>
      <c r="AC65" s="24"/>
      <c r="AD65" s="24"/>
      <c r="AE65" s="24"/>
      <c r="AF65" s="24"/>
      <c r="AG65" s="20"/>
      <c r="AH65" s="20"/>
      <c r="AI65" s="20"/>
      <c r="AJ65" s="20"/>
      <c r="AK65" s="20"/>
      <c r="AL65" s="20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0"/>
      <c r="AX65" s="20"/>
      <c r="AY65" s="20"/>
      <c r="AZ65" s="20"/>
    </row>
    <row r="66" spans="1:52" hidden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4"/>
      <c r="AC66" s="24"/>
      <c r="AD66" s="24"/>
      <c r="AE66" s="24"/>
      <c r="AF66" s="24"/>
      <c r="AG66" s="20"/>
      <c r="AH66" s="20"/>
      <c r="AI66" s="20"/>
      <c r="AJ66" s="20"/>
      <c r="AK66" s="20"/>
      <c r="AL66" s="20"/>
      <c r="AM66" s="24"/>
      <c r="AN66" s="24"/>
      <c r="AO66" s="24"/>
      <c r="AP66" s="24"/>
      <c r="AQ66" s="24"/>
      <c r="AR66" s="24"/>
      <c r="AS66" s="24"/>
      <c r="AT66" s="24"/>
      <c r="AU66" s="24"/>
      <c r="AV66" s="20"/>
      <c r="AW66" s="20"/>
      <c r="AX66" s="20"/>
      <c r="AY66" s="20"/>
      <c r="AZ66" s="20"/>
    </row>
    <row r="67" spans="1:52" hidden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4"/>
      <c r="AC67" s="24"/>
      <c r="AD67" s="24"/>
      <c r="AE67" s="20"/>
      <c r="AF67" s="20"/>
      <c r="AG67" s="20"/>
      <c r="AH67" s="20"/>
      <c r="AI67" s="20"/>
      <c r="AJ67" s="20"/>
      <c r="AK67" s="20"/>
      <c r="AL67" s="20"/>
      <c r="AM67" s="24"/>
      <c r="AN67" s="24"/>
      <c r="AO67" s="24"/>
      <c r="AP67" s="24"/>
      <c r="AQ67" s="24"/>
      <c r="AR67" s="24"/>
      <c r="AS67" s="24"/>
      <c r="AT67" s="24"/>
      <c r="AU67" s="24"/>
      <c r="AV67" s="20"/>
      <c r="AW67" s="20"/>
      <c r="AX67" s="20"/>
      <c r="AY67" s="20"/>
      <c r="AZ67" s="20"/>
    </row>
    <row r="68" spans="1:52" hidden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4"/>
      <c r="AC68" s="24"/>
      <c r="AD68" s="24"/>
      <c r="AE68" s="20"/>
      <c r="AF68" s="20"/>
      <c r="AG68" s="20"/>
      <c r="AH68" s="20"/>
      <c r="AI68" s="20"/>
      <c r="AJ68" s="20"/>
      <c r="AK68" s="20"/>
      <c r="AL68" s="20"/>
      <c r="AM68" s="24"/>
      <c r="AN68" s="24"/>
      <c r="AO68" s="24"/>
      <c r="AP68" s="24"/>
      <c r="AQ68" s="20"/>
      <c r="AR68" s="20"/>
      <c r="AS68" s="20"/>
      <c r="AT68" s="20"/>
      <c r="AU68" s="20"/>
      <c r="AV68" s="20"/>
      <c r="AW68" s="20"/>
      <c r="AX68" s="20"/>
      <c r="AY68" s="20"/>
      <c r="AZ68" s="20"/>
    </row>
    <row r="69" spans="1:52" hidden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4"/>
      <c r="AC69" s="24"/>
      <c r="AD69" s="24"/>
      <c r="AE69" s="20"/>
      <c r="AF69" s="20"/>
      <c r="AG69" s="20"/>
      <c r="AH69" s="20"/>
      <c r="AI69" s="20"/>
      <c r="AJ69" s="20"/>
      <c r="AK69" s="20"/>
      <c r="AL69" s="20"/>
      <c r="AM69" s="24"/>
      <c r="AN69" s="24"/>
      <c r="AO69" s="24"/>
      <c r="AP69" s="24"/>
      <c r="AQ69" s="20"/>
      <c r="AR69" s="20"/>
      <c r="AS69" s="20"/>
      <c r="AT69" s="20"/>
      <c r="AU69" s="20"/>
      <c r="AV69" s="20"/>
      <c r="AW69" s="20"/>
      <c r="AX69" s="20"/>
      <c r="AY69" s="20"/>
      <c r="AZ69" s="20"/>
    </row>
    <row r="70" spans="1:52" hidden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4"/>
      <c r="AC70" s="24"/>
      <c r="AD70" s="24"/>
      <c r="AE70" s="20"/>
      <c r="AF70" s="20"/>
      <c r="AG70" s="20"/>
      <c r="AH70" s="20"/>
      <c r="AI70" s="20"/>
      <c r="AJ70" s="20"/>
      <c r="AK70" s="20"/>
      <c r="AL70" s="20"/>
      <c r="AM70" s="24"/>
      <c r="AN70" s="24"/>
      <c r="AO70" s="24"/>
      <c r="AP70" s="24"/>
      <c r="AQ70" s="20"/>
      <c r="AR70" s="20"/>
      <c r="AS70" s="20"/>
      <c r="AT70" s="20"/>
      <c r="AU70" s="20"/>
      <c r="AV70" s="20"/>
      <c r="AW70" s="20"/>
      <c r="AX70" s="20"/>
      <c r="AY70" s="20"/>
      <c r="AZ70" s="20"/>
    </row>
    <row r="71" spans="1:52" hidden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4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</row>
    <row r="72" spans="1:52" hidden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4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</row>
    <row r="73" spans="1:52" hidden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4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</row>
    <row r="74" spans="1:52" hidden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</row>
    <row r="75" spans="1:52" hidden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</row>
    <row r="76" spans="1:52" hidden="1">
      <c r="S76" s="20"/>
      <c r="T76" s="20"/>
      <c r="U76" s="20"/>
      <c r="V76" s="20"/>
      <c r="W76" s="20"/>
      <c r="X76" s="20"/>
      <c r="Y76" s="20"/>
    </row>
    <row r="77" spans="1:52" hidden="1"/>
    <row r="78" spans="1:52" hidden="1"/>
    <row r="79" spans="1:52" hidden="1"/>
    <row r="80" spans="1:52" hidden="1"/>
    <row r="81" spans="28:32" hidden="1">
      <c r="AB81" s="2"/>
      <c r="AC81" s="2"/>
      <c r="AD81" s="2"/>
      <c r="AE81" s="2"/>
      <c r="AF81" s="2"/>
    </row>
    <row r="82" spans="28:32" hidden="1">
      <c r="AB82" s="2"/>
      <c r="AC82" s="2"/>
      <c r="AD82" s="2"/>
      <c r="AE82" s="2"/>
      <c r="AF82" s="2"/>
    </row>
    <row r="83" spans="28:32" hidden="1">
      <c r="AB83" s="2"/>
      <c r="AC83" s="2"/>
      <c r="AD83" s="2"/>
      <c r="AE83" s="2"/>
      <c r="AF83" s="2"/>
    </row>
    <row r="84" spans="28:32" hidden="1">
      <c r="AB84" s="2"/>
      <c r="AC84" s="2"/>
      <c r="AD84" s="2"/>
      <c r="AE84" s="2"/>
      <c r="AF84" s="2"/>
    </row>
    <row r="85" spans="28:32" hidden="1"/>
    <row r="86" spans="28:32" hidden="1"/>
    <row r="87" spans="28:32" hidden="1"/>
    <row r="88" spans="28:32" hidden="1"/>
    <row r="89" spans="28:32" hidden="1"/>
    <row r="90" spans="28:32" hidden="1"/>
    <row r="91" spans="28:32" hidden="1"/>
    <row r="92" spans="28:32" hidden="1"/>
    <row r="93" spans="28:32" hidden="1"/>
    <row r="94" spans="28:32" hidden="1"/>
    <row r="95" spans="28:32" hidden="1"/>
    <row r="96" spans="28:32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</sheetData>
  <sheetProtection password="DC05" sheet="1" objects="1" scenarios="1"/>
  <mergeCells count="72">
    <mergeCell ref="I45:L45"/>
    <mergeCell ref="I10:L10"/>
    <mergeCell ref="I9:L9"/>
    <mergeCell ref="I23:L23"/>
    <mergeCell ref="I24:L24"/>
    <mergeCell ref="I30:L30"/>
    <mergeCell ref="I31:L31"/>
    <mergeCell ref="I37:L37"/>
    <mergeCell ref="I16:L16"/>
    <mergeCell ref="I17:L17"/>
    <mergeCell ref="I38:L38"/>
    <mergeCell ref="I44:L44"/>
    <mergeCell ref="A1:B1"/>
    <mergeCell ref="G3:H3"/>
    <mergeCell ref="G9:H9"/>
    <mergeCell ref="G10:H10"/>
    <mergeCell ref="E2:F2"/>
    <mergeCell ref="G8:H8"/>
    <mergeCell ref="G2:H2"/>
    <mergeCell ref="A4:A9"/>
    <mergeCell ref="G45:H45"/>
    <mergeCell ref="G44:H44"/>
    <mergeCell ref="G31:H31"/>
    <mergeCell ref="G38:H38"/>
    <mergeCell ref="G37:H37"/>
    <mergeCell ref="G32:H32"/>
    <mergeCell ref="G33:H33"/>
    <mergeCell ref="G34:H34"/>
    <mergeCell ref="G35:H35"/>
    <mergeCell ref="G36:H36"/>
    <mergeCell ref="G39:H39"/>
    <mergeCell ref="G40:H40"/>
    <mergeCell ref="G41:H41"/>
    <mergeCell ref="G42:H42"/>
    <mergeCell ref="G43:H43"/>
    <mergeCell ref="A40:A44"/>
    <mergeCell ref="A12:A16"/>
    <mergeCell ref="A19:A23"/>
    <mergeCell ref="A26:A30"/>
    <mergeCell ref="A33:A37"/>
    <mergeCell ref="G30:H30"/>
    <mergeCell ref="G4:H4"/>
    <mergeCell ref="G5:H5"/>
    <mergeCell ref="G6:H6"/>
    <mergeCell ref="G7:H7"/>
    <mergeCell ref="M2:N2"/>
    <mergeCell ref="P2:Q2"/>
    <mergeCell ref="J2:K2"/>
    <mergeCell ref="G17:H17"/>
    <mergeCell ref="G16:H16"/>
    <mergeCell ref="G11:H11"/>
    <mergeCell ref="G12:H12"/>
    <mergeCell ref="G13:H13"/>
    <mergeCell ref="G14:H14"/>
    <mergeCell ref="G15:H15"/>
    <mergeCell ref="O7:P7"/>
    <mergeCell ref="S35:Y35"/>
    <mergeCell ref="S31:Y31"/>
    <mergeCell ref="S14:Y14"/>
    <mergeCell ref="G25:H25"/>
    <mergeCell ref="G26:H26"/>
    <mergeCell ref="G27:H27"/>
    <mergeCell ref="G28:H28"/>
    <mergeCell ref="S25:Y25"/>
    <mergeCell ref="G29:H29"/>
    <mergeCell ref="G18:H18"/>
    <mergeCell ref="G19:H19"/>
    <mergeCell ref="G20:H20"/>
    <mergeCell ref="G21:H21"/>
    <mergeCell ref="G22:H22"/>
    <mergeCell ref="G23:H23"/>
    <mergeCell ref="G24:H24"/>
  </mergeCells>
  <phoneticPr fontId="0" type="noConversion"/>
  <conditionalFormatting sqref="D4:D6 D8 D11:D13 D15 D18:D20 D22 D25:D27 D29 D39:D40 D39:D40 D32:D34 D36 D39:D42 D39:D42 D39:D41 D43">
    <cfRule type="expression" dxfId="11309" priority="13" stopIfTrue="1">
      <formula>AND(C4&gt;0,D4=0)</formula>
    </cfRule>
  </conditionalFormatting>
  <conditionalFormatting sqref="O7">
    <cfRule type="expression" dxfId="11308" priority="15" stopIfTrue="1">
      <formula>AND(O7=0,T4&gt;0)</formula>
    </cfRule>
  </conditionalFormatting>
  <conditionalFormatting sqref="T15:Y15">
    <cfRule type="expression" dxfId="11307" priority="29" stopIfTrue="1">
      <formula>AND(T4&gt;0,T15=0)</formula>
    </cfRule>
    <cfRule type="expression" dxfId="11306" priority="30" stopIfTrue="1">
      <formula>ISNA(MATCH(T15,Class_Val,0))</formula>
    </cfRule>
  </conditionalFormatting>
  <conditionalFormatting sqref="B4:C6 C8 B11:C13 C15 B18:C20 C22 B25:C27 C29 B32:C34 C36 B39:C41 C43">
    <cfRule type="expression" dxfId="11305" priority="47" stopIfTrue="1">
      <formula>ISNA(MATCH(B4,Wpt_List,0))</formula>
    </cfRule>
  </conditionalFormatting>
  <conditionalFormatting sqref="T13:Y13">
    <cfRule type="expression" dxfId="11304" priority="7">
      <formula>T13&gt;1670</formula>
    </cfRule>
  </conditionalFormatting>
  <conditionalFormatting sqref="B4:C4 I4 C8 I8 C11 I11 C15 I15 C18 I18 C22 I22 C25 I25 C29 I29 C32 I32 C36 I36 C39 I39 C43 I43">
    <cfRule type="cellIs" dxfId="11303" priority="4" operator="equal">
      <formula>0</formula>
    </cfRule>
  </conditionalFormatting>
  <conditionalFormatting sqref="T19:Y19">
    <cfRule type="cellIs" dxfId="11302" priority="3" operator="equal">
      <formula>"O/L"</formula>
    </cfRule>
  </conditionalFormatting>
  <conditionalFormatting sqref="T30">
    <cfRule type="expression" dxfId="11301" priority="54" stopIfTrue="1">
      <formula>T30&gt;$T$19+1</formula>
    </cfRule>
  </conditionalFormatting>
  <conditionalFormatting sqref="U30">
    <cfRule type="expression" dxfId="11300" priority="55" stopIfTrue="1">
      <formula>U30&gt;$U$19+1</formula>
    </cfRule>
  </conditionalFormatting>
  <conditionalFormatting sqref="V30">
    <cfRule type="expression" dxfId="11299" priority="56" stopIfTrue="1">
      <formula>V30&gt;$V$19+1</formula>
    </cfRule>
  </conditionalFormatting>
  <conditionalFormatting sqref="W30">
    <cfRule type="expression" dxfId="11298" priority="57" stopIfTrue="1">
      <formula>W30&gt;$W$19+1</formula>
    </cfRule>
  </conditionalFormatting>
  <conditionalFormatting sqref="X30">
    <cfRule type="expression" dxfId="11297" priority="58" stopIfTrue="1">
      <formula>X30&gt;$X$19+1</formula>
    </cfRule>
  </conditionalFormatting>
  <conditionalFormatting sqref="Y30">
    <cfRule type="expression" dxfId="11296" priority="59" stopIfTrue="1">
      <formula>Y30&gt;$Y$19+1</formula>
    </cfRule>
  </conditionalFormatting>
  <conditionalFormatting sqref="R7">
    <cfRule type="expression" dxfId="11295" priority="23" stopIfTrue="1">
      <formula>AND(R7=0,T4&gt;0)</formula>
    </cfRule>
  </conditionalFormatting>
  <conditionalFormatting sqref="T17:Y18">
    <cfRule type="expression" dxfId="11294" priority="2">
      <formula>T$15="PC2e"</formula>
    </cfRule>
    <cfRule type="cellIs" priority="1" stopIfTrue="1" operator="between">
      <formula>1</formula>
      <formula>50</formula>
    </cfRule>
  </conditionalFormatting>
  <dataValidations xWindow="599" yWindow="260" count="11">
    <dataValidation type="list" allowBlank="1" showInputMessage="1" showErrorMessage="1" sqref="T18:Y18">
      <formula1>Wind_Val</formula1>
    </dataValidation>
    <dataValidation type="whole" allowBlank="1" showInputMessage="1" showErrorMessage="1" errorTitle="Warning" error="You have selected a temperature outside of the AW139 Flight Manual limits!" sqref="T17:Y17">
      <formula1>Min_Temp</formula1>
      <formula2>Max_Temp</formula2>
    </dataValidation>
    <dataValidation type="date" allowBlank="1" showInputMessage="1" showErrorMessage="1" errorTitle="Date" error="you must use a valid date format" sqref="B2">
      <formula1>36526</formula1>
      <formula2>40543</formula2>
    </dataValidation>
    <dataValidation type="list" showErrorMessage="1" errorTitle="Flight rules" error="select 5% or 10% " promptTitle="Flight rule" prompt="Select VFR or IFR to determine fuel requirement" sqref="R7">
      <formula1>Contingency</formula1>
    </dataValidation>
    <dataValidation type="textLength" allowBlank="1" showInputMessage="1" showErrorMessage="1" errorTitle="Wind" error="example of format to use: 050 11" sqref="I15 I36 I8 I43 I29 I22">
      <formula1>6</formula1>
      <formula2>6</formula2>
    </dataValidation>
    <dataValidation type="list" allowBlank="1" showInputMessage="1" showErrorMessage="1" sqref="B4:C4 C43 C29 C22 C15 C8 C25:C27 C18:C20 C5:C6 C11:C13 C36 C39:C41 C32:C34">
      <formula1>Wpt_List</formula1>
    </dataValidation>
    <dataValidation type="list" allowBlank="1" showErrorMessage="1" sqref="O7">
      <formula1>Reserve_Min</formula1>
    </dataValidation>
    <dataValidation type="whole" allowBlank="1" showInputMessage="1" showErrorMessage="1" sqref="S2">
      <formula1>0</formula1>
      <formula2>1000</formula2>
    </dataValidation>
    <dataValidation type="list" allowBlank="1" showInputMessage="1" showErrorMessage="1" sqref="T15:Y15">
      <formula1>Class_Val</formula1>
    </dataValidation>
    <dataValidation type="textLength" allowBlank="1" showInputMessage="1" showErrorMessage="1" errorTitle="Wind" error="Wind must be entered using this format: 050 11" sqref="I39 I25 I18 I11 I32 I4">
      <formula1>6</formula1>
      <formula2>6</formula2>
    </dataValidation>
    <dataValidation type="whole" allowBlank="1" showInputMessage="1" showErrorMessage="1" errorTitle="Warning" error="Wrong amount of fuel inserted!" sqref="T10:Y12">
      <formula1>0</formula1>
      <formula2>1650</formula2>
    </dataValidation>
  </dataValidations>
  <printOptions horizontalCentered="1" verticalCentered="1" gridLinesSet="0"/>
  <pageMargins left="0.39370078740157483" right="0.19685039370078741" top="0.19685039370078741" bottom="0.19685039370078741" header="3.937007874015748E-2" footer="3.937007874015748E-2"/>
  <pageSetup paperSize="9" scale="63" orientation="landscape" horizontalDpi="300" verticalDpi="300" r:id="rId1"/>
  <headerFooter alignWithMargins="0">
    <oddFooter>&amp;LPilot Signature: _______________________&amp;R&amp;G</oddFooter>
  </headerFooter>
  <ignoredErrors>
    <ignoredError sqref="I5:I6 I12:I13 I19:I20 I26:I27 I33:I34 I40:I41" unlockedFormula="1"/>
  </ignoredErrors>
  <drawing r:id="rId2"/>
  <legacyDrawing r:id="rId3"/>
  <legacyDrawingHF r:id="rId4"/>
  <controls>
    <control shapeId="194578" r:id="rId5" name="SaveFlightPlan"/>
    <control shapeId="194577" r:id="rId6" name="Clear2"/>
    <control shapeId="194576" r:id="rId7" name="Clear6"/>
    <control shapeId="194575" r:id="rId8" name="Clear5"/>
    <control shapeId="194574" r:id="rId9" name="Clear4"/>
    <control shapeId="194573" r:id="rId10" name="clear3"/>
    <control shapeId="194571" r:id="rId11" name="FrontPage"/>
    <control shapeId="194570" r:id="rId12" name="Eraser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W935"/>
  <sheetViews>
    <sheetView zoomScale="75" workbookViewId="0">
      <selection sqref="A1:H1"/>
    </sheetView>
  </sheetViews>
  <sheetFormatPr baseColWidth="10" defaultColWidth="9.140625" defaultRowHeight="12.75" customHeight="1"/>
  <cols>
    <col min="1" max="20" width="10.5703125" customWidth="1"/>
    <col min="21" max="25" width="7.7109375" customWidth="1"/>
    <col min="29" max="29" width="9.140625" customWidth="1"/>
    <col min="31" max="32" width="9.140625" style="7" customWidth="1"/>
  </cols>
  <sheetData>
    <row r="1" spans="1:49" ht="12.75" customHeight="1">
      <c r="A1" s="1140" t="s">
        <v>10</v>
      </c>
      <c r="B1" s="1140"/>
      <c r="C1" s="1140"/>
      <c r="D1" s="1140"/>
      <c r="E1" s="1140"/>
      <c r="F1" s="1140"/>
      <c r="G1" s="1140"/>
      <c r="H1" s="1140"/>
      <c r="AD1" s="7"/>
      <c r="AF1"/>
    </row>
    <row r="2" spans="1:49" ht="12.75" customHeight="1">
      <c r="A2" s="1141" t="s">
        <v>79</v>
      </c>
      <c r="B2" s="1141"/>
      <c r="C2" s="1141"/>
      <c r="D2" s="1141"/>
      <c r="E2" s="1141"/>
      <c r="F2" s="1141"/>
      <c r="G2" s="1141"/>
      <c r="H2" s="1141"/>
      <c r="J2" s="5"/>
      <c r="K2" s="5"/>
      <c r="L2" s="5"/>
      <c r="M2" s="5"/>
      <c r="N2" s="5"/>
      <c r="O2" s="5"/>
      <c r="Z2" s="1"/>
      <c r="AA2" s="128"/>
      <c r="AB2" s="313"/>
      <c r="AC2" s="1"/>
      <c r="AD2" s="1"/>
      <c r="AF2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121"/>
      <c r="AW2" s="121"/>
    </row>
    <row r="3" spans="1:49" ht="12.75" customHeight="1">
      <c r="A3" s="5"/>
      <c r="B3" s="124"/>
      <c r="C3" s="5"/>
      <c r="D3" s="124"/>
      <c r="F3" s="124"/>
      <c r="G3" s="129"/>
      <c r="H3" s="124"/>
      <c r="I3" s="124"/>
      <c r="J3" s="124"/>
      <c r="K3" s="71"/>
      <c r="L3" s="5"/>
      <c r="M3" s="5"/>
      <c r="N3" s="5"/>
      <c r="O3" s="5"/>
      <c r="X3" s="5"/>
      <c r="Z3" s="11"/>
      <c r="AA3" s="128"/>
      <c r="AB3" s="313"/>
      <c r="AC3" s="1"/>
      <c r="AD3" s="1"/>
      <c r="AF3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1:49" ht="12.75" customHeight="1">
      <c r="A4" s="361" t="s">
        <v>296</v>
      </c>
      <c r="B4" s="110" t="s">
        <v>263</v>
      </c>
      <c r="C4" s="363" t="s">
        <v>264</v>
      </c>
      <c r="D4" s="363" t="s">
        <v>268</v>
      </c>
      <c r="E4" s="362" t="s">
        <v>267</v>
      </c>
      <c r="F4" s="362" t="s">
        <v>266</v>
      </c>
      <c r="G4" s="362" t="s">
        <v>265</v>
      </c>
      <c r="H4" s="110" t="s">
        <v>262</v>
      </c>
      <c r="I4" s="322"/>
      <c r="J4" s="371"/>
      <c r="K4" s="372"/>
      <c r="L4" s="16"/>
      <c r="M4" s="322"/>
      <c r="N4" s="371"/>
      <c r="O4" s="372"/>
      <c r="P4" s="322"/>
      <c r="Q4" s="14"/>
      <c r="S4" s="10"/>
      <c r="T4" s="128"/>
      <c r="U4" s="313"/>
      <c r="V4" s="1"/>
      <c r="W4" s="1"/>
      <c r="X4" s="7"/>
      <c r="Z4" s="5"/>
      <c r="AA4" s="5"/>
      <c r="AB4" s="5"/>
      <c r="AC4" s="5"/>
      <c r="AD4" s="5"/>
      <c r="AE4" s="143"/>
      <c r="AF4" s="144"/>
      <c r="AG4" s="133"/>
      <c r="AH4" s="133"/>
      <c r="AI4" s="133"/>
      <c r="AJ4" s="133"/>
      <c r="AK4" s="133"/>
      <c r="AL4" s="133"/>
      <c r="AM4" s="133"/>
      <c r="AN4" s="133"/>
    </row>
    <row r="5" spans="1:49" ht="12.75" customHeight="1">
      <c r="A5" s="364">
        <v>50</v>
      </c>
      <c r="B5" s="6">
        <v>6765</v>
      </c>
      <c r="C5" s="130">
        <v>6050</v>
      </c>
      <c r="D5" s="6">
        <v>6150</v>
      </c>
      <c r="E5" s="6">
        <v>6250</v>
      </c>
      <c r="F5" s="576">
        <v>6200</v>
      </c>
      <c r="G5" s="6">
        <v>6650</v>
      </c>
      <c r="H5" s="6">
        <v>6765</v>
      </c>
      <c r="I5" s="6"/>
      <c r="J5" s="130"/>
      <c r="K5" s="6"/>
      <c r="L5" s="6"/>
      <c r="M5" s="322"/>
      <c r="N5" s="6"/>
      <c r="O5" s="6"/>
      <c r="P5" s="322"/>
      <c r="Q5" s="14"/>
      <c r="S5" s="10"/>
      <c r="T5" s="128"/>
      <c r="U5" s="313"/>
      <c r="V5" s="1"/>
      <c r="W5" s="1"/>
      <c r="X5" s="7"/>
      <c r="Z5" s="5"/>
      <c r="AA5" s="5"/>
      <c r="AB5" s="5"/>
      <c r="AC5" s="5"/>
      <c r="AD5" s="5"/>
      <c r="AE5" s="143"/>
      <c r="AF5" s="144"/>
      <c r="AG5" s="133"/>
      <c r="AH5" s="133"/>
      <c r="AI5" s="133"/>
      <c r="AJ5" s="133"/>
      <c r="AK5" s="133"/>
      <c r="AL5" s="133"/>
      <c r="AM5" s="133"/>
      <c r="AN5" s="133"/>
    </row>
    <row r="6" spans="1:49" ht="12.75" customHeight="1">
      <c r="A6" s="364">
        <v>49</v>
      </c>
      <c r="B6" s="6">
        <v>6765</v>
      </c>
      <c r="C6" s="130">
        <v>6050</v>
      </c>
      <c r="D6" s="6">
        <v>6150</v>
      </c>
      <c r="E6" s="6">
        <v>6250</v>
      </c>
      <c r="F6" s="576">
        <v>6200</v>
      </c>
      <c r="G6" s="6">
        <v>6650</v>
      </c>
      <c r="H6" s="6">
        <v>6765</v>
      </c>
      <c r="I6" s="6"/>
      <c r="J6" s="130"/>
      <c r="K6" s="6"/>
      <c r="L6" s="6"/>
      <c r="M6" s="322"/>
      <c r="N6" s="6"/>
      <c r="O6" s="6"/>
      <c r="P6" s="322"/>
      <c r="Q6" s="14"/>
      <c r="S6" s="10"/>
      <c r="T6" s="128"/>
      <c r="U6" s="313"/>
      <c r="V6" s="1"/>
      <c r="W6" s="1"/>
      <c r="X6" s="7"/>
      <c r="Z6" s="5"/>
      <c r="AA6" s="5"/>
      <c r="AB6" s="5"/>
      <c r="AC6" s="5"/>
      <c r="AD6" s="5"/>
      <c r="AE6" s="143"/>
      <c r="AF6" s="144"/>
      <c r="AG6" s="133"/>
      <c r="AH6" s="133"/>
      <c r="AI6" s="133"/>
      <c r="AJ6" s="133"/>
      <c r="AK6" s="133"/>
      <c r="AL6" s="133"/>
      <c r="AM6" s="133"/>
      <c r="AN6" s="133"/>
    </row>
    <row r="7" spans="1:49" ht="12.75" customHeight="1">
      <c r="A7" s="364">
        <v>48</v>
      </c>
      <c r="B7" s="6">
        <v>6765</v>
      </c>
      <c r="C7" s="130">
        <v>6050</v>
      </c>
      <c r="D7" s="6">
        <v>6150</v>
      </c>
      <c r="E7" s="6">
        <v>6250</v>
      </c>
      <c r="F7" s="576">
        <v>6200</v>
      </c>
      <c r="G7" s="6">
        <v>6650</v>
      </c>
      <c r="H7" s="6">
        <v>6765</v>
      </c>
      <c r="I7" s="6"/>
      <c r="J7" s="130"/>
      <c r="K7" s="6"/>
      <c r="L7" s="6"/>
      <c r="M7" s="322"/>
      <c r="N7" s="6"/>
      <c r="O7" s="6"/>
      <c r="P7" s="322"/>
      <c r="Q7" s="14"/>
      <c r="S7" s="10"/>
      <c r="T7" s="128"/>
      <c r="U7" s="313"/>
      <c r="V7" s="1"/>
      <c r="W7" s="1"/>
      <c r="X7" s="7"/>
      <c r="Z7" s="5"/>
      <c r="AA7" s="5"/>
      <c r="AB7" s="5"/>
      <c r="AC7" s="5"/>
      <c r="AD7" s="5"/>
      <c r="AE7" s="143"/>
      <c r="AF7" s="144"/>
      <c r="AG7" s="133"/>
      <c r="AH7" s="133"/>
      <c r="AI7" s="133"/>
      <c r="AJ7" s="133"/>
      <c r="AK7" s="133"/>
      <c r="AL7" s="133"/>
      <c r="AM7" s="133"/>
      <c r="AN7" s="133"/>
    </row>
    <row r="8" spans="1:49" ht="12.75" customHeight="1">
      <c r="A8" s="364">
        <v>47</v>
      </c>
      <c r="B8" s="6">
        <v>6765</v>
      </c>
      <c r="C8" s="130">
        <v>6050</v>
      </c>
      <c r="D8" s="6">
        <v>6150</v>
      </c>
      <c r="E8" s="6">
        <v>6250</v>
      </c>
      <c r="F8" s="576">
        <v>6200</v>
      </c>
      <c r="G8" s="6">
        <v>6650</v>
      </c>
      <c r="H8" s="6">
        <v>6765</v>
      </c>
      <c r="I8" s="6"/>
      <c r="J8" s="130"/>
      <c r="K8" s="6"/>
      <c r="L8" s="6"/>
      <c r="M8" s="322"/>
      <c r="N8" s="6"/>
      <c r="O8" s="6"/>
      <c r="P8" s="322"/>
      <c r="Q8" s="14"/>
      <c r="S8" s="10"/>
      <c r="T8" s="128"/>
      <c r="U8" s="313"/>
      <c r="V8" s="1"/>
      <c r="W8" s="1"/>
      <c r="X8" s="7"/>
      <c r="Z8" s="5"/>
      <c r="AA8" s="5"/>
      <c r="AB8" s="5"/>
      <c r="AC8" s="5"/>
      <c r="AD8" s="5"/>
      <c r="AE8" s="143"/>
      <c r="AF8" s="144"/>
      <c r="AG8" s="133"/>
      <c r="AH8" s="133"/>
      <c r="AI8" s="133"/>
      <c r="AJ8" s="133"/>
      <c r="AK8" s="133"/>
      <c r="AL8" s="133"/>
      <c r="AM8" s="133"/>
      <c r="AN8" s="133"/>
    </row>
    <row r="9" spans="1:49" ht="12.75" customHeight="1">
      <c r="A9" s="364">
        <v>46</v>
      </c>
      <c r="B9" s="6">
        <v>6765</v>
      </c>
      <c r="C9" s="130">
        <v>6050</v>
      </c>
      <c r="D9" s="6">
        <v>6150</v>
      </c>
      <c r="E9" s="6">
        <v>6250</v>
      </c>
      <c r="F9" s="576">
        <v>6200</v>
      </c>
      <c r="G9" s="6">
        <v>6650</v>
      </c>
      <c r="H9" s="6">
        <v>6765</v>
      </c>
      <c r="I9" s="6"/>
      <c r="J9" s="130"/>
      <c r="K9" s="6"/>
      <c r="L9" s="6"/>
      <c r="M9" s="322"/>
      <c r="N9" s="6"/>
      <c r="O9" s="6"/>
      <c r="P9" s="322"/>
      <c r="Q9" s="14"/>
      <c r="S9" s="10"/>
      <c r="T9" s="128"/>
      <c r="U9" s="313"/>
      <c r="V9" s="1"/>
      <c r="W9" s="1"/>
      <c r="X9" s="7"/>
      <c r="Z9" s="5"/>
      <c r="AA9" s="5"/>
      <c r="AB9" s="5"/>
      <c r="AC9" s="5"/>
      <c r="AD9" s="5"/>
      <c r="AE9" s="143"/>
      <c r="AF9" s="144"/>
      <c r="AG9" s="133"/>
      <c r="AH9" s="133"/>
      <c r="AI9" s="133"/>
      <c r="AJ9" s="133"/>
      <c r="AK9" s="133"/>
      <c r="AL9" s="133"/>
      <c r="AM9" s="133"/>
      <c r="AN9" s="133"/>
    </row>
    <row r="10" spans="1:49" ht="12.75" customHeight="1">
      <c r="A10" s="364">
        <v>45</v>
      </c>
      <c r="B10" s="6">
        <v>6800</v>
      </c>
      <c r="C10" s="130">
        <v>6250</v>
      </c>
      <c r="D10" s="370">
        <v>6250</v>
      </c>
      <c r="E10" s="370">
        <v>6300</v>
      </c>
      <c r="F10" s="576">
        <v>6300</v>
      </c>
      <c r="G10" s="6">
        <v>6680</v>
      </c>
      <c r="H10" s="6">
        <v>6800</v>
      </c>
      <c r="I10" s="2"/>
      <c r="J10" s="130"/>
      <c r="K10" s="6"/>
      <c r="L10" s="6"/>
      <c r="M10" s="11"/>
      <c r="N10" s="370"/>
      <c r="O10" s="370"/>
      <c r="P10" s="11"/>
      <c r="Q10" s="14"/>
      <c r="S10" s="1"/>
      <c r="T10" s="128"/>
      <c r="U10" s="313"/>
      <c r="V10" s="1"/>
      <c r="W10" s="1"/>
      <c r="X10" s="7"/>
      <c r="Z10" s="133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9" ht="12.75" customHeight="1">
      <c r="A11" s="364">
        <v>44</v>
      </c>
      <c r="B11" s="147">
        <v>6800</v>
      </c>
      <c r="C11" s="130">
        <v>6250</v>
      </c>
      <c r="D11" s="370">
        <v>6250</v>
      </c>
      <c r="E11" s="370">
        <v>6300</v>
      </c>
      <c r="F11" s="576">
        <v>6300</v>
      </c>
      <c r="G11" s="6">
        <v>6680</v>
      </c>
      <c r="H11" s="147">
        <v>6800</v>
      </c>
      <c r="I11" s="2"/>
      <c r="J11" s="130"/>
      <c r="K11" s="6"/>
      <c r="L11" s="147"/>
      <c r="M11" s="11"/>
      <c r="N11" s="370"/>
      <c r="O11" s="370"/>
      <c r="P11" s="11"/>
      <c r="Q11" s="14"/>
      <c r="S11" s="1"/>
      <c r="T11" s="128"/>
      <c r="U11" s="313"/>
      <c r="V11" s="1"/>
      <c r="W11" s="1"/>
      <c r="X11" s="7"/>
      <c r="Z11" s="133"/>
      <c r="AA11" s="133"/>
      <c r="AB11" s="133"/>
      <c r="AC11" s="133"/>
      <c r="AD11" s="133"/>
      <c r="AE11" s="133"/>
      <c r="AF11" s="133"/>
      <c r="AG11" s="5"/>
      <c r="AH11" s="5"/>
      <c r="AI11" s="5"/>
      <c r="AJ11" s="5"/>
      <c r="AK11" s="5"/>
      <c r="AL11" s="5"/>
      <c r="AM11" s="5"/>
      <c r="AN11" s="5"/>
    </row>
    <row r="12" spans="1:49" ht="12.75" customHeight="1">
      <c r="A12" s="364">
        <v>43</v>
      </c>
      <c r="B12" s="6">
        <v>6800</v>
      </c>
      <c r="C12" s="130">
        <v>6250</v>
      </c>
      <c r="D12" s="370">
        <v>6250</v>
      </c>
      <c r="E12" s="370">
        <v>6300</v>
      </c>
      <c r="F12" s="576">
        <v>6300</v>
      </c>
      <c r="G12" s="6">
        <v>6680</v>
      </c>
      <c r="H12" s="6">
        <v>6800</v>
      </c>
      <c r="I12" s="2"/>
      <c r="J12" s="130"/>
      <c r="K12" s="6"/>
      <c r="L12" s="6"/>
      <c r="M12" s="11"/>
      <c r="N12" s="370"/>
      <c r="O12" s="370"/>
      <c r="P12" s="11"/>
      <c r="Q12" s="14"/>
      <c r="S12" s="1"/>
      <c r="T12" s="128"/>
      <c r="U12" s="313"/>
      <c r="V12" s="1"/>
      <c r="W12" s="1"/>
      <c r="X12" s="7"/>
      <c r="Z12" s="133"/>
      <c r="AA12" s="133"/>
      <c r="AB12" s="133"/>
      <c r="AC12" s="133"/>
      <c r="AD12" s="133"/>
      <c r="AE12" s="133"/>
      <c r="AF12" s="133"/>
      <c r="AG12" s="5"/>
      <c r="AH12" s="5"/>
      <c r="AI12" s="5"/>
      <c r="AJ12" s="5"/>
      <c r="AK12" s="5"/>
      <c r="AL12" s="5"/>
      <c r="AM12" s="5"/>
      <c r="AN12" s="5"/>
    </row>
    <row r="13" spans="1:49" ht="12.75" customHeight="1">
      <c r="A13" s="364">
        <v>42</v>
      </c>
      <c r="B13" s="147">
        <v>6800</v>
      </c>
      <c r="C13" s="130">
        <v>6250</v>
      </c>
      <c r="D13" s="370">
        <v>6250</v>
      </c>
      <c r="E13" s="370">
        <v>6300</v>
      </c>
      <c r="F13" s="576">
        <v>6300</v>
      </c>
      <c r="G13" s="6">
        <v>6680</v>
      </c>
      <c r="H13" s="147">
        <v>6800</v>
      </c>
      <c r="I13" s="2"/>
      <c r="J13" s="130"/>
      <c r="K13" s="6"/>
      <c r="L13" s="147"/>
      <c r="M13" s="11"/>
      <c r="N13" s="370"/>
      <c r="O13" s="370"/>
      <c r="P13" s="11"/>
      <c r="S13" s="1"/>
      <c r="T13" s="128"/>
      <c r="U13" s="125"/>
      <c r="V13" s="1"/>
      <c r="W13" s="1"/>
      <c r="X13" s="7"/>
      <c r="Z13" s="133"/>
      <c r="AA13" s="133"/>
      <c r="AB13" s="133"/>
      <c r="AC13" s="133"/>
      <c r="AD13" s="133"/>
      <c r="AE13" s="133"/>
      <c r="AF13" s="133"/>
      <c r="AG13" s="133"/>
      <c r="AH13" s="5"/>
      <c r="AI13" s="5"/>
      <c r="AJ13" s="5"/>
      <c r="AK13" s="5"/>
      <c r="AL13" s="5"/>
      <c r="AM13" s="5"/>
      <c r="AN13" s="5"/>
    </row>
    <row r="14" spans="1:49" ht="12.75" customHeight="1">
      <c r="A14" s="364">
        <v>41</v>
      </c>
      <c r="B14" s="6">
        <v>6800</v>
      </c>
      <c r="C14" s="130">
        <v>6250</v>
      </c>
      <c r="D14" s="370">
        <v>6250</v>
      </c>
      <c r="E14" s="370">
        <v>6300</v>
      </c>
      <c r="F14" s="576">
        <v>6300</v>
      </c>
      <c r="G14" s="6">
        <v>6680</v>
      </c>
      <c r="H14" s="6">
        <v>6800</v>
      </c>
      <c r="I14" s="2"/>
      <c r="J14" s="130"/>
      <c r="K14" s="6"/>
      <c r="L14" s="6"/>
      <c r="M14" s="11"/>
      <c r="N14" s="370"/>
      <c r="O14" s="370"/>
      <c r="P14" s="11"/>
      <c r="S14" s="1"/>
      <c r="T14" s="128"/>
      <c r="U14" s="125"/>
      <c r="V14" s="1"/>
      <c r="W14" s="1"/>
      <c r="X14" s="7"/>
      <c r="Z14" s="133"/>
      <c r="AA14" s="133"/>
      <c r="AB14" s="133"/>
      <c r="AC14" s="133"/>
      <c r="AD14" s="133"/>
      <c r="AE14" s="133"/>
      <c r="AF14" s="133"/>
      <c r="AG14" s="133"/>
      <c r="AH14" s="5"/>
      <c r="AI14" s="5"/>
      <c r="AJ14" s="5"/>
      <c r="AK14" s="5"/>
      <c r="AL14" s="5"/>
      <c r="AM14" s="5"/>
      <c r="AN14" s="5"/>
    </row>
    <row r="15" spans="1:49" ht="12.75" customHeight="1">
      <c r="A15" s="364">
        <v>40</v>
      </c>
      <c r="B15" s="147">
        <v>6800</v>
      </c>
      <c r="C15" s="130">
        <v>6500</v>
      </c>
      <c r="D15" s="147">
        <v>6350</v>
      </c>
      <c r="E15" s="147">
        <v>6350</v>
      </c>
      <c r="F15" s="147">
        <v>6400</v>
      </c>
      <c r="G15" s="147">
        <v>6710</v>
      </c>
      <c r="H15" s="147">
        <v>6800</v>
      </c>
      <c r="I15" s="147"/>
      <c r="J15" s="130"/>
      <c r="K15" s="147"/>
      <c r="L15" s="147"/>
      <c r="M15" s="11"/>
      <c r="N15" s="147"/>
      <c r="O15" s="147"/>
      <c r="P15" s="11"/>
      <c r="S15" s="1"/>
      <c r="T15" s="128"/>
      <c r="U15" s="125"/>
      <c r="V15" s="1"/>
      <c r="W15" s="1"/>
      <c r="X15" s="7"/>
      <c r="Z15" s="133"/>
      <c r="AA15" s="133"/>
      <c r="AB15" s="133"/>
      <c r="AC15" s="133"/>
      <c r="AD15" s="133"/>
      <c r="AE15" s="133"/>
      <c r="AF15" s="133"/>
      <c r="AG15" s="133"/>
      <c r="AH15" s="133"/>
      <c r="AI15" s="5"/>
      <c r="AJ15" s="5"/>
      <c r="AK15" s="5"/>
      <c r="AL15" s="5"/>
      <c r="AM15" s="5"/>
      <c r="AN15" s="5"/>
    </row>
    <row r="16" spans="1:49" ht="12.75" customHeight="1">
      <c r="A16" s="364">
        <v>39</v>
      </c>
      <c r="B16" s="6">
        <v>6800</v>
      </c>
      <c r="C16" s="130">
        <v>6500</v>
      </c>
      <c r="D16" s="147">
        <v>6350</v>
      </c>
      <c r="E16" s="147">
        <v>6350</v>
      </c>
      <c r="F16" s="147">
        <v>6400</v>
      </c>
      <c r="G16" s="147">
        <v>6710</v>
      </c>
      <c r="H16" s="6">
        <v>6800</v>
      </c>
      <c r="I16" s="147"/>
      <c r="J16" s="130"/>
      <c r="K16" s="147"/>
      <c r="L16" s="6"/>
      <c r="M16" s="11"/>
      <c r="N16" s="147"/>
      <c r="O16" s="147"/>
      <c r="P16" s="11"/>
      <c r="S16" s="1"/>
      <c r="T16" s="128"/>
      <c r="U16" s="125"/>
      <c r="V16" s="1"/>
      <c r="W16" s="1"/>
      <c r="X16" s="7"/>
      <c r="Z16" s="133"/>
      <c r="AA16" s="133"/>
      <c r="AB16" s="133"/>
      <c r="AC16" s="133"/>
      <c r="AD16" s="133"/>
      <c r="AE16" s="133"/>
      <c r="AF16" s="133"/>
      <c r="AG16" s="5"/>
      <c r="AH16" s="5"/>
      <c r="AI16" s="5"/>
      <c r="AJ16" s="5"/>
      <c r="AK16" s="5"/>
      <c r="AL16" s="5"/>
      <c r="AM16" s="5"/>
      <c r="AN16" s="5"/>
    </row>
    <row r="17" spans="1:40" ht="12.75" customHeight="1">
      <c r="A17" s="364">
        <v>38</v>
      </c>
      <c r="B17" s="147">
        <v>6800</v>
      </c>
      <c r="C17" s="130">
        <v>6500</v>
      </c>
      <c r="D17" s="147">
        <v>6350</v>
      </c>
      <c r="E17" s="147">
        <v>6350</v>
      </c>
      <c r="F17" s="147">
        <v>6400</v>
      </c>
      <c r="G17" s="147">
        <v>6710</v>
      </c>
      <c r="H17" s="147">
        <v>6800</v>
      </c>
      <c r="I17" s="147"/>
      <c r="J17" s="130"/>
      <c r="K17" s="147"/>
      <c r="L17" s="147"/>
      <c r="M17" s="11"/>
      <c r="N17" s="147"/>
      <c r="O17" s="147"/>
      <c r="P17" s="11"/>
      <c r="S17" s="11"/>
      <c r="T17" s="128"/>
      <c r="U17" s="10"/>
      <c r="V17" s="1"/>
      <c r="W17" s="1"/>
      <c r="X17" s="7"/>
      <c r="Z17" s="133"/>
      <c r="AA17" s="133"/>
      <c r="AB17" s="133"/>
      <c r="AC17" s="133"/>
      <c r="AD17" s="133"/>
      <c r="AE17" s="133"/>
      <c r="AF17" s="133"/>
      <c r="AG17" s="5"/>
      <c r="AH17" s="5"/>
      <c r="AI17" s="5"/>
      <c r="AJ17" s="5"/>
      <c r="AK17" s="5"/>
      <c r="AL17" s="5"/>
      <c r="AM17" s="5"/>
      <c r="AN17" s="5"/>
    </row>
    <row r="18" spans="1:40" ht="12.75" customHeight="1">
      <c r="A18" s="364">
        <v>37</v>
      </c>
      <c r="B18" s="6">
        <v>6800</v>
      </c>
      <c r="C18" s="130">
        <v>6500</v>
      </c>
      <c r="D18" s="147">
        <v>6350</v>
      </c>
      <c r="E18" s="147">
        <v>6350</v>
      </c>
      <c r="F18" s="147">
        <v>6400</v>
      </c>
      <c r="G18" s="147">
        <v>6710</v>
      </c>
      <c r="H18" s="6">
        <v>6800</v>
      </c>
      <c r="I18" s="147"/>
      <c r="J18" s="130"/>
      <c r="K18" s="147"/>
      <c r="L18" s="6"/>
      <c r="M18" s="11"/>
      <c r="N18" s="147"/>
      <c r="O18" s="147"/>
      <c r="P18" s="11"/>
      <c r="S18" s="11"/>
      <c r="T18" s="128"/>
      <c r="U18" s="125"/>
      <c r="V18" s="1"/>
      <c r="W18" s="1"/>
      <c r="X18" s="7"/>
      <c r="Z18" s="133"/>
      <c r="AA18" s="133"/>
      <c r="AB18" s="133"/>
      <c r="AC18" s="133"/>
      <c r="AD18" s="133"/>
      <c r="AE18" s="133"/>
      <c r="AF18" s="133"/>
      <c r="AG18" s="5"/>
      <c r="AH18" s="5"/>
      <c r="AI18" s="5"/>
      <c r="AJ18" s="5"/>
      <c r="AK18" s="5"/>
      <c r="AL18" s="5"/>
      <c r="AM18" s="5"/>
      <c r="AN18" s="5"/>
    </row>
    <row r="19" spans="1:40" ht="12.75" customHeight="1">
      <c r="A19" s="364">
        <v>36</v>
      </c>
      <c r="B19" s="147">
        <v>6800</v>
      </c>
      <c r="C19" s="130">
        <v>6500</v>
      </c>
      <c r="D19" s="147">
        <v>6350</v>
      </c>
      <c r="E19" s="147">
        <v>6350</v>
      </c>
      <c r="F19" s="147">
        <v>6400</v>
      </c>
      <c r="G19" s="147">
        <v>6710</v>
      </c>
      <c r="H19" s="147">
        <v>6800</v>
      </c>
      <c r="I19" s="147"/>
      <c r="J19" s="130"/>
      <c r="K19" s="147"/>
      <c r="L19" s="147"/>
      <c r="M19" s="11"/>
      <c r="N19" s="147"/>
      <c r="O19" s="147"/>
      <c r="P19" s="11"/>
      <c r="S19" s="11"/>
      <c r="T19" s="128"/>
      <c r="U19" s="10"/>
      <c r="V19" s="1"/>
      <c r="W19" s="1"/>
      <c r="X19" s="7"/>
      <c r="Z19" s="133"/>
      <c r="AA19" s="133"/>
      <c r="AB19" s="133"/>
      <c r="AC19" s="133"/>
      <c r="AD19" s="133"/>
      <c r="AE19" s="133"/>
      <c r="AF19" s="133"/>
      <c r="AG19" s="5"/>
      <c r="AH19" s="5"/>
      <c r="AI19" s="5"/>
      <c r="AJ19" s="5"/>
      <c r="AK19" s="5"/>
      <c r="AL19" s="5"/>
      <c r="AM19" s="5"/>
      <c r="AN19" s="5"/>
    </row>
    <row r="20" spans="1:40" ht="12.75" customHeight="1">
      <c r="A20" s="364">
        <v>35</v>
      </c>
      <c r="B20" s="6">
        <v>6800</v>
      </c>
      <c r="C20" s="130">
        <v>6600</v>
      </c>
      <c r="D20" s="147">
        <v>6400</v>
      </c>
      <c r="E20" s="147">
        <v>6400</v>
      </c>
      <c r="F20" s="147">
        <v>6480</v>
      </c>
      <c r="G20" s="147">
        <v>6740</v>
      </c>
      <c r="H20" s="6">
        <v>6800</v>
      </c>
      <c r="I20" s="147"/>
      <c r="J20" s="130"/>
      <c r="K20" s="147"/>
      <c r="L20" s="6"/>
      <c r="M20" s="11"/>
      <c r="N20" s="147"/>
      <c r="O20" s="147"/>
      <c r="P20" s="11"/>
      <c r="S20" s="1"/>
      <c r="T20" s="128"/>
      <c r="U20" s="10"/>
      <c r="V20" s="1"/>
      <c r="W20" s="1"/>
      <c r="X20" s="7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5"/>
      <c r="AL20" s="5"/>
      <c r="AM20" s="5"/>
      <c r="AN20" s="5"/>
    </row>
    <row r="21" spans="1:40" ht="12.75" customHeight="1">
      <c r="A21" s="364">
        <v>34</v>
      </c>
      <c r="B21" s="147">
        <v>6800</v>
      </c>
      <c r="C21" s="130">
        <v>6600</v>
      </c>
      <c r="D21" s="147">
        <v>6400</v>
      </c>
      <c r="E21" s="147">
        <v>6400</v>
      </c>
      <c r="F21" s="147">
        <v>6480</v>
      </c>
      <c r="G21" s="147">
        <v>6740</v>
      </c>
      <c r="H21" s="147">
        <v>6800</v>
      </c>
      <c r="I21" s="147"/>
      <c r="J21" s="130"/>
      <c r="K21" s="147"/>
      <c r="L21" s="147"/>
      <c r="M21" s="11"/>
      <c r="N21" s="147"/>
      <c r="O21" s="147"/>
      <c r="P21" s="11"/>
      <c r="S21" s="1"/>
      <c r="T21" s="128"/>
      <c r="U21" s="10"/>
      <c r="V21" s="1"/>
      <c r="W21" s="1"/>
      <c r="X21" s="7"/>
      <c r="Z21" s="133"/>
      <c r="AA21" s="133"/>
      <c r="AB21" s="133"/>
      <c r="AC21" s="133"/>
      <c r="AD21" s="133"/>
      <c r="AE21" s="133"/>
      <c r="AF21" s="133"/>
      <c r="AG21" s="5"/>
      <c r="AH21" s="5"/>
      <c r="AI21" s="5"/>
      <c r="AJ21" s="5"/>
      <c r="AK21" s="5"/>
      <c r="AL21" s="5"/>
      <c r="AM21" s="5"/>
      <c r="AN21" s="5"/>
    </row>
    <row r="22" spans="1:40" ht="12.75" customHeight="1">
      <c r="A22" s="364">
        <v>33</v>
      </c>
      <c r="B22" s="6">
        <v>6800</v>
      </c>
      <c r="C22" s="130">
        <v>6600</v>
      </c>
      <c r="D22" s="147">
        <v>6400</v>
      </c>
      <c r="E22" s="147">
        <v>6400</v>
      </c>
      <c r="F22" s="147">
        <v>6480</v>
      </c>
      <c r="G22" s="147">
        <v>6740</v>
      </c>
      <c r="H22" s="6">
        <v>6800</v>
      </c>
      <c r="I22" s="147"/>
      <c r="J22" s="130"/>
      <c r="K22" s="147"/>
      <c r="L22" s="6"/>
      <c r="M22" s="11"/>
      <c r="N22" s="147"/>
      <c r="O22" s="147"/>
      <c r="P22" s="11"/>
      <c r="S22" s="1"/>
      <c r="T22" s="128"/>
      <c r="U22" s="125"/>
      <c r="V22" s="11"/>
      <c r="W22" s="1"/>
      <c r="X22" s="7"/>
      <c r="Z22" s="133"/>
      <c r="AA22" s="133"/>
      <c r="AB22" s="133"/>
      <c r="AC22" s="133"/>
      <c r="AD22" s="133"/>
      <c r="AE22" s="133"/>
      <c r="AF22" s="133"/>
      <c r="AG22" s="5"/>
      <c r="AH22" s="5"/>
      <c r="AI22" s="5"/>
      <c r="AJ22" s="5"/>
      <c r="AK22" s="5"/>
      <c r="AL22" s="5"/>
      <c r="AM22" s="5"/>
      <c r="AN22" s="5"/>
    </row>
    <row r="23" spans="1:40" ht="12.75" customHeight="1">
      <c r="A23" s="364">
        <v>32</v>
      </c>
      <c r="B23" s="147">
        <v>6800</v>
      </c>
      <c r="C23" s="130">
        <v>6600</v>
      </c>
      <c r="D23" s="147">
        <v>6400</v>
      </c>
      <c r="E23" s="147">
        <v>6400</v>
      </c>
      <c r="F23" s="147">
        <v>6480</v>
      </c>
      <c r="G23" s="147">
        <v>6740</v>
      </c>
      <c r="H23" s="147">
        <v>6800</v>
      </c>
      <c r="I23" s="147"/>
      <c r="J23" s="130"/>
      <c r="K23" s="147"/>
      <c r="L23" s="147"/>
      <c r="M23" s="11"/>
      <c r="N23" s="147"/>
      <c r="O23" s="147"/>
      <c r="P23" s="11"/>
      <c r="S23" s="1"/>
      <c r="T23" s="128"/>
      <c r="U23" s="131"/>
      <c r="V23" s="314"/>
      <c r="W23" s="315"/>
      <c r="X23" s="7"/>
      <c r="Z23" s="133"/>
      <c r="AA23" s="133"/>
      <c r="AB23" s="133"/>
      <c r="AC23" s="133"/>
      <c r="AD23" s="133"/>
      <c r="AE23" s="133"/>
      <c r="AF23" s="133"/>
      <c r="AG23" s="5"/>
      <c r="AH23" s="5"/>
      <c r="AI23" s="5"/>
      <c r="AJ23" s="5"/>
      <c r="AK23" s="5"/>
      <c r="AL23" s="5"/>
      <c r="AM23" s="5"/>
      <c r="AN23" s="5"/>
    </row>
    <row r="24" spans="1:40" ht="12.75" customHeight="1">
      <c r="A24" s="364">
        <v>31</v>
      </c>
      <c r="B24" s="6">
        <v>6800</v>
      </c>
      <c r="C24" s="130">
        <v>6600</v>
      </c>
      <c r="D24" s="147">
        <v>6400</v>
      </c>
      <c r="E24" s="147">
        <v>6400</v>
      </c>
      <c r="F24" s="147">
        <v>6480</v>
      </c>
      <c r="G24" s="147">
        <v>6740</v>
      </c>
      <c r="H24" s="6">
        <v>6800</v>
      </c>
      <c r="I24" s="147"/>
      <c r="J24" s="130"/>
      <c r="K24" s="147"/>
      <c r="L24" s="6"/>
      <c r="M24" s="11"/>
      <c r="N24" s="147"/>
      <c r="O24" s="147"/>
      <c r="P24" s="11"/>
      <c r="S24" s="1"/>
      <c r="T24" s="316"/>
      <c r="U24" s="316"/>
      <c r="V24" s="316"/>
      <c r="W24" s="316"/>
      <c r="X24" s="7"/>
      <c r="Z24" s="133"/>
      <c r="AA24" s="133"/>
      <c r="AB24" s="133"/>
      <c r="AC24" s="133"/>
      <c r="AD24" s="133"/>
      <c r="AE24" s="133"/>
      <c r="AF24" s="133"/>
      <c r="AG24" s="5"/>
      <c r="AH24" s="5"/>
      <c r="AI24" s="5"/>
      <c r="AJ24" s="5"/>
      <c r="AK24" s="5"/>
      <c r="AL24" s="5"/>
      <c r="AM24" s="5"/>
      <c r="AN24" s="5"/>
    </row>
    <row r="25" spans="1:40" ht="12.75" customHeight="1">
      <c r="A25" s="364">
        <v>30</v>
      </c>
      <c r="B25" s="147">
        <v>6800</v>
      </c>
      <c r="C25" s="130">
        <v>6800</v>
      </c>
      <c r="D25" s="365">
        <v>6425</v>
      </c>
      <c r="E25" s="147">
        <v>6400</v>
      </c>
      <c r="F25" s="365">
        <v>6560</v>
      </c>
      <c r="G25" s="365">
        <v>6770</v>
      </c>
      <c r="H25" s="147">
        <v>6800</v>
      </c>
      <c r="I25" s="365"/>
      <c r="J25" s="130"/>
      <c r="K25" s="365"/>
      <c r="L25" s="147"/>
      <c r="M25" s="323"/>
      <c r="N25" s="365"/>
      <c r="O25" s="147"/>
      <c r="P25" s="11"/>
      <c r="S25" s="1"/>
      <c r="T25" s="316"/>
      <c r="U25" s="316"/>
      <c r="V25" s="316"/>
      <c r="W25" s="316"/>
      <c r="X25" s="7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5"/>
    </row>
    <row r="26" spans="1:40" ht="12.75" customHeight="1">
      <c r="A26" s="364">
        <v>29</v>
      </c>
      <c r="B26" s="6">
        <v>6800</v>
      </c>
      <c r="C26" s="130">
        <v>6800</v>
      </c>
      <c r="D26" s="365">
        <v>6425</v>
      </c>
      <c r="E26" s="147">
        <v>6400</v>
      </c>
      <c r="F26" s="365">
        <v>6560</v>
      </c>
      <c r="G26" s="365">
        <v>6770</v>
      </c>
      <c r="H26" s="6">
        <v>6800</v>
      </c>
      <c r="I26" s="365"/>
      <c r="J26" s="130"/>
      <c r="K26" s="365"/>
      <c r="L26" s="6"/>
      <c r="M26" s="324"/>
      <c r="N26" s="365"/>
      <c r="O26" s="147"/>
      <c r="P26" s="324"/>
      <c r="S26" s="1"/>
      <c r="T26" s="316"/>
      <c r="U26" s="316"/>
      <c r="V26" s="316"/>
      <c r="W26" s="316"/>
      <c r="X26" s="7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</row>
    <row r="27" spans="1:40" ht="12.75" customHeight="1">
      <c r="A27" s="364">
        <v>28</v>
      </c>
      <c r="B27" s="147">
        <v>6800</v>
      </c>
      <c r="C27" s="130">
        <v>6800</v>
      </c>
      <c r="D27" s="365">
        <v>6425</v>
      </c>
      <c r="E27" s="147">
        <v>6400</v>
      </c>
      <c r="F27" s="365">
        <v>6560</v>
      </c>
      <c r="G27" s="365">
        <v>6770</v>
      </c>
      <c r="H27" s="147">
        <v>6800</v>
      </c>
      <c r="I27" s="365"/>
      <c r="J27" s="130"/>
      <c r="K27" s="365"/>
      <c r="L27" s="147"/>
      <c r="M27" s="324"/>
      <c r="N27" s="365"/>
      <c r="O27" s="147"/>
      <c r="P27" s="324"/>
      <c r="R27" s="5"/>
      <c r="S27" s="1"/>
      <c r="T27" s="316"/>
      <c r="U27" s="316"/>
      <c r="V27" s="316"/>
      <c r="W27" s="316"/>
      <c r="X27" s="7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</row>
    <row r="28" spans="1:40" ht="12.75" customHeight="1">
      <c r="A28" s="364">
        <v>27</v>
      </c>
      <c r="B28" s="6">
        <v>6800</v>
      </c>
      <c r="C28" s="130">
        <v>6800</v>
      </c>
      <c r="D28" s="365">
        <v>6425</v>
      </c>
      <c r="E28" s="147">
        <v>6400</v>
      </c>
      <c r="F28" s="365">
        <v>6560</v>
      </c>
      <c r="G28" s="365">
        <v>6770</v>
      </c>
      <c r="H28" s="6">
        <v>6800</v>
      </c>
      <c r="I28" s="365"/>
      <c r="J28" s="130"/>
      <c r="K28" s="365"/>
      <c r="L28" s="6"/>
      <c r="M28" s="324"/>
      <c r="N28" s="365"/>
      <c r="O28" s="147"/>
      <c r="P28" s="324"/>
      <c r="R28" s="5"/>
      <c r="S28" s="1"/>
      <c r="T28" s="316"/>
      <c r="U28" s="316"/>
      <c r="V28" s="316"/>
      <c r="W28" s="316"/>
      <c r="X28" s="7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</row>
    <row r="29" spans="1:40" ht="12.75" customHeight="1">
      <c r="A29" s="364">
        <v>26</v>
      </c>
      <c r="B29" s="147">
        <v>6800</v>
      </c>
      <c r="C29" s="130">
        <v>6800</v>
      </c>
      <c r="D29" s="365">
        <v>6425</v>
      </c>
      <c r="E29" s="147">
        <v>6400</v>
      </c>
      <c r="F29" s="365">
        <v>6560</v>
      </c>
      <c r="G29" s="365">
        <v>6770</v>
      </c>
      <c r="H29" s="147">
        <v>6800</v>
      </c>
      <c r="I29" s="365"/>
      <c r="J29" s="130"/>
      <c r="K29" s="365"/>
      <c r="L29" s="147"/>
      <c r="M29" s="324"/>
      <c r="N29" s="365"/>
      <c r="O29" s="147"/>
      <c r="P29" s="324"/>
      <c r="R29" s="5"/>
      <c r="S29" s="1"/>
      <c r="T29" s="316"/>
      <c r="U29" s="316"/>
      <c r="V29" s="316"/>
      <c r="W29" s="316"/>
      <c r="X29" s="7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</row>
    <row r="30" spans="1:40" ht="12.75" customHeight="1">
      <c r="A30" s="364">
        <v>25</v>
      </c>
      <c r="B30" s="6">
        <v>6800</v>
      </c>
      <c r="C30" s="130">
        <v>6800</v>
      </c>
      <c r="D30" s="365">
        <v>6475</v>
      </c>
      <c r="E30" s="147">
        <v>6400</v>
      </c>
      <c r="F30" s="365">
        <v>6625</v>
      </c>
      <c r="G30" s="147">
        <v>6800</v>
      </c>
      <c r="H30" s="6">
        <v>6800</v>
      </c>
      <c r="I30" s="365"/>
      <c r="J30" s="130"/>
      <c r="K30" s="147"/>
      <c r="L30" s="6"/>
      <c r="M30" s="323"/>
      <c r="N30" s="365"/>
      <c r="O30" s="147"/>
      <c r="P30" s="323"/>
      <c r="R30" s="5"/>
      <c r="T30" s="118"/>
      <c r="U30" s="118"/>
      <c r="V30" s="118"/>
      <c r="W30" s="118"/>
      <c r="X30" s="7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</row>
    <row r="31" spans="1:40" ht="12.75" customHeight="1">
      <c r="A31" s="364">
        <v>24</v>
      </c>
      <c r="B31" s="147">
        <v>6800</v>
      </c>
      <c r="C31" s="147">
        <v>6800</v>
      </c>
      <c r="D31" s="365">
        <v>6475</v>
      </c>
      <c r="E31" s="147">
        <v>6400</v>
      </c>
      <c r="F31" s="365">
        <v>6625</v>
      </c>
      <c r="G31" s="130">
        <v>6800</v>
      </c>
      <c r="H31" s="147">
        <v>6800</v>
      </c>
      <c r="I31" s="365"/>
      <c r="J31" s="147"/>
      <c r="K31" s="130"/>
      <c r="L31" s="147"/>
      <c r="M31" s="324"/>
      <c r="N31" s="365"/>
      <c r="O31" s="147"/>
      <c r="P31" s="324"/>
      <c r="R31" s="5"/>
      <c r="U31" s="6"/>
      <c r="W31" s="7"/>
      <c r="X31" s="7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</row>
    <row r="32" spans="1:40" ht="12.75" customHeight="1">
      <c r="A32" s="364">
        <v>23</v>
      </c>
      <c r="B32" s="6">
        <v>6800</v>
      </c>
      <c r="C32" s="147">
        <v>6800</v>
      </c>
      <c r="D32" s="365">
        <v>6475</v>
      </c>
      <c r="E32" s="147">
        <v>6400</v>
      </c>
      <c r="F32" s="365">
        <v>6625</v>
      </c>
      <c r="G32" s="130">
        <v>6800</v>
      </c>
      <c r="H32" s="6">
        <v>6800</v>
      </c>
      <c r="I32" s="365"/>
      <c r="J32" s="147"/>
      <c r="K32" s="130"/>
      <c r="L32" s="6"/>
      <c r="M32" s="324"/>
      <c r="N32" s="365"/>
      <c r="O32" s="147"/>
      <c r="P32" s="324"/>
      <c r="R32" s="126"/>
      <c r="U32" s="2"/>
      <c r="W32" s="7"/>
      <c r="X32" s="7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</row>
    <row r="33" spans="1:40" ht="12.75" customHeight="1">
      <c r="A33" s="364">
        <v>22</v>
      </c>
      <c r="B33" s="147">
        <v>6800</v>
      </c>
      <c r="C33" s="147">
        <v>6800</v>
      </c>
      <c r="D33" s="365">
        <v>6475</v>
      </c>
      <c r="E33" s="147">
        <v>6400</v>
      </c>
      <c r="F33" s="365">
        <v>6625</v>
      </c>
      <c r="G33" s="130">
        <v>6800</v>
      </c>
      <c r="H33" s="147">
        <v>6800</v>
      </c>
      <c r="I33" s="365"/>
      <c r="J33" s="147"/>
      <c r="K33" s="130"/>
      <c r="L33" s="147"/>
      <c r="M33" s="324"/>
      <c r="N33" s="365"/>
      <c r="O33" s="147"/>
      <c r="P33" s="324"/>
      <c r="R33" s="5"/>
      <c r="U33" s="2"/>
      <c r="W33" s="7"/>
      <c r="X33" s="7"/>
      <c r="AB33" s="122"/>
      <c r="AC33" s="122"/>
      <c r="AD33" s="122"/>
      <c r="AE33" s="122"/>
      <c r="AF33" s="122"/>
      <c r="AG33" s="122"/>
      <c r="AH33" s="122"/>
      <c r="AI33" s="121"/>
      <c r="AJ33" s="121"/>
      <c r="AK33" s="121"/>
      <c r="AL33" s="121"/>
    </row>
    <row r="34" spans="1:40" ht="12.75" customHeight="1">
      <c r="A34" s="364">
        <v>21</v>
      </c>
      <c r="B34" s="6">
        <v>6800</v>
      </c>
      <c r="C34" s="147">
        <v>6800</v>
      </c>
      <c r="D34" s="365">
        <v>6475</v>
      </c>
      <c r="E34" s="147">
        <v>6400</v>
      </c>
      <c r="F34" s="365">
        <v>6625</v>
      </c>
      <c r="G34" s="130">
        <v>6800</v>
      </c>
      <c r="H34" s="6">
        <v>6800</v>
      </c>
      <c r="I34" s="365"/>
      <c r="J34" s="147"/>
      <c r="K34" s="130"/>
      <c r="L34" s="6"/>
      <c r="M34" s="324"/>
      <c r="N34" s="365"/>
      <c r="O34" s="147"/>
      <c r="P34" s="324"/>
      <c r="R34" s="5"/>
      <c r="U34" s="2"/>
      <c r="W34" s="7"/>
      <c r="X34" s="7"/>
      <c r="AB34" s="123"/>
      <c r="AC34" s="123"/>
      <c r="AD34" s="123"/>
      <c r="AE34" s="123"/>
      <c r="AF34" s="119"/>
      <c r="AG34" s="119"/>
      <c r="AH34" s="119"/>
      <c r="AI34" s="121"/>
      <c r="AJ34" s="121"/>
      <c r="AK34" s="121"/>
      <c r="AL34" s="121"/>
    </row>
    <row r="35" spans="1:40" ht="12.75" customHeight="1">
      <c r="A35" s="364">
        <v>20</v>
      </c>
      <c r="B35" s="147">
        <v>6800</v>
      </c>
      <c r="C35" s="147">
        <v>6800</v>
      </c>
      <c r="D35" s="147">
        <v>6550</v>
      </c>
      <c r="E35" s="147">
        <v>6400</v>
      </c>
      <c r="F35" s="147">
        <v>6720</v>
      </c>
      <c r="G35" s="130">
        <v>6800</v>
      </c>
      <c r="H35" s="147">
        <v>6800</v>
      </c>
      <c r="I35" s="147"/>
      <c r="J35" s="147"/>
      <c r="K35" s="130"/>
      <c r="L35" s="147"/>
      <c r="M35" s="323"/>
      <c r="N35" s="147"/>
      <c r="O35" s="147"/>
      <c r="P35" s="323"/>
      <c r="R35" s="5"/>
      <c r="U35" s="5"/>
      <c r="V35" s="5"/>
      <c r="W35" s="7"/>
      <c r="X35" s="7"/>
      <c r="AB35" s="123"/>
      <c r="AC35" s="123"/>
      <c r="AD35" s="123"/>
      <c r="AE35" s="122"/>
      <c r="AF35" s="119"/>
      <c r="AG35" s="119"/>
      <c r="AH35" s="119"/>
      <c r="AI35" s="121"/>
      <c r="AJ35" s="121"/>
      <c r="AK35" s="121"/>
      <c r="AL35" s="121"/>
    </row>
    <row r="36" spans="1:40" ht="12.75" customHeight="1">
      <c r="A36" s="364">
        <v>19</v>
      </c>
      <c r="B36" s="6">
        <v>6800</v>
      </c>
      <c r="C36" s="147">
        <v>6800</v>
      </c>
      <c r="D36" s="147">
        <v>6550</v>
      </c>
      <c r="E36" s="147">
        <v>6400</v>
      </c>
      <c r="F36" s="147">
        <v>6720</v>
      </c>
      <c r="G36" s="130">
        <v>6800</v>
      </c>
      <c r="H36" s="6">
        <v>6800</v>
      </c>
      <c r="I36" s="147"/>
      <c r="J36" s="147"/>
      <c r="K36" s="130"/>
      <c r="L36" s="6"/>
      <c r="M36" s="323"/>
      <c r="N36" s="147"/>
      <c r="O36" s="147"/>
      <c r="P36" s="323"/>
      <c r="R36" s="5"/>
      <c r="U36" s="5"/>
      <c r="V36" s="5"/>
      <c r="W36" s="7"/>
      <c r="X36" s="7"/>
      <c r="AB36" s="123"/>
      <c r="AC36" s="123"/>
      <c r="AD36" s="123"/>
      <c r="AE36" s="122"/>
      <c r="AF36" s="119"/>
      <c r="AG36" s="119"/>
      <c r="AH36" s="119"/>
      <c r="AI36" s="121"/>
      <c r="AJ36" s="121"/>
      <c r="AK36" s="121"/>
      <c r="AL36" s="121"/>
    </row>
    <row r="37" spans="1:40" ht="12.75" customHeight="1">
      <c r="A37" s="364">
        <v>18</v>
      </c>
      <c r="B37" s="147">
        <v>6800</v>
      </c>
      <c r="C37" s="147">
        <v>6800</v>
      </c>
      <c r="D37" s="147">
        <v>6550</v>
      </c>
      <c r="E37" s="147">
        <v>6400</v>
      </c>
      <c r="F37" s="147">
        <v>6720</v>
      </c>
      <c r="G37" s="130">
        <v>6800</v>
      </c>
      <c r="H37" s="147">
        <v>6800</v>
      </c>
      <c r="I37" s="147"/>
      <c r="J37" s="147"/>
      <c r="K37" s="130"/>
      <c r="L37" s="147"/>
      <c r="M37" s="323"/>
      <c r="N37" s="147"/>
      <c r="O37" s="147"/>
      <c r="P37" s="323"/>
      <c r="R37" s="5"/>
      <c r="U37" s="5"/>
      <c r="V37" s="5"/>
      <c r="W37" s="7"/>
      <c r="X37" s="7"/>
      <c r="AB37" s="123"/>
      <c r="AC37" s="123"/>
      <c r="AD37" s="123"/>
      <c r="AE37" s="122"/>
      <c r="AF37" s="119"/>
      <c r="AG37" s="119"/>
      <c r="AH37" s="119"/>
      <c r="AI37" s="121"/>
      <c r="AJ37" s="121"/>
      <c r="AK37" s="121"/>
      <c r="AL37" s="121"/>
    </row>
    <row r="38" spans="1:40" ht="12.75" customHeight="1">
      <c r="A38" s="364">
        <v>17</v>
      </c>
      <c r="B38" s="6">
        <v>6800</v>
      </c>
      <c r="C38" s="147">
        <v>6800</v>
      </c>
      <c r="D38" s="147">
        <v>6550</v>
      </c>
      <c r="E38" s="147">
        <v>6400</v>
      </c>
      <c r="F38" s="147">
        <v>6720</v>
      </c>
      <c r="G38" s="130">
        <v>6800</v>
      </c>
      <c r="H38" s="6">
        <v>6800</v>
      </c>
      <c r="I38" s="147"/>
      <c r="J38" s="147"/>
      <c r="K38" s="130"/>
      <c r="L38" s="6"/>
      <c r="M38" s="323"/>
      <c r="N38" s="147"/>
      <c r="O38" s="147"/>
      <c r="P38" s="323"/>
      <c r="R38" s="5"/>
      <c r="U38" s="5"/>
      <c r="W38" s="7"/>
      <c r="X38" s="7"/>
      <c r="AB38" s="120"/>
      <c r="AC38" s="120"/>
      <c r="AD38" s="120"/>
      <c r="AE38" s="120"/>
      <c r="AF38" s="120"/>
      <c r="AG38" s="120"/>
      <c r="AH38" s="120"/>
      <c r="AI38" s="121"/>
      <c r="AJ38" s="121"/>
      <c r="AK38" s="121"/>
      <c r="AL38" s="121"/>
    </row>
    <row r="39" spans="1:40" ht="12.75" customHeight="1">
      <c r="A39" s="364">
        <v>16</v>
      </c>
      <c r="B39" s="147">
        <v>6800</v>
      </c>
      <c r="C39" s="147">
        <v>6800</v>
      </c>
      <c r="D39" s="147">
        <v>6550</v>
      </c>
      <c r="E39" s="147">
        <v>6400</v>
      </c>
      <c r="F39" s="147">
        <v>6720</v>
      </c>
      <c r="G39" s="130">
        <v>6800</v>
      </c>
      <c r="H39" s="147">
        <v>6800</v>
      </c>
      <c r="I39" s="147"/>
      <c r="J39" s="147"/>
      <c r="K39" s="130"/>
      <c r="L39" s="147"/>
      <c r="M39" s="323"/>
      <c r="N39" s="147"/>
      <c r="O39" s="147"/>
      <c r="P39" s="323"/>
      <c r="R39" s="5"/>
      <c r="W39" s="7"/>
      <c r="X39" s="7"/>
      <c r="AB39" s="119"/>
      <c r="AC39" s="119"/>
      <c r="AD39" s="119"/>
      <c r="AE39" s="119"/>
      <c r="AF39" s="119"/>
      <c r="AG39" s="119"/>
      <c r="AH39" s="119"/>
    </row>
    <row r="40" spans="1:40" ht="12.75" customHeight="1">
      <c r="A40" s="364">
        <v>15</v>
      </c>
      <c r="B40" s="6">
        <v>6800</v>
      </c>
      <c r="C40" s="147">
        <v>6800</v>
      </c>
      <c r="D40" s="147">
        <v>6625</v>
      </c>
      <c r="E40" s="147">
        <v>6400</v>
      </c>
      <c r="F40" s="147">
        <v>6800</v>
      </c>
      <c r="G40" s="130">
        <v>6800</v>
      </c>
      <c r="H40" s="6">
        <v>6800</v>
      </c>
      <c r="I40" s="147"/>
      <c r="J40" s="147"/>
      <c r="K40" s="130"/>
      <c r="L40" s="6"/>
      <c r="N40" s="147"/>
      <c r="O40" s="147"/>
      <c r="R40" s="127"/>
      <c r="T40" s="15"/>
      <c r="U40" s="7"/>
      <c r="X40" s="7"/>
      <c r="AB40" s="119"/>
      <c r="AC40" s="119"/>
      <c r="AD40" s="119"/>
      <c r="AE40" s="119"/>
      <c r="AF40" s="119"/>
      <c r="AG40" s="119"/>
      <c r="AH40" s="119"/>
    </row>
    <row r="41" spans="1:40" ht="12.75" customHeight="1">
      <c r="A41" s="364">
        <v>14</v>
      </c>
      <c r="B41" s="147">
        <v>6800</v>
      </c>
      <c r="C41" s="147">
        <v>6800</v>
      </c>
      <c r="D41" s="147">
        <v>6625</v>
      </c>
      <c r="E41" s="147">
        <v>6400</v>
      </c>
      <c r="F41" s="147">
        <v>6800</v>
      </c>
      <c r="G41" s="130">
        <v>6800</v>
      </c>
      <c r="H41" s="147">
        <v>6800</v>
      </c>
      <c r="I41" s="147"/>
      <c r="J41" s="147"/>
      <c r="K41" s="130"/>
      <c r="L41" s="147"/>
      <c r="M41" s="322"/>
      <c r="N41" s="147"/>
      <c r="O41" s="147"/>
      <c r="P41" s="322"/>
      <c r="Q41" s="14"/>
      <c r="S41" s="10"/>
      <c r="T41" s="128"/>
      <c r="U41" s="313"/>
      <c r="V41" s="1"/>
      <c r="W41" s="1"/>
      <c r="X41" s="7"/>
      <c r="Z41" s="5"/>
      <c r="AA41" s="5"/>
      <c r="AB41" s="5"/>
      <c r="AC41" s="5"/>
      <c r="AD41" s="5"/>
      <c r="AE41" s="143"/>
      <c r="AF41" s="144"/>
      <c r="AG41" s="133"/>
      <c r="AH41" s="133"/>
      <c r="AI41" s="133"/>
      <c r="AJ41" s="133"/>
      <c r="AK41" s="133"/>
      <c r="AL41" s="133"/>
      <c r="AM41" s="133"/>
      <c r="AN41" s="133"/>
    </row>
    <row r="42" spans="1:40" ht="12.75" customHeight="1">
      <c r="A42" s="364">
        <v>13</v>
      </c>
      <c r="B42" s="6">
        <v>6800</v>
      </c>
      <c r="C42" s="147">
        <v>6800</v>
      </c>
      <c r="D42" s="147">
        <v>6625</v>
      </c>
      <c r="E42" s="147">
        <v>6400</v>
      </c>
      <c r="F42" s="147">
        <v>6800</v>
      </c>
      <c r="G42" s="130">
        <v>6800</v>
      </c>
      <c r="H42" s="6">
        <v>6800</v>
      </c>
      <c r="I42" s="147"/>
      <c r="J42" s="147"/>
      <c r="K42" s="130"/>
      <c r="L42" s="6"/>
      <c r="M42" s="322"/>
      <c r="N42" s="147"/>
      <c r="O42" s="147"/>
      <c r="P42" s="322"/>
      <c r="Q42" s="14"/>
      <c r="S42" s="10"/>
      <c r="T42" s="128"/>
      <c r="U42" s="313"/>
      <c r="V42" s="1"/>
      <c r="W42" s="1"/>
      <c r="X42" s="7"/>
      <c r="Z42" s="5"/>
      <c r="AA42" s="5"/>
      <c r="AB42" s="5"/>
      <c r="AC42" s="5"/>
      <c r="AD42" s="5"/>
      <c r="AE42" s="143"/>
      <c r="AF42" s="144"/>
      <c r="AG42" s="133"/>
      <c r="AH42" s="133"/>
      <c r="AI42" s="133"/>
      <c r="AJ42" s="133"/>
      <c r="AK42" s="133"/>
      <c r="AL42" s="133"/>
      <c r="AM42" s="133"/>
      <c r="AN42" s="133"/>
    </row>
    <row r="43" spans="1:40" ht="12.75" customHeight="1">
      <c r="A43" s="364">
        <v>12</v>
      </c>
      <c r="B43" s="147">
        <v>6800</v>
      </c>
      <c r="C43" s="147">
        <v>6800</v>
      </c>
      <c r="D43" s="147">
        <v>6625</v>
      </c>
      <c r="E43" s="147">
        <v>6400</v>
      </c>
      <c r="F43" s="147">
        <v>6800</v>
      </c>
      <c r="G43" s="130">
        <v>6800</v>
      </c>
      <c r="H43" s="147">
        <v>6800</v>
      </c>
      <c r="I43" s="147"/>
      <c r="J43" s="147"/>
      <c r="K43" s="130"/>
      <c r="L43" s="147"/>
      <c r="M43" s="322"/>
      <c r="N43" s="147"/>
      <c r="O43" s="147"/>
      <c r="P43" s="322"/>
      <c r="Q43" s="14"/>
      <c r="S43" s="10"/>
      <c r="T43" s="128"/>
      <c r="U43" s="313"/>
      <c r="V43" s="1"/>
      <c r="W43" s="1"/>
      <c r="X43" s="7"/>
      <c r="Z43" s="5"/>
      <c r="AA43" s="5"/>
      <c r="AB43" s="5"/>
      <c r="AC43" s="5"/>
      <c r="AD43" s="5"/>
      <c r="AE43" s="143"/>
      <c r="AF43" s="144"/>
      <c r="AG43" s="133"/>
      <c r="AH43" s="133"/>
      <c r="AI43" s="133"/>
      <c r="AJ43" s="133"/>
      <c r="AK43" s="133"/>
      <c r="AL43" s="133"/>
      <c r="AM43" s="133"/>
      <c r="AN43" s="133"/>
    </row>
    <row r="44" spans="1:40" ht="12.75" customHeight="1">
      <c r="A44" s="364">
        <v>11</v>
      </c>
      <c r="B44" s="6">
        <v>6800</v>
      </c>
      <c r="C44" s="147">
        <v>6800</v>
      </c>
      <c r="D44" s="147">
        <v>6625</v>
      </c>
      <c r="E44" s="147">
        <v>6400</v>
      </c>
      <c r="F44" s="147">
        <v>6800</v>
      </c>
      <c r="G44" s="130">
        <v>6800</v>
      </c>
      <c r="H44" s="6">
        <v>6800</v>
      </c>
      <c r="I44" s="147"/>
      <c r="J44" s="147"/>
      <c r="K44" s="130"/>
      <c r="L44" s="6"/>
      <c r="M44" s="322"/>
      <c r="N44" s="147"/>
      <c r="O44" s="147"/>
      <c r="P44" s="322"/>
      <c r="Q44" s="14"/>
      <c r="S44" s="10"/>
      <c r="T44" s="128"/>
      <c r="U44" s="313"/>
      <c r="V44" s="1"/>
      <c r="W44" s="1"/>
      <c r="X44" s="7"/>
      <c r="Z44" s="5"/>
      <c r="AA44" s="5"/>
      <c r="AB44" s="5"/>
      <c r="AC44" s="5"/>
      <c r="AD44" s="5"/>
      <c r="AE44" s="143"/>
      <c r="AF44" s="144"/>
      <c r="AG44" s="133"/>
      <c r="AH44" s="133"/>
      <c r="AI44" s="133"/>
      <c r="AJ44" s="133"/>
      <c r="AK44" s="133"/>
      <c r="AL44" s="133"/>
      <c r="AM44" s="133"/>
      <c r="AN44" s="133"/>
    </row>
    <row r="45" spans="1:40" ht="12.75" customHeight="1">
      <c r="A45" s="364">
        <v>10</v>
      </c>
      <c r="B45" s="147">
        <v>6800</v>
      </c>
      <c r="C45" s="147">
        <v>6800</v>
      </c>
      <c r="D45" s="147">
        <v>6725</v>
      </c>
      <c r="E45" s="147">
        <v>6400</v>
      </c>
      <c r="F45" s="147">
        <v>6800</v>
      </c>
      <c r="G45" s="130">
        <v>6800</v>
      </c>
      <c r="H45" s="147">
        <v>6800</v>
      </c>
      <c r="I45" s="147"/>
      <c r="J45" s="147"/>
      <c r="K45" s="130"/>
      <c r="L45" s="147"/>
      <c r="M45" s="322"/>
      <c r="N45" s="147"/>
      <c r="O45" s="147"/>
      <c r="P45" s="322"/>
      <c r="Q45" s="14"/>
      <c r="S45" s="10"/>
      <c r="T45" s="128"/>
      <c r="U45" s="313"/>
      <c r="V45" s="1"/>
      <c r="W45" s="1"/>
      <c r="X45" s="7"/>
      <c r="Z45" s="5"/>
      <c r="AA45" s="5"/>
      <c r="AB45" s="5"/>
      <c r="AC45" s="5"/>
      <c r="AD45" s="5"/>
      <c r="AE45" s="143"/>
      <c r="AF45" s="144"/>
      <c r="AG45" s="133"/>
      <c r="AH45" s="133"/>
      <c r="AI45" s="133"/>
      <c r="AJ45" s="133"/>
      <c r="AK45" s="133"/>
      <c r="AL45" s="133"/>
      <c r="AM45" s="133"/>
      <c r="AN45" s="133"/>
    </row>
    <row r="46" spans="1:40" ht="12.75" customHeight="1">
      <c r="A46" s="364">
        <v>9</v>
      </c>
      <c r="B46" s="6">
        <v>6800</v>
      </c>
      <c r="C46" s="147">
        <v>6800</v>
      </c>
      <c r="D46" s="147">
        <v>6725</v>
      </c>
      <c r="E46" s="147">
        <v>6400</v>
      </c>
      <c r="F46" s="147">
        <v>6800</v>
      </c>
      <c r="G46" s="130">
        <v>6800</v>
      </c>
      <c r="H46" s="6">
        <v>6800</v>
      </c>
      <c r="I46" s="147"/>
      <c r="J46" s="147"/>
      <c r="K46" s="130"/>
      <c r="L46" s="6"/>
      <c r="M46" s="11"/>
      <c r="N46" s="147"/>
      <c r="O46" s="147"/>
      <c r="P46" s="11"/>
      <c r="Q46" s="14"/>
      <c r="S46" s="1"/>
      <c r="T46" s="128"/>
      <c r="U46" s="313"/>
      <c r="V46" s="1"/>
      <c r="W46" s="1"/>
      <c r="X46" s="7"/>
      <c r="Z46" s="133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 ht="12.75" customHeight="1">
      <c r="A47" s="364">
        <v>8</v>
      </c>
      <c r="B47" s="147">
        <v>6800</v>
      </c>
      <c r="C47" s="147">
        <v>6800</v>
      </c>
      <c r="D47" s="147">
        <v>6725</v>
      </c>
      <c r="E47" s="147">
        <v>6400</v>
      </c>
      <c r="F47" s="147">
        <v>6800</v>
      </c>
      <c r="G47" s="130">
        <v>6800</v>
      </c>
      <c r="H47" s="147">
        <v>6800</v>
      </c>
      <c r="I47" s="147"/>
      <c r="J47" s="147"/>
      <c r="K47" s="130"/>
      <c r="L47" s="147"/>
      <c r="M47" s="11"/>
      <c r="N47" s="147"/>
      <c r="O47" s="147"/>
      <c r="P47" s="11"/>
      <c r="Q47" s="14"/>
      <c r="S47" s="1"/>
      <c r="T47" s="128"/>
      <c r="U47" s="313"/>
      <c r="V47" s="1"/>
      <c r="W47" s="1"/>
      <c r="X47" s="7"/>
      <c r="Z47" s="133"/>
      <c r="AA47" s="133"/>
      <c r="AB47" s="133"/>
      <c r="AC47" s="133"/>
      <c r="AD47" s="133"/>
      <c r="AE47" s="133"/>
      <c r="AF47" s="133"/>
      <c r="AG47" s="5"/>
      <c r="AH47" s="5"/>
      <c r="AI47" s="5"/>
      <c r="AJ47" s="5"/>
      <c r="AK47" s="5"/>
      <c r="AL47" s="5"/>
      <c r="AM47" s="5"/>
      <c r="AN47" s="5"/>
    </row>
    <row r="48" spans="1:40" ht="12.75" customHeight="1">
      <c r="A48" s="364">
        <v>7</v>
      </c>
      <c r="B48" s="6">
        <v>6800</v>
      </c>
      <c r="C48" s="147">
        <v>6800</v>
      </c>
      <c r="D48" s="147">
        <v>6725</v>
      </c>
      <c r="E48" s="147">
        <v>6400</v>
      </c>
      <c r="F48" s="147">
        <v>6800</v>
      </c>
      <c r="G48" s="130">
        <v>6800</v>
      </c>
      <c r="H48" s="6">
        <v>6800</v>
      </c>
      <c r="I48" s="147"/>
      <c r="J48" s="147"/>
      <c r="K48" s="130"/>
      <c r="L48" s="6"/>
      <c r="M48" s="11"/>
      <c r="N48" s="147"/>
      <c r="O48" s="147"/>
      <c r="P48" s="11"/>
      <c r="Q48" s="14"/>
      <c r="S48" s="1"/>
      <c r="T48" s="128"/>
      <c r="U48" s="313"/>
      <c r="V48" s="1"/>
      <c r="W48" s="1"/>
      <c r="X48" s="7"/>
      <c r="Z48" s="133"/>
      <c r="AA48" s="133"/>
      <c r="AB48" s="133"/>
      <c r="AC48" s="133"/>
      <c r="AD48" s="133"/>
      <c r="AE48" s="133"/>
      <c r="AF48" s="133"/>
      <c r="AG48" s="5"/>
      <c r="AH48" s="5"/>
      <c r="AI48" s="5"/>
      <c r="AJ48" s="5"/>
      <c r="AK48" s="5"/>
      <c r="AL48" s="5"/>
      <c r="AM48" s="5"/>
      <c r="AN48" s="5"/>
    </row>
    <row r="49" spans="1:40" ht="12.75" customHeight="1">
      <c r="A49" s="364">
        <v>6</v>
      </c>
      <c r="B49" s="147">
        <v>6800</v>
      </c>
      <c r="C49" s="147">
        <v>6800</v>
      </c>
      <c r="D49" s="147">
        <v>6725</v>
      </c>
      <c r="E49" s="147">
        <v>6400</v>
      </c>
      <c r="F49" s="147">
        <v>6800</v>
      </c>
      <c r="G49" s="130">
        <v>6800</v>
      </c>
      <c r="H49" s="147">
        <v>6800</v>
      </c>
      <c r="I49" s="147"/>
      <c r="J49" s="147"/>
      <c r="K49" s="130"/>
      <c r="L49" s="147"/>
      <c r="M49" s="11"/>
      <c r="N49" s="147"/>
      <c r="O49" s="147"/>
      <c r="P49" s="11"/>
      <c r="S49" s="1"/>
      <c r="T49" s="128"/>
      <c r="U49" s="125"/>
      <c r="V49" s="1"/>
      <c r="W49" s="1"/>
      <c r="X49" s="7"/>
      <c r="Z49" s="133"/>
      <c r="AA49" s="133"/>
      <c r="AB49" s="133"/>
      <c r="AC49" s="133"/>
      <c r="AD49" s="133"/>
      <c r="AE49" s="133"/>
      <c r="AF49" s="133"/>
      <c r="AG49" s="133"/>
      <c r="AH49" s="5"/>
      <c r="AI49" s="5"/>
      <c r="AJ49" s="5"/>
      <c r="AK49" s="5"/>
      <c r="AL49" s="5"/>
      <c r="AM49" s="5"/>
      <c r="AN49" s="5"/>
    </row>
    <row r="50" spans="1:40" ht="12.75" customHeight="1">
      <c r="A50" s="364">
        <v>5</v>
      </c>
      <c r="B50" s="6">
        <v>6800</v>
      </c>
      <c r="C50" s="147">
        <v>6800</v>
      </c>
      <c r="D50" s="147">
        <v>6800</v>
      </c>
      <c r="E50" s="147">
        <v>6400</v>
      </c>
      <c r="F50" s="147">
        <v>6800</v>
      </c>
      <c r="G50" s="130">
        <v>6800</v>
      </c>
      <c r="H50" s="6">
        <v>6800</v>
      </c>
      <c r="I50" s="147"/>
      <c r="J50" s="147"/>
      <c r="K50" s="130"/>
      <c r="L50" s="6"/>
      <c r="M50" s="11"/>
      <c r="N50" s="147"/>
      <c r="O50" s="147"/>
      <c r="P50" s="11"/>
      <c r="S50" s="1"/>
      <c r="T50" s="128"/>
      <c r="U50" s="125"/>
      <c r="V50" s="1"/>
      <c r="W50" s="1"/>
      <c r="X50" s="7"/>
      <c r="Z50" s="133"/>
      <c r="AA50" s="133"/>
      <c r="AB50" s="133"/>
      <c r="AC50" s="133"/>
      <c r="AD50" s="133"/>
      <c r="AE50" s="133"/>
      <c r="AF50" s="133"/>
      <c r="AG50" s="133"/>
      <c r="AH50" s="5"/>
      <c r="AI50" s="5"/>
      <c r="AJ50" s="5"/>
      <c r="AK50" s="5"/>
      <c r="AL50" s="5"/>
      <c r="AM50" s="5"/>
      <c r="AN50" s="5"/>
    </row>
    <row r="51" spans="1:40" ht="12.75" customHeight="1">
      <c r="A51" s="364">
        <v>4</v>
      </c>
      <c r="B51" s="147">
        <v>6800</v>
      </c>
      <c r="C51" s="147">
        <v>6800</v>
      </c>
      <c r="D51" s="147">
        <v>6800</v>
      </c>
      <c r="E51" s="147">
        <v>6400</v>
      </c>
      <c r="F51" s="147">
        <v>6800</v>
      </c>
      <c r="G51" s="130">
        <v>6800</v>
      </c>
      <c r="H51" s="147">
        <v>6800</v>
      </c>
      <c r="I51" s="147"/>
      <c r="J51" s="147"/>
      <c r="K51" s="130"/>
      <c r="L51" s="147"/>
      <c r="M51" s="11"/>
      <c r="N51" s="147"/>
      <c r="O51" s="147"/>
      <c r="P51" s="11"/>
      <c r="S51" s="1"/>
      <c r="T51" s="128"/>
      <c r="U51" s="125"/>
      <c r="V51" s="1"/>
      <c r="W51" s="1"/>
      <c r="X51" s="7"/>
      <c r="Z51" s="133"/>
      <c r="AA51" s="133"/>
      <c r="AB51" s="133"/>
      <c r="AC51" s="133"/>
      <c r="AD51" s="133"/>
      <c r="AE51" s="133"/>
      <c r="AF51" s="133"/>
      <c r="AG51" s="133"/>
      <c r="AH51" s="133"/>
      <c r="AI51" s="5"/>
      <c r="AJ51" s="5"/>
      <c r="AK51" s="5"/>
      <c r="AL51" s="5"/>
      <c r="AM51" s="5"/>
      <c r="AN51" s="5"/>
    </row>
    <row r="52" spans="1:40" ht="12.75" customHeight="1">
      <c r="A52" s="364">
        <v>3</v>
      </c>
      <c r="B52" s="6">
        <v>6800</v>
      </c>
      <c r="C52" s="147">
        <v>6800</v>
      </c>
      <c r="D52" s="147">
        <v>6800</v>
      </c>
      <c r="E52" s="147">
        <v>6400</v>
      </c>
      <c r="F52" s="147">
        <v>6800</v>
      </c>
      <c r="G52" s="130">
        <v>6800</v>
      </c>
      <c r="H52" s="6">
        <v>6800</v>
      </c>
      <c r="I52" s="147"/>
      <c r="J52" s="147"/>
      <c r="K52" s="130"/>
      <c r="L52" s="6"/>
      <c r="M52" s="11"/>
      <c r="N52" s="147"/>
      <c r="O52" s="147"/>
      <c r="P52" s="11"/>
      <c r="S52" s="1"/>
      <c r="T52" s="128"/>
      <c r="U52" s="125"/>
      <c r="V52" s="1"/>
      <c r="W52" s="1"/>
      <c r="X52" s="7"/>
      <c r="Z52" s="133"/>
      <c r="AA52" s="133"/>
      <c r="AB52" s="133"/>
      <c r="AC52" s="133"/>
      <c r="AD52" s="133"/>
      <c r="AE52" s="133"/>
      <c r="AF52" s="133"/>
      <c r="AG52" s="5"/>
      <c r="AH52" s="5"/>
      <c r="AI52" s="5"/>
      <c r="AJ52" s="5"/>
      <c r="AK52" s="5"/>
      <c r="AL52" s="5"/>
      <c r="AM52" s="5"/>
      <c r="AN52" s="5"/>
    </row>
    <row r="53" spans="1:40" ht="12.75" customHeight="1">
      <c r="A53" s="364">
        <v>2</v>
      </c>
      <c r="B53" s="147">
        <v>6800</v>
      </c>
      <c r="C53" s="147">
        <v>6800</v>
      </c>
      <c r="D53" s="147">
        <v>6800</v>
      </c>
      <c r="E53" s="147">
        <v>6400</v>
      </c>
      <c r="F53" s="147">
        <v>6800</v>
      </c>
      <c r="G53" s="130">
        <v>6800</v>
      </c>
      <c r="H53" s="147">
        <v>6800</v>
      </c>
      <c r="I53" s="147"/>
      <c r="J53" s="147"/>
      <c r="K53" s="130"/>
      <c r="L53" s="147"/>
      <c r="M53" s="11"/>
      <c r="N53" s="147"/>
      <c r="O53" s="147"/>
      <c r="P53" s="11"/>
      <c r="S53" s="11"/>
      <c r="T53" s="128"/>
      <c r="U53" s="10"/>
      <c r="V53" s="1"/>
      <c r="W53" s="1"/>
      <c r="X53" s="7"/>
      <c r="Z53" s="133"/>
      <c r="AA53" s="133"/>
      <c r="AB53" s="133"/>
      <c r="AC53" s="133"/>
      <c r="AD53" s="133"/>
      <c r="AE53" s="133"/>
      <c r="AF53" s="133"/>
      <c r="AG53" s="5"/>
      <c r="AH53" s="5"/>
      <c r="AI53" s="5"/>
      <c r="AJ53" s="5"/>
      <c r="AK53" s="5"/>
      <c r="AL53" s="5"/>
      <c r="AM53" s="5"/>
      <c r="AN53" s="5"/>
    </row>
    <row r="54" spans="1:40" ht="12.75" customHeight="1">
      <c r="A54" s="364">
        <v>1</v>
      </c>
      <c r="B54" s="147">
        <v>6800</v>
      </c>
      <c r="C54" s="147">
        <v>6800</v>
      </c>
      <c r="D54" s="147">
        <v>6800</v>
      </c>
      <c r="E54" s="147">
        <v>6400</v>
      </c>
      <c r="F54" s="147">
        <v>6800</v>
      </c>
      <c r="G54" s="130">
        <v>6800</v>
      </c>
      <c r="H54" s="147">
        <v>6800</v>
      </c>
      <c r="I54" s="147"/>
      <c r="J54" s="147"/>
      <c r="K54" s="130"/>
      <c r="L54" s="147"/>
      <c r="M54" s="11"/>
      <c r="N54" s="147"/>
      <c r="O54" s="147"/>
      <c r="P54" s="11"/>
      <c r="S54" s="11"/>
      <c r="T54" s="128"/>
      <c r="U54" s="125"/>
      <c r="V54" s="1"/>
      <c r="W54" s="1"/>
      <c r="X54" s="7"/>
      <c r="Z54" s="133"/>
      <c r="AA54" s="133"/>
      <c r="AB54" s="133"/>
      <c r="AC54" s="133"/>
      <c r="AD54" s="133"/>
      <c r="AE54" s="133"/>
      <c r="AF54" s="133"/>
      <c r="AG54" s="5"/>
      <c r="AH54" s="5"/>
      <c r="AI54" s="5"/>
      <c r="AJ54" s="5"/>
      <c r="AK54" s="5"/>
      <c r="AL54" s="5"/>
      <c r="AM54" s="5"/>
      <c r="AN54" s="5"/>
    </row>
    <row r="55" spans="1:40" ht="12.75" customHeight="1">
      <c r="A55" s="364">
        <v>0</v>
      </c>
      <c r="B55" s="147">
        <v>6800</v>
      </c>
      <c r="C55" s="147">
        <v>6800</v>
      </c>
      <c r="D55" s="147">
        <v>6800</v>
      </c>
      <c r="E55" s="147">
        <v>6400</v>
      </c>
      <c r="F55" s="147">
        <v>6800</v>
      </c>
      <c r="G55" s="130">
        <v>6800</v>
      </c>
      <c r="H55" s="147">
        <v>6800</v>
      </c>
      <c r="I55" s="147"/>
      <c r="J55" s="147"/>
      <c r="K55" s="130"/>
      <c r="L55" s="147"/>
      <c r="M55" s="11"/>
      <c r="N55" s="147"/>
      <c r="O55" s="147"/>
      <c r="P55" s="11"/>
      <c r="S55" s="11"/>
      <c r="T55" s="128"/>
      <c r="U55" s="10"/>
      <c r="V55" s="1"/>
      <c r="W55" s="1"/>
      <c r="X55" s="7"/>
      <c r="Z55" s="133"/>
      <c r="AA55" s="133"/>
      <c r="AB55" s="133"/>
      <c r="AC55" s="133"/>
      <c r="AD55" s="133"/>
      <c r="AE55" s="133"/>
      <c r="AF55" s="133"/>
      <c r="AG55" s="5"/>
      <c r="AH55" s="5"/>
      <c r="AI55" s="5"/>
      <c r="AJ55" s="5"/>
      <c r="AK55" s="5"/>
      <c r="AL55" s="5"/>
      <c r="AM55" s="5"/>
      <c r="AN55" s="5"/>
    </row>
    <row r="56" spans="1:40" ht="12.75" customHeight="1">
      <c r="A56" s="364">
        <v>-1</v>
      </c>
      <c r="B56" s="147">
        <v>6800</v>
      </c>
      <c r="C56" s="147">
        <v>6800</v>
      </c>
      <c r="D56" s="147">
        <v>6800</v>
      </c>
      <c r="E56" s="147">
        <v>6400</v>
      </c>
      <c r="F56" s="147">
        <v>6800</v>
      </c>
      <c r="G56" s="130">
        <v>6800</v>
      </c>
      <c r="H56" s="147">
        <v>6800</v>
      </c>
      <c r="I56" s="147"/>
      <c r="J56" s="147"/>
      <c r="K56" s="130"/>
      <c r="L56" s="147"/>
      <c r="M56" s="11"/>
      <c r="N56" s="147"/>
      <c r="O56" s="147"/>
      <c r="P56" s="11"/>
      <c r="S56" s="1"/>
      <c r="T56" s="128"/>
      <c r="U56" s="10"/>
      <c r="V56" s="1"/>
      <c r="W56" s="1"/>
      <c r="X56" s="7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5"/>
      <c r="AL56" s="5"/>
      <c r="AM56" s="5"/>
      <c r="AN56" s="5"/>
    </row>
    <row r="57" spans="1:40" ht="12.75" customHeight="1">
      <c r="A57" s="364">
        <v>-2</v>
      </c>
      <c r="B57" s="147">
        <v>6800</v>
      </c>
      <c r="C57" s="147">
        <v>6800</v>
      </c>
      <c r="D57" s="147">
        <v>6800</v>
      </c>
      <c r="E57" s="147">
        <v>6400</v>
      </c>
      <c r="F57" s="147">
        <v>6800</v>
      </c>
      <c r="G57" s="130">
        <v>6800</v>
      </c>
      <c r="H57" s="147">
        <v>6800</v>
      </c>
      <c r="I57" s="147"/>
      <c r="J57" s="147"/>
      <c r="K57" s="130"/>
      <c r="L57" s="147"/>
      <c r="M57" s="11"/>
      <c r="N57" s="147"/>
      <c r="O57" s="147"/>
      <c r="P57" s="11"/>
      <c r="S57" s="1"/>
      <c r="T57" s="128"/>
      <c r="U57" s="10"/>
      <c r="V57" s="1"/>
      <c r="W57" s="1"/>
      <c r="X57" s="7"/>
      <c r="Z57" s="133"/>
      <c r="AA57" s="133"/>
      <c r="AB57" s="133"/>
      <c r="AC57" s="133"/>
      <c r="AD57" s="133"/>
      <c r="AE57" s="133"/>
      <c r="AF57" s="133"/>
      <c r="AG57" s="5"/>
      <c r="AH57" s="5"/>
      <c r="AI57" s="5"/>
      <c r="AJ57" s="5"/>
      <c r="AK57" s="5"/>
      <c r="AL57" s="5"/>
      <c r="AM57" s="5"/>
      <c r="AN57" s="5"/>
    </row>
    <row r="58" spans="1:40" ht="12.75" customHeight="1">
      <c r="A58" s="364">
        <v>-3</v>
      </c>
      <c r="B58" s="147">
        <v>6800</v>
      </c>
      <c r="C58" s="147">
        <v>6800</v>
      </c>
      <c r="D58" s="147">
        <v>6800</v>
      </c>
      <c r="E58" s="147">
        <v>6400</v>
      </c>
      <c r="F58" s="147">
        <v>6800</v>
      </c>
      <c r="G58" s="130">
        <v>6800</v>
      </c>
      <c r="H58" s="147">
        <v>6800</v>
      </c>
      <c r="I58" s="147"/>
      <c r="J58" s="147"/>
      <c r="K58" s="130"/>
      <c r="L58" s="147"/>
      <c r="M58" s="11"/>
      <c r="N58" s="147"/>
      <c r="O58" s="147"/>
      <c r="P58" s="11"/>
      <c r="S58" s="1"/>
      <c r="T58" s="128"/>
      <c r="U58" s="125"/>
      <c r="V58" s="11"/>
      <c r="W58" s="1"/>
      <c r="X58" s="7"/>
      <c r="Z58" s="133"/>
      <c r="AA58" s="133"/>
      <c r="AB58" s="133"/>
      <c r="AC58" s="133"/>
      <c r="AD58" s="133"/>
      <c r="AE58" s="133"/>
      <c r="AF58" s="133"/>
      <c r="AG58" s="5"/>
      <c r="AH58" s="5"/>
      <c r="AI58" s="5"/>
      <c r="AJ58" s="5"/>
      <c r="AK58" s="5"/>
      <c r="AL58" s="5"/>
      <c r="AM58" s="5"/>
      <c r="AN58" s="5"/>
    </row>
    <row r="59" spans="1:40" ht="12.75" customHeight="1">
      <c r="A59" s="364">
        <v>-4</v>
      </c>
      <c r="B59" s="147">
        <v>6800</v>
      </c>
      <c r="C59" s="147">
        <v>6800</v>
      </c>
      <c r="D59" s="147">
        <v>6800</v>
      </c>
      <c r="E59" s="147">
        <v>6400</v>
      </c>
      <c r="F59" s="147">
        <v>6800</v>
      </c>
      <c r="G59" s="130">
        <v>6800</v>
      </c>
      <c r="H59" s="147">
        <v>6800</v>
      </c>
      <c r="I59" s="147"/>
      <c r="J59" s="147"/>
      <c r="K59" s="130"/>
      <c r="L59" s="147"/>
      <c r="M59" s="11"/>
      <c r="N59" s="147"/>
      <c r="O59" s="147"/>
      <c r="P59" s="11"/>
      <c r="S59" s="1"/>
      <c r="T59" s="128"/>
      <c r="U59" s="131"/>
      <c r="V59" s="314"/>
      <c r="W59" s="315"/>
      <c r="X59" s="7"/>
      <c r="Z59" s="133"/>
      <c r="AA59" s="133"/>
      <c r="AB59" s="133"/>
      <c r="AC59" s="133"/>
      <c r="AD59" s="133"/>
      <c r="AE59" s="133"/>
      <c r="AF59" s="133"/>
      <c r="AG59" s="5"/>
      <c r="AH59" s="5"/>
      <c r="AI59" s="5"/>
      <c r="AJ59" s="5"/>
      <c r="AK59" s="5"/>
      <c r="AL59" s="5"/>
      <c r="AM59" s="5"/>
      <c r="AN59" s="5"/>
    </row>
    <row r="60" spans="1:40" ht="12.75" customHeight="1">
      <c r="A60" s="364">
        <v>-5</v>
      </c>
      <c r="B60" s="147">
        <v>6800</v>
      </c>
      <c r="C60" s="147">
        <v>6800</v>
      </c>
      <c r="D60" s="147">
        <v>6800</v>
      </c>
      <c r="E60" s="147">
        <v>6400</v>
      </c>
      <c r="F60" s="147">
        <v>6800</v>
      </c>
      <c r="G60" s="130">
        <v>6800</v>
      </c>
      <c r="H60" s="147">
        <v>6800</v>
      </c>
      <c r="I60" s="147"/>
      <c r="J60" s="147"/>
      <c r="K60" s="130"/>
      <c r="L60" s="147"/>
      <c r="M60" s="11"/>
      <c r="N60" s="147"/>
      <c r="O60" s="147"/>
      <c r="P60" s="11"/>
      <c r="S60" s="1"/>
      <c r="T60" s="316"/>
      <c r="U60" s="316"/>
      <c r="V60" s="316"/>
      <c r="W60" s="316"/>
      <c r="X60" s="7"/>
      <c r="Z60" s="133"/>
      <c r="AA60" s="133"/>
      <c r="AB60" s="133"/>
      <c r="AC60" s="133"/>
      <c r="AD60" s="133"/>
      <c r="AE60" s="133"/>
      <c r="AF60" s="133"/>
      <c r="AG60" s="5"/>
      <c r="AH60" s="5"/>
      <c r="AI60" s="5"/>
      <c r="AJ60" s="5"/>
      <c r="AK60" s="5"/>
      <c r="AL60" s="5"/>
      <c r="AM60" s="5"/>
      <c r="AN60" s="5"/>
    </row>
    <row r="61" spans="1:40" ht="12.75" customHeight="1">
      <c r="A61" s="364">
        <v>-6</v>
      </c>
      <c r="B61" s="147">
        <v>6800</v>
      </c>
      <c r="C61" s="147">
        <v>6800</v>
      </c>
      <c r="D61" s="147">
        <v>6800</v>
      </c>
      <c r="E61" s="147">
        <v>6400</v>
      </c>
      <c r="F61" s="147">
        <v>6800</v>
      </c>
      <c r="G61" s="130">
        <v>6800</v>
      </c>
      <c r="H61" s="147">
        <v>6800</v>
      </c>
      <c r="I61" s="147"/>
      <c r="J61" s="147"/>
      <c r="K61" s="130"/>
      <c r="L61" s="147"/>
      <c r="M61" s="323"/>
      <c r="N61" s="147"/>
      <c r="O61" s="147"/>
      <c r="P61" s="11"/>
      <c r="S61" s="1"/>
      <c r="T61" s="316"/>
      <c r="U61" s="316"/>
      <c r="V61" s="316"/>
      <c r="W61" s="316"/>
      <c r="X61" s="7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5"/>
    </row>
    <row r="62" spans="1:40" ht="12.75" customHeight="1">
      <c r="A62" s="364">
        <v>-7</v>
      </c>
      <c r="B62" s="147">
        <v>6800</v>
      </c>
      <c r="C62" s="147">
        <v>6800</v>
      </c>
      <c r="D62" s="147">
        <v>6800</v>
      </c>
      <c r="E62" s="147">
        <v>6400</v>
      </c>
      <c r="F62" s="147">
        <v>6800</v>
      </c>
      <c r="G62" s="130">
        <v>6800</v>
      </c>
      <c r="H62" s="147">
        <v>6800</v>
      </c>
      <c r="I62" s="147"/>
      <c r="J62" s="147"/>
      <c r="K62" s="130"/>
      <c r="L62" s="147"/>
      <c r="M62" s="324"/>
      <c r="N62" s="147"/>
      <c r="O62" s="147"/>
      <c r="P62" s="324"/>
      <c r="S62" s="1"/>
      <c r="T62" s="316"/>
      <c r="U62" s="316"/>
      <c r="V62" s="316"/>
      <c r="W62" s="316"/>
      <c r="X62" s="7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</row>
    <row r="63" spans="1:40" ht="12.75" customHeight="1">
      <c r="A63" s="364">
        <v>-8</v>
      </c>
      <c r="B63" s="147">
        <v>6800</v>
      </c>
      <c r="C63" s="147">
        <v>6800</v>
      </c>
      <c r="D63" s="147">
        <v>6800</v>
      </c>
      <c r="E63" s="147">
        <v>6400</v>
      </c>
      <c r="F63" s="147">
        <v>6800</v>
      </c>
      <c r="G63" s="130">
        <v>6800</v>
      </c>
      <c r="H63" s="147">
        <v>6800</v>
      </c>
      <c r="I63" s="147"/>
      <c r="J63" s="147"/>
      <c r="K63" s="130"/>
      <c r="L63" s="147"/>
      <c r="M63" s="324"/>
      <c r="N63" s="147"/>
      <c r="O63" s="147"/>
      <c r="P63" s="324"/>
      <c r="R63" s="5"/>
      <c r="S63" s="1"/>
      <c r="T63" s="316"/>
      <c r="U63" s="316"/>
      <c r="V63" s="316"/>
      <c r="W63" s="316"/>
      <c r="X63" s="7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</row>
    <row r="64" spans="1:40" ht="12.75" customHeight="1">
      <c r="A64" s="364">
        <v>-9</v>
      </c>
      <c r="B64" s="147">
        <v>6800</v>
      </c>
      <c r="C64" s="147">
        <v>6800</v>
      </c>
      <c r="D64" s="147">
        <v>6800</v>
      </c>
      <c r="E64" s="147">
        <v>6400</v>
      </c>
      <c r="F64" s="147">
        <v>6800</v>
      </c>
      <c r="G64" s="130">
        <v>6800</v>
      </c>
      <c r="H64" s="147">
        <v>6800</v>
      </c>
      <c r="I64" s="147"/>
      <c r="J64" s="147"/>
      <c r="K64" s="130"/>
      <c r="L64" s="147"/>
      <c r="M64" s="324"/>
      <c r="N64" s="147"/>
      <c r="O64" s="147"/>
      <c r="P64" s="324"/>
      <c r="R64" s="5"/>
      <c r="S64" s="1"/>
      <c r="T64" s="316"/>
      <c r="U64" s="316"/>
      <c r="V64" s="316"/>
      <c r="W64" s="316"/>
      <c r="X64" s="7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</row>
    <row r="65" spans="1:40" ht="12.75" customHeight="1">
      <c r="A65" s="364">
        <v>-10</v>
      </c>
      <c r="B65" s="147">
        <v>6800</v>
      </c>
      <c r="C65" s="147">
        <v>6800</v>
      </c>
      <c r="D65" s="147">
        <v>6800</v>
      </c>
      <c r="E65" s="147">
        <v>6400</v>
      </c>
      <c r="F65" s="147">
        <v>6800</v>
      </c>
      <c r="G65" s="130">
        <v>6800</v>
      </c>
      <c r="H65" s="147">
        <v>6800</v>
      </c>
      <c r="I65" s="147"/>
      <c r="J65" s="147"/>
      <c r="K65" s="130"/>
      <c r="L65" s="147"/>
      <c r="M65" s="324"/>
      <c r="N65" s="147"/>
      <c r="O65" s="147"/>
      <c r="P65" s="324"/>
      <c r="R65" s="5"/>
      <c r="S65" s="1"/>
      <c r="T65" s="316"/>
      <c r="U65" s="316"/>
      <c r="V65" s="316"/>
      <c r="W65" s="316"/>
      <c r="X65" s="7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</row>
    <row r="66" spans="1:40" ht="12.75" customHeight="1">
      <c r="A66" s="364">
        <v>-11</v>
      </c>
      <c r="B66" s="147">
        <v>6800</v>
      </c>
      <c r="C66" s="147">
        <v>6800</v>
      </c>
      <c r="D66" s="147">
        <v>6800</v>
      </c>
      <c r="E66" s="147">
        <v>6400</v>
      </c>
      <c r="F66" s="147">
        <v>6800</v>
      </c>
      <c r="G66" s="130">
        <v>6800</v>
      </c>
      <c r="H66" s="147">
        <v>6800</v>
      </c>
      <c r="I66" s="147"/>
      <c r="J66" s="147"/>
      <c r="K66" s="130"/>
      <c r="L66" s="147"/>
      <c r="M66" s="323"/>
      <c r="N66" s="147"/>
      <c r="O66" s="147"/>
      <c r="P66" s="323"/>
      <c r="R66" s="5"/>
      <c r="T66" s="118"/>
      <c r="U66" s="118"/>
      <c r="V66" s="118"/>
      <c r="W66" s="118"/>
      <c r="X66" s="7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</row>
    <row r="67" spans="1:40" ht="12.75" customHeight="1">
      <c r="A67" s="364">
        <v>-12</v>
      </c>
      <c r="B67" s="147">
        <v>6800</v>
      </c>
      <c r="C67" s="147">
        <v>6800</v>
      </c>
      <c r="D67" s="147">
        <v>6800</v>
      </c>
      <c r="E67" s="147">
        <v>6400</v>
      </c>
      <c r="F67" s="147">
        <v>6800</v>
      </c>
      <c r="G67" s="130">
        <v>6800</v>
      </c>
      <c r="H67" s="147">
        <v>6800</v>
      </c>
      <c r="I67" s="147"/>
      <c r="J67" s="147"/>
      <c r="K67" s="130"/>
      <c r="L67" s="147"/>
      <c r="M67" s="324"/>
      <c r="N67" s="147"/>
      <c r="O67" s="147"/>
      <c r="P67" s="324"/>
      <c r="R67" s="5"/>
      <c r="U67" s="6"/>
      <c r="W67" s="7"/>
      <c r="X67" s="7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</row>
    <row r="68" spans="1:40" ht="12.75" customHeight="1">
      <c r="A68" s="364">
        <v>-13</v>
      </c>
      <c r="B68" s="147">
        <v>6800</v>
      </c>
      <c r="C68" s="147">
        <v>6800</v>
      </c>
      <c r="D68" s="147">
        <v>6800</v>
      </c>
      <c r="E68" s="147">
        <v>6400</v>
      </c>
      <c r="F68" s="147">
        <v>6800</v>
      </c>
      <c r="G68" s="130">
        <v>6800</v>
      </c>
      <c r="H68" s="147">
        <v>6800</v>
      </c>
      <c r="I68" s="147"/>
      <c r="J68" s="147"/>
      <c r="K68" s="130"/>
      <c r="L68" s="147"/>
      <c r="M68" s="324"/>
      <c r="N68" s="147"/>
      <c r="O68" s="147"/>
      <c r="P68" s="324"/>
      <c r="R68" s="126"/>
      <c r="U68" s="2"/>
      <c r="W68" s="7"/>
      <c r="X68" s="7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</row>
    <row r="69" spans="1:40" ht="12.75" customHeight="1">
      <c r="A69" s="364">
        <v>-14</v>
      </c>
      <c r="B69" s="147">
        <v>6800</v>
      </c>
      <c r="C69" s="147">
        <v>6800</v>
      </c>
      <c r="D69" s="147">
        <v>6800</v>
      </c>
      <c r="E69" s="147">
        <v>6400</v>
      </c>
      <c r="F69" s="147">
        <v>6800</v>
      </c>
      <c r="G69" s="130">
        <v>6800</v>
      </c>
      <c r="H69" s="147">
        <v>6800</v>
      </c>
      <c r="I69" s="147"/>
      <c r="J69" s="147"/>
      <c r="K69" s="130"/>
      <c r="L69" s="147"/>
      <c r="M69" s="324"/>
      <c r="N69" s="147"/>
      <c r="O69" s="147"/>
      <c r="P69" s="324"/>
      <c r="R69" s="5"/>
      <c r="U69" s="2"/>
      <c r="W69" s="7"/>
      <c r="X69" s="7"/>
      <c r="AB69" s="122"/>
      <c r="AC69" s="122"/>
      <c r="AD69" s="122"/>
      <c r="AE69" s="122"/>
      <c r="AF69" s="122"/>
      <c r="AG69" s="122"/>
      <c r="AH69" s="122"/>
      <c r="AI69" s="121"/>
      <c r="AJ69" s="121"/>
      <c r="AK69" s="121"/>
      <c r="AL69" s="121"/>
    </row>
    <row r="70" spans="1:40" ht="12.75" customHeight="1">
      <c r="A70" s="364">
        <v>-15</v>
      </c>
      <c r="B70" s="147">
        <v>6800</v>
      </c>
      <c r="C70" s="147">
        <v>6800</v>
      </c>
      <c r="D70" s="147">
        <v>6800</v>
      </c>
      <c r="E70" s="147">
        <v>6400</v>
      </c>
      <c r="F70" s="147">
        <v>6800</v>
      </c>
      <c r="G70" s="130">
        <v>6800</v>
      </c>
      <c r="H70" s="147">
        <v>6800</v>
      </c>
      <c r="I70" s="147"/>
      <c r="J70" s="147"/>
      <c r="K70" s="130"/>
      <c r="L70" s="147"/>
      <c r="M70" s="324"/>
      <c r="N70" s="147"/>
      <c r="O70" s="147"/>
      <c r="P70" s="324"/>
      <c r="R70" s="5"/>
      <c r="U70" s="2"/>
      <c r="W70" s="7"/>
      <c r="X70" s="7"/>
      <c r="AB70" s="123"/>
      <c r="AC70" s="123"/>
      <c r="AD70" s="123"/>
      <c r="AE70" s="123"/>
      <c r="AF70" s="119"/>
      <c r="AG70" s="119"/>
      <c r="AH70" s="119"/>
      <c r="AI70" s="121"/>
      <c r="AJ70" s="121"/>
      <c r="AK70" s="121"/>
      <c r="AL70" s="121"/>
    </row>
    <row r="71" spans="1:40" ht="12.75" customHeight="1">
      <c r="A71" s="364">
        <v>-16</v>
      </c>
      <c r="B71" s="147">
        <v>6800</v>
      </c>
      <c r="C71" s="147">
        <v>6800</v>
      </c>
      <c r="D71" s="147">
        <v>6800</v>
      </c>
      <c r="E71" s="147">
        <v>6400</v>
      </c>
      <c r="F71" s="147">
        <v>6800</v>
      </c>
      <c r="G71" s="130">
        <v>6800</v>
      </c>
      <c r="H71" s="147">
        <v>6800</v>
      </c>
      <c r="I71" s="147"/>
      <c r="J71" s="147"/>
      <c r="K71" s="130"/>
      <c r="L71" s="147"/>
      <c r="M71" s="323"/>
      <c r="N71" s="147"/>
      <c r="O71" s="147"/>
      <c r="P71" s="323"/>
      <c r="R71" s="5"/>
      <c r="U71" s="5"/>
      <c r="V71" s="5"/>
      <c r="W71" s="7"/>
      <c r="X71" s="7"/>
      <c r="AB71" s="123"/>
      <c r="AC71" s="123"/>
      <c r="AD71" s="123"/>
      <c r="AE71" s="122"/>
      <c r="AF71" s="119"/>
      <c r="AG71" s="119"/>
      <c r="AH71" s="119"/>
      <c r="AI71" s="121"/>
      <c r="AJ71" s="121"/>
      <c r="AK71" s="121"/>
      <c r="AL71" s="121"/>
    </row>
    <row r="72" spans="1:40" ht="12.75" customHeight="1">
      <c r="A72" s="364">
        <v>-17</v>
      </c>
      <c r="B72" s="147">
        <v>6800</v>
      </c>
      <c r="C72" s="147">
        <v>6800</v>
      </c>
      <c r="D72" s="147">
        <v>6800</v>
      </c>
      <c r="E72" s="147">
        <v>6400</v>
      </c>
      <c r="F72" s="147">
        <v>6800</v>
      </c>
      <c r="G72" s="130">
        <v>6800</v>
      </c>
      <c r="H72" s="147">
        <v>6800</v>
      </c>
      <c r="I72" s="147"/>
      <c r="J72" s="147"/>
      <c r="K72" s="130"/>
      <c r="L72" s="147"/>
      <c r="M72" s="323"/>
      <c r="N72" s="147"/>
      <c r="O72" s="147"/>
      <c r="P72" s="323"/>
      <c r="R72" s="5"/>
      <c r="U72" s="5"/>
      <c r="V72" s="5"/>
      <c r="W72" s="7"/>
      <c r="X72" s="7"/>
      <c r="AB72" s="123"/>
      <c r="AC72" s="123"/>
      <c r="AD72" s="123"/>
      <c r="AE72" s="122"/>
      <c r="AF72" s="119"/>
      <c r="AG72" s="119"/>
      <c r="AH72" s="119"/>
      <c r="AI72" s="121"/>
      <c r="AJ72" s="121"/>
      <c r="AK72" s="121"/>
      <c r="AL72" s="121"/>
    </row>
    <row r="73" spans="1:40" ht="12.75" customHeight="1">
      <c r="A73" s="364">
        <v>-18</v>
      </c>
      <c r="B73" s="147">
        <v>6800</v>
      </c>
      <c r="C73" s="147">
        <v>6800</v>
      </c>
      <c r="D73" s="147">
        <v>6800</v>
      </c>
      <c r="E73" s="147">
        <v>6400</v>
      </c>
      <c r="F73" s="147">
        <v>6800</v>
      </c>
      <c r="G73" s="130">
        <v>6800</v>
      </c>
      <c r="H73" s="147">
        <v>6800</v>
      </c>
      <c r="I73" s="147"/>
      <c r="J73" s="147"/>
      <c r="K73" s="130"/>
      <c r="L73" s="147"/>
      <c r="M73" s="323"/>
      <c r="N73" s="147"/>
      <c r="O73" s="147"/>
      <c r="P73" s="323"/>
      <c r="R73" s="5"/>
      <c r="U73" s="5"/>
      <c r="V73" s="5"/>
      <c r="W73" s="7"/>
      <c r="X73" s="7"/>
      <c r="AB73" s="123"/>
      <c r="AC73" s="123"/>
      <c r="AD73" s="123"/>
      <c r="AE73" s="122"/>
      <c r="AF73" s="119"/>
      <c r="AG73" s="119"/>
      <c r="AH73" s="119"/>
      <c r="AI73" s="121"/>
      <c r="AJ73" s="121"/>
      <c r="AK73" s="121"/>
      <c r="AL73" s="121"/>
    </row>
    <row r="74" spans="1:40" ht="12.75" customHeight="1">
      <c r="A74" s="364">
        <v>-19</v>
      </c>
      <c r="B74" s="147">
        <v>6800</v>
      </c>
      <c r="C74" s="147">
        <v>6800</v>
      </c>
      <c r="D74" s="147">
        <v>6800</v>
      </c>
      <c r="E74" s="147">
        <v>6400</v>
      </c>
      <c r="F74" s="147">
        <v>6800</v>
      </c>
      <c r="G74" s="130">
        <v>6800</v>
      </c>
      <c r="H74" s="147">
        <v>6800</v>
      </c>
      <c r="I74" s="147"/>
      <c r="J74" s="147"/>
      <c r="K74" s="130"/>
      <c r="L74" s="147"/>
      <c r="M74" s="323"/>
      <c r="N74" s="147"/>
      <c r="O74" s="147"/>
      <c r="P74" s="323"/>
      <c r="R74" s="5"/>
      <c r="U74" s="5"/>
      <c r="W74" s="7"/>
      <c r="X74" s="7"/>
      <c r="AB74" s="120"/>
      <c r="AC74" s="120"/>
      <c r="AD74" s="120"/>
      <c r="AE74" s="120"/>
      <c r="AF74" s="120"/>
      <c r="AG74" s="120"/>
      <c r="AH74" s="120"/>
      <c r="AI74" s="121"/>
      <c r="AJ74" s="121"/>
      <c r="AK74" s="121"/>
      <c r="AL74" s="121"/>
    </row>
    <row r="75" spans="1:40" ht="12.75" customHeight="1">
      <c r="A75" s="364">
        <v>-20</v>
      </c>
      <c r="B75" s="147">
        <v>6800</v>
      </c>
      <c r="C75" s="147">
        <v>6800</v>
      </c>
      <c r="D75" s="147">
        <v>6800</v>
      </c>
      <c r="E75" s="147">
        <v>6400</v>
      </c>
      <c r="F75" s="147">
        <v>6800</v>
      </c>
      <c r="G75" s="130">
        <v>6800</v>
      </c>
      <c r="H75" s="147">
        <v>6800</v>
      </c>
      <c r="I75" s="147"/>
      <c r="J75" s="147"/>
      <c r="K75" s="130"/>
      <c r="L75" s="147"/>
      <c r="M75" s="323"/>
      <c r="N75" s="147"/>
      <c r="O75" s="147"/>
      <c r="P75" s="323"/>
      <c r="R75" s="5"/>
      <c r="W75" s="7"/>
      <c r="X75" s="7"/>
      <c r="AB75" s="119"/>
      <c r="AC75" s="119"/>
      <c r="AD75" s="119"/>
      <c r="AE75" s="119"/>
      <c r="AF75" s="119"/>
      <c r="AG75" s="119"/>
      <c r="AH75" s="119"/>
    </row>
    <row r="76" spans="1:40" ht="12.75" customHeight="1">
      <c r="A76" s="364">
        <v>-21</v>
      </c>
      <c r="B76" s="147">
        <v>6800</v>
      </c>
      <c r="C76" s="147">
        <v>6800</v>
      </c>
      <c r="D76" s="147">
        <v>6800</v>
      </c>
      <c r="E76" s="147">
        <v>6400</v>
      </c>
      <c r="F76" s="147">
        <v>6800</v>
      </c>
      <c r="G76" s="130">
        <v>6800</v>
      </c>
      <c r="H76" s="147">
        <v>6800</v>
      </c>
      <c r="I76" s="147"/>
      <c r="J76" s="147"/>
      <c r="K76" s="130"/>
      <c r="L76" s="147"/>
      <c r="N76" s="147"/>
      <c r="O76" s="147"/>
      <c r="R76" s="127"/>
      <c r="T76" s="15"/>
      <c r="U76" s="7"/>
      <c r="X76" s="7"/>
      <c r="AB76" s="119"/>
      <c r="AC76" s="119"/>
      <c r="AD76" s="119"/>
      <c r="AE76" s="119"/>
      <c r="AF76" s="119"/>
      <c r="AG76" s="119"/>
      <c r="AH76" s="119"/>
    </row>
    <row r="77" spans="1:40" ht="12.75" customHeight="1">
      <c r="A77" s="364">
        <v>-22</v>
      </c>
      <c r="B77" s="147">
        <v>6800</v>
      </c>
      <c r="C77" s="147">
        <v>6800</v>
      </c>
      <c r="D77" s="147">
        <v>6800</v>
      </c>
      <c r="E77" s="147">
        <v>6400</v>
      </c>
      <c r="F77" s="147">
        <v>6800</v>
      </c>
      <c r="G77" s="130">
        <v>6800</v>
      </c>
      <c r="H77" s="147">
        <v>6800</v>
      </c>
      <c r="I77" s="147"/>
      <c r="J77" s="147"/>
      <c r="K77" s="130"/>
      <c r="L77" s="147"/>
      <c r="M77" s="11"/>
      <c r="N77" s="147"/>
      <c r="O77" s="147"/>
      <c r="P77" s="11"/>
      <c r="S77" s="1"/>
      <c r="T77" s="128"/>
      <c r="U77" s="125"/>
      <c r="V77" s="11"/>
      <c r="W77" s="1"/>
      <c r="X77" s="7"/>
      <c r="Z77" s="133"/>
      <c r="AA77" s="133"/>
      <c r="AB77" s="133"/>
      <c r="AC77" s="133"/>
      <c r="AD77" s="133"/>
      <c r="AE77" s="133"/>
      <c r="AF77" s="133"/>
      <c r="AG77" s="5"/>
      <c r="AH77" s="5"/>
      <c r="AI77" s="5"/>
      <c r="AJ77" s="5"/>
      <c r="AK77" s="5"/>
      <c r="AL77" s="5"/>
      <c r="AM77" s="5"/>
      <c r="AN77" s="5"/>
    </row>
    <row r="78" spans="1:40" ht="12.75" customHeight="1">
      <c r="A78" s="364">
        <v>-23</v>
      </c>
      <c r="B78" s="147">
        <v>6800</v>
      </c>
      <c r="C78" s="147">
        <v>6800</v>
      </c>
      <c r="D78" s="147">
        <v>6800</v>
      </c>
      <c r="E78" s="147">
        <v>6400</v>
      </c>
      <c r="F78" s="147">
        <v>6800</v>
      </c>
      <c r="G78" s="130">
        <v>6800</v>
      </c>
      <c r="H78" s="147">
        <v>6800</v>
      </c>
      <c r="I78" s="147"/>
      <c r="J78" s="147"/>
      <c r="K78" s="130"/>
      <c r="L78" s="147"/>
      <c r="M78" s="11"/>
      <c r="N78" s="147"/>
      <c r="O78" s="147"/>
      <c r="P78" s="11"/>
      <c r="S78" s="1"/>
      <c r="T78" s="128"/>
      <c r="U78" s="131"/>
      <c r="V78" s="314"/>
      <c r="W78" s="315"/>
      <c r="X78" s="7"/>
      <c r="Z78" s="133"/>
      <c r="AA78" s="133"/>
      <c r="AB78" s="133"/>
      <c r="AC78" s="133"/>
      <c r="AD78" s="133"/>
      <c r="AE78" s="133"/>
      <c r="AF78" s="133"/>
      <c r="AG78" s="5"/>
      <c r="AH78" s="5"/>
      <c r="AI78" s="5"/>
      <c r="AJ78" s="5"/>
      <c r="AK78" s="5"/>
      <c r="AL78" s="5"/>
      <c r="AM78" s="5"/>
      <c r="AN78" s="5"/>
    </row>
    <row r="79" spans="1:40" ht="12.75" customHeight="1">
      <c r="A79" s="364">
        <v>-24</v>
      </c>
      <c r="B79" s="147">
        <v>6800</v>
      </c>
      <c r="C79" s="147">
        <v>6800</v>
      </c>
      <c r="D79" s="147">
        <v>6800</v>
      </c>
      <c r="E79" s="147">
        <v>6400</v>
      </c>
      <c r="F79" s="147">
        <v>6800</v>
      </c>
      <c r="G79" s="130">
        <v>6800</v>
      </c>
      <c r="H79" s="147">
        <v>6800</v>
      </c>
      <c r="I79" s="147"/>
      <c r="J79" s="147"/>
      <c r="K79" s="130"/>
      <c r="L79" s="147"/>
      <c r="M79" s="11"/>
      <c r="N79" s="147"/>
      <c r="O79" s="147"/>
      <c r="P79" s="11"/>
      <c r="S79" s="1"/>
      <c r="T79" s="316"/>
      <c r="U79" s="316"/>
      <c r="V79" s="316"/>
      <c r="W79" s="316"/>
      <c r="X79" s="7"/>
      <c r="Z79" s="133"/>
      <c r="AA79" s="133"/>
      <c r="AB79" s="133"/>
      <c r="AC79" s="133"/>
      <c r="AD79" s="133"/>
      <c r="AE79" s="133"/>
      <c r="AF79" s="133"/>
      <c r="AG79" s="5"/>
      <c r="AH79" s="5"/>
      <c r="AI79" s="5"/>
      <c r="AJ79" s="5"/>
      <c r="AK79" s="5"/>
      <c r="AL79" s="5"/>
      <c r="AM79" s="5"/>
      <c r="AN79" s="5"/>
    </row>
    <row r="80" spans="1:40" ht="12.75" customHeight="1">
      <c r="A80" s="364">
        <v>-25</v>
      </c>
      <c r="B80" s="147">
        <v>6800</v>
      </c>
      <c r="C80" s="147">
        <v>6800</v>
      </c>
      <c r="D80" s="147">
        <v>6800</v>
      </c>
      <c r="E80" s="147">
        <v>6400</v>
      </c>
      <c r="F80" s="147">
        <v>6800</v>
      </c>
      <c r="G80" s="130">
        <v>6800</v>
      </c>
      <c r="H80" s="147">
        <v>6800</v>
      </c>
      <c r="I80" s="147"/>
      <c r="J80" s="147"/>
      <c r="K80" s="130"/>
      <c r="L80" s="147"/>
      <c r="M80" s="323"/>
      <c r="N80" s="147"/>
      <c r="O80" s="147"/>
      <c r="P80" s="11"/>
      <c r="S80" s="1"/>
      <c r="T80" s="316"/>
      <c r="U80" s="316"/>
      <c r="V80" s="316"/>
      <c r="W80" s="316"/>
      <c r="X80" s="7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5"/>
    </row>
    <row r="81" spans="1:41" ht="12.75" customHeight="1">
      <c r="A81" s="364">
        <v>-26</v>
      </c>
      <c r="B81" s="147">
        <v>6800</v>
      </c>
      <c r="C81" s="147">
        <v>6800</v>
      </c>
      <c r="D81" s="147">
        <v>6800</v>
      </c>
      <c r="E81" s="147">
        <v>6400</v>
      </c>
      <c r="F81" s="147">
        <v>6800</v>
      </c>
      <c r="G81" s="130">
        <v>6800</v>
      </c>
      <c r="H81" s="147">
        <v>6800</v>
      </c>
      <c r="I81" s="147"/>
      <c r="J81" s="147"/>
      <c r="K81" s="130"/>
      <c r="L81" s="147"/>
      <c r="M81" s="324"/>
      <c r="N81" s="147"/>
      <c r="O81" s="147"/>
      <c r="P81" s="324"/>
      <c r="S81" s="1"/>
      <c r="T81" s="316"/>
      <c r="U81" s="316"/>
      <c r="V81" s="316"/>
      <c r="W81" s="316"/>
      <c r="X81" s="7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</row>
    <row r="82" spans="1:41" ht="12.75" customHeight="1">
      <c r="A82" s="364">
        <v>-27</v>
      </c>
      <c r="B82" s="147">
        <v>6800</v>
      </c>
      <c r="C82" s="147">
        <v>6800</v>
      </c>
      <c r="D82" s="147">
        <v>6800</v>
      </c>
      <c r="E82" s="147">
        <v>6400</v>
      </c>
      <c r="F82" s="147">
        <v>6800</v>
      </c>
      <c r="G82" s="130">
        <v>6800</v>
      </c>
      <c r="H82" s="147">
        <v>6800</v>
      </c>
      <c r="I82" s="147"/>
      <c r="J82" s="147"/>
      <c r="K82" s="130"/>
      <c r="L82" s="147"/>
      <c r="M82" s="324"/>
      <c r="N82" s="147"/>
      <c r="O82" s="147"/>
      <c r="P82" s="324"/>
      <c r="R82" s="5"/>
      <c r="S82" s="1"/>
      <c r="T82" s="316"/>
      <c r="U82" s="316"/>
      <c r="V82" s="316"/>
      <c r="W82" s="316"/>
      <c r="X82" s="7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</row>
    <row r="83" spans="1:41" ht="12.75" customHeight="1">
      <c r="A83" s="364">
        <v>-28</v>
      </c>
      <c r="B83" s="147">
        <v>6800</v>
      </c>
      <c r="C83" s="147">
        <v>6800</v>
      </c>
      <c r="D83" s="147">
        <v>6800</v>
      </c>
      <c r="E83" s="147">
        <v>6400</v>
      </c>
      <c r="F83" s="147">
        <v>6800</v>
      </c>
      <c r="G83" s="130">
        <v>6800</v>
      </c>
      <c r="H83" s="147">
        <v>6800</v>
      </c>
      <c r="I83" s="147"/>
      <c r="J83" s="147"/>
      <c r="K83" s="130"/>
      <c r="L83" s="147"/>
      <c r="M83" s="324"/>
      <c r="N83" s="147"/>
      <c r="O83" s="147"/>
      <c r="P83" s="324"/>
      <c r="R83" s="5"/>
      <c r="S83" s="1"/>
      <c r="T83" s="316"/>
      <c r="U83" s="316"/>
      <c r="V83" s="316"/>
      <c r="W83" s="316"/>
      <c r="X83" s="7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</row>
    <row r="84" spans="1:41" ht="12.75" customHeight="1">
      <c r="A84" s="364">
        <v>-29</v>
      </c>
      <c r="B84" s="147">
        <v>6800</v>
      </c>
      <c r="C84" s="147">
        <v>6800</v>
      </c>
      <c r="D84" s="147">
        <v>6800</v>
      </c>
      <c r="E84" s="147">
        <v>6400</v>
      </c>
      <c r="F84" s="147">
        <v>6800</v>
      </c>
      <c r="G84" s="130">
        <v>6800</v>
      </c>
      <c r="H84" s="147">
        <v>6800</v>
      </c>
      <c r="I84" s="147"/>
      <c r="J84" s="147"/>
      <c r="K84" s="130"/>
      <c r="L84" s="147"/>
      <c r="M84" s="324"/>
      <c r="N84" s="147"/>
      <c r="O84" s="147"/>
      <c r="P84" s="324"/>
      <c r="R84" s="5"/>
      <c r="S84" s="1"/>
      <c r="T84" s="316"/>
      <c r="U84" s="316"/>
      <c r="V84" s="316"/>
      <c r="W84" s="316"/>
      <c r="X84" s="7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</row>
    <row r="85" spans="1:41" ht="12.75" customHeight="1">
      <c r="A85" s="364">
        <v>-30</v>
      </c>
      <c r="B85" s="147">
        <v>6800</v>
      </c>
      <c r="C85" s="147">
        <v>6800</v>
      </c>
      <c r="D85" s="147">
        <v>6800</v>
      </c>
      <c r="E85" s="147">
        <v>6400</v>
      </c>
      <c r="F85" s="147">
        <v>6800</v>
      </c>
      <c r="G85" s="130">
        <v>6800</v>
      </c>
      <c r="H85" s="147">
        <v>6800</v>
      </c>
      <c r="I85" s="147"/>
      <c r="J85" s="147"/>
      <c r="K85" s="130"/>
      <c r="L85" s="147"/>
      <c r="M85" s="323"/>
      <c r="N85" s="147"/>
      <c r="O85" s="147"/>
      <c r="P85" s="323"/>
      <c r="R85" s="5"/>
      <c r="T85" s="118"/>
      <c r="U85" s="118"/>
      <c r="V85" s="118"/>
      <c r="W85" s="118"/>
      <c r="X85" s="7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</row>
    <row r="86" spans="1:41" ht="12.75" customHeight="1">
      <c r="A86" s="364">
        <v>-31</v>
      </c>
      <c r="B86" s="147">
        <v>6800</v>
      </c>
      <c r="C86" s="147">
        <v>6800</v>
      </c>
      <c r="D86" s="147">
        <v>6800</v>
      </c>
      <c r="E86" s="147">
        <v>6400</v>
      </c>
      <c r="F86" s="147">
        <v>6800</v>
      </c>
      <c r="G86" s="130">
        <v>6800</v>
      </c>
      <c r="H86" s="147">
        <v>6800</v>
      </c>
      <c r="I86" s="147"/>
      <c r="J86" s="147"/>
      <c r="K86" s="130"/>
      <c r="L86" s="147"/>
      <c r="M86" s="324"/>
      <c r="N86" s="147"/>
      <c r="O86" s="147"/>
      <c r="P86" s="324"/>
      <c r="R86" s="5"/>
      <c r="U86" s="6"/>
      <c r="W86" s="7"/>
      <c r="X86" s="7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</row>
    <row r="87" spans="1:41" ht="12.75" customHeight="1">
      <c r="A87" s="364">
        <v>-32</v>
      </c>
      <c r="B87" s="147">
        <v>6800</v>
      </c>
      <c r="C87" s="147">
        <v>6800</v>
      </c>
      <c r="D87" s="147">
        <v>6800</v>
      </c>
      <c r="E87" s="147">
        <v>6400</v>
      </c>
      <c r="F87" s="147">
        <v>6800</v>
      </c>
      <c r="G87" s="130">
        <v>6800</v>
      </c>
      <c r="H87" s="147">
        <v>6800</v>
      </c>
      <c r="I87" s="147"/>
      <c r="J87" s="147"/>
      <c r="K87" s="130"/>
      <c r="L87" s="147"/>
      <c r="M87" s="324"/>
      <c r="N87" s="147"/>
      <c r="O87" s="147"/>
      <c r="P87" s="324"/>
      <c r="R87" s="126"/>
      <c r="U87" s="2"/>
      <c r="W87" s="7"/>
      <c r="X87" s="7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</row>
    <row r="88" spans="1:41" ht="12.75" customHeight="1">
      <c r="A88" s="364">
        <v>-33</v>
      </c>
      <c r="B88" s="147">
        <v>6800</v>
      </c>
      <c r="C88" s="147">
        <v>6800</v>
      </c>
      <c r="D88" s="147">
        <v>6800</v>
      </c>
      <c r="E88" s="147">
        <v>6400</v>
      </c>
      <c r="F88" s="147">
        <v>6800</v>
      </c>
      <c r="G88" s="130">
        <v>6800</v>
      </c>
      <c r="H88" s="147">
        <v>6800</v>
      </c>
      <c r="I88" s="147"/>
      <c r="J88" s="147"/>
      <c r="K88" s="130"/>
      <c r="L88" s="147"/>
      <c r="M88" s="324"/>
      <c r="N88" s="147"/>
      <c r="O88" s="147"/>
      <c r="P88" s="324"/>
      <c r="R88" s="5"/>
      <c r="U88" s="2"/>
      <c r="W88" s="7"/>
      <c r="X88" s="7"/>
      <c r="AB88" s="122"/>
      <c r="AC88" s="122"/>
      <c r="AD88" s="122"/>
      <c r="AE88" s="122"/>
      <c r="AF88" s="122"/>
      <c r="AG88" s="122"/>
      <c r="AH88" s="122"/>
      <c r="AI88" s="121"/>
      <c r="AJ88" s="121"/>
      <c r="AK88" s="121"/>
      <c r="AL88" s="121"/>
    </row>
    <row r="89" spans="1:41" ht="12.75" customHeight="1">
      <c r="A89" s="364">
        <v>-34</v>
      </c>
      <c r="B89" s="147">
        <v>6800</v>
      </c>
      <c r="C89" s="147">
        <v>6800</v>
      </c>
      <c r="D89" s="147">
        <v>6800</v>
      </c>
      <c r="E89" s="147">
        <v>6400</v>
      </c>
      <c r="F89" s="147">
        <v>6800</v>
      </c>
      <c r="G89" s="130">
        <v>6800</v>
      </c>
      <c r="H89" s="147">
        <v>6800</v>
      </c>
      <c r="I89" s="147"/>
      <c r="J89" s="147"/>
      <c r="K89" s="130"/>
      <c r="L89" s="147"/>
      <c r="M89" s="324"/>
      <c r="N89" s="147"/>
      <c r="O89" s="147"/>
      <c r="P89" s="324"/>
      <c r="R89" s="5"/>
      <c r="U89" s="2"/>
      <c r="W89" s="7"/>
      <c r="X89" s="7"/>
      <c r="AB89" s="123"/>
      <c r="AC89" s="123"/>
      <c r="AD89" s="123"/>
      <c r="AE89" s="123"/>
      <c r="AF89" s="119"/>
      <c r="AG89" s="119"/>
      <c r="AH89" s="119"/>
      <c r="AI89" s="121"/>
      <c r="AJ89" s="121"/>
      <c r="AK89" s="121"/>
      <c r="AL89" s="121"/>
    </row>
    <row r="90" spans="1:41" ht="12.75" customHeight="1">
      <c r="A90" s="364">
        <v>-35</v>
      </c>
      <c r="B90" s="147">
        <v>6800</v>
      </c>
      <c r="C90" s="147">
        <v>6800</v>
      </c>
      <c r="D90" s="147">
        <v>6800</v>
      </c>
      <c r="E90" s="147">
        <v>6400</v>
      </c>
      <c r="F90" s="147">
        <v>6800</v>
      </c>
      <c r="G90" s="130">
        <v>6800</v>
      </c>
      <c r="H90" s="147">
        <v>6800</v>
      </c>
      <c r="I90" s="147"/>
      <c r="J90" s="147"/>
      <c r="K90" s="130"/>
      <c r="L90" s="147"/>
      <c r="M90" s="323"/>
      <c r="N90" s="147"/>
      <c r="O90" s="147"/>
      <c r="P90" s="323"/>
      <c r="R90" s="5"/>
      <c r="U90" s="5"/>
      <c r="V90" s="5"/>
      <c r="W90" s="7"/>
      <c r="X90" s="7"/>
      <c r="AB90" s="123"/>
      <c r="AC90" s="123"/>
      <c r="AD90" s="123"/>
      <c r="AE90" s="122"/>
      <c r="AF90" s="119"/>
      <c r="AG90" s="119"/>
      <c r="AH90" s="119"/>
      <c r="AI90" s="121"/>
      <c r="AJ90" s="121"/>
      <c r="AK90" s="121"/>
      <c r="AL90" s="121"/>
    </row>
    <row r="91" spans="1:41" ht="12.75" customHeight="1">
      <c r="A91" s="364">
        <v>-36</v>
      </c>
      <c r="B91" s="147">
        <v>6800</v>
      </c>
      <c r="C91" s="147">
        <v>6800</v>
      </c>
      <c r="D91" s="147">
        <v>6800</v>
      </c>
      <c r="E91" s="147">
        <v>6400</v>
      </c>
      <c r="F91" s="147">
        <v>6800</v>
      </c>
      <c r="G91" s="130">
        <v>6800</v>
      </c>
      <c r="H91" s="147">
        <v>6800</v>
      </c>
      <c r="I91" s="147"/>
      <c r="J91" s="147"/>
      <c r="K91" s="130"/>
      <c r="L91" s="147"/>
      <c r="M91" s="323"/>
      <c r="N91" s="147"/>
      <c r="O91" s="147"/>
      <c r="P91" s="323"/>
      <c r="R91" s="5"/>
      <c r="U91" s="5"/>
      <c r="V91" s="5"/>
      <c r="W91" s="7"/>
      <c r="X91" s="7"/>
      <c r="AB91" s="123"/>
      <c r="AC91" s="123"/>
      <c r="AD91" s="123"/>
      <c r="AE91" s="122"/>
      <c r="AF91" s="119"/>
      <c r="AG91" s="119"/>
      <c r="AH91" s="119"/>
      <c r="AI91" s="121"/>
      <c r="AJ91" s="121"/>
      <c r="AK91" s="121"/>
      <c r="AL91" s="121"/>
    </row>
    <row r="92" spans="1:41" ht="12.75" customHeight="1">
      <c r="A92" s="364">
        <v>-37</v>
      </c>
      <c r="B92" s="147">
        <v>6800</v>
      </c>
      <c r="C92" s="147">
        <v>6800</v>
      </c>
      <c r="D92" s="147">
        <v>6800</v>
      </c>
      <c r="E92" s="147">
        <v>6400</v>
      </c>
      <c r="F92" s="147">
        <v>6800</v>
      </c>
      <c r="G92" s="130">
        <v>6800</v>
      </c>
      <c r="H92" s="147">
        <v>6800</v>
      </c>
      <c r="I92" s="147"/>
      <c r="J92" s="147"/>
      <c r="K92" s="130"/>
      <c r="L92" s="147"/>
      <c r="M92" s="323"/>
      <c r="N92" s="147"/>
      <c r="O92" s="147"/>
      <c r="P92" s="323"/>
      <c r="R92" s="5"/>
      <c r="U92" s="5"/>
      <c r="V92" s="5"/>
      <c r="W92" s="7"/>
      <c r="X92" s="7"/>
      <c r="AB92" s="123"/>
      <c r="AC92" s="123"/>
      <c r="AD92" s="123"/>
      <c r="AE92" s="122"/>
      <c r="AF92" s="119"/>
      <c r="AG92" s="119"/>
      <c r="AH92" s="119"/>
      <c r="AI92" s="121"/>
      <c r="AJ92" s="121"/>
      <c r="AK92" s="121"/>
      <c r="AL92" s="121"/>
    </row>
    <row r="93" spans="1:41" ht="12.75" customHeight="1">
      <c r="A93" s="364">
        <v>-38</v>
      </c>
      <c r="B93" s="147">
        <v>6800</v>
      </c>
      <c r="C93" s="147">
        <v>6800</v>
      </c>
      <c r="D93" s="147">
        <v>6800</v>
      </c>
      <c r="E93" s="147">
        <v>6400</v>
      </c>
      <c r="F93" s="147">
        <v>6800</v>
      </c>
      <c r="G93" s="130">
        <v>6800</v>
      </c>
      <c r="H93" s="147">
        <v>6800</v>
      </c>
      <c r="I93" s="147"/>
      <c r="J93" s="147"/>
      <c r="K93" s="130"/>
      <c r="L93" s="147"/>
      <c r="M93" s="323"/>
      <c r="N93" s="147"/>
      <c r="O93" s="147"/>
      <c r="P93" s="323"/>
      <c r="R93" s="5"/>
      <c r="U93" s="5"/>
      <c r="W93" s="7"/>
      <c r="X93" s="7"/>
      <c r="AB93" s="120"/>
      <c r="AC93" s="120"/>
      <c r="AD93" s="120"/>
      <c r="AE93" s="120"/>
      <c r="AF93" s="120"/>
      <c r="AG93" s="120"/>
      <c r="AH93" s="120"/>
      <c r="AI93" s="121"/>
      <c r="AJ93" s="121"/>
      <c r="AK93" s="121"/>
      <c r="AL93" s="121"/>
    </row>
    <row r="94" spans="1:41" ht="12.75" customHeight="1">
      <c r="A94" s="364">
        <v>-39</v>
      </c>
      <c r="B94" s="147">
        <v>6800</v>
      </c>
      <c r="C94" s="147">
        <v>6800</v>
      </c>
      <c r="D94" s="147">
        <v>6800</v>
      </c>
      <c r="E94" s="147">
        <v>6400</v>
      </c>
      <c r="F94" s="147">
        <v>6800</v>
      </c>
      <c r="G94" s="130">
        <v>6800</v>
      </c>
      <c r="H94" s="147">
        <v>6800</v>
      </c>
      <c r="I94" s="147"/>
      <c r="J94" s="147"/>
      <c r="K94" s="130"/>
      <c r="L94" s="147"/>
      <c r="M94" s="323"/>
      <c r="N94" s="147"/>
      <c r="O94" s="147"/>
      <c r="P94" s="323"/>
      <c r="R94" s="5"/>
      <c r="W94" s="7"/>
      <c r="X94" s="7"/>
      <c r="AB94" s="119"/>
      <c r="AC94" s="119"/>
      <c r="AD94" s="119"/>
      <c r="AE94" s="119"/>
      <c r="AF94" s="119"/>
      <c r="AG94" s="119"/>
      <c r="AH94" s="119"/>
    </row>
    <row r="95" spans="1:41" ht="12.75" customHeight="1">
      <c r="A95" s="364">
        <v>-40</v>
      </c>
      <c r="B95" s="147">
        <v>6800</v>
      </c>
      <c r="C95" s="147">
        <v>6800</v>
      </c>
      <c r="D95" s="147">
        <v>6800</v>
      </c>
      <c r="E95" s="147">
        <v>6400</v>
      </c>
      <c r="F95" s="147">
        <v>6800</v>
      </c>
      <c r="G95" s="130">
        <v>6800</v>
      </c>
      <c r="H95" s="147">
        <v>6800</v>
      </c>
      <c r="I95" s="147"/>
      <c r="J95" s="147"/>
      <c r="K95" s="130"/>
      <c r="L95" s="147"/>
      <c r="N95" s="147"/>
      <c r="O95" s="147"/>
      <c r="R95" s="127"/>
      <c r="T95" s="15"/>
      <c r="U95" s="7"/>
      <c r="X95" s="7"/>
      <c r="AB95" s="119"/>
      <c r="AC95" s="119"/>
      <c r="AD95" s="119"/>
      <c r="AE95" s="119"/>
      <c r="AF95" s="119"/>
      <c r="AG95" s="119"/>
      <c r="AH95" s="119"/>
    </row>
    <row r="96" spans="1:41" ht="12.75" customHeight="1">
      <c r="A96" s="4"/>
      <c r="G96" s="7"/>
      <c r="Y96" s="127"/>
      <c r="AB96" s="7"/>
      <c r="AF96"/>
      <c r="AI96" s="120"/>
      <c r="AJ96" s="120"/>
      <c r="AK96" s="120"/>
      <c r="AL96" s="120"/>
      <c r="AM96" s="120"/>
      <c r="AN96" s="120"/>
      <c r="AO96" s="120"/>
    </row>
    <row r="97" spans="1:41" ht="12.75" customHeight="1">
      <c r="A97" s="4"/>
      <c r="G97" s="7"/>
      <c r="Y97" s="127"/>
      <c r="AB97" s="7"/>
      <c r="AF97"/>
      <c r="AI97" s="120"/>
      <c r="AJ97" s="120"/>
      <c r="AK97" s="120"/>
      <c r="AL97" s="120"/>
      <c r="AM97" s="120"/>
      <c r="AN97" s="120"/>
      <c r="AO97" s="120"/>
    </row>
    <row r="98" spans="1:41" ht="12.75" customHeight="1">
      <c r="Y98" s="5"/>
      <c r="AA98" s="7"/>
      <c r="AB98" s="7"/>
      <c r="AF98"/>
      <c r="AI98" s="119"/>
      <c r="AJ98" s="119"/>
      <c r="AK98" s="119"/>
      <c r="AL98" s="119"/>
      <c r="AM98" s="119"/>
      <c r="AN98" s="119"/>
      <c r="AO98" s="119"/>
    </row>
    <row r="99" spans="1:41" ht="12.75" customHeight="1">
      <c r="A99" s="366" t="s">
        <v>75</v>
      </c>
      <c r="B99" s="366"/>
      <c r="C99" s="366" t="s">
        <v>362</v>
      </c>
      <c r="M99" s="9"/>
      <c r="O99" s="366"/>
      <c r="P99" s="366"/>
      <c r="Q99" s="366"/>
      <c r="AA99" s="9"/>
    </row>
    <row r="100" spans="1:41" ht="12.75" customHeight="1">
      <c r="A100" s="545" t="s">
        <v>296</v>
      </c>
      <c r="B100" s="14">
        <v>0</v>
      </c>
      <c r="C100" s="14">
        <v>35</v>
      </c>
      <c r="D100" s="14">
        <v>45</v>
      </c>
      <c r="E100" s="14">
        <v>55</v>
      </c>
      <c r="F100" s="14">
        <v>65</v>
      </c>
      <c r="G100" s="14">
        <v>75</v>
      </c>
      <c r="H100" s="14">
        <v>85</v>
      </c>
      <c r="I100" s="14">
        <v>95</v>
      </c>
      <c r="J100" s="14">
        <v>105</v>
      </c>
      <c r="K100" s="14">
        <v>115</v>
      </c>
      <c r="L100" s="14">
        <v>125</v>
      </c>
      <c r="M100" s="14">
        <v>135</v>
      </c>
      <c r="N100" s="14">
        <v>150</v>
      </c>
      <c r="O100" s="570"/>
      <c r="P100" s="570"/>
      <c r="Q100" s="570"/>
      <c r="R100" s="570"/>
      <c r="S100" s="570"/>
      <c r="T100" s="570"/>
      <c r="U100" s="570"/>
      <c r="V100" s="570"/>
      <c r="W100" s="570"/>
      <c r="X100" s="570"/>
      <c r="Y100" s="570"/>
      <c r="Z100" s="570"/>
      <c r="AA100" s="570"/>
      <c r="AB100" s="570"/>
    </row>
    <row r="101" spans="1:41" ht="12.75" customHeight="1">
      <c r="A101" s="364">
        <v>50</v>
      </c>
      <c r="B101" s="146">
        <v>5890</v>
      </c>
      <c r="C101" s="146">
        <v>5890</v>
      </c>
      <c r="D101" s="146">
        <v>5950</v>
      </c>
      <c r="E101" s="146">
        <v>6030</v>
      </c>
      <c r="F101" s="146">
        <v>6100</v>
      </c>
      <c r="G101" s="146">
        <v>6150</v>
      </c>
      <c r="H101" s="146">
        <v>6200</v>
      </c>
      <c r="I101" s="146">
        <v>6200</v>
      </c>
      <c r="J101" s="146">
        <v>6200</v>
      </c>
      <c r="K101" s="146">
        <v>6200</v>
      </c>
      <c r="L101" s="146">
        <v>6200</v>
      </c>
      <c r="M101" s="146">
        <v>6200</v>
      </c>
      <c r="N101" s="146">
        <v>6200</v>
      </c>
      <c r="O101" s="1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</row>
    <row r="102" spans="1:41" ht="12.75" customHeight="1">
      <c r="A102" s="364">
        <v>49</v>
      </c>
      <c r="B102" s="146">
        <v>5890</v>
      </c>
      <c r="C102" s="146">
        <v>5890</v>
      </c>
      <c r="D102" s="146">
        <v>5950</v>
      </c>
      <c r="E102" s="146">
        <v>6030</v>
      </c>
      <c r="F102" s="146">
        <v>6100</v>
      </c>
      <c r="G102" s="146">
        <v>6150</v>
      </c>
      <c r="H102" s="146">
        <v>6200</v>
      </c>
      <c r="I102" s="146">
        <v>6200</v>
      </c>
      <c r="J102" s="146">
        <v>6200</v>
      </c>
      <c r="K102" s="146">
        <v>6200</v>
      </c>
      <c r="L102" s="146">
        <v>6200</v>
      </c>
      <c r="M102" s="146">
        <v>6200</v>
      </c>
      <c r="N102" s="146">
        <v>6200</v>
      </c>
      <c r="O102" s="1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</row>
    <row r="103" spans="1:41" ht="12.75" customHeight="1">
      <c r="A103" s="364">
        <v>48</v>
      </c>
      <c r="B103" s="146">
        <v>5890</v>
      </c>
      <c r="C103" s="146">
        <v>5890</v>
      </c>
      <c r="D103" s="146">
        <v>5950</v>
      </c>
      <c r="E103" s="146">
        <v>6030</v>
      </c>
      <c r="F103" s="146">
        <v>6100</v>
      </c>
      <c r="G103" s="146">
        <v>6150</v>
      </c>
      <c r="H103" s="146">
        <v>6200</v>
      </c>
      <c r="I103" s="146">
        <v>6200</v>
      </c>
      <c r="J103" s="146">
        <v>6200</v>
      </c>
      <c r="K103" s="146">
        <v>6200</v>
      </c>
      <c r="L103" s="146">
        <v>6200</v>
      </c>
      <c r="M103" s="146">
        <v>6200</v>
      </c>
      <c r="N103" s="146">
        <v>6200</v>
      </c>
      <c r="O103" s="1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</row>
    <row r="104" spans="1:41" ht="12.75" customHeight="1">
      <c r="A104" s="364">
        <v>47</v>
      </c>
      <c r="B104" s="146">
        <v>5890</v>
      </c>
      <c r="C104" s="146">
        <v>5890</v>
      </c>
      <c r="D104" s="146">
        <v>5950</v>
      </c>
      <c r="E104" s="146">
        <v>6030</v>
      </c>
      <c r="F104" s="146">
        <v>6100</v>
      </c>
      <c r="G104" s="146">
        <v>6150</v>
      </c>
      <c r="H104" s="146">
        <v>6200</v>
      </c>
      <c r="I104" s="146">
        <v>6200</v>
      </c>
      <c r="J104" s="146">
        <v>6200</v>
      </c>
      <c r="K104" s="146">
        <v>6200</v>
      </c>
      <c r="L104" s="146">
        <v>6200</v>
      </c>
      <c r="M104" s="146">
        <v>6200</v>
      </c>
      <c r="N104" s="146">
        <v>6200</v>
      </c>
      <c r="O104" s="1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</row>
    <row r="105" spans="1:41" ht="12.75" customHeight="1">
      <c r="A105" s="364">
        <v>46</v>
      </c>
      <c r="B105" s="146">
        <v>5890</v>
      </c>
      <c r="C105" s="146">
        <v>5890</v>
      </c>
      <c r="D105" s="146">
        <v>5950</v>
      </c>
      <c r="E105" s="146">
        <v>6030</v>
      </c>
      <c r="F105" s="146">
        <v>6100</v>
      </c>
      <c r="G105" s="146">
        <v>6150</v>
      </c>
      <c r="H105" s="146">
        <v>6200</v>
      </c>
      <c r="I105" s="146">
        <v>6200</v>
      </c>
      <c r="J105" s="146">
        <v>6200</v>
      </c>
      <c r="K105" s="146">
        <v>6200</v>
      </c>
      <c r="L105" s="146">
        <v>6200</v>
      </c>
      <c r="M105" s="146">
        <v>6200</v>
      </c>
      <c r="N105" s="146">
        <v>6200</v>
      </c>
      <c r="O105" s="1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</row>
    <row r="106" spans="1:41" ht="12.75" customHeight="1">
      <c r="A106" s="364">
        <v>45</v>
      </c>
      <c r="B106" s="146">
        <v>5975</v>
      </c>
      <c r="C106" s="146">
        <v>5975</v>
      </c>
      <c r="D106" s="146">
        <v>6030</v>
      </c>
      <c r="E106" s="146">
        <v>6120</v>
      </c>
      <c r="F106" s="146">
        <v>6190</v>
      </c>
      <c r="G106" s="146">
        <v>6250</v>
      </c>
      <c r="H106" s="146">
        <v>6300</v>
      </c>
      <c r="I106" s="146">
        <v>6300</v>
      </c>
      <c r="J106" s="146">
        <v>6300</v>
      </c>
      <c r="K106" s="146">
        <v>6300</v>
      </c>
      <c r="L106" s="146">
        <v>6300</v>
      </c>
      <c r="M106" s="146">
        <v>6300</v>
      </c>
      <c r="N106" s="146">
        <v>6300</v>
      </c>
      <c r="O106" s="1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</row>
    <row r="107" spans="1:41" ht="12.75" customHeight="1">
      <c r="A107" s="364">
        <v>44</v>
      </c>
      <c r="B107" s="146">
        <v>5975</v>
      </c>
      <c r="C107" s="146">
        <v>5975</v>
      </c>
      <c r="D107" s="146">
        <v>6030</v>
      </c>
      <c r="E107" s="146">
        <v>6120</v>
      </c>
      <c r="F107" s="146">
        <v>6190</v>
      </c>
      <c r="G107" s="146">
        <v>6250</v>
      </c>
      <c r="H107" s="146">
        <v>6300</v>
      </c>
      <c r="I107" s="146">
        <v>6300</v>
      </c>
      <c r="J107" s="146">
        <v>6300</v>
      </c>
      <c r="K107" s="146">
        <v>6300</v>
      </c>
      <c r="L107" s="146">
        <v>6300</v>
      </c>
      <c r="M107" s="146">
        <v>6300</v>
      </c>
      <c r="N107" s="146">
        <v>6300</v>
      </c>
      <c r="O107" s="1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</row>
    <row r="108" spans="1:41" ht="12.75" customHeight="1">
      <c r="A108" s="364">
        <v>43</v>
      </c>
      <c r="B108" s="146">
        <v>5975</v>
      </c>
      <c r="C108" s="146">
        <v>5975</v>
      </c>
      <c r="D108" s="146">
        <v>6030</v>
      </c>
      <c r="E108" s="146">
        <v>6120</v>
      </c>
      <c r="F108" s="146">
        <v>6190</v>
      </c>
      <c r="G108" s="146">
        <v>6250</v>
      </c>
      <c r="H108" s="146">
        <v>6300</v>
      </c>
      <c r="I108" s="146">
        <v>6300</v>
      </c>
      <c r="J108" s="146">
        <v>6300</v>
      </c>
      <c r="K108" s="146">
        <v>6300</v>
      </c>
      <c r="L108" s="146">
        <v>6300</v>
      </c>
      <c r="M108" s="146">
        <v>6300</v>
      </c>
      <c r="N108" s="146">
        <v>6300</v>
      </c>
      <c r="O108" s="1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</row>
    <row r="109" spans="1:41" ht="12.75" customHeight="1">
      <c r="A109" s="364">
        <v>42</v>
      </c>
      <c r="B109" s="146">
        <v>5975</v>
      </c>
      <c r="C109" s="146">
        <v>5975</v>
      </c>
      <c r="D109" s="146">
        <v>6030</v>
      </c>
      <c r="E109" s="146">
        <v>6120</v>
      </c>
      <c r="F109" s="146">
        <v>6190</v>
      </c>
      <c r="G109" s="146">
        <v>6250</v>
      </c>
      <c r="H109" s="146">
        <v>6300</v>
      </c>
      <c r="I109" s="146">
        <v>6300</v>
      </c>
      <c r="J109" s="146">
        <v>6300</v>
      </c>
      <c r="K109" s="146">
        <v>6300</v>
      </c>
      <c r="L109" s="146">
        <v>6300</v>
      </c>
      <c r="M109" s="146">
        <v>6300</v>
      </c>
      <c r="N109" s="146">
        <v>6300</v>
      </c>
      <c r="O109" s="1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</row>
    <row r="110" spans="1:41" ht="12.75" customHeight="1">
      <c r="A110" s="364">
        <v>41</v>
      </c>
      <c r="B110" s="146">
        <v>5975</v>
      </c>
      <c r="C110" s="146">
        <v>5975</v>
      </c>
      <c r="D110" s="146">
        <v>6030</v>
      </c>
      <c r="E110" s="146">
        <v>6120</v>
      </c>
      <c r="F110" s="146">
        <v>6190</v>
      </c>
      <c r="G110" s="146">
        <v>6250</v>
      </c>
      <c r="H110" s="146">
        <v>6300</v>
      </c>
      <c r="I110" s="146">
        <v>6300</v>
      </c>
      <c r="J110" s="146">
        <v>6300</v>
      </c>
      <c r="K110" s="146">
        <v>6300</v>
      </c>
      <c r="L110" s="146">
        <v>6300</v>
      </c>
      <c r="M110" s="146">
        <v>6300</v>
      </c>
      <c r="N110" s="146">
        <v>6300</v>
      </c>
      <c r="O110" s="1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</row>
    <row r="111" spans="1:41" ht="12.75" customHeight="1">
      <c r="A111" s="364">
        <v>40</v>
      </c>
      <c r="B111" s="146">
        <v>6080</v>
      </c>
      <c r="C111" s="146">
        <v>6080</v>
      </c>
      <c r="D111" s="146">
        <v>6150</v>
      </c>
      <c r="E111" s="146">
        <v>6220</v>
      </c>
      <c r="F111" s="146">
        <v>6280</v>
      </c>
      <c r="G111" s="146">
        <v>6350</v>
      </c>
      <c r="H111" s="146">
        <v>6400</v>
      </c>
      <c r="I111" s="146">
        <v>6400</v>
      </c>
      <c r="J111" s="146">
        <v>6400</v>
      </c>
      <c r="K111" s="146">
        <v>6400</v>
      </c>
      <c r="L111" s="146">
        <v>6400</v>
      </c>
      <c r="M111" s="146">
        <v>6400</v>
      </c>
      <c r="N111" s="146">
        <v>6400</v>
      </c>
      <c r="O111" s="1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</row>
    <row r="112" spans="1:41" ht="12.75" customHeight="1">
      <c r="A112" s="364">
        <v>39</v>
      </c>
      <c r="B112" s="146">
        <v>6080</v>
      </c>
      <c r="C112" s="146">
        <v>6080</v>
      </c>
      <c r="D112" s="146">
        <v>6150</v>
      </c>
      <c r="E112" s="146">
        <v>6220</v>
      </c>
      <c r="F112" s="146">
        <v>6280</v>
      </c>
      <c r="G112" s="146">
        <v>6350</v>
      </c>
      <c r="H112" s="146">
        <v>6400</v>
      </c>
      <c r="I112" s="146">
        <v>6400</v>
      </c>
      <c r="J112" s="146">
        <v>6400</v>
      </c>
      <c r="K112" s="146">
        <v>6400</v>
      </c>
      <c r="L112" s="146">
        <v>6400</v>
      </c>
      <c r="M112" s="146">
        <v>6400</v>
      </c>
      <c r="N112" s="146">
        <v>6400</v>
      </c>
      <c r="O112" s="1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</row>
    <row r="113" spans="1:28" ht="12.75" customHeight="1">
      <c r="A113" s="364">
        <v>38</v>
      </c>
      <c r="B113" s="146">
        <v>6080</v>
      </c>
      <c r="C113" s="146">
        <v>6080</v>
      </c>
      <c r="D113" s="146">
        <v>6150</v>
      </c>
      <c r="E113" s="146">
        <v>6220</v>
      </c>
      <c r="F113" s="146">
        <v>6280</v>
      </c>
      <c r="G113" s="146">
        <v>6350</v>
      </c>
      <c r="H113" s="146">
        <v>6400</v>
      </c>
      <c r="I113" s="146">
        <v>6400</v>
      </c>
      <c r="J113" s="146">
        <v>6400</v>
      </c>
      <c r="K113" s="146">
        <v>6400</v>
      </c>
      <c r="L113" s="146">
        <v>6400</v>
      </c>
      <c r="M113" s="146">
        <v>6400</v>
      </c>
      <c r="N113" s="146">
        <v>6400</v>
      </c>
      <c r="O113" s="1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</row>
    <row r="114" spans="1:28" ht="12.75" customHeight="1">
      <c r="A114" s="364">
        <v>37</v>
      </c>
      <c r="B114" s="146">
        <v>6080</v>
      </c>
      <c r="C114" s="146">
        <v>6080</v>
      </c>
      <c r="D114" s="146">
        <v>6150</v>
      </c>
      <c r="E114" s="146">
        <v>6220</v>
      </c>
      <c r="F114" s="146">
        <v>6280</v>
      </c>
      <c r="G114" s="146">
        <v>6350</v>
      </c>
      <c r="H114" s="146">
        <v>6400</v>
      </c>
      <c r="I114" s="146">
        <v>6400</v>
      </c>
      <c r="J114" s="146">
        <v>6400</v>
      </c>
      <c r="K114" s="146">
        <v>6400</v>
      </c>
      <c r="L114" s="146">
        <v>6400</v>
      </c>
      <c r="M114" s="146">
        <v>6400</v>
      </c>
      <c r="N114" s="146">
        <v>6400</v>
      </c>
      <c r="O114" s="1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</row>
    <row r="115" spans="1:28" ht="12.75" customHeight="1">
      <c r="A115" s="364">
        <v>36</v>
      </c>
      <c r="B115" s="146">
        <v>6080</v>
      </c>
      <c r="C115" s="146">
        <v>6080</v>
      </c>
      <c r="D115" s="146">
        <v>6150</v>
      </c>
      <c r="E115" s="146">
        <v>6220</v>
      </c>
      <c r="F115" s="146">
        <v>6280</v>
      </c>
      <c r="G115" s="146">
        <v>6350</v>
      </c>
      <c r="H115" s="146">
        <v>6400</v>
      </c>
      <c r="I115" s="146">
        <v>6400</v>
      </c>
      <c r="J115" s="146">
        <v>6400</v>
      </c>
      <c r="K115" s="146">
        <v>6400</v>
      </c>
      <c r="L115" s="146">
        <v>6400</v>
      </c>
      <c r="M115" s="146">
        <v>6400</v>
      </c>
      <c r="N115" s="146">
        <v>6400</v>
      </c>
      <c r="O115" s="1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</row>
    <row r="116" spans="1:28" ht="12.75" customHeight="1">
      <c r="A116" s="364">
        <v>35</v>
      </c>
      <c r="B116" s="146">
        <v>6175</v>
      </c>
      <c r="C116" s="146">
        <v>6175</v>
      </c>
      <c r="D116" s="146">
        <v>6255</v>
      </c>
      <c r="E116" s="146">
        <v>6320</v>
      </c>
      <c r="F116" s="146">
        <v>6400</v>
      </c>
      <c r="G116" s="146">
        <v>6450</v>
      </c>
      <c r="H116" s="146">
        <v>6480</v>
      </c>
      <c r="I116" s="146">
        <v>6480</v>
      </c>
      <c r="J116" s="146">
        <v>6480</v>
      </c>
      <c r="K116" s="146">
        <v>6480</v>
      </c>
      <c r="L116" s="146">
        <v>6480</v>
      </c>
      <c r="M116" s="146">
        <v>6480</v>
      </c>
      <c r="N116" s="146">
        <v>6480</v>
      </c>
      <c r="O116" s="1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</row>
    <row r="117" spans="1:28" ht="12.75" customHeight="1">
      <c r="A117" s="364">
        <v>34</v>
      </c>
      <c r="B117" s="146">
        <v>6175</v>
      </c>
      <c r="C117" s="146">
        <v>6175</v>
      </c>
      <c r="D117" s="146">
        <v>6255</v>
      </c>
      <c r="E117" s="146">
        <v>6320</v>
      </c>
      <c r="F117" s="146">
        <v>6400</v>
      </c>
      <c r="G117" s="146">
        <v>6450</v>
      </c>
      <c r="H117" s="146">
        <v>6480</v>
      </c>
      <c r="I117" s="146">
        <v>6480</v>
      </c>
      <c r="J117" s="146">
        <v>6480</v>
      </c>
      <c r="K117" s="146">
        <v>6480</v>
      </c>
      <c r="L117" s="146">
        <v>6480</v>
      </c>
      <c r="M117" s="146">
        <v>6480</v>
      </c>
      <c r="N117" s="146">
        <v>6480</v>
      </c>
      <c r="O117" s="1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</row>
    <row r="118" spans="1:28" ht="12.75" customHeight="1">
      <c r="A118" s="364">
        <v>33</v>
      </c>
      <c r="B118" s="146">
        <v>6175</v>
      </c>
      <c r="C118" s="146">
        <v>6175</v>
      </c>
      <c r="D118" s="146">
        <v>6255</v>
      </c>
      <c r="E118" s="146">
        <v>6320</v>
      </c>
      <c r="F118" s="146">
        <v>6400</v>
      </c>
      <c r="G118" s="146">
        <v>6450</v>
      </c>
      <c r="H118" s="146">
        <v>6480</v>
      </c>
      <c r="I118" s="146">
        <v>6480</v>
      </c>
      <c r="J118" s="146">
        <v>6480</v>
      </c>
      <c r="K118" s="146">
        <v>6480</v>
      </c>
      <c r="L118" s="146">
        <v>6480</v>
      </c>
      <c r="M118" s="146">
        <v>6480</v>
      </c>
      <c r="N118" s="146">
        <v>6480</v>
      </c>
      <c r="O118" s="1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</row>
    <row r="119" spans="1:28" ht="12.75" customHeight="1">
      <c r="A119" s="364">
        <v>32</v>
      </c>
      <c r="B119" s="146">
        <v>6175</v>
      </c>
      <c r="C119" s="146">
        <v>6175</v>
      </c>
      <c r="D119" s="146">
        <v>6255</v>
      </c>
      <c r="E119" s="146">
        <v>6320</v>
      </c>
      <c r="F119" s="146">
        <v>6400</v>
      </c>
      <c r="G119" s="146">
        <v>6450</v>
      </c>
      <c r="H119" s="146">
        <v>6480</v>
      </c>
      <c r="I119" s="146">
        <v>6480</v>
      </c>
      <c r="J119" s="146">
        <v>6480</v>
      </c>
      <c r="K119" s="146">
        <v>6480</v>
      </c>
      <c r="L119" s="146">
        <v>6480</v>
      </c>
      <c r="M119" s="146">
        <v>6480</v>
      </c>
      <c r="N119" s="146">
        <v>6480</v>
      </c>
      <c r="O119" s="1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</row>
    <row r="120" spans="1:28" ht="12.75" customHeight="1">
      <c r="A120" s="364">
        <v>31</v>
      </c>
      <c r="B120" s="146">
        <v>6175</v>
      </c>
      <c r="C120" s="146">
        <v>6175</v>
      </c>
      <c r="D120" s="146">
        <v>6255</v>
      </c>
      <c r="E120" s="146">
        <v>6320</v>
      </c>
      <c r="F120" s="146">
        <v>6400</v>
      </c>
      <c r="G120" s="146">
        <v>6450</v>
      </c>
      <c r="H120" s="146">
        <v>6480</v>
      </c>
      <c r="I120" s="146">
        <v>6480</v>
      </c>
      <c r="J120" s="146">
        <v>6480</v>
      </c>
      <c r="K120" s="146">
        <v>6480</v>
      </c>
      <c r="L120" s="146">
        <v>6480</v>
      </c>
      <c r="M120" s="146">
        <v>6480</v>
      </c>
      <c r="N120" s="146">
        <v>6480</v>
      </c>
      <c r="O120" s="1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</row>
    <row r="121" spans="1:28" ht="12.75" customHeight="1">
      <c r="A121" s="364">
        <v>30</v>
      </c>
      <c r="B121" s="146">
        <v>6280</v>
      </c>
      <c r="C121" s="146">
        <v>6280</v>
      </c>
      <c r="D121" s="146">
        <v>6360</v>
      </c>
      <c r="E121" s="146">
        <v>6430</v>
      </c>
      <c r="F121" s="146">
        <v>6500</v>
      </c>
      <c r="G121" s="146">
        <v>6550</v>
      </c>
      <c r="H121" s="146">
        <v>6560</v>
      </c>
      <c r="I121" s="146">
        <v>6560</v>
      </c>
      <c r="J121" s="146">
        <v>6560</v>
      </c>
      <c r="K121" s="146">
        <v>6560</v>
      </c>
      <c r="L121" s="146">
        <v>6560</v>
      </c>
      <c r="M121" s="146">
        <v>6560</v>
      </c>
      <c r="N121" s="146">
        <v>6560</v>
      </c>
      <c r="O121" s="1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</row>
    <row r="122" spans="1:28" ht="12.75" customHeight="1">
      <c r="A122" s="364">
        <v>29</v>
      </c>
      <c r="B122" s="146">
        <v>6280</v>
      </c>
      <c r="C122" s="146">
        <v>6280</v>
      </c>
      <c r="D122" s="146">
        <v>6360</v>
      </c>
      <c r="E122" s="146">
        <v>6430</v>
      </c>
      <c r="F122" s="146">
        <v>6500</v>
      </c>
      <c r="G122" s="146">
        <v>6550</v>
      </c>
      <c r="H122" s="146">
        <v>6560</v>
      </c>
      <c r="I122" s="146">
        <v>6560</v>
      </c>
      <c r="J122" s="146">
        <v>6560</v>
      </c>
      <c r="K122" s="146">
        <v>6560</v>
      </c>
      <c r="L122" s="146">
        <v>6560</v>
      </c>
      <c r="M122" s="146">
        <v>6560</v>
      </c>
      <c r="N122" s="146">
        <v>6560</v>
      </c>
      <c r="O122" s="1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</row>
    <row r="123" spans="1:28" ht="12.75" customHeight="1">
      <c r="A123" s="364">
        <v>28</v>
      </c>
      <c r="B123" s="146">
        <v>6280</v>
      </c>
      <c r="C123" s="146">
        <v>6280</v>
      </c>
      <c r="D123" s="146">
        <v>6360</v>
      </c>
      <c r="E123" s="146">
        <v>6430</v>
      </c>
      <c r="F123" s="146">
        <v>6500</v>
      </c>
      <c r="G123" s="146">
        <v>6550</v>
      </c>
      <c r="H123" s="146">
        <v>6560</v>
      </c>
      <c r="I123" s="146">
        <v>6560</v>
      </c>
      <c r="J123" s="146">
        <v>6560</v>
      </c>
      <c r="K123" s="146">
        <v>6560</v>
      </c>
      <c r="L123" s="146">
        <v>6560</v>
      </c>
      <c r="M123" s="146">
        <v>6560</v>
      </c>
      <c r="N123" s="146">
        <v>6560</v>
      </c>
      <c r="O123" s="1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</row>
    <row r="124" spans="1:28" ht="12.75" customHeight="1">
      <c r="A124" s="364">
        <v>27</v>
      </c>
      <c r="B124" s="146">
        <v>6280</v>
      </c>
      <c r="C124" s="146">
        <v>6280</v>
      </c>
      <c r="D124" s="146">
        <v>6360</v>
      </c>
      <c r="E124" s="146">
        <v>6430</v>
      </c>
      <c r="F124" s="146">
        <v>6500</v>
      </c>
      <c r="G124" s="146">
        <v>6550</v>
      </c>
      <c r="H124" s="146">
        <v>6560</v>
      </c>
      <c r="I124" s="146">
        <v>6560</v>
      </c>
      <c r="J124" s="146">
        <v>6560</v>
      </c>
      <c r="K124" s="146">
        <v>6560</v>
      </c>
      <c r="L124" s="146">
        <v>6560</v>
      </c>
      <c r="M124" s="146">
        <v>6560</v>
      </c>
      <c r="N124" s="146">
        <v>6560</v>
      </c>
      <c r="O124" s="1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</row>
    <row r="125" spans="1:28" ht="12.75" customHeight="1">
      <c r="A125" s="364">
        <v>26</v>
      </c>
      <c r="B125" s="146">
        <v>6280</v>
      </c>
      <c r="C125" s="146">
        <v>6280</v>
      </c>
      <c r="D125" s="146">
        <v>6360</v>
      </c>
      <c r="E125" s="146">
        <v>6430</v>
      </c>
      <c r="F125" s="146">
        <v>6500</v>
      </c>
      <c r="G125" s="146">
        <v>6550</v>
      </c>
      <c r="H125" s="146">
        <v>6560</v>
      </c>
      <c r="I125" s="146">
        <v>6560</v>
      </c>
      <c r="J125" s="146">
        <v>6560</v>
      </c>
      <c r="K125" s="146">
        <v>6560</v>
      </c>
      <c r="L125" s="146">
        <v>6560</v>
      </c>
      <c r="M125" s="146">
        <v>6560</v>
      </c>
      <c r="N125" s="146">
        <v>6560</v>
      </c>
      <c r="O125" s="1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</row>
    <row r="126" spans="1:28" ht="12.75" customHeight="1">
      <c r="A126" s="364">
        <v>25</v>
      </c>
      <c r="B126" s="146">
        <v>6380</v>
      </c>
      <c r="C126" s="146">
        <v>6380</v>
      </c>
      <c r="D126" s="146">
        <v>6450</v>
      </c>
      <c r="E126" s="146">
        <v>6515</v>
      </c>
      <c r="F126" s="146">
        <v>6600</v>
      </c>
      <c r="G126" s="146">
        <v>6640</v>
      </c>
      <c r="H126" s="146">
        <v>6640</v>
      </c>
      <c r="I126" s="146">
        <v>6640</v>
      </c>
      <c r="J126" s="146">
        <v>6640</v>
      </c>
      <c r="K126" s="146">
        <v>6640</v>
      </c>
      <c r="L126" s="146">
        <v>6640</v>
      </c>
      <c r="M126" s="146">
        <v>6640</v>
      </c>
      <c r="N126" s="146">
        <v>6640</v>
      </c>
      <c r="O126" s="1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</row>
    <row r="127" spans="1:28" ht="12.75" customHeight="1">
      <c r="A127" s="364">
        <v>24</v>
      </c>
      <c r="B127" s="146">
        <v>6380</v>
      </c>
      <c r="C127" s="146">
        <v>6380</v>
      </c>
      <c r="D127" s="146">
        <v>6450</v>
      </c>
      <c r="E127" s="146">
        <v>6515</v>
      </c>
      <c r="F127" s="146">
        <v>6600</v>
      </c>
      <c r="G127" s="146">
        <v>6640</v>
      </c>
      <c r="H127" s="146">
        <v>6640</v>
      </c>
      <c r="I127" s="146">
        <v>6640</v>
      </c>
      <c r="J127" s="146">
        <v>6640</v>
      </c>
      <c r="K127" s="146">
        <v>6640</v>
      </c>
      <c r="L127" s="146">
        <v>6640</v>
      </c>
      <c r="M127" s="146">
        <v>6640</v>
      </c>
      <c r="N127" s="146">
        <v>6640</v>
      </c>
      <c r="O127" s="1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</row>
    <row r="128" spans="1:28" ht="12.75" customHeight="1">
      <c r="A128" s="364">
        <v>23</v>
      </c>
      <c r="B128" s="146">
        <v>6380</v>
      </c>
      <c r="C128" s="146">
        <v>6380</v>
      </c>
      <c r="D128" s="146">
        <v>6450</v>
      </c>
      <c r="E128" s="146">
        <v>6515</v>
      </c>
      <c r="F128" s="146">
        <v>6600</v>
      </c>
      <c r="G128" s="146">
        <v>6640</v>
      </c>
      <c r="H128" s="146">
        <v>6640</v>
      </c>
      <c r="I128" s="146">
        <v>6640</v>
      </c>
      <c r="J128" s="146">
        <v>6640</v>
      </c>
      <c r="K128" s="146">
        <v>6640</v>
      </c>
      <c r="L128" s="146">
        <v>6640</v>
      </c>
      <c r="M128" s="146">
        <v>6640</v>
      </c>
      <c r="N128" s="146">
        <v>6640</v>
      </c>
      <c r="O128" s="1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</row>
    <row r="129" spans="1:28" ht="12.75" customHeight="1">
      <c r="A129" s="364">
        <v>22</v>
      </c>
      <c r="B129" s="146">
        <v>6380</v>
      </c>
      <c r="C129" s="146">
        <v>6380</v>
      </c>
      <c r="D129" s="146">
        <v>6450</v>
      </c>
      <c r="E129" s="146">
        <v>6515</v>
      </c>
      <c r="F129" s="146">
        <v>6600</v>
      </c>
      <c r="G129" s="146">
        <v>6640</v>
      </c>
      <c r="H129" s="146">
        <v>6640</v>
      </c>
      <c r="I129" s="146">
        <v>6640</v>
      </c>
      <c r="J129" s="146">
        <v>6640</v>
      </c>
      <c r="K129" s="146">
        <v>6640</v>
      </c>
      <c r="L129" s="146">
        <v>6640</v>
      </c>
      <c r="M129" s="146">
        <v>6640</v>
      </c>
      <c r="N129" s="146">
        <v>6640</v>
      </c>
      <c r="O129" s="1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</row>
    <row r="130" spans="1:28" ht="12.75" customHeight="1">
      <c r="A130" s="364">
        <v>21</v>
      </c>
      <c r="B130" s="146">
        <v>6380</v>
      </c>
      <c r="C130" s="146">
        <v>6380</v>
      </c>
      <c r="D130" s="146">
        <v>6450</v>
      </c>
      <c r="E130" s="146">
        <v>6515</v>
      </c>
      <c r="F130" s="146">
        <v>6600</v>
      </c>
      <c r="G130" s="146">
        <v>6640</v>
      </c>
      <c r="H130" s="146">
        <v>6640</v>
      </c>
      <c r="I130" s="146">
        <v>6640</v>
      </c>
      <c r="J130" s="146">
        <v>6640</v>
      </c>
      <c r="K130" s="146">
        <v>6640</v>
      </c>
      <c r="L130" s="146">
        <v>6640</v>
      </c>
      <c r="M130" s="146">
        <v>6640</v>
      </c>
      <c r="N130" s="146">
        <v>6640</v>
      </c>
      <c r="O130" s="1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</row>
    <row r="131" spans="1:28" ht="12.75" customHeight="1">
      <c r="A131" s="364">
        <v>20</v>
      </c>
      <c r="B131" s="146">
        <v>6480</v>
      </c>
      <c r="C131" s="146">
        <v>6480</v>
      </c>
      <c r="D131" s="146">
        <v>6580</v>
      </c>
      <c r="E131" s="146">
        <v>6640</v>
      </c>
      <c r="F131" s="146">
        <v>6710</v>
      </c>
      <c r="G131" s="146">
        <v>6720</v>
      </c>
      <c r="H131" s="146">
        <v>6720</v>
      </c>
      <c r="I131" s="146">
        <v>6720</v>
      </c>
      <c r="J131" s="146">
        <v>6720</v>
      </c>
      <c r="K131" s="146">
        <v>6720</v>
      </c>
      <c r="L131" s="146">
        <v>6720</v>
      </c>
      <c r="M131" s="146">
        <v>6720</v>
      </c>
      <c r="N131" s="146">
        <v>6720</v>
      </c>
      <c r="O131" s="1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</row>
    <row r="132" spans="1:28" ht="12.75" customHeight="1">
      <c r="A132" s="364">
        <v>19</v>
      </c>
      <c r="B132" s="146">
        <v>6480</v>
      </c>
      <c r="C132" s="146">
        <v>6480</v>
      </c>
      <c r="D132" s="146">
        <v>6580</v>
      </c>
      <c r="E132" s="146">
        <v>6640</v>
      </c>
      <c r="F132" s="146">
        <v>6710</v>
      </c>
      <c r="G132" s="146">
        <v>6720</v>
      </c>
      <c r="H132" s="146">
        <v>6720</v>
      </c>
      <c r="I132" s="146">
        <v>6720</v>
      </c>
      <c r="J132" s="146">
        <v>6720</v>
      </c>
      <c r="K132" s="146">
        <v>6720</v>
      </c>
      <c r="L132" s="146">
        <v>6720</v>
      </c>
      <c r="M132" s="146">
        <v>6720</v>
      </c>
      <c r="N132" s="146">
        <v>6720</v>
      </c>
      <c r="O132" s="1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</row>
    <row r="133" spans="1:28" ht="12.75" customHeight="1">
      <c r="A133" s="364">
        <v>18</v>
      </c>
      <c r="B133" s="146">
        <v>6480</v>
      </c>
      <c r="C133" s="146">
        <v>6480</v>
      </c>
      <c r="D133" s="146">
        <v>6580</v>
      </c>
      <c r="E133" s="146">
        <v>6640</v>
      </c>
      <c r="F133" s="146">
        <v>6710</v>
      </c>
      <c r="G133" s="146">
        <v>6720</v>
      </c>
      <c r="H133" s="146">
        <v>6720</v>
      </c>
      <c r="I133" s="146">
        <v>6720</v>
      </c>
      <c r="J133" s="146">
        <v>6720</v>
      </c>
      <c r="K133" s="146">
        <v>6720</v>
      </c>
      <c r="L133" s="146">
        <v>6720</v>
      </c>
      <c r="M133" s="146">
        <v>6720</v>
      </c>
      <c r="N133" s="146">
        <v>6720</v>
      </c>
      <c r="O133" s="1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</row>
    <row r="134" spans="1:28" ht="12.75" customHeight="1">
      <c r="A134" s="364">
        <v>17</v>
      </c>
      <c r="B134" s="146">
        <v>6480</v>
      </c>
      <c r="C134" s="146">
        <v>6480</v>
      </c>
      <c r="D134" s="146">
        <v>6580</v>
      </c>
      <c r="E134" s="146">
        <v>6640</v>
      </c>
      <c r="F134" s="146">
        <v>6710</v>
      </c>
      <c r="G134" s="146">
        <v>6720</v>
      </c>
      <c r="H134" s="146">
        <v>6720</v>
      </c>
      <c r="I134" s="146">
        <v>6720</v>
      </c>
      <c r="J134" s="146">
        <v>6720</v>
      </c>
      <c r="K134" s="146">
        <v>6720</v>
      </c>
      <c r="L134" s="146">
        <v>6720</v>
      </c>
      <c r="M134" s="146">
        <v>6720</v>
      </c>
      <c r="N134" s="146">
        <v>6720</v>
      </c>
      <c r="O134" s="1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</row>
    <row r="135" spans="1:28" ht="12.75" customHeight="1">
      <c r="A135" s="364">
        <v>16</v>
      </c>
      <c r="B135" s="146">
        <v>6480</v>
      </c>
      <c r="C135" s="146">
        <v>6480</v>
      </c>
      <c r="D135" s="146">
        <v>6580</v>
      </c>
      <c r="E135" s="146">
        <v>6640</v>
      </c>
      <c r="F135" s="146">
        <v>6710</v>
      </c>
      <c r="G135" s="146">
        <v>6720</v>
      </c>
      <c r="H135" s="146">
        <v>6720</v>
      </c>
      <c r="I135" s="146">
        <v>6720</v>
      </c>
      <c r="J135" s="146">
        <v>6720</v>
      </c>
      <c r="K135" s="146">
        <v>6720</v>
      </c>
      <c r="L135" s="146">
        <v>6720</v>
      </c>
      <c r="M135" s="146">
        <v>6720</v>
      </c>
      <c r="N135" s="146">
        <v>6720</v>
      </c>
      <c r="O135" s="1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</row>
    <row r="136" spans="1:28" ht="12.75" customHeight="1">
      <c r="A136" s="364">
        <v>15</v>
      </c>
      <c r="B136" s="146">
        <v>6600</v>
      </c>
      <c r="C136" s="146">
        <v>6600</v>
      </c>
      <c r="D136" s="146">
        <v>6680</v>
      </c>
      <c r="E136" s="146">
        <v>6750</v>
      </c>
      <c r="F136" s="146">
        <v>6800</v>
      </c>
      <c r="G136" s="146">
        <v>6800</v>
      </c>
      <c r="H136" s="146">
        <v>6800</v>
      </c>
      <c r="I136" s="146">
        <v>6800</v>
      </c>
      <c r="J136" s="146">
        <v>6800</v>
      </c>
      <c r="K136" s="146">
        <v>6800</v>
      </c>
      <c r="L136" s="146">
        <v>6800</v>
      </c>
      <c r="M136" s="146">
        <v>6800</v>
      </c>
      <c r="N136" s="6">
        <v>6800</v>
      </c>
      <c r="O136" s="1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</row>
    <row r="137" spans="1:28" ht="12.75" customHeight="1">
      <c r="A137" s="364">
        <v>14</v>
      </c>
      <c r="B137" s="146">
        <v>6600</v>
      </c>
      <c r="C137" s="146">
        <v>6600</v>
      </c>
      <c r="D137" s="146">
        <v>6680</v>
      </c>
      <c r="E137" s="146">
        <v>6750</v>
      </c>
      <c r="F137" s="146">
        <v>6800</v>
      </c>
      <c r="G137" s="146">
        <v>6800</v>
      </c>
      <c r="H137" s="146">
        <v>6800</v>
      </c>
      <c r="I137" s="146">
        <v>6800</v>
      </c>
      <c r="J137" s="146">
        <v>6800</v>
      </c>
      <c r="K137" s="146">
        <v>6800</v>
      </c>
      <c r="L137" s="146">
        <v>6800</v>
      </c>
      <c r="M137" s="146">
        <v>6800</v>
      </c>
      <c r="N137" s="6">
        <v>6800</v>
      </c>
      <c r="O137" s="1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</row>
    <row r="138" spans="1:28" ht="12.75" customHeight="1">
      <c r="A138" s="364">
        <v>13</v>
      </c>
      <c r="B138" s="146">
        <v>6600</v>
      </c>
      <c r="C138" s="146">
        <v>6600</v>
      </c>
      <c r="D138" s="146">
        <v>6680</v>
      </c>
      <c r="E138" s="146">
        <v>6750</v>
      </c>
      <c r="F138" s="146">
        <v>6800</v>
      </c>
      <c r="G138" s="146">
        <v>6800</v>
      </c>
      <c r="H138" s="146">
        <v>6800</v>
      </c>
      <c r="I138" s="146">
        <v>6800</v>
      </c>
      <c r="J138" s="146">
        <v>6800</v>
      </c>
      <c r="K138" s="146">
        <v>6800</v>
      </c>
      <c r="L138" s="146">
        <v>6800</v>
      </c>
      <c r="M138" s="146">
        <v>6800</v>
      </c>
      <c r="N138" s="6">
        <v>6800</v>
      </c>
      <c r="O138" s="1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</row>
    <row r="139" spans="1:28" ht="12.75" customHeight="1">
      <c r="A139" s="364">
        <v>12</v>
      </c>
      <c r="B139" s="146">
        <v>6600</v>
      </c>
      <c r="C139" s="146">
        <v>6600</v>
      </c>
      <c r="D139" s="146">
        <v>6680</v>
      </c>
      <c r="E139" s="146">
        <v>6750</v>
      </c>
      <c r="F139" s="146">
        <v>6800</v>
      </c>
      <c r="G139" s="146">
        <v>6800</v>
      </c>
      <c r="H139" s="146">
        <v>6800</v>
      </c>
      <c r="I139" s="146">
        <v>6800</v>
      </c>
      <c r="J139" s="146">
        <v>6800</v>
      </c>
      <c r="K139" s="146">
        <v>6800</v>
      </c>
      <c r="L139" s="146">
        <v>6800</v>
      </c>
      <c r="M139" s="146">
        <v>6800</v>
      </c>
      <c r="N139" s="6">
        <v>6800</v>
      </c>
      <c r="O139" s="1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</row>
    <row r="140" spans="1:28" ht="12.75" customHeight="1">
      <c r="A140" s="364">
        <v>11</v>
      </c>
      <c r="B140" s="146">
        <v>6600</v>
      </c>
      <c r="C140" s="146">
        <v>6600</v>
      </c>
      <c r="D140" s="146">
        <v>6680</v>
      </c>
      <c r="E140" s="146">
        <v>6750</v>
      </c>
      <c r="F140" s="146">
        <v>6800</v>
      </c>
      <c r="G140" s="146">
        <v>6800</v>
      </c>
      <c r="H140" s="146">
        <v>6800</v>
      </c>
      <c r="I140" s="146">
        <v>6800</v>
      </c>
      <c r="J140" s="146">
        <v>6800</v>
      </c>
      <c r="K140" s="146">
        <v>6800</v>
      </c>
      <c r="L140" s="146">
        <v>6800</v>
      </c>
      <c r="M140" s="146">
        <v>6800</v>
      </c>
      <c r="N140" s="6">
        <v>6800</v>
      </c>
      <c r="O140" s="1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</row>
    <row r="141" spans="1:28" ht="12.75" customHeight="1">
      <c r="A141" s="364">
        <v>10</v>
      </c>
      <c r="B141" s="146">
        <v>6725</v>
      </c>
      <c r="C141" s="146">
        <v>6725</v>
      </c>
      <c r="D141" s="146">
        <v>6800</v>
      </c>
      <c r="E141" s="146">
        <v>6800</v>
      </c>
      <c r="F141" s="146">
        <v>6800</v>
      </c>
      <c r="G141" s="146">
        <v>6800</v>
      </c>
      <c r="H141" s="146">
        <v>6800</v>
      </c>
      <c r="I141" s="146">
        <v>6800</v>
      </c>
      <c r="J141" s="146">
        <v>6800</v>
      </c>
      <c r="K141" s="146">
        <v>6800</v>
      </c>
      <c r="L141" s="146">
        <v>6800</v>
      </c>
      <c r="M141" s="146">
        <v>6800</v>
      </c>
      <c r="N141" s="6">
        <v>6800</v>
      </c>
      <c r="O141" s="1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</row>
    <row r="142" spans="1:28" ht="12.75" customHeight="1">
      <c r="A142" s="364">
        <v>9</v>
      </c>
      <c r="B142" s="146">
        <v>6725</v>
      </c>
      <c r="C142" s="146">
        <v>6725</v>
      </c>
      <c r="D142" s="146">
        <v>6800</v>
      </c>
      <c r="E142" s="146">
        <v>6800</v>
      </c>
      <c r="F142" s="146">
        <v>6800</v>
      </c>
      <c r="G142" s="146">
        <v>6800</v>
      </c>
      <c r="H142" s="146">
        <v>6800</v>
      </c>
      <c r="I142" s="146">
        <v>6800</v>
      </c>
      <c r="J142" s="146">
        <v>6800</v>
      </c>
      <c r="K142" s="146">
        <v>6800</v>
      </c>
      <c r="L142" s="146">
        <v>6800</v>
      </c>
      <c r="M142" s="146">
        <v>6800</v>
      </c>
      <c r="N142" s="6">
        <v>6800</v>
      </c>
      <c r="O142" s="1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</row>
    <row r="143" spans="1:28" ht="12.75" customHeight="1">
      <c r="A143" s="364">
        <v>8</v>
      </c>
      <c r="B143" s="146">
        <v>6725</v>
      </c>
      <c r="C143" s="146">
        <v>6725</v>
      </c>
      <c r="D143" s="146">
        <v>6800</v>
      </c>
      <c r="E143" s="146">
        <v>6800</v>
      </c>
      <c r="F143" s="146">
        <v>6800</v>
      </c>
      <c r="G143" s="146">
        <v>6800</v>
      </c>
      <c r="H143" s="146">
        <v>6800</v>
      </c>
      <c r="I143" s="146">
        <v>6800</v>
      </c>
      <c r="J143" s="146">
        <v>6800</v>
      </c>
      <c r="K143" s="146">
        <v>6800</v>
      </c>
      <c r="L143" s="146">
        <v>6800</v>
      </c>
      <c r="M143" s="146">
        <v>6800</v>
      </c>
      <c r="N143" s="6">
        <v>6800</v>
      </c>
      <c r="O143" s="1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</row>
    <row r="144" spans="1:28" ht="12.75" customHeight="1">
      <c r="A144" s="364">
        <v>7</v>
      </c>
      <c r="B144" s="146">
        <v>6725</v>
      </c>
      <c r="C144" s="146">
        <v>6725</v>
      </c>
      <c r="D144" s="146">
        <v>6800</v>
      </c>
      <c r="E144" s="146">
        <v>6800</v>
      </c>
      <c r="F144" s="146">
        <v>6800</v>
      </c>
      <c r="G144" s="146">
        <v>6800</v>
      </c>
      <c r="H144" s="146">
        <v>6800</v>
      </c>
      <c r="I144" s="146">
        <v>6800</v>
      </c>
      <c r="J144" s="146">
        <v>6800</v>
      </c>
      <c r="K144" s="146">
        <v>6800</v>
      </c>
      <c r="L144" s="146">
        <v>6800</v>
      </c>
      <c r="M144" s="146">
        <v>6800</v>
      </c>
      <c r="N144" s="6">
        <v>6800</v>
      </c>
      <c r="O144" s="1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</row>
    <row r="145" spans="1:28" ht="12.75" customHeight="1">
      <c r="A145" s="364">
        <v>6</v>
      </c>
      <c r="B145" s="146">
        <v>6725</v>
      </c>
      <c r="C145" s="146">
        <v>6725</v>
      </c>
      <c r="D145" s="146">
        <v>6800</v>
      </c>
      <c r="E145" s="146">
        <v>6800</v>
      </c>
      <c r="F145" s="146">
        <v>6800</v>
      </c>
      <c r="G145" s="146">
        <v>6800</v>
      </c>
      <c r="H145" s="146">
        <v>6800</v>
      </c>
      <c r="I145" s="146">
        <v>6800</v>
      </c>
      <c r="J145" s="146">
        <v>6800</v>
      </c>
      <c r="K145" s="146">
        <v>6800</v>
      </c>
      <c r="L145" s="146">
        <v>6800</v>
      </c>
      <c r="M145" s="146">
        <v>6800</v>
      </c>
      <c r="N145" s="6">
        <v>6800</v>
      </c>
      <c r="O145" s="1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</row>
    <row r="146" spans="1:28" ht="12.75" customHeight="1">
      <c r="A146" s="364">
        <v>5</v>
      </c>
      <c r="B146" s="146">
        <v>6725</v>
      </c>
      <c r="C146" s="146">
        <v>6725</v>
      </c>
      <c r="D146" s="146">
        <v>6800</v>
      </c>
      <c r="E146" s="146">
        <v>6800</v>
      </c>
      <c r="F146" s="146">
        <v>6800</v>
      </c>
      <c r="G146" s="146">
        <v>6800</v>
      </c>
      <c r="H146" s="146">
        <v>6800</v>
      </c>
      <c r="I146" s="146">
        <v>6800</v>
      </c>
      <c r="J146" s="146">
        <v>6800</v>
      </c>
      <c r="K146" s="146">
        <v>6800</v>
      </c>
      <c r="L146" s="146">
        <v>6800</v>
      </c>
      <c r="M146" s="146">
        <v>6800</v>
      </c>
      <c r="N146" s="6">
        <v>6800</v>
      </c>
      <c r="O146" s="1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</row>
    <row r="147" spans="1:28" ht="12.75" customHeight="1">
      <c r="A147" s="364">
        <v>4</v>
      </c>
      <c r="B147" s="146">
        <v>6725</v>
      </c>
      <c r="C147" s="146">
        <v>6725</v>
      </c>
      <c r="D147" s="146">
        <v>6800</v>
      </c>
      <c r="E147" s="146">
        <v>6800</v>
      </c>
      <c r="F147" s="146">
        <v>6800</v>
      </c>
      <c r="G147" s="146">
        <v>6800</v>
      </c>
      <c r="H147" s="146">
        <v>6800</v>
      </c>
      <c r="I147" s="146">
        <v>6800</v>
      </c>
      <c r="J147" s="146">
        <v>6800</v>
      </c>
      <c r="K147" s="146">
        <v>6800</v>
      </c>
      <c r="L147" s="146">
        <v>6800</v>
      </c>
      <c r="M147" s="146">
        <v>6800</v>
      </c>
      <c r="N147" s="6">
        <v>6800</v>
      </c>
      <c r="O147" s="1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</row>
    <row r="148" spans="1:28" ht="12.75" customHeight="1">
      <c r="A148" s="364">
        <v>3</v>
      </c>
      <c r="B148" s="146">
        <v>6725</v>
      </c>
      <c r="C148" s="146">
        <v>6725</v>
      </c>
      <c r="D148" s="146">
        <v>6800</v>
      </c>
      <c r="E148" s="146">
        <v>6800</v>
      </c>
      <c r="F148" s="146">
        <v>6800</v>
      </c>
      <c r="G148" s="146">
        <v>6800</v>
      </c>
      <c r="H148" s="146">
        <v>6800</v>
      </c>
      <c r="I148" s="146">
        <v>6800</v>
      </c>
      <c r="J148" s="146">
        <v>6800</v>
      </c>
      <c r="K148" s="146">
        <v>6800</v>
      </c>
      <c r="L148" s="146">
        <v>6800</v>
      </c>
      <c r="M148" s="146">
        <v>6800</v>
      </c>
      <c r="N148" s="6">
        <v>6800</v>
      </c>
      <c r="O148" s="1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</row>
    <row r="149" spans="1:28" ht="12.75" customHeight="1">
      <c r="A149" s="364">
        <v>2</v>
      </c>
      <c r="B149" s="146">
        <v>6725</v>
      </c>
      <c r="C149" s="146">
        <v>6725</v>
      </c>
      <c r="D149" s="146">
        <v>6800</v>
      </c>
      <c r="E149" s="146">
        <v>6800</v>
      </c>
      <c r="F149" s="146">
        <v>6800</v>
      </c>
      <c r="G149" s="146">
        <v>6800</v>
      </c>
      <c r="H149" s="146">
        <v>6800</v>
      </c>
      <c r="I149" s="146">
        <v>6800</v>
      </c>
      <c r="J149" s="146">
        <v>6800</v>
      </c>
      <c r="K149" s="146">
        <v>6800</v>
      </c>
      <c r="L149" s="146">
        <v>6800</v>
      </c>
      <c r="M149" s="146">
        <v>6800</v>
      </c>
      <c r="N149" s="6">
        <v>6800</v>
      </c>
      <c r="O149" s="1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</row>
    <row r="150" spans="1:28" ht="12.75" customHeight="1">
      <c r="A150" s="364">
        <v>1</v>
      </c>
      <c r="B150" s="146">
        <v>6725</v>
      </c>
      <c r="C150" s="146">
        <v>6725</v>
      </c>
      <c r="D150" s="146">
        <v>6800</v>
      </c>
      <c r="E150" s="146">
        <v>6800</v>
      </c>
      <c r="F150" s="146">
        <v>6800</v>
      </c>
      <c r="G150" s="146">
        <v>6800</v>
      </c>
      <c r="H150" s="146">
        <v>6800</v>
      </c>
      <c r="I150" s="146">
        <v>6800</v>
      </c>
      <c r="J150" s="146">
        <v>6800</v>
      </c>
      <c r="K150" s="146">
        <v>6800</v>
      </c>
      <c r="L150" s="146">
        <v>6800</v>
      </c>
      <c r="M150" s="146">
        <v>6800</v>
      </c>
      <c r="N150" s="6">
        <v>6800</v>
      </c>
      <c r="O150" s="1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</row>
    <row r="151" spans="1:28" ht="12.75" customHeight="1">
      <c r="A151" s="364">
        <v>0</v>
      </c>
      <c r="B151" s="146">
        <v>6725</v>
      </c>
      <c r="C151" s="146">
        <v>6725</v>
      </c>
      <c r="D151" s="146">
        <v>6800</v>
      </c>
      <c r="E151" s="146">
        <v>6800</v>
      </c>
      <c r="F151" s="146">
        <v>6800</v>
      </c>
      <c r="G151" s="146">
        <v>6800</v>
      </c>
      <c r="H151" s="146">
        <v>6800</v>
      </c>
      <c r="I151" s="146">
        <v>6800</v>
      </c>
      <c r="J151" s="146">
        <v>6800</v>
      </c>
      <c r="K151" s="146">
        <v>6800</v>
      </c>
      <c r="L151" s="146">
        <v>6800</v>
      </c>
      <c r="M151" s="146">
        <v>6800</v>
      </c>
      <c r="N151" s="6">
        <v>6800</v>
      </c>
      <c r="O151" s="1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</row>
    <row r="152" spans="1:28" ht="12.75" customHeight="1">
      <c r="A152" s="364">
        <v>-1</v>
      </c>
      <c r="B152" s="146">
        <v>6725</v>
      </c>
      <c r="C152" s="146">
        <v>6725</v>
      </c>
      <c r="D152" s="146">
        <v>6800</v>
      </c>
      <c r="E152" s="146">
        <v>6800</v>
      </c>
      <c r="F152" s="146">
        <v>6800</v>
      </c>
      <c r="G152" s="146">
        <v>6800</v>
      </c>
      <c r="H152" s="146">
        <v>6800</v>
      </c>
      <c r="I152" s="146">
        <v>6800</v>
      </c>
      <c r="J152" s="146">
        <v>6800</v>
      </c>
      <c r="K152" s="146">
        <v>6800</v>
      </c>
      <c r="L152" s="146">
        <v>6800</v>
      </c>
      <c r="M152" s="146">
        <v>6800</v>
      </c>
      <c r="N152" s="6">
        <v>6800</v>
      </c>
      <c r="O152" s="1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</row>
    <row r="153" spans="1:28" ht="12.75" customHeight="1">
      <c r="A153" s="364">
        <v>-2</v>
      </c>
      <c r="B153" s="146">
        <v>6725</v>
      </c>
      <c r="C153" s="146">
        <v>6725</v>
      </c>
      <c r="D153" s="146">
        <v>6800</v>
      </c>
      <c r="E153" s="146">
        <v>6800</v>
      </c>
      <c r="F153" s="146">
        <v>6800</v>
      </c>
      <c r="G153" s="146">
        <v>6800</v>
      </c>
      <c r="H153" s="146">
        <v>6800</v>
      </c>
      <c r="I153" s="146">
        <v>6800</v>
      </c>
      <c r="J153" s="146">
        <v>6800</v>
      </c>
      <c r="K153" s="146">
        <v>6800</v>
      </c>
      <c r="L153" s="146">
        <v>6800</v>
      </c>
      <c r="M153" s="146">
        <v>6800</v>
      </c>
      <c r="N153" s="6">
        <v>6800</v>
      </c>
      <c r="O153" s="1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</row>
    <row r="154" spans="1:28" ht="12.75" customHeight="1">
      <c r="A154" s="364">
        <v>-3</v>
      </c>
      <c r="B154" s="146">
        <v>6725</v>
      </c>
      <c r="C154" s="146">
        <v>6725</v>
      </c>
      <c r="D154" s="146">
        <v>6800</v>
      </c>
      <c r="E154" s="146">
        <v>6800</v>
      </c>
      <c r="F154" s="146">
        <v>6800</v>
      </c>
      <c r="G154" s="146">
        <v>6800</v>
      </c>
      <c r="H154" s="146">
        <v>6800</v>
      </c>
      <c r="I154" s="146">
        <v>6800</v>
      </c>
      <c r="J154" s="146">
        <v>6800</v>
      </c>
      <c r="K154" s="146">
        <v>6800</v>
      </c>
      <c r="L154" s="146">
        <v>6800</v>
      </c>
      <c r="M154" s="146">
        <v>6800</v>
      </c>
      <c r="N154" s="6">
        <v>6800</v>
      </c>
      <c r="O154" s="1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</row>
    <row r="155" spans="1:28" ht="12.75" customHeight="1">
      <c r="A155" s="364">
        <v>-4</v>
      </c>
      <c r="B155" s="146">
        <v>6725</v>
      </c>
      <c r="C155" s="146">
        <v>6725</v>
      </c>
      <c r="D155" s="146">
        <v>6800</v>
      </c>
      <c r="E155" s="146">
        <v>6800</v>
      </c>
      <c r="F155" s="146">
        <v>6800</v>
      </c>
      <c r="G155" s="146">
        <v>6800</v>
      </c>
      <c r="H155" s="146">
        <v>6800</v>
      </c>
      <c r="I155" s="146">
        <v>6800</v>
      </c>
      <c r="J155" s="146">
        <v>6800</v>
      </c>
      <c r="K155" s="146">
        <v>6800</v>
      </c>
      <c r="L155" s="146">
        <v>6800</v>
      </c>
      <c r="M155" s="146">
        <v>6800</v>
      </c>
      <c r="N155" s="6">
        <v>6800</v>
      </c>
      <c r="O155" s="1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</row>
    <row r="156" spans="1:28" ht="12.75" customHeight="1">
      <c r="A156" s="364">
        <v>-5</v>
      </c>
      <c r="B156" s="146">
        <v>6725</v>
      </c>
      <c r="C156" s="146">
        <v>6725</v>
      </c>
      <c r="D156" s="146">
        <v>6800</v>
      </c>
      <c r="E156" s="146">
        <v>6800</v>
      </c>
      <c r="F156" s="146">
        <v>6800</v>
      </c>
      <c r="G156" s="146">
        <v>6800</v>
      </c>
      <c r="H156" s="146">
        <v>6800</v>
      </c>
      <c r="I156" s="146">
        <v>6800</v>
      </c>
      <c r="J156" s="146">
        <v>6800</v>
      </c>
      <c r="K156" s="146">
        <v>6800</v>
      </c>
      <c r="L156" s="146">
        <v>6800</v>
      </c>
      <c r="M156" s="146">
        <v>6800</v>
      </c>
      <c r="N156" s="6">
        <v>6800</v>
      </c>
      <c r="O156" s="1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</row>
    <row r="157" spans="1:28" ht="12.75" customHeight="1">
      <c r="A157" s="364">
        <v>-6</v>
      </c>
      <c r="B157" s="146">
        <v>6725</v>
      </c>
      <c r="C157" s="146">
        <v>6725</v>
      </c>
      <c r="D157" s="146">
        <v>6800</v>
      </c>
      <c r="E157" s="146">
        <v>6800</v>
      </c>
      <c r="F157" s="146">
        <v>6800</v>
      </c>
      <c r="G157" s="146">
        <v>6800</v>
      </c>
      <c r="H157" s="146">
        <v>6800</v>
      </c>
      <c r="I157" s="146">
        <v>6800</v>
      </c>
      <c r="J157" s="146">
        <v>6800</v>
      </c>
      <c r="K157" s="146">
        <v>6800</v>
      </c>
      <c r="L157" s="146">
        <v>6800</v>
      </c>
      <c r="M157" s="146">
        <v>6800</v>
      </c>
      <c r="N157" s="6">
        <v>6800</v>
      </c>
      <c r="O157" s="1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</row>
    <row r="158" spans="1:28" ht="12.75" customHeight="1">
      <c r="A158" s="364">
        <v>-7</v>
      </c>
      <c r="B158" s="146">
        <v>6725</v>
      </c>
      <c r="C158" s="146">
        <v>6725</v>
      </c>
      <c r="D158" s="146">
        <v>6800</v>
      </c>
      <c r="E158" s="146">
        <v>6800</v>
      </c>
      <c r="F158" s="146">
        <v>6800</v>
      </c>
      <c r="G158" s="146">
        <v>6800</v>
      </c>
      <c r="H158" s="146">
        <v>6800</v>
      </c>
      <c r="I158" s="146">
        <v>6800</v>
      </c>
      <c r="J158" s="146">
        <v>6800</v>
      </c>
      <c r="K158" s="146">
        <v>6800</v>
      </c>
      <c r="L158" s="146">
        <v>6800</v>
      </c>
      <c r="M158" s="146">
        <v>6800</v>
      </c>
      <c r="N158" s="6">
        <v>6800</v>
      </c>
      <c r="O158" s="1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</row>
    <row r="159" spans="1:28" ht="12.75" customHeight="1">
      <c r="A159" s="364">
        <v>-8</v>
      </c>
      <c r="B159" s="146">
        <v>6725</v>
      </c>
      <c r="C159" s="146">
        <v>6725</v>
      </c>
      <c r="D159" s="146">
        <v>6800</v>
      </c>
      <c r="E159" s="146">
        <v>6800</v>
      </c>
      <c r="F159" s="146">
        <v>6800</v>
      </c>
      <c r="G159" s="146">
        <v>6800</v>
      </c>
      <c r="H159" s="146">
        <v>6800</v>
      </c>
      <c r="I159" s="146">
        <v>6800</v>
      </c>
      <c r="J159" s="146">
        <v>6800</v>
      </c>
      <c r="K159" s="146">
        <v>6800</v>
      </c>
      <c r="L159" s="146">
        <v>6800</v>
      </c>
      <c r="M159" s="146">
        <v>6800</v>
      </c>
      <c r="N159" s="6">
        <v>6800</v>
      </c>
      <c r="O159" s="1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</row>
    <row r="160" spans="1:28" ht="12.75" customHeight="1">
      <c r="A160" s="364">
        <v>-9</v>
      </c>
      <c r="B160" s="146">
        <v>6725</v>
      </c>
      <c r="C160" s="146">
        <v>6725</v>
      </c>
      <c r="D160" s="146">
        <v>6800</v>
      </c>
      <c r="E160" s="146">
        <v>6800</v>
      </c>
      <c r="F160" s="146">
        <v>6800</v>
      </c>
      <c r="G160" s="146">
        <v>6800</v>
      </c>
      <c r="H160" s="146">
        <v>6800</v>
      </c>
      <c r="I160" s="146">
        <v>6800</v>
      </c>
      <c r="J160" s="146">
        <v>6800</v>
      </c>
      <c r="K160" s="146">
        <v>6800</v>
      </c>
      <c r="L160" s="146">
        <v>6800</v>
      </c>
      <c r="M160" s="146">
        <v>6800</v>
      </c>
      <c r="N160" s="6">
        <v>6800</v>
      </c>
      <c r="O160" s="1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</row>
    <row r="161" spans="1:28" ht="12.75" customHeight="1">
      <c r="A161" s="364">
        <v>-10</v>
      </c>
      <c r="B161" s="146">
        <v>6725</v>
      </c>
      <c r="C161" s="146">
        <v>6725</v>
      </c>
      <c r="D161" s="146">
        <v>6800</v>
      </c>
      <c r="E161" s="146">
        <v>6800</v>
      </c>
      <c r="F161" s="146">
        <v>6800</v>
      </c>
      <c r="G161" s="146">
        <v>6800</v>
      </c>
      <c r="H161" s="146">
        <v>6800</v>
      </c>
      <c r="I161" s="146">
        <v>6800</v>
      </c>
      <c r="J161" s="146">
        <v>6800</v>
      </c>
      <c r="K161" s="146">
        <v>6800</v>
      </c>
      <c r="L161" s="146">
        <v>6800</v>
      </c>
      <c r="M161" s="146">
        <v>6800</v>
      </c>
      <c r="N161" s="6">
        <v>6800</v>
      </c>
      <c r="O161" s="1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</row>
    <row r="162" spans="1:28" ht="12.75" customHeight="1">
      <c r="A162" s="364">
        <v>-11</v>
      </c>
      <c r="B162" s="146">
        <v>6725</v>
      </c>
      <c r="C162" s="146">
        <v>6725</v>
      </c>
      <c r="D162" s="146">
        <v>6800</v>
      </c>
      <c r="E162" s="146">
        <v>6800</v>
      </c>
      <c r="F162" s="146">
        <v>6800</v>
      </c>
      <c r="G162" s="146">
        <v>6800</v>
      </c>
      <c r="H162" s="146">
        <v>6800</v>
      </c>
      <c r="I162" s="146">
        <v>6800</v>
      </c>
      <c r="J162" s="146">
        <v>6800</v>
      </c>
      <c r="K162" s="146">
        <v>6800</v>
      </c>
      <c r="L162" s="146">
        <v>6800</v>
      </c>
      <c r="M162" s="146">
        <v>6800</v>
      </c>
      <c r="N162" s="6">
        <v>6800</v>
      </c>
      <c r="O162" s="1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</row>
    <row r="163" spans="1:28" ht="12.75" customHeight="1">
      <c r="A163" s="364">
        <v>-12</v>
      </c>
      <c r="B163" s="146">
        <v>6725</v>
      </c>
      <c r="C163" s="146">
        <v>6725</v>
      </c>
      <c r="D163" s="146">
        <v>6800</v>
      </c>
      <c r="E163" s="146">
        <v>6800</v>
      </c>
      <c r="F163" s="146">
        <v>6800</v>
      </c>
      <c r="G163" s="146">
        <v>6800</v>
      </c>
      <c r="H163" s="146">
        <v>6800</v>
      </c>
      <c r="I163" s="146">
        <v>6800</v>
      </c>
      <c r="J163" s="146">
        <v>6800</v>
      </c>
      <c r="K163" s="146">
        <v>6800</v>
      </c>
      <c r="L163" s="146">
        <v>6800</v>
      </c>
      <c r="M163" s="146">
        <v>6800</v>
      </c>
      <c r="N163" s="6">
        <v>6800</v>
      </c>
      <c r="O163" s="1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</row>
    <row r="164" spans="1:28" ht="12.75" customHeight="1">
      <c r="A164" s="364">
        <v>-13</v>
      </c>
      <c r="B164" s="146">
        <v>6725</v>
      </c>
      <c r="C164" s="146">
        <v>6725</v>
      </c>
      <c r="D164" s="146">
        <v>6800</v>
      </c>
      <c r="E164" s="146">
        <v>6800</v>
      </c>
      <c r="F164" s="146">
        <v>6800</v>
      </c>
      <c r="G164" s="146">
        <v>6800</v>
      </c>
      <c r="H164" s="146">
        <v>6800</v>
      </c>
      <c r="I164" s="146">
        <v>6800</v>
      </c>
      <c r="J164" s="146">
        <v>6800</v>
      </c>
      <c r="K164" s="146">
        <v>6800</v>
      </c>
      <c r="L164" s="146">
        <v>6800</v>
      </c>
      <c r="M164" s="146">
        <v>6800</v>
      </c>
      <c r="N164" s="6">
        <v>6800</v>
      </c>
      <c r="O164" s="1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</row>
    <row r="165" spans="1:28" ht="12.75" customHeight="1">
      <c r="A165" s="364">
        <v>-14</v>
      </c>
      <c r="B165" s="146">
        <v>6725</v>
      </c>
      <c r="C165" s="146">
        <v>6725</v>
      </c>
      <c r="D165" s="146">
        <v>6800</v>
      </c>
      <c r="E165" s="146">
        <v>6800</v>
      </c>
      <c r="F165" s="146">
        <v>6800</v>
      </c>
      <c r="G165" s="146">
        <v>6800</v>
      </c>
      <c r="H165" s="146">
        <v>6800</v>
      </c>
      <c r="I165" s="146">
        <v>6800</v>
      </c>
      <c r="J165" s="146">
        <v>6800</v>
      </c>
      <c r="K165" s="146">
        <v>6800</v>
      </c>
      <c r="L165" s="146">
        <v>6800</v>
      </c>
      <c r="M165" s="146">
        <v>6800</v>
      </c>
      <c r="N165" s="6">
        <v>6800</v>
      </c>
      <c r="O165" s="1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</row>
    <row r="166" spans="1:28" ht="12.75" customHeight="1">
      <c r="A166" s="364">
        <v>-15</v>
      </c>
      <c r="B166" s="146">
        <v>6725</v>
      </c>
      <c r="C166" s="146">
        <v>6725</v>
      </c>
      <c r="D166" s="146">
        <v>6800</v>
      </c>
      <c r="E166" s="146">
        <v>6800</v>
      </c>
      <c r="F166" s="146">
        <v>6800</v>
      </c>
      <c r="G166" s="146">
        <v>6800</v>
      </c>
      <c r="H166" s="146">
        <v>6800</v>
      </c>
      <c r="I166" s="146">
        <v>6800</v>
      </c>
      <c r="J166" s="146">
        <v>6800</v>
      </c>
      <c r="K166" s="146">
        <v>6800</v>
      </c>
      <c r="L166" s="146">
        <v>6800</v>
      </c>
      <c r="M166" s="146">
        <v>6800</v>
      </c>
      <c r="N166" s="6">
        <v>6800</v>
      </c>
      <c r="O166" s="1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</row>
    <row r="167" spans="1:28" ht="12.75" customHeight="1">
      <c r="A167" s="364">
        <v>-16</v>
      </c>
      <c r="B167" s="146">
        <v>6725</v>
      </c>
      <c r="C167" s="146">
        <v>6725</v>
      </c>
      <c r="D167" s="146">
        <v>6800</v>
      </c>
      <c r="E167" s="146">
        <v>6800</v>
      </c>
      <c r="F167" s="146">
        <v>6800</v>
      </c>
      <c r="G167" s="146">
        <v>6800</v>
      </c>
      <c r="H167" s="146">
        <v>6800</v>
      </c>
      <c r="I167" s="146">
        <v>6800</v>
      </c>
      <c r="J167" s="146">
        <v>6800</v>
      </c>
      <c r="K167" s="146">
        <v>6800</v>
      </c>
      <c r="L167" s="146">
        <v>6800</v>
      </c>
      <c r="M167" s="146">
        <v>6800</v>
      </c>
      <c r="N167" s="6">
        <v>6800</v>
      </c>
      <c r="O167" s="1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</row>
    <row r="168" spans="1:28" ht="12.75" customHeight="1">
      <c r="A168" s="364">
        <v>-17</v>
      </c>
      <c r="B168" s="146">
        <v>6725</v>
      </c>
      <c r="C168" s="146">
        <v>6725</v>
      </c>
      <c r="D168" s="146">
        <v>6800</v>
      </c>
      <c r="E168" s="146">
        <v>6800</v>
      </c>
      <c r="F168" s="146">
        <v>6800</v>
      </c>
      <c r="G168" s="146">
        <v>6800</v>
      </c>
      <c r="H168" s="146">
        <v>6800</v>
      </c>
      <c r="I168" s="146">
        <v>6800</v>
      </c>
      <c r="J168" s="146">
        <v>6800</v>
      </c>
      <c r="K168" s="146">
        <v>6800</v>
      </c>
      <c r="L168" s="146">
        <v>6800</v>
      </c>
      <c r="M168" s="146">
        <v>6800</v>
      </c>
      <c r="N168" s="6">
        <v>6800</v>
      </c>
      <c r="O168" s="1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</row>
    <row r="169" spans="1:28" ht="12.75" customHeight="1">
      <c r="A169" s="364">
        <v>-18</v>
      </c>
      <c r="B169" s="146">
        <v>6725</v>
      </c>
      <c r="C169" s="146">
        <v>6725</v>
      </c>
      <c r="D169" s="146">
        <v>6800</v>
      </c>
      <c r="E169" s="146">
        <v>6800</v>
      </c>
      <c r="F169" s="146">
        <v>6800</v>
      </c>
      <c r="G169" s="146">
        <v>6800</v>
      </c>
      <c r="H169" s="146">
        <v>6800</v>
      </c>
      <c r="I169" s="146">
        <v>6800</v>
      </c>
      <c r="J169" s="146">
        <v>6800</v>
      </c>
      <c r="K169" s="146">
        <v>6800</v>
      </c>
      <c r="L169" s="146">
        <v>6800</v>
      </c>
      <c r="M169" s="146">
        <v>6800</v>
      </c>
      <c r="N169" s="6">
        <v>6800</v>
      </c>
      <c r="O169" s="1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</row>
    <row r="170" spans="1:28" ht="12.75" customHeight="1">
      <c r="A170" s="364">
        <v>-19</v>
      </c>
      <c r="B170" s="146">
        <v>6725</v>
      </c>
      <c r="C170" s="146">
        <v>6725</v>
      </c>
      <c r="D170" s="146">
        <v>6800</v>
      </c>
      <c r="E170" s="146">
        <v>6800</v>
      </c>
      <c r="F170" s="146">
        <v>6800</v>
      </c>
      <c r="G170" s="146">
        <v>6800</v>
      </c>
      <c r="H170" s="146">
        <v>6800</v>
      </c>
      <c r="I170" s="146">
        <v>6800</v>
      </c>
      <c r="J170" s="146">
        <v>6800</v>
      </c>
      <c r="K170" s="146">
        <v>6800</v>
      </c>
      <c r="L170" s="146">
        <v>6800</v>
      </c>
      <c r="M170" s="146">
        <v>6800</v>
      </c>
      <c r="N170" s="6">
        <v>6800</v>
      </c>
      <c r="O170" s="1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</row>
    <row r="171" spans="1:28" ht="12.75" customHeight="1">
      <c r="A171" s="364">
        <v>-20</v>
      </c>
      <c r="B171" s="146">
        <v>6725</v>
      </c>
      <c r="C171" s="146">
        <v>6725</v>
      </c>
      <c r="D171" s="146">
        <v>6800</v>
      </c>
      <c r="E171" s="146">
        <v>6800</v>
      </c>
      <c r="F171" s="146">
        <v>6800</v>
      </c>
      <c r="G171" s="146">
        <v>6800</v>
      </c>
      <c r="H171" s="146">
        <v>6800</v>
      </c>
      <c r="I171" s="146">
        <v>6800</v>
      </c>
      <c r="J171" s="146">
        <v>6800</v>
      </c>
      <c r="K171" s="146">
        <v>6800</v>
      </c>
      <c r="L171" s="146">
        <v>6800</v>
      </c>
      <c r="M171" s="146">
        <v>6800</v>
      </c>
      <c r="N171" s="6">
        <v>6800</v>
      </c>
      <c r="O171" s="1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</row>
    <row r="172" spans="1:28" ht="12.75" customHeight="1">
      <c r="A172" s="364">
        <v>-21</v>
      </c>
      <c r="B172" s="146">
        <v>6725</v>
      </c>
      <c r="C172" s="146">
        <v>6725</v>
      </c>
      <c r="D172" s="146">
        <v>6800</v>
      </c>
      <c r="E172" s="146">
        <v>6800</v>
      </c>
      <c r="F172" s="146">
        <v>6800</v>
      </c>
      <c r="G172" s="146">
        <v>6800</v>
      </c>
      <c r="H172" s="146">
        <v>6800</v>
      </c>
      <c r="I172" s="146">
        <v>6800</v>
      </c>
      <c r="J172" s="146">
        <v>6800</v>
      </c>
      <c r="K172" s="146">
        <v>6800</v>
      </c>
      <c r="L172" s="146">
        <v>6800</v>
      </c>
      <c r="M172" s="146">
        <v>6800</v>
      </c>
      <c r="N172" s="6">
        <v>6800</v>
      </c>
      <c r="O172" s="1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</row>
    <row r="173" spans="1:28" ht="12.75" customHeight="1">
      <c r="A173" s="364">
        <v>-22</v>
      </c>
      <c r="B173" s="146">
        <v>6725</v>
      </c>
      <c r="C173" s="146">
        <v>6725</v>
      </c>
      <c r="D173" s="146">
        <v>6800</v>
      </c>
      <c r="E173" s="146">
        <v>6800</v>
      </c>
      <c r="F173" s="146">
        <v>6800</v>
      </c>
      <c r="G173" s="146">
        <v>6800</v>
      </c>
      <c r="H173" s="146">
        <v>6800</v>
      </c>
      <c r="I173" s="146">
        <v>6800</v>
      </c>
      <c r="J173" s="146">
        <v>6800</v>
      </c>
      <c r="K173" s="146">
        <v>6800</v>
      </c>
      <c r="L173" s="146">
        <v>6800</v>
      </c>
      <c r="M173" s="146">
        <v>6800</v>
      </c>
      <c r="N173" s="6">
        <v>6800</v>
      </c>
      <c r="O173" s="1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</row>
    <row r="174" spans="1:28" ht="12.75" customHeight="1">
      <c r="A174" s="364">
        <v>-23</v>
      </c>
      <c r="B174" s="146">
        <v>6725</v>
      </c>
      <c r="C174" s="146">
        <v>6725</v>
      </c>
      <c r="D174" s="146">
        <v>6800</v>
      </c>
      <c r="E174" s="146">
        <v>6800</v>
      </c>
      <c r="F174" s="146">
        <v>6800</v>
      </c>
      <c r="G174" s="146">
        <v>6800</v>
      </c>
      <c r="H174" s="146">
        <v>6800</v>
      </c>
      <c r="I174" s="146">
        <v>6800</v>
      </c>
      <c r="J174" s="146">
        <v>6800</v>
      </c>
      <c r="K174" s="146">
        <v>6800</v>
      </c>
      <c r="L174" s="146">
        <v>6800</v>
      </c>
      <c r="M174" s="146">
        <v>6800</v>
      </c>
      <c r="N174" s="6">
        <v>6800</v>
      </c>
      <c r="O174" s="1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</row>
    <row r="175" spans="1:28" ht="12.75" customHeight="1">
      <c r="A175" s="364">
        <v>-24</v>
      </c>
      <c r="B175" s="146">
        <v>6725</v>
      </c>
      <c r="C175" s="146">
        <v>6725</v>
      </c>
      <c r="D175" s="146">
        <v>6800</v>
      </c>
      <c r="E175" s="146">
        <v>6800</v>
      </c>
      <c r="F175" s="146">
        <v>6800</v>
      </c>
      <c r="G175" s="146">
        <v>6800</v>
      </c>
      <c r="H175" s="146">
        <v>6800</v>
      </c>
      <c r="I175" s="146">
        <v>6800</v>
      </c>
      <c r="J175" s="146">
        <v>6800</v>
      </c>
      <c r="K175" s="146">
        <v>6800</v>
      </c>
      <c r="L175" s="146">
        <v>6800</v>
      </c>
      <c r="M175" s="146">
        <v>6800</v>
      </c>
      <c r="N175" s="6">
        <v>6800</v>
      </c>
      <c r="O175" s="1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</row>
    <row r="176" spans="1:28" ht="12.75" customHeight="1">
      <c r="A176" s="364">
        <v>-25</v>
      </c>
      <c r="B176" s="146">
        <v>6725</v>
      </c>
      <c r="C176" s="146">
        <v>6725</v>
      </c>
      <c r="D176" s="146">
        <v>6800</v>
      </c>
      <c r="E176" s="146">
        <v>6800</v>
      </c>
      <c r="F176" s="146">
        <v>6800</v>
      </c>
      <c r="G176" s="146">
        <v>6800</v>
      </c>
      <c r="H176" s="146">
        <v>6800</v>
      </c>
      <c r="I176" s="146">
        <v>6800</v>
      </c>
      <c r="J176" s="146">
        <v>6800</v>
      </c>
      <c r="K176" s="146">
        <v>6800</v>
      </c>
      <c r="L176" s="146">
        <v>6800</v>
      </c>
      <c r="M176" s="146">
        <v>6800</v>
      </c>
      <c r="N176" s="6">
        <v>6800</v>
      </c>
      <c r="O176" s="1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</row>
    <row r="177" spans="1:32" ht="12.75" customHeight="1">
      <c r="A177" s="364">
        <v>-26</v>
      </c>
      <c r="B177" s="146">
        <v>6725</v>
      </c>
      <c r="C177" s="146">
        <v>6725</v>
      </c>
      <c r="D177" s="146">
        <v>6800</v>
      </c>
      <c r="E177" s="146">
        <v>6800</v>
      </c>
      <c r="F177" s="146">
        <v>6800</v>
      </c>
      <c r="G177" s="146">
        <v>6800</v>
      </c>
      <c r="H177" s="146">
        <v>6800</v>
      </c>
      <c r="I177" s="146">
        <v>6800</v>
      </c>
      <c r="J177" s="146">
        <v>6800</v>
      </c>
      <c r="K177" s="146">
        <v>6800</v>
      </c>
      <c r="L177" s="146">
        <v>6800</v>
      </c>
      <c r="M177" s="146">
        <v>6800</v>
      </c>
      <c r="N177" s="6">
        <v>6800</v>
      </c>
      <c r="O177" s="1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</row>
    <row r="178" spans="1:32" ht="12.75" customHeight="1">
      <c r="A178" s="364">
        <v>-27</v>
      </c>
      <c r="B178" s="146">
        <v>6725</v>
      </c>
      <c r="C178" s="146">
        <v>6725</v>
      </c>
      <c r="D178" s="146">
        <v>6800</v>
      </c>
      <c r="E178" s="146">
        <v>6800</v>
      </c>
      <c r="F178" s="146">
        <v>6800</v>
      </c>
      <c r="G178" s="146">
        <v>6800</v>
      </c>
      <c r="H178" s="146">
        <v>6800</v>
      </c>
      <c r="I178" s="146">
        <v>6800</v>
      </c>
      <c r="J178" s="146">
        <v>6800</v>
      </c>
      <c r="K178" s="146">
        <v>6800</v>
      </c>
      <c r="L178" s="146">
        <v>6800</v>
      </c>
      <c r="M178" s="146">
        <v>6800</v>
      </c>
      <c r="N178" s="6">
        <v>6800</v>
      </c>
      <c r="O178" s="1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</row>
    <row r="179" spans="1:32" ht="12.75" customHeight="1">
      <c r="A179" s="364">
        <v>-28</v>
      </c>
      <c r="B179" s="146">
        <v>6725</v>
      </c>
      <c r="C179" s="146">
        <v>6725</v>
      </c>
      <c r="D179" s="146">
        <v>6800</v>
      </c>
      <c r="E179" s="146">
        <v>6800</v>
      </c>
      <c r="F179" s="146">
        <v>6800</v>
      </c>
      <c r="G179" s="146">
        <v>6800</v>
      </c>
      <c r="H179" s="146">
        <v>6800</v>
      </c>
      <c r="I179" s="146">
        <v>6800</v>
      </c>
      <c r="J179" s="146">
        <v>6800</v>
      </c>
      <c r="K179" s="146">
        <v>6800</v>
      </c>
      <c r="L179" s="146">
        <v>6800</v>
      </c>
      <c r="M179" s="146">
        <v>6800</v>
      </c>
      <c r="N179" s="6">
        <v>6800</v>
      </c>
      <c r="O179" s="1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</row>
    <row r="180" spans="1:32" ht="12.75" customHeight="1">
      <c r="A180" s="364">
        <v>-29</v>
      </c>
      <c r="B180" s="146">
        <v>6725</v>
      </c>
      <c r="C180" s="146">
        <v>6725</v>
      </c>
      <c r="D180" s="146">
        <v>6800</v>
      </c>
      <c r="E180" s="146">
        <v>6800</v>
      </c>
      <c r="F180" s="146">
        <v>6800</v>
      </c>
      <c r="G180" s="146">
        <v>6800</v>
      </c>
      <c r="H180" s="146">
        <v>6800</v>
      </c>
      <c r="I180" s="146">
        <v>6800</v>
      </c>
      <c r="J180" s="146">
        <v>6800</v>
      </c>
      <c r="K180" s="146">
        <v>6800</v>
      </c>
      <c r="L180" s="146">
        <v>6800</v>
      </c>
      <c r="M180" s="146">
        <v>6800</v>
      </c>
      <c r="N180" s="6">
        <v>6800</v>
      </c>
      <c r="O180" s="1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</row>
    <row r="181" spans="1:32" ht="12.75" customHeight="1">
      <c r="A181" s="364">
        <v>-30</v>
      </c>
      <c r="B181" s="146">
        <v>6725</v>
      </c>
      <c r="C181" s="146">
        <v>6725</v>
      </c>
      <c r="D181" s="146">
        <v>6800</v>
      </c>
      <c r="E181" s="146">
        <v>6800</v>
      </c>
      <c r="F181" s="146">
        <v>6800</v>
      </c>
      <c r="G181" s="146">
        <v>6800</v>
      </c>
      <c r="H181" s="146">
        <v>6800</v>
      </c>
      <c r="I181" s="146">
        <v>6800</v>
      </c>
      <c r="J181" s="146">
        <v>6800</v>
      </c>
      <c r="K181" s="146">
        <v>6800</v>
      </c>
      <c r="L181" s="146">
        <v>6800</v>
      </c>
      <c r="M181" s="146">
        <v>6800</v>
      </c>
      <c r="N181" s="6">
        <v>6800</v>
      </c>
      <c r="O181" s="1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</row>
    <row r="182" spans="1:32" ht="12.75" customHeight="1">
      <c r="A182" s="364">
        <v>-31</v>
      </c>
      <c r="B182" s="146">
        <v>6725</v>
      </c>
      <c r="C182" s="146">
        <v>6725</v>
      </c>
      <c r="D182" s="146">
        <v>6800</v>
      </c>
      <c r="E182" s="146">
        <v>6800</v>
      </c>
      <c r="F182" s="146">
        <v>6800</v>
      </c>
      <c r="G182" s="146">
        <v>6800</v>
      </c>
      <c r="H182" s="146">
        <v>6800</v>
      </c>
      <c r="I182" s="146">
        <v>6800</v>
      </c>
      <c r="J182" s="146">
        <v>6800</v>
      </c>
      <c r="K182" s="146">
        <v>6800</v>
      </c>
      <c r="L182" s="146">
        <v>6800</v>
      </c>
      <c r="M182" s="146">
        <v>6800</v>
      </c>
      <c r="N182" s="6">
        <v>6800</v>
      </c>
      <c r="O182" s="1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</row>
    <row r="183" spans="1:32" ht="12.75" customHeight="1">
      <c r="A183" s="364">
        <v>-32</v>
      </c>
      <c r="B183" s="146">
        <v>6725</v>
      </c>
      <c r="C183" s="146">
        <v>6725</v>
      </c>
      <c r="D183" s="146">
        <v>6800</v>
      </c>
      <c r="E183" s="146">
        <v>6800</v>
      </c>
      <c r="F183" s="146">
        <v>6800</v>
      </c>
      <c r="G183" s="146">
        <v>6800</v>
      </c>
      <c r="H183" s="146">
        <v>6800</v>
      </c>
      <c r="I183" s="146">
        <v>6800</v>
      </c>
      <c r="J183" s="146">
        <v>6800</v>
      </c>
      <c r="K183" s="146">
        <v>6800</v>
      </c>
      <c r="L183" s="146">
        <v>6800</v>
      </c>
      <c r="M183" s="146">
        <v>6800</v>
      </c>
      <c r="N183" s="6">
        <v>6800</v>
      </c>
      <c r="O183" s="1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</row>
    <row r="184" spans="1:32" ht="12.75" customHeight="1">
      <c r="A184" s="364">
        <v>-33</v>
      </c>
      <c r="B184" s="146">
        <v>6725</v>
      </c>
      <c r="C184" s="146">
        <v>6725</v>
      </c>
      <c r="D184" s="146">
        <v>6800</v>
      </c>
      <c r="E184" s="146">
        <v>6800</v>
      </c>
      <c r="F184" s="146">
        <v>6800</v>
      </c>
      <c r="G184" s="146">
        <v>6800</v>
      </c>
      <c r="H184" s="146">
        <v>6800</v>
      </c>
      <c r="I184" s="146">
        <v>6800</v>
      </c>
      <c r="J184" s="146">
        <v>6800</v>
      </c>
      <c r="K184" s="146">
        <v>6800</v>
      </c>
      <c r="L184" s="146">
        <v>6800</v>
      </c>
      <c r="M184" s="146">
        <v>6800</v>
      </c>
      <c r="N184" s="6">
        <v>6800</v>
      </c>
      <c r="O184" s="1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</row>
    <row r="185" spans="1:32" ht="12.75" customHeight="1">
      <c r="A185" s="364">
        <v>-34</v>
      </c>
      <c r="B185" s="146">
        <v>6725</v>
      </c>
      <c r="C185" s="146">
        <v>6725</v>
      </c>
      <c r="D185" s="146">
        <v>6800</v>
      </c>
      <c r="E185" s="146">
        <v>6800</v>
      </c>
      <c r="F185" s="146">
        <v>6800</v>
      </c>
      <c r="G185" s="146">
        <v>6800</v>
      </c>
      <c r="H185" s="146">
        <v>6800</v>
      </c>
      <c r="I185" s="146">
        <v>6800</v>
      </c>
      <c r="J185" s="146">
        <v>6800</v>
      </c>
      <c r="K185" s="146">
        <v>6800</v>
      </c>
      <c r="L185" s="146">
        <v>6800</v>
      </c>
      <c r="M185" s="146">
        <v>6800</v>
      </c>
      <c r="N185" s="6">
        <v>6800</v>
      </c>
      <c r="O185" s="1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</row>
    <row r="186" spans="1:32" ht="12.75" customHeight="1">
      <c r="A186" s="364">
        <v>-35</v>
      </c>
      <c r="B186" s="146">
        <v>6725</v>
      </c>
      <c r="C186" s="146">
        <v>6725</v>
      </c>
      <c r="D186" s="146">
        <v>6800</v>
      </c>
      <c r="E186" s="146">
        <v>6800</v>
      </c>
      <c r="F186" s="146">
        <v>6800</v>
      </c>
      <c r="G186" s="146">
        <v>6800</v>
      </c>
      <c r="H186" s="146">
        <v>6800</v>
      </c>
      <c r="I186" s="146">
        <v>6800</v>
      </c>
      <c r="J186" s="146">
        <v>6800</v>
      </c>
      <c r="K186" s="146">
        <v>6800</v>
      </c>
      <c r="L186" s="146">
        <v>6800</v>
      </c>
      <c r="M186" s="146">
        <v>6800</v>
      </c>
      <c r="N186" s="6">
        <v>6800</v>
      </c>
      <c r="O186" s="1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</row>
    <row r="187" spans="1:32" ht="12.75" customHeight="1">
      <c r="A187" s="364">
        <v>-36</v>
      </c>
      <c r="B187" s="146">
        <v>6725</v>
      </c>
      <c r="C187" s="146">
        <v>6725</v>
      </c>
      <c r="D187" s="146">
        <v>6800</v>
      </c>
      <c r="E187" s="146">
        <v>6800</v>
      </c>
      <c r="F187" s="146">
        <v>6800</v>
      </c>
      <c r="G187" s="146">
        <v>6800</v>
      </c>
      <c r="H187" s="146">
        <v>6800</v>
      </c>
      <c r="I187" s="146">
        <v>6800</v>
      </c>
      <c r="J187" s="146">
        <v>6800</v>
      </c>
      <c r="K187" s="146">
        <v>6800</v>
      </c>
      <c r="L187" s="146">
        <v>6800</v>
      </c>
      <c r="M187" s="146">
        <v>6800</v>
      </c>
      <c r="N187" s="6">
        <v>6800</v>
      </c>
      <c r="O187" s="1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</row>
    <row r="188" spans="1:32" ht="12.75" customHeight="1">
      <c r="A188" s="364">
        <v>-37</v>
      </c>
      <c r="B188" s="146">
        <v>6725</v>
      </c>
      <c r="C188" s="146">
        <v>6725</v>
      </c>
      <c r="D188" s="146">
        <v>6800</v>
      </c>
      <c r="E188" s="146">
        <v>6800</v>
      </c>
      <c r="F188" s="146">
        <v>6800</v>
      </c>
      <c r="G188" s="146">
        <v>6800</v>
      </c>
      <c r="H188" s="146">
        <v>6800</v>
      </c>
      <c r="I188" s="146">
        <v>6800</v>
      </c>
      <c r="J188" s="146">
        <v>6800</v>
      </c>
      <c r="K188" s="146">
        <v>6800</v>
      </c>
      <c r="L188" s="146">
        <v>6800</v>
      </c>
      <c r="M188" s="146">
        <v>6800</v>
      </c>
      <c r="N188" s="6">
        <v>6800</v>
      </c>
      <c r="O188" s="1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</row>
    <row r="189" spans="1:32" ht="12.75" customHeight="1">
      <c r="A189" s="364">
        <v>-38</v>
      </c>
      <c r="B189" s="146">
        <v>6725</v>
      </c>
      <c r="C189" s="146">
        <v>6725</v>
      </c>
      <c r="D189" s="146">
        <v>6800</v>
      </c>
      <c r="E189" s="146">
        <v>6800</v>
      </c>
      <c r="F189" s="146">
        <v>6800</v>
      </c>
      <c r="G189" s="146">
        <v>6800</v>
      </c>
      <c r="H189" s="146">
        <v>6800</v>
      </c>
      <c r="I189" s="146">
        <v>6800</v>
      </c>
      <c r="J189" s="146">
        <v>6800</v>
      </c>
      <c r="K189" s="146">
        <v>6800</v>
      </c>
      <c r="L189" s="146">
        <v>6800</v>
      </c>
      <c r="M189" s="146">
        <v>6800</v>
      </c>
      <c r="N189" s="6">
        <v>6800</v>
      </c>
      <c r="O189" s="1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</row>
    <row r="190" spans="1:32" ht="12.75" customHeight="1">
      <c r="A190" s="364">
        <v>-39</v>
      </c>
      <c r="B190" s="146">
        <v>6725</v>
      </c>
      <c r="C190" s="146">
        <v>6725</v>
      </c>
      <c r="D190" s="146">
        <v>6800</v>
      </c>
      <c r="E190" s="146">
        <v>6800</v>
      </c>
      <c r="F190" s="146">
        <v>6800</v>
      </c>
      <c r="G190" s="146">
        <v>6800</v>
      </c>
      <c r="H190" s="146">
        <v>6800</v>
      </c>
      <c r="I190" s="146">
        <v>6800</v>
      </c>
      <c r="J190" s="146">
        <v>6800</v>
      </c>
      <c r="K190" s="146">
        <v>6800</v>
      </c>
      <c r="L190" s="146">
        <v>6800</v>
      </c>
      <c r="M190" s="146">
        <v>6800</v>
      </c>
      <c r="N190" s="6">
        <v>6800</v>
      </c>
      <c r="O190" s="1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</row>
    <row r="191" spans="1:32" ht="12.75" customHeight="1">
      <c r="A191" s="364">
        <v>-40</v>
      </c>
      <c r="B191" s="146">
        <v>6725</v>
      </c>
      <c r="C191" s="146">
        <v>6725</v>
      </c>
      <c r="D191" s="146">
        <v>6800</v>
      </c>
      <c r="E191" s="146">
        <v>6800</v>
      </c>
      <c r="F191" s="146">
        <v>6800</v>
      </c>
      <c r="G191" s="146">
        <v>6800</v>
      </c>
      <c r="H191" s="146">
        <v>6800</v>
      </c>
      <c r="I191" s="146">
        <v>6800</v>
      </c>
      <c r="J191" s="146">
        <v>6800</v>
      </c>
      <c r="K191" s="146">
        <v>6800</v>
      </c>
      <c r="L191" s="146">
        <v>6800</v>
      </c>
      <c r="M191" s="146">
        <v>6800</v>
      </c>
      <c r="N191" s="6">
        <v>6800</v>
      </c>
      <c r="O191" s="1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</row>
    <row r="192" spans="1:32" ht="12.75" customHeight="1">
      <c r="A192" s="366" t="s">
        <v>353</v>
      </c>
      <c r="B192" s="366"/>
      <c r="C192" s="366" t="s">
        <v>361</v>
      </c>
      <c r="M192" s="9"/>
      <c r="AB192" s="7"/>
      <c r="AC192" s="7"/>
      <c r="AE192"/>
      <c r="AF192"/>
    </row>
    <row r="193" spans="1:32" ht="12.75" customHeight="1">
      <c r="A193" s="570" t="s">
        <v>296</v>
      </c>
      <c r="B193" s="570">
        <v>0</v>
      </c>
      <c r="C193" s="570">
        <v>35</v>
      </c>
      <c r="D193" s="570">
        <v>45</v>
      </c>
      <c r="E193" s="570">
        <v>55</v>
      </c>
      <c r="F193" s="570">
        <v>65</v>
      </c>
      <c r="G193" s="570">
        <v>75</v>
      </c>
      <c r="H193" s="570">
        <v>85</v>
      </c>
      <c r="I193" s="570">
        <v>95</v>
      </c>
      <c r="J193" s="570">
        <v>105</v>
      </c>
      <c r="K193" s="570">
        <v>115</v>
      </c>
      <c r="L193" s="570">
        <v>125</v>
      </c>
      <c r="M193" s="570">
        <v>135</v>
      </c>
      <c r="N193" s="570">
        <v>150</v>
      </c>
      <c r="AB193" s="7"/>
      <c r="AC193" s="7"/>
      <c r="AE193"/>
      <c r="AF193"/>
    </row>
    <row r="194" spans="1:32" ht="12.75" customHeight="1">
      <c r="A194" s="364">
        <v>50</v>
      </c>
      <c r="B194" s="146">
        <v>5920</v>
      </c>
      <c r="C194" s="146">
        <v>5920</v>
      </c>
      <c r="D194" s="146">
        <v>5990</v>
      </c>
      <c r="E194" s="146">
        <v>6065</v>
      </c>
      <c r="F194" s="146">
        <v>6125</v>
      </c>
      <c r="G194" s="146">
        <v>6200</v>
      </c>
      <c r="H194" s="146">
        <v>6250</v>
      </c>
      <c r="I194" s="146">
        <v>6300</v>
      </c>
      <c r="J194" s="146">
        <v>6300</v>
      </c>
      <c r="K194" s="146">
        <v>6300</v>
      </c>
      <c r="L194" s="146">
        <v>6300</v>
      </c>
      <c r="M194" s="146">
        <v>6300</v>
      </c>
      <c r="N194" s="146">
        <v>6300</v>
      </c>
      <c r="AB194" s="7"/>
      <c r="AC194" s="7"/>
      <c r="AE194"/>
      <c r="AF194"/>
    </row>
    <row r="195" spans="1:32" ht="12.75" customHeight="1">
      <c r="A195" s="364">
        <v>49</v>
      </c>
      <c r="B195" s="146">
        <v>5920</v>
      </c>
      <c r="C195" s="146">
        <v>5920</v>
      </c>
      <c r="D195" s="146">
        <v>5990</v>
      </c>
      <c r="E195" s="146">
        <v>6065</v>
      </c>
      <c r="F195" s="146">
        <v>6125</v>
      </c>
      <c r="G195" s="146">
        <v>6200</v>
      </c>
      <c r="H195" s="146">
        <v>6250</v>
      </c>
      <c r="I195" s="146">
        <v>6300</v>
      </c>
      <c r="J195" s="146">
        <v>6300</v>
      </c>
      <c r="K195" s="146">
        <v>6300</v>
      </c>
      <c r="L195" s="146">
        <v>6300</v>
      </c>
      <c r="M195" s="146">
        <v>6300</v>
      </c>
      <c r="N195" s="146">
        <v>6300</v>
      </c>
      <c r="AB195" s="7"/>
      <c r="AC195" s="7"/>
      <c r="AE195"/>
      <c r="AF195"/>
    </row>
    <row r="196" spans="1:32" ht="12.75" customHeight="1">
      <c r="A196" s="364">
        <v>48</v>
      </c>
      <c r="B196" s="146">
        <v>5920</v>
      </c>
      <c r="C196" s="146">
        <v>5920</v>
      </c>
      <c r="D196" s="146">
        <v>5990</v>
      </c>
      <c r="E196" s="146">
        <v>6065</v>
      </c>
      <c r="F196" s="146">
        <v>6125</v>
      </c>
      <c r="G196" s="146">
        <v>6200</v>
      </c>
      <c r="H196" s="146">
        <v>6250</v>
      </c>
      <c r="I196" s="146">
        <v>6300</v>
      </c>
      <c r="J196" s="146">
        <v>6300</v>
      </c>
      <c r="K196" s="146">
        <v>6300</v>
      </c>
      <c r="L196" s="146">
        <v>6300</v>
      </c>
      <c r="M196" s="146">
        <v>6300</v>
      </c>
      <c r="N196" s="146">
        <v>6300</v>
      </c>
      <c r="AB196" s="7"/>
      <c r="AC196" s="7"/>
      <c r="AE196"/>
      <c r="AF196"/>
    </row>
    <row r="197" spans="1:32" ht="12.75" customHeight="1">
      <c r="A197" s="364">
        <v>47</v>
      </c>
      <c r="B197" s="146">
        <v>5920</v>
      </c>
      <c r="C197" s="146">
        <v>5920</v>
      </c>
      <c r="D197" s="146">
        <v>5990</v>
      </c>
      <c r="E197" s="146">
        <v>6065</v>
      </c>
      <c r="F197" s="146">
        <v>6125</v>
      </c>
      <c r="G197" s="146">
        <v>6200</v>
      </c>
      <c r="H197" s="146">
        <v>6250</v>
      </c>
      <c r="I197" s="146">
        <v>6300</v>
      </c>
      <c r="J197" s="146">
        <v>6300</v>
      </c>
      <c r="K197" s="146">
        <v>6300</v>
      </c>
      <c r="L197" s="146">
        <v>6300</v>
      </c>
      <c r="M197" s="146">
        <v>6300</v>
      </c>
      <c r="N197" s="146">
        <v>6300</v>
      </c>
      <c r="AB197" s="7"/>
      <c r="AC197" s="7"/>
      <c r="AE197"/>
      <c r="AF197"/>
    </row>
    <row r="198" spans="1:32" ht="12.75" customHeight="1">
      <c r="A198" s="364">
        <v>46</v>
      </c>
      <c r="B198" s="146">
        <v>5920</v>
      </c>
      <c r="C198" s="146">
        <v>5920</v>
      </c>
      <c r="D198" s="146">
        <v>5990</v>
      </c>
      <c r="E198" s="146">
        <v>6065</v>
      </c>
      <c r="F198" s="146">
        <v>6125</v>
      </c>
      <c r="G198" s="146">
        <v>6200</v>
      </c>
      <c r="H198" s="146">
        <v>6250</v>
      </c>
      <c r="I198" s="146">
        <v>6300</v>
      </c>
      <c r="J198" s="146">
        <v>6300</v>
      </c>
      <c r="K198" s="146">
        <v>6300</v>
      </c>
      <c r="L198" s="146">
        <v>6300</v>
      </c>
      <c r="M198" s="146">
        <v>6300</v>
      </c>
      <c r="N198" s="146">
        <v>6300</v>
      </c>
      <c r="AB198" s="7"/>
      <c r="AC198" s="7"/>
      <c r="AE198"/>
      <c r="AF198"/>
    </row>
    <row r="199" spans="1:32" ht="12.75" customHeight="1">
      <c r="A199" s="364">
        <v>45</v>
      </c>
      <c r="B199" s="146">
        <v>6005</v>
      </c>
      <c r="C199" s="146">
        <v>6005</v>
      </c>
      <c r="D199" s="146">
        <v>6075</v>
      </c>
      <c r="E199" s="146">
        <v>6155</v>
      </c>
      <c r="F199" s="146">
        <v>6220</v>
      </c>
      <c r="G199" s="146">
        <v>6285</v>
      </c>
      <c r="H199" s="146">
        <v>6350</v>
      </c>
      <c r="I199" s="146">
        <v>6425</v>
      </c>
      <c r="J199" s="146">
        <v>6425</v>
      </c>
      <c r="K199" s="146">
        <v>6425</v>
      </c>
      <c r="L199" s="146">
        <v>6425</v>
      </c>
      <c r="M199" s="146">
        <v>6425</v>
      </c>
      <c r="N199" s="146">
        <v>6425</v>
      </c>
      <c r="AB199" s="7"/>
      <c r="AC199" s="7"/>
      <c r="AE199"/>
      <c r="AF199"/>
    </row>
    <row r="200" spans="1:32" ht="12.75" customHeight="1">
      <c r="A200" s="364">
        <v>44</v>
      </c>
      <c r="B200" s="146">
        <v>6005</v>
      </c>
      <c r="C200" s="146">
        <v>6005</v>
      </c>
      <c r="D200" s="146">
        <v>6075</v>
      </c>
      <c r="E200" s="146">
        <v>6155</v>
      </c>
      <c r="F200" s="146">
        <v>6220</v>
      </c>
      <c r="G200" s="146">
        <v>6285</v>
      </c>
      <c r="H200" s="146">
        <v>6350</v>
      </c>
      <c r="I200" s="146">
        <v>6425</v>
      </c>
      <c r="J200" s="146">
        <v>6425</v>
      </c>
      <c r="K200" s="146">
        <v>6425</v>
      </c>
      <c r="L200" s="146">
        <v>6425</v>
      </c>
      <c r="M200" s="146">
        <v>6425</v>
      </c>
      <c r="N200" s="146">
        <v>6425</v>
      </c>
      <c r="AB200" s="7"/>
      <c r="AC200" s="7"/>
      <c r="AE200"/>
      <c r="AF200"/>
    </row>
    <row r="201" spans="1:32" ht="12.75" customHeight="1">
      <c r="A201" s="364">
        <v>43</v>
      </c>
      <c r="B201" s="146">
        <v>6005</v>
      </c>
      <c r="C201" s="146">
        <v>6005</v>
      </c>
      <c r="D201" s="146">
        <v>6075</v>
      </c>
      <c r="E201" s="146">
        <v>6155</v>
      </c>
      <c r="F201" s="146">
        <v>6220</v>
      </c>
      <c r="G201" s="146">
        <v>6285</v>
      </c>
      <c r="H201" s="146">
        <v>6350</v>
      </c>
      <c r="I201" s="146">
        <v>6425</v>
      </c>
      <c r="J201" s="146">
        <v>6425</v>
      </c>
      <c r="K201" s="146">
        <v>6425</v>
      </c>
      <c r="L201" s="146">
        <v>6425</v>
      </c>
      <c r="M201" s="146">
        <v>6425</v>
      </c>
      <c r="N201" s="146">
        <v>6425</v>
      </c>
      <c r="AB201" s="7"/>
      <c r="AC201" s="7"/>
      <c r="AE201"/>
      <c r="AF201"/>
    </row>
    <row r="202" spans="1:32" ht="12.75" customHeight="1">
      <c r="A202" s="364">
        <v>42</v>
      </c>
      <c r="B202" s="146">
        <v>6005</v>
      </c>
      <c r="C202" s="146">
        <v>6005</v>
      </c>
      <c r="D202" s="146">
        <v>6075</v>
      </c>
      <c r="E202" s="146">
        <v>6155</v>
      </c>
      <c r="F202" s="146">
        <v>6220</v>
      </c>
      <c r="G202" s="146">
        <v>6285</v>
      </c>
      <c r="H202" s="146">
        <v>6350</v>
      </c>
      <c r="I202" s="146">
        <v>6425</v>
      </c>
      <c r="J202" s="146">
        <v>6425</v>
      </c>
      <c r="K202" s="146">
        <v>6425</v>
      </c>
      <c r="L202" s="146">
        <v>6425</v>
      </c>
      <c r="M202" s="146">
        <v>6425</v>
      </c>
      <c r="N202" s="146">
        <v>6425</v>
      </c>
      <c r="AB202" s="7"/>
      <c r="AC202" s="7"/>
      <c r="AE202"/>
      <c r="AF202"/>
    </row>
    <row r="203" spans="1:32" ht="12.75" customHeight="1">
      <c r="A203" s="364">
        <v>41</v>
      </c>
      <c r="B203" s="146">
        <v>6005</v>
      </c>
      <c r="C203" s="146">
        <v>6005</v>
      </c>
      <c r="D203" s="146">
        <v>6075</v>
      </c>
      <c r="E203" s="146">
        <v>6155</v>
      </c>
      <c r="F203" s="146">
        <v>6220</v>
      </c>
      <c r="G203" s="146">
        <v>6285</v>
      </c>
      <c r="H203" s="146">
        <v>6350</v>
      </c>
      <c r="I203" s="146">
        <v>6425</v>
      </c>
      <c r="J203" s="146">
        <v>6425</v>
      </c>
      <c r="K203" s="146">
        <v>6425</v>
      </c>
      <c r="L203" s="146">
        <v>6425</v>
      </c>
      <c r="M203" s="146">
        <v>6425</v>
      </c>
      <c r="N203" s="146">
        <v>6425</v>
      </c>
      <c r="AB203" s="7"/>
      <c r="AC203" s="7"/>
      <c r="AE203"/>
      <c r="AF203"/>
    </row>
    <row r="204" spans="1:32" ht="12.75" customHeight="1">
      <c r="A204" s="364">
        <v>40</v>
      </c>
      <c r="B204" s="146">
        <v>6115</v>
      </c>
      <c r="C204" s="146">
        <v>6115</v>
      </c>
      <c r="D204" s="146">
        <v>6185</v>
      </c>
      <c r="E204" s="146">
        <v>6250</v>
      </c>
      <c r="F204" s="146">
        <v>6315</v>
      </c>
      <c r="G204" s="146">
        <v>6400</v>
      </c>
      <c r="H204" s="146">
        <v>6455</v>
      </c>
      <c r="I204" s="146">
        <v>6525</v>
      </c>
      <c r="J204" s="146">
        <v>6525</v>
      </c>
      <c r="K204" s="146">
        <v>6525</v>
      </c>
      <c r="L204" s="146">
        <v>6525</v>
      </c>
      <c r="M204" s="146">
        <v>6525</v>
      </c>
      <c r="N204" s="146">
        <v>6525</v>
      </c>
      <c r="AB204" s="7"/>
      <c r="AC204" s="7"/>
      <c r="AE204"/>
      <c r="AF204"/>
    </row>
    <row r="205" spans="1:32" ht="12.75" customHeight="1">
      <c r="A205" s="364">
        <v>39</v>
      </c>
      <c r="B205" s="146">
        <v>6115</v>
      </c>
      <c r="C205" s="146">
        <v>6115</v>
      </c>
      <c r="D205" s="146">
        <v>6185</v>
      </c>
      <c r="E205" s="146">
        <v>6250</v>
      </c>
      <c r="F205" s="146">
        <v>6315</v>
      </c>
      <c r="G205" s="146">
        <v>6400</v>
      </c>
      <c r="H205" s="146">
        <v>6455</v>
      </c>
      <c r="I205" s="146">
        <v>6525</v>
      </c>
      <c r="J205" s="146">
        <v>6525</v>
      </c>
      <c r="K205" s="146">
        <v>6525</v>
      </c>
      <c r="L205" s="146">
        <v>6525</v>
      </c>
      <c r="M205" s="146">
        <v>6525</v>
      </c>
      <c r="N205" s="146">
        <v>6525</v>
      </c>
      <c r="AB205" s="7"/>
      <c r="AC205" s="7"/>
      <c r="AE205"/>
      <c r="AF205"/>
    </row>
    <row r="206" spans="1:32" ht="12.75" customHeight="1">
      <c r="A206" s="364">
        <v>38</v>
      </c>
      <c r="B206" s="146">
        <v>6115</v>
      </c>
      <c r="C206" s="146">
        <v>6115</v>
      </c>
      <c r="D206" s="146">
        <v>6185</v>
      </c>
      <c r="E206" s="146">
        <v>6250</v>
      </c>
      <c r="F206" s="146">
        <v>6315</v>
      </c>
      <c r="G206" s="146">
        <v>6400</v>
      </c>
      <c r="H206" s="146">
        <v>6455</v>
      </c>
      <c r="I206" s="146">
        <v>6525</v>
      </c>
      <c r="J206" s="146">
        <v>6525</v>
      </c>
      <c r="K206" s="146">
        <v>6525</v>
      </c>
      <c r="L206" s="146">
        <v>6525</v>
      </c>
      <c r="M206" s="146">
        <v>6525</v>
      </c>
      <c r="N206" s="146">
        <v>6525</v>
      </c>
      <c r="AB206" s="7"/>
      <c r="AC206" s="7"/>
      <c r="AE206"/>
      <c r="AF206"/>
    </row>
    <row r="207" spans="1:32" ht="12.75" customHeight="1">
      <c r="A207" s="364">
        <v>37</v>
      </c>
      <c r="B207" s="146">
        <v>6115</v>
      </c>
      <c r="C207" s="146">
        <v>6115</v>
      </c>
      <c r="D207" s="146">
        <v>6185</v>
      </c>
      <c r="E207" s="146">
        <v>6250</v>
      </c>
      <c r="F207" s="146">
        <v>6315</v>
      </c>
      <c r="G207" s="146">
        <v>6400</v>
      </c>
      <c r="H207" s="146">
        <v>6455</v>
      </c>
      <c r="I207" s="146">
        <v>6525</v>
      </c>
      <c r="J207" s="146">
        <v>6525</v>
      </c>
      <c r="K207" s="146">
        <v>6525</v>
      </c>
      <c r="L207" s="146">
        <v>6525</v>
      </c>
      <c r="M207" s="146">
        <v>6525</v>
      </c>
      <c r="N207" s="146">
        <v>6525</v>
      </c>
      <c r="AB207" s="7"/>
      <c r="AC207" s="7"/>
      <c r="AE207"/>
      <c r="AF207"/>
    </row>
    <row r="208" spans="1:32" ht="12.75" customHeight="1">
      <c r="A208" s="364">
        <v>36</v>
      </c>
      <c r="B208" s="146">
        <v>6115</v>
      </c>
      <c r="C208" s="146">
        <v>6115</v>
      </c>
      <c r="D208" s="146">
        <v>6185</v>
      </c>
      <c r="E208" s="146">
        <v>6250</v>
      </c>
      <c r="F208" s="146">
        <v>6315</v>
      </c>
      <c r="G208" s="146">
        <v>6400</v>
      </c>
      <c r="H208" s="146">
        <v>6455</v>
      </c>
      <c r="I208" s="146">
        <v>6525</v>
      </c>
      <c r="J208" s="146">
        <v>6525</v>
      </c>
      <c r="K208" s="146">
        <v>6525</v>
      </c>
      <c r="L208" s="146">
        <v>6525</v>
      </c>
      <c r="M208" s="146">
        <v>6525</v>
      </c>
      <c r="N208" s="146">
        <v>6525</v>
      </c>
      <c r="AB208" s="7"/>
      <c r="AC208" s="7"/>
      <c r="AE208"/>
      <c r="AF208"/>
    </row>
    <row r="209" spans="1:32" ht="12.75" customHeight="1">
      <c r="A209" s="364">
        <v>35</v>
      </c>
      <c r="B209" s="146">
        <v>6215</v>
      </c>
      <c r="C209" s="146">
        <v>6215</v>
      </c>
      <c r="D209" s="146">
        <v>6290</v>
      </c>
      <c r="E209" s="146">
        <v>6360</v>
      </c>
      <c r="F209" s="146">
        <v>6425</v>
      </c>
      <c r="G209" s="146">
        <v>6500</v>
      </c>
      <c r="H209" s="146">
        <v>6550</v>
      </c>
      <c r="I209" s="146">
        <v>6600</v>
      </c>
      <c r="J209" s="146">
        <v>6600</v>
      </c>
      <c r="K209" s="146">
        <v>6600</v>
      </c>
      <c r="L209" s="146">
        <v>6600</v>
      </c>
      <c r="M209" s="146">
        <v>6600</v>
      </c>
      <c r="N209" s="146">
        <v>6600</v>
      </c>
      <c r="AB209" s="7"/>
      <c r="AC209" s="7"/>
      <c r="AE209"/>
      <c r="AF209"/>
    </row>
    <row r="210" spans="1:32" ht="12.75" customHeight="1">
      <c r="A210" s="364">
        <v>34</v>
      </c>
      <c r="B210" s="146">
        <v>6215</v>
      </c>
      <c r="C210" s="146">
        <v>6215</v>
      </c>
      <c r="D210" s="146">
        <v>6290</v>
      </c>
      <c r="E210" s="146">
        <v>6360</v>
      </c>
      <c r="F210" s="146">
        <v>6425</v>
      </c>
      <c r="G210" s="146">
        <v>6500</v>
      </c>
      <c r="H210" s="146">
        <v>6550</v>
      </c>
      <c r="I210" s="146">
        <v>6600</v>
      </c>
      <c r="J210" s="146">
        <v>6600</v>
      </c>
      <c r="K210" s="146">
        <v>6600</v>
      </c>
      <c r="L210" s="146">
        <v>6600</v>
      </c>
      <c r="M210" s="146">
        <v>6600</v>
      </c>
      <c r="N210" s="146">
        <v>6600</v>
      </c>
      <c r="AB210" s="7"/>
      <c r="AC210" s="7"/>
      <c r="AE210"/>
      <c r="AF210"/>
    </row>
    <row r="211" spans="1:32" ht="12.75" customHeight="1">
      <c r="A211" s="364">
        <v>33</v>
      </c>
      <c r="B211" s="146">
        <v>6215</v>
      </c>
      <c r="C211" s="146">
        <v>6215</v>
      </c>
      <c r="D211" s="146">
        <v>6290</v>
      </c>
      <c r="E211" s="146">
        <v>6360</v>
      </c>
      <c r="F211" s="146">
        <v>6425</v>
      </c>
      <c r="G211" s="146">
        <v>6500</v>
      </c>
      <c r="H211" s="146">
        <v>6550</v>
      </c>
      <c r="I211" s="146">
        <v>6600</v>
      </c>
      <c r="J211" s="146">
        <v>6600</v>
      </c>
      <c r="K211" s="146">
        <v>6600</v>
      </c>
      <c r="L211" s="146">
        <v>6600</v>
      </c>
      <c r="M211" s="146">
        <v>6600</v>
      </c>
      <c r="N211" s="146">
        <v>6600</v>
      </c>
      <c r="AB211" s="7"/>
      <c r="AC211" s="7"/>
      <c r="AE211"/>
      <c r="AF211"/>
    </row>
    <row r="212" spans="1:32" ht="12.75" customHeight="1">
      <c r="A212" s="364">
        <v>32</v>
      </c>
      <c r="B212" s="146">
        <v>6215</v>
      </c>
      <c r="C212" s="146">
        <v>6215</v>
      </c>
      <c r="D212" s="146">
        <v>6290</v>
      </c>
      <c r="E212" s="146">
        <v>6360</v>
      </c>
      <c r="F212" s="146">
        <v>6425</v>
      </c>
      <c r="G212" s="146">
        <v>6500</v>
      </c>
      <c r="H212" s="146">
        <v>6550</v>
      </c>
      <c r="I212" s="146">
        <v>6600</v>
      </c>
      <c r="J212" s="146">
        <v>6600</v>
      </c>
      <c r="K212" s="146">
        <v>6600</v>
      </c>
      <c r="L212" s="146">
        <v>6600</v>
      </c>
      <c r="M212" s="146">
        <v>6600</v>
      </c>
      <c r="N212" s="146">
        <v>6600</v>
      </c>
      <c r="AB212" s="7"/>
      <c r="AC212" s="7"/>
      <c r="AE212"/>
      <c r="AF212"/>
    </row>
    <row r="213" spans="1:32" ht="12.75" customHeight="1">
      <c r="A213" s="364">
        <v>31</v>
      </c>
      <c r="B213" s="146">
        <v>6215</v>
      </c>
      <c r="C213" s="146">
        <v>6215</v>
      </c>
      <c r="D213" s="146">
        <v>6290</v>
      </c>
      <c r="E213" s="146">
        <v>6360</v>
      </c>
      <c r="F213" s="146">
        <v>6425</v>
      </c>
      <c r="G213" s="146">
        <v>6500</v>
      </c>
      <c r="H213" s="146">
        <v>6550</v>
      </c>
      <c r="I213" s="146">
        <v>6600</v>
      </c>
      <c r="J213" s="146">
        <v>6600</v>
      </c>
      <c r="K213" s="146">
        <v>6600</v>
      </c>
      <c r="L213" s="146">
        <v>6600</v>
      </c>
      <c r="M213" s="146">
        <v>6600</v>
      </c>
      <c r="N213" s="146">
        <v>6600</v>
      </c>
      <c r="AB213" s="7"/>
      <c r="AC213" s="7"/>
      <c r="AE213"/>
      <c r="AF213"/>
    </row>
    <row r="214" spans="1:32" ht="12.75" customHeight="1">
      <c r="A214" s="364">
        <v>30</v>
      </c>
      <c r="B214" s="146">
        <v>6320</v>
      </c>
      <c r="C214" s="146">
        <v>6320</v>
      </c>
      <c r="D214" s="146">
        <v>6390</v>
      </c>
      <c r="E214" s="146">
        <v>6465</v>
      </c>
      <c r="F214" s="146">
        <v>6540</v>
      </c>
      <c r="G214" s="146">
        <v>6630</v>
      </c>
      <c r="H214" s="146">
        <v>6680</v>
      </c>
      <c r="I214" s="146">
        <v>6750</v>
      </c>
      <c r="J214" s="146">
        <v>6750</v>
      </c>
      <c r="K214" s="146">
        <v>6750</v>
      </c>
      <c r="L214" s="146">
        <v>6750</v>
      </c>
      <c r="M214" s="146">
        <v>6750</v>
      </c>
      <c r="N214" s="146">
        <v>6750</v>
      </c>
      <c r="AB214" s="7"/>
      <c r="AC214" s="7"/>
      <c r="AE214"/>
      <c r="AF214"/>
    </row>
    <row r="215" spans="1:32" ht="12.75" customHeight="1">
      <c r="A215" s="364">
        <v>29</v>
      </c>
      <c r="B215" s="146">
        <v>6320</v>
      </c>
      <c r="C215" s="146">
        <v>6320</v>
      </c>
      <c r="D215" s="146">
        <v>6390</v>
      </c>
      <c r="E215" s="146">
        <v>6465</v>
      </c>
      <c r="F215" s="146">
        <v>6540</v>
      </c>
      <c r="G215" s="146">
        <v>6630</v>
      </c>
      <c r="H215" s="146">
        <v>6680</v>
      </c>
      <c r="I215" s="146">
        <v>6750</v>
      </c>
      <c r="J215" s="146">
        <v>6750</v>
      </c>
      <c r="K215" s="146">
        <v>6750</v>
      </c>
      <c r="L215" s="146">
        <v>6750</v>
      </c>
      <c r="M215" s="146">
        <v>6750</v>
      </c>
      <c r="N215" s="146">
        <v>6750</v>
      </c>
      <c r="AB215" s="7"/>
      <c r="AC215" s="7"/>
      <c r="AE215"/>
      <c r="AF215"/>
    </row>
    <row r="216" spans="1:32" ht="12.75" customHeight="1">
      <c r="A216" s="364">
        <v>28</v>
      </c>
      <c r="B216" s="146">
        <v>6320</v>
      </c>
      <c r="C216" s="146">
        <v>6320</v>
      </c>
      <c r="D216" s="146">
        <v>6390</v>
      </c>
      <c r="E216" s="146">
        <v>6465</v>
      </c>
      <c r="F216" s="146">
        <v>6540</v>
      </c>
      <c r="G216" s="146">
        <v>6630</v>
      </c>
      <c r="H216" s="146">
        <v>6680</v>
      </c>
      <c r="I216" s="146">
        <v>6750</v>
      </c>
      <c r="J216" s="146">
        <v>6750</v>
      </c>
      <c r="K216" s="146">
        <v>6750</v>
      </c>
      <c r="L216" s="146">
        <v>6750</v>
      </c>
      <c r="M216" s="146">
        <v>6750</v>
      </c>
      <c r="N216" s="146">
        <v>6750</v>
      </c>
      <c r="AB216" s="7"/>
      <c r="AC216" s="7"/>
      <c r="AE216"/>
      <c r="AF216"/>
    </row>
    <row r="217" spans="1:32" ht="12.75" customHeight="1">
      <c r="A217" s="364">
        <v>27</v>
      </c>
      <c r="B217" s="146">
        <v>6320</v>
      </c>
      <c r="C217" s="146">
        <v>6320</v>
      </c>
      <c r="D217" s="146">
        <v>6390</v>
      </c>
      <c r="E217" s="146">
        <v>6465</v>
      </c>
      <c r="F217" s="146">
        <v>6540</v>
      </c>
      <c r="G217" s="146">
        <v>6630</v>
      </c>
      <c r="H217" s="146">
        <v>6680</v>
      </c>
      <c r="I217" s="146">
        <v>6750</v>
      </c>
      <c r="J217" s="146">
        <v>6750</v>
      </c>
      <c r="K217" s="146">
        <v>6750</v>
      </c>
      <c r="L217" s="146">
        <v>6750</v>
      </c>
      <c r="M217" s="146">
        <v>6750</v>
      </c>
      <c r="N217" s="146">
        <v>6750</v>
      </c>
      <c r="AB217" s="7"/>
      <c r="AC217" s="7"/>
      <c r="AE217"/>
      <c r="AF217"/>
    </row>
    <row r="218" spans="1:32" ht="12.75" customHeight="1">
      <c r="A218" s="364">
        <v>26</v>
      </c>
      <c r="B218" s="146">
        <v>6320</v>
      </c>
      <c r="C218" s="146">
        <v>6320</v>
      </c>
      <c r="D218" s="146">
        <v>6390</v>
      </c>
      <c r="E218" s="146">
        <v>6465</v>
      </c>
      <c r="F218" s="146">
        <v>6540</v>
      </c>
      <c r="G218" s="146">
        <v>6630</v>
      </c>
      <c r="H218" s="146">
        <v>6680</v>
      </c>
      <c r="I218" s="146">
        <v>6750</v>
      </c>
      <c r="J218" s="146">
        <v>6750</v>
      </c>
      <c r="K218" s="146">
        <v>6750</v>
      </c>
      <c r="L218" s="146">
        <v>6750</v>
      </c>
      <c r="M218" s="146">
        <v>6750</v>
      </c>
      <c r="N218" s="146">
        <v>6750</v>
      </c>
      <c r="AB218" s="7"/>
      <c r="AC218" s="7"/>
      <c r="AE218"/>
      <c r="AF218"/>
    </row>
    <row r="219" spans="1:32" ht="12.75" customHeight="1">
      <c r="A219" s="364">
        <v>25</v>
      </c>
      <c r="B219" s="146">
        <v>6405</v>
      </c>
      <c r="C219" s="146">
        <v>6405</v>
      </c>
      <c r="D219" s="146">
        <v>6480</v>
      </c>
      <c r="E219" s="146">
        <v>6560</v>
      </c>
      <c r="F219" s="146">
        <v>6635</v>
      </c>
      <c r="G219" s="146">
        <v>6700</v>
      </c>
      <c r="H219" s="146">
        <v>6800</v>
      </c>
      <c r="I219" s="146">
        <v>6800</v>
      </c>
      <c r="J219" s="146">
        <v>6800</v>
      </c>
      <c r="K219" s="146">
        <v>6800</v>
      </c>
      <c r="L219" s="146">
        <v>6800</v>
      </c>
      <c r="M219" s="146">
        <v>6800</v>
      </c>
      <c r="N219" s="146">
        <v>6800</v>
      </c>
      <c r="AB219" s="7"/>
      <c r="AC219" s="7"/>
      <c r="AE219"/>
      <c r="AF219"/>
    </row>
    <row r="220" spans="1:32" ht="12.75" customHeight="1">
      <c r="A220" s="364">
        <v>24</v>
      </c>
      <c r="B220" s="146">
        <v>6405</v>
      </c>
      <c r="C220" s="146">
        <v>6405</v>
      </c>
      <c r="D220" s="146">
        <v>6480</v>
      </c>
      <c r="E220" s="146">
        <v>6560</v>
      </c>
      <c r="F220" s="146">
        <v>6635</v>
      </c>
      <c r="G220" s="146">
        <v>6700</v>
      </c>
      <c r="H220" s="146">
        <v>6800</v>
      </c>
      <c r="I220" s="146">
        <v>6800</v>
      </c>
      <c r="J220" s="146">
        <v>6800</v>
      </c>
      <c r="K220" s="146">
        <v>6800</v>
      </c>
      <c r="L220" s="146">
        <v>6800</v>
      </c>
      <c r="M220" s="146">
        <v>6800</v>
      </c>
      <c r="N220" s="146">
        <v>6800</v>
      </c>
      <c r="AB220" s="7"/>
      <c r="AC220" s="7"/>
      <c r="AE220"/>
      <c r="AF220"/>
    </row>
    <row r="221" spans="1:32" ht="12.75" customHeight="1">
      <c r="A221" s="364">
        <v>23</v>
      </c>
      <c r="B221" s="146">
        <v>6405</v>
      </c>
      <c r="C221" s="146">
        <v>6405</v>
      </c>
      <c r="D221" s="146">
        <v>6480</v>
      </c>
      <c r="E221" s="146">
        <v>6560</v>
      </c>
      <c r="F221" s="146">
        <v>6635</v>
      </c>
      <c r="G221" s="146">
        <v>6700</v>
      </c>
      <c r="H221" s="146">
        <v>6800</v>
      </c>
      <c r="I221" s="146">
        <v>6800</v>
      </c>
      <c r="J221" s="146">
        <v>6800</v>
      </c>
      <c r="K221" s="146">
        <v>6800</v>
      </c>
      <c r="L221" s="146">
        <v>6800</v>
      </c>
      <c r="M221" s="146">
        <v>6800</v>
      </c>
      <c r="N221" s="146">
        <v>6800</v>
      </c>
      <c r="AB221" s="7"/>
      <c r="AC221" s="7"/>
      <c r="AE221"/>
      <c r="AF221"/>
    </row>
    <row r="222" spans="1:32" ht="12.75" customHeight="1">
      <c r="A222" s="364">
        <v>22</v>
      </c>
      <c r="B222" s="146">
        <v>6405</v>
      </c>
      <c r="C222" s="146">
        <v>6405</v>
      </c>
      <c r="D222" s="146">
        <v>6480</v>
      </c>
      <c r="E222" s="146">
        <v>6560</v>
      </c>
      <c r="F222" s="146">
        <v>6635</v>
      </c>
      <c r="G222" s="146">
        <v>6700</v>
      </c>
      <c r="H222" s="146">
        <v>6800</v>
      </c>
      <c r="I222" s="146">
        <v>6800</v>
      </c>
      <c r="J222" s="146">
        <v>6800</v>
      </c>
      <c r="K222" s="146">
        <v>6800</v>
      </c>
      <c r="L222" s="146">
        <v>6800</v>
      </c>
      <c r="M222" s="146">
        <v>6800</v>
      </c>
      <c r="N222" s="146">
        <v>6800</v>
      </c>
      <c r="AB222" s="7"/>
      <c r="AC222" s="7"/>
      <c r="AE222"/>
      <c r="AF222"/>
    </row>
    <row r="223" spans="1:32" ht="12.75" customHeight="1">
      <c r="A223" s="364">
        <v>21</v>
      </c>
      <c r="B223" s="146">
        <v>6405</v>
      </c>
      <c r="C223" s="146">
        <v>6405</v>
      </c>
      <c r="D223" s="146">
        <v>6480</v>
      </c>
      <c r="E223" s="146">
        <v>6560</v>
      </c>
      <c r="F223" s="146">
        <v>6635</v>
      </c>
      <c r="G223" s="146">
        <v>6700</v>
      </c>
      <c r="H223" s="146">
        <v>6800</v>
      </c>
      <c r="I223" s="146">
        <v>6800</v>
      </c>
      <c r="J223" s="146">
        <v>6800</v>
      </c>
      <c r="K223" s="146">
        <v>6800</v>
      </c>
      <c r="L223" s="146">
        <v>6800</v>
      </c>
      <c r="M223" s="146">
        <v>6800</v>
      </c>
      <c r="N223" s="146">
        <v>6800</v>
      </c>
      <c r="AB223" s="7"/>
      <c r="AC223" s="7"/>
      <c r="AE223"/>
      <c r="AF223"/>
    </row>
    <row r="224" spans="1:32" ht="12.75" customHeight="1">
      <c r="A224" s="364">
        <v>20</v>
      </c>
      <c r="B224" s="146">
        <v>6515</v>
      </c>
      <c r="C224" s="146">
        <v>6515</v>
      </c>
      <c r="D224" s="146">
        <v>6610</v>
      </c>
      <c r="E224" s="146">
        <v>6675</v>
      </c>
      <c r="F224" s="146">
        <v>6755</v>
      </c>
      <c r="G224" s="146">
        <v>6800</v>
      </c>
      <c r="H224" s="146">
        <v>6800</v>
      </c>
      <c r="I224" s="146">
        <v>6800</v>
      </c>
      <c r="J224" s="146">
        <v>6800</v>
      </c>
      <c r="K224" s="146">
        <v>6800</v>
      </c>
      <c r="L224" s="146">
        <v>6800</v>
      </c>
      <c r="M224" s="146">
        <v>6800</v>
      </c>
      <c r="N224" s="146">
        <v>6800</v>
      </c>
      <c r="AB224" s="7"/>
      <c r="AC224" s="7"/>
      <c r="AE224"/>
      <c r="AF224"/>
    </row>
    <row r="225" spans="1:32" ht="12.75" customHeight="1">
      <c r="A225" s="364">
        <v>19</v>
      </c>
      <c r="B225" s="146">
        <v>6515</v>
      </c>
      <c r="C225" s="146">
        <v>6515</v>
      </c>
      <c r="D225" s="146">
        <v>6610</v>
      </c>
      <c r="E225" s="146">
        <v>6675</v>
      </c>
      <c r="F225" s="146">
        <v>6755</v>
      </c>
      <c r="G225" s="146">
        <v>6800</v>
      </c>
      <c r="H225" s="146">
        <v>6800</v>
      </c>
      <c r="I225" s="146">
        <v>6800</v>
      </c>
      <c r="J225" s="146">
        <v>6800</v>
      </c>
      <c r="K225" s="146">
        <v>6800</v>
      </c>
      <c r="L225" s="146">
        <v>6800</v>
      </c>
      <c r="M225" s="146">
        <v>6800</v>
      </c>
      <c r="N225" s="146">
        <v>6800</v>
      </c>
      <c r="AB225" s="7"/>
      <c r="AC225" s="7"/>
      <c r="AE225"/>
      <c r="AF225"/>
    </row>
    <row r="226" spans="1:32" ht="12.75" customHeight="1">
      <c r="A226" s="364">
        <v>18</v>
      </c>
      <c r="B226" s="146">
        <v>6515</v>
      </c>
      <c r="C226" s="146">
        <v>6515</v>
      </c>
      <c r="D226" s="146">
        <v>6610</v>
      </c>
      <c r="E226" s="146">
        <v>6675</v>
      </c>
      <c r="F226" s="146">
        <v>6755</v>
      </c>
      <c r="G226" s="146">
        <v>6800</v>
      </c>
      <c r="H226" s="146">
        <v>6800</v>
      </c>
      <c r="I226" s="146">
        <v>6800</v>
      </c>
      <c r="J226" s="146">
        <v>6800</v>
      </c>
      <c r="K226" s="146">
        <v>6800</v>
      </c>
      <c r="L226" s="146">
        <v>6800</v>
      </c>
      <c r="M226" s="146">
        <v>6800</v>
      </c>
      <c r="N226" s="146">
        <v>6800</v>
      </c>
      <c r="AB226" s="7"/>
      <c r="AC226" s="7"/>
      <c r="AE226"/>
      <c r="AF226"/>
    </row>
    <row r="227" spans="1:32" ht="12.75" customHeight="1">
      <c r="A227" s="364">
        <v>17</v>
      </c>
      <c r="B227" s="146">
        <v>6515</v>
      </c>
      <c r="C227" s="146">
        <v>6515</v>
      </c>
      <c r="D227" s="146">
        <v>6610</v>
      </c>
      <c r="E227" s="146">
        <v>6675</v>
      </c>
      <c r="F227" s="146">
        <v>6755</v>
      </c>
      <c r="G227" s="146">
        <v>6800</v>
      </c>
      <c r="H227" s="146">
        <v>6800</v>
      </c>
      <c r="I227" s="146">
        <v>6800</v>
      </c>
      <c r="J227" s="146">
        <v>6800</v>
      </c>
      <c r="K227" s="146">
        <v>6800</v>
      </c>
      <c r="L227" s="146">
        <v>6800</v>
      </c>
      <c r="M227" s="146">
        <v>6800</v>
      </c>
      <c r="N227" s="146">
        <v>6800</v>
      </c>
      <c r="AB227" s="7"/>
      <c r="AC227" s="7"/>
      <c r="AE227"/>
      <c r="AF227"/>
    </row>
    <row r="228" spans="1:32" ht="12.75" customHeight="1">
      <c r="A228" s="364">
        <v>16</v>
      </c>
      <c r="B228" s="146">
        <v>6515</v>
      </c>
      <c r="C228" s="146">
        <v>6515</v>
      </c>
      <c r="D228" s="146">
        <v>6610</v>
      </c>
      <c r="E228" s="146">
        <v>6675</v>
      </c>
      <c r="F228" s="146">
        <v>6755</v>
      </c>
      <c r="G228" s="146">
        <v>6800</v>
      </c>
      <c r="H228" s="146">
        <v>6800</v>
      </c>
      <c r="I228" s="146">
        <v>6800</v>
      </c>
      <c r="J228" s="146">
        <v>6800</v>
      </c>
      <c r="K228" s="146">
        <v>6800</v>
      </c>
      <c r="L228" s="146">
        <v>6800</v>
      </c>
      <c r="M228" s="146">
        <v>6800</v>
      </c>
      <c r="N228" s="146">
        <v>6800</v>
      </c>
      <c r="AB228" s="7"/>
      <c r="AC228" s="7"/>
      <c r="AE228"/>
      <c r="AF228"/>
    </row>
    <row r="229" spans="1:32" ht="12.75" customHeight="1">
      <c r="A229" s="364">
        <v>15</v>
      </c>
      <c r="B229" s="146">
        <v>6640</v>
      </c>
      <c r="C229" s="146">
        <v>6640</v>
      </c>
      <c r="D229" s="146">
        <v>6715</v>
      </c>
      <c r="E229" s="146">
        <v>6800</v>
      </c>
      <c r="F229" s="146">
        <v>6800</v>
      </c>
      <c r="G229" s="146">
        <v>6800</v>
      </c>
      <c r="H229" s="146">
        <v>6800</v>
      </c>
      <c r="I229" s="146">
        <v>6800</v>
      </c>
      <c r="J229" s="146">
        <v>6800</v>
      </c>
      <c r="K229" s="146">
        <v>6800</v>
      </c>
      <c r="L229" s="146">
        <v>6800</v>
      </c>
      <c r="M229" s="146">
        <v>6800</v>
      </c>
      <c r="N229" s="146">
        <v>6800</v>
      </c>
      <c r="AB229" s="7"/>
      <c r="AC229" s="7"/>
      <c r="AE229"/>
      <c r="AF229"/>
    </row>
    <row r="230" spans="1:32" ht="12.75" customHeight="1">
      <c r="A230" s="364">
        <v>14</v>
      </c>
      <c r="B230" s="146">
        <v>6640</v>
      </c>
      <c r="C230" s="146">
        <v>6640</v>
      </c>
      <c r="D230" s="146">
        <v>6715</v>
      </c>
      <c r="E230" s="146">
        <v>6800</v>
      </c>
      <c r="F230" s="146">
        <v>6800</v>
      </c>
      <c r="G230" s="146">
        <v>6800</v>
      </c>
      <c r="H230" s="146">
        <v>6800</v>
      </c>
      <c r="I230" s="146">
        <v>6800</v>
      </c>
      <c r="J230" s="146">
        <v>6800</v>
      </c>
      <c r="K230" s="146">
        <v>6800</v>
      </c>
      <c r="L230" s="146">
        <v>6800</v>
      </c>
      <c r="M230" s="146">
        <v>6800</v>
      </c>
      <c r="N230" s="146">
        <v>6800</v>
      </c>
      <c r="AB230" s="7"/>
      <c r="AC230" s="7"/>
      <c r="AE230"/>
      <c r="AF230"/>
    </row>
    <row r="231" spans="1:32" ht="12.75" customHeight="1">
      <c r="A231" s="364">
        <v>13</v>
      </c>
      <c r="B231" s="146">
        <v>6640</v>
      </c>
      <c r="C231" s="146">
        <v>6640</v>
      </c>
      <c r="D231" s="146">
        <v>6715</v>
      </c>
      <c r="E231" s="146">
        <v>6800</v>
      </c>
      <c r="F231" s="146">
        <v>6800</v>
      </c>
      <c r="G231" s="146">
        <v>6800</v>
      </c>
      <c r="H231" s="146">
        <v>6800</v>
      </c>
      <c r="I231" s="146">
        <v>6800</v>
      </c>
      <c r="J231" s="146">
        <v>6800</v>
      </c>
      <c r="K231" s="146">
        <v>6800</v>
      </c>
      <c r="L231" s="146">
        <v>6800</v>
      </c>
      <c r="M231" s="146">
        <v>6800</v>
      </c>
      <c r="N231" s="146">
        <v>6800</v>
      </c>
      <c r="AB231" s="7"/>
      <c r="AC231" s="7"/>
      <c r="AE231"/>
      <c r="AF231"/>
    </row>
    <row r="232" spans="1:32" ht="12.75" customHeight="1">
      <c r="A232" s="364">
        <v>12</v>
      </c>
      <c r="B232" s="146">
        <v>6640</v>
      </c>
      <c r="C232" s="146">
        <v>6640</v>
      </c>
      <c r="D232" s="146">
        <v>6715</v>
      </c>
      <c r="E232" s="146">
        <v>6800</v>
      </c>
      <c r="F232" s="146">
        <v>6800</v>
      </c>
      <c r="G232" s="146">
        <v>6800</v>
      </c>
      <c r="H232" s="146">
        <v>6800</v>
      </c>
      <c r="I232" s="146">
        <v>6800</v>
      </c>
      <c r="J232" s="146">
        <v>6800</v>
      </c>
      <c r="K232" s="146">
        <v>6800</v>
      </c>
      <c r="L232" s="146">
        <v>6800</v>
      </c>
      <c r="M232" s="146">
        <v>6800</v>
      </c>
      <c r="N232" s="146">
        <v>6800</v>
      </c>
      <c r="AB232" s="7"/>
      <c r="AC232" s="7"/>
      <c r="AE232"/>
      <c r="AF232"/>
    </row>
    <row r="233" spans="1:32" ht="12.75" customHeight="1">
      <c r="A233" s="364">
        <v>11</v>
      </c>
      <c r="B233" s="146">
        <v>6640</v>
      </c>
      <c r="C233" s="146">
        <v>6640</v>
      </c>
      <c r="D233" s="146">
        <v>6715</v>
      </c>
      <c r="E233" s="146">
        <v>6800</v>
      </c>
      <c r="F233" s="146">
        <v>6800</v>
      </c>
      <c r="G233" s="146">
        <v>6800</v>
      </c>
      <c r="H233" s="146">
        <v>6800</v>
      </c>
      <c r="I233" s="146">
        <v>6800</v>
      </c>
      <c r="J233" s="146">
        <v>6800</v>
      </c>
      <c r="K233" s="146">
        <v>6800</v>
      </c>
      <c r="L233" s="146">
        <v>6800</v>
      </c>
      <c r="M233" s="146">
        <v>6800</v>
      </c>
      <c r="N233" s="146">
        <v>6800</v>
      </c>
      <c r="AB233" s="7"/>
      <c r="AC233" s="7"/>
      <c r="AE233"/>
      <c r="AF233"/>
    </row>
    <row r="234" spans="1:32" ht="12.75" customHeight="1">
      <c r="A234" s="364">
        <v>10</v>
      </c>
      <c r="B234" s="146">
        <v>6760</v>
      </c>
      <c r="C234" s="146">
        <v>6760</v>
      </c>
      <c r="D234" s="146">
        <v>6800</v>
      </c>
      <c r="E234" s="146">
        <v>6800</v>
      </c>
      <c r="F234" s="146">
        <v>6800</v>
      </c>
      <c r="G234" s="146">
        <v>6800</v>
      </c>
      <c r="H234" s="146">
        <v>6800</v>
      </c>
      <c r="I234" s="146">
        <v>6800</v>
      </c>
      <c r="J234" s="146">
        <v>6800</v>
      </c>
      <c r="K234" s="146">
        <v>6800</v>
      </c>
      <c r="L234" s="146">
        <v>6800</v>
      </c>
      <c r="M234" s="146">
        <v>6800</v>
      </c>
      <c r="N234" s="146">
        <v>6800</v>
      </c>
      <c r="AB234" s="7"/>
      <c r="AC234" s="7"/>
      <c r="AE234"/>
      <c r="AF234"/>
    </row>
    <row r="235" spans="1:32" ht="12.75" customHeight="1">
      <c r="A235" s="364">
        <v>9</v>
      </c>
      <c r="B235" s="146">
        <v>6760</v>
      </c>
      <c r="C235" s="146">
        <v>6760</v>
      </c>
      <c r="D235" s="146">
        <v>6800</v>
      </c>
      <c r="E235" s="146">
        <v>6800</v>
      </c>
      <c r="F235" s="146">
        <v>6800</v>
      </c>
      <c r="G235" s="146">
        <v>6800</v>
      </c>
      <c r="H235" s="146">
        <v>6800</v>
      </c>
      <c r="I235" s="146">
        <v>6800</v>
      </c>
      <c r="J235" s="146">
        <v>6800</v>
      </c>
      <c r="K235" s="146">
        <v>6800</v>
      </c>
      <c r="L235" s="146">
        <v>6800</v>
      </c>
      <c r="M235" s="146">
        <v>6800</v>
      </c>
      <c r="N235" s="146">
        <v>6800</v>
      </c>
      <c r="AB235" s="7"/>
      <c r="AC235" s="7"/>
      <c r="AE235"/>
      <c r="AF235"/>
    </row>
    <row r="236" spans="1:32" ht="12.75" customHeight="1">
      <c r="A236" s="364">
        <v>8</v>
      </c>
      <c r="B236" s="146">
        <v>6760</v>
      </c>
      <c r="C236" s="146">
        <v>6760</v>
      </c>
      <c r="D236" s="146">
        <v>6800</v>
      </c>
      <c r="E236" s="146">
        <v>6800</v>
      </c>
      <c r="F236" s="146">
        <v>6800</v>
      </c>
      <c r="G236" s="146">
        <v>6800</v>
      </c>
      <c r="H236" s="146">
        <v>6800</v>
      </c>
      <c r="I236" s="146">
        <v>6800</v>
      </c>
      <c r="J236" s="146">
        <v>6800</v>
      </c>
      <c r="K236" s="146">
        <v>6800</v>
      </c>
      <c r="L236" s="146">
        <v>6800</v>
      </c>
      <c r="M236" s="146">
        <v>6800</v>
      </c>
      <c r="N236" s="146">
        <v>6800</v>
      </c>
      <c r="AB236" s="7"/>
      <c r="AC236" s="7"/>
      <c r="AE236"/>
      <c r="AF236"/>
    </row>
    <row r="237" spans="1:32" ht="12.75" customHeight="1">
      <c r="A237" s="364">
        <v>7</v>
      </c>
      <c r="B237" s="146">
        <v>6760</v>
      </c>
      <c r="C237" s="146">
        <v>6760</v>
      </c>
      <c r="D237" s="146">
        <v>6800</v>
      </c>
      <c r="E237" s="146">
        <v>6800</v>
      </c>
      <c r="F237" s="146">
        <v>6800</v>
      </c>
      <c r="G237" s="146">
        <v>6800</v>
      </c>
      <c r="H237" s="146">
        <v>6800</v>
      </c>
      <c r="I237" s="146">
        <v>6800</v>
      </c>
      <c r="J237" s="146">
        <v>6800</v>
      </c>
      <c r="K237" s="146">
        <v>6800</v>
      </c>
      <c r="L237" s="146">
        <v>6800</v>
      </c>
      <c r="M237" s="146">
        <v>6800</v>
      </c>
      <c r="N237" s="146">
        <v>6800</v>
      </c>
      <c r="AB237" s="7"/>
      <c r="AC237" s="7"/>
      <c r="AE237"/>
      <c r="AF237"/>
    </row>
    <row r="238" spans="1:32" ht="12.75" customHeight="1">
      <c r="A238" s="364">
        <v>6</v>
      </c>
      <c r="B238" s="146">
        <v>6760</v>
      </c>
      <c r="C238" s="146">
        <v>6760</v>
      </c>
      <c r="D238" s="146">
        <v>6800</v>
      </c>
      <c r="E238" s="146">
        <v>6800</v>
      </c>
      <c r="F238" s="146">
        <v>6800</v>
      </c>
      <c r="G238" s="146">
        <v>6800</v>
      </c>
      <c r="H238" s="146">
        <v>6800</v>
      </c>
      <c r="I238" s="146">
        <v>6800</v>
      </c>
      <c r="J238" s="146">
        <v>6800</v>
      </c>
      <c r="K238" s="146">
        <v>6800</v>
      </c>
      <c r="L238" s="146">
        <v>6800</v>
      </c>
      <c r="M238" s="146">
        <v>6800</v>
      </c>
      <c r="N238" s="146">
        <v>6800</v>
      </c>
      <c r="AB238" s="7"/>
      <c r="AC238" s="7"/>
      <c r="AE238"/>
      <c r="AF238"/>
    </row>
    <row r="239" spans="1:32" ht="12.75" customHeight="1">
      <c r="A239" s="364">
        <v>5</v>
      </c>
      <c r="B239" s="146">
        <v>6760</v>
      </c>
      <c r="C239" s="146">
        <v>6760</v>
      </c>
      <c r="D239" s="146">
        <v>6800</v>
      </c>
      <c r="E239" s="146">
        <v>6800</v>
      </c>
      <c r="F239" s="146">
        <v>6800</v>
      </c>
      <c r="G239" s="146">
        <v>6800</v>
      </c>
      <c r="H239" s="146">
        <v>6800</v>
      </c>
      <c r="I239" s="146">
        <v>6800</v>
      </c>
      <c r="J239" s="146">
        <v>6800</v>
      </c>
      <c r="K239" s="146">
        <v>6800</v>
      </c>
      <c r="L239" s="146">
        <v>6800</v>
      </c>
      <c r="M239" s="146">
        <v>6800</v>
      </c>
      <c r="N239" s="146">
        <v>6800</v>
      </c>
      <c r="AB239" s="7"/>
      <c r="AC239" s="7"/>
      <c r="AE239"/>
      <c r="AF239"/>
    </row>
    <row r="240" spans="1:32" ht="12.75" customHeight="1">
      <c r="A240" s="364">
        <v>4</v>
      </c>
      <c r="B240" s="146">
        <v>6760</v>
      </c>
      <c r="C240" s="146">
        <v>6760</v>
      </c>
      <c r="D240" s="146">
        <v>6800</v>
      </c>
      <c r="E240" s="146">
        <v>6800</v>
      </c>
      <c r="F240" s="146">
        <v>6800</v>
      </c>
      <c r="G240" s="146">
        <v>6800</v>
      </c>
      <c r="H240" s="146">
        <v>6800</v>
      </c>
      <c r="I240" s="146">
        <v>6800</v>
      </c>
      <c r="J240" s="146">
        <v>6800</v>
      </c>
      <c r="K240" s="146">
        <v>6800</v>
      </c>
      <c r="L240" s="146">
        <v>6800</v>
      </c>
      <c r="M240" s="146">
        <v>6800</v>
      </c>
      <c r="N240" s="146">
        <v>6800</v>
      </c>
      <c r="AB240" s="7"/>
      <c r="AC240" s="7"/>
      <c r="AE240"/>
      <c r="AF240"/>
    </row>
    <row r="241" spans="1:32" ht="12.75" customHeight="1">
      <c r="A241" s="364">
        <v>3</v>
      </c>
      <c r="B241" s="146">
        <v>6760</v>
      </c>
      <c r="C241" s="146">
        <v>6760</v>
      </c>
      <c r="D241" s="146">
        <v>6800</v>
      </c>
      <c r="E241" s="146">
        <v>6800</v>
      </c>
      <c r="F241" s="146">
        <v>6800</v>
      </c>
      <c r="G241" s="146">
        <v>6800</v>
      </c>
      <c r="H241" s="146">
        <v>6800</v>
      </c>
      <c r="I241" s="146">
        <v>6800</v>
      </c>
      <c r="J241" s="146">
        <v>6800</v>
      </c>
      <c r="K241" s="146">
        <v>6800</v>
      </c>
      <c r="L241" s="146">
        <v>6800</v>
      </c>
      <c r="M241" s="146">
        <v>6800</v>
      </c>
      <c r="N241" s="146">
        <v>6800</v>
      </c>
      <c r="AB241" s="7"/>
      <c r="AC241" s="7"/>
      <c r="AE241"/>
      <c r="AF241"/>
    </row>
    <row r="242" spans="1:32" ht="12.75" customHeight="1">
      <c r="A242" s="364">
        <v>2</v>
      </c>
      <c r="B242" s="146">
        <v>6760</v>
      </c>
      <c r="C242" s="146">
        <v>6760</v>
      </c>
      <c r="D242" s="146">
        <v>6800</v>
      </c>
      <c r="E242" s="146">
        <v>6800</v>
      </c>
      <c r="F242" s="146">
        <v>6800</v>
      </c>
      <c r="G242" s="146">
        <v>6800</v>
      </c>
      <c r="H242" s="146">
        <v>6800</v>
      </c>
      <c r="I242" s="146">
        <v>6800</v>
      </c>
      <c r="J242" s="146">
        <v>6800</v>
      </c>
      <c r="K242" s="146">
        <v>6800</v>
      </c>
      <c r="L242" s="146">
        <v>6800</v>
      </c>
      <c r="M242" s="146">
        <v>6800</v>
      </c>
      <c r="N242" s="146">
        <v>6800</v>
      </c>
      <c r="AB242" s="7"/>
      <c r="AC242" s="7"/>
      <c r="AE242"/>
      <c r="AF242"/>
    </row>
    <row r="243" spans="1:32" ht="12.75" customHeight="1">
      <c r="A243" s="364">
        <v>1</v>
      </c>
      <c r="B243" s="146">
        <v>6760</v>
      </c>
      <c r="C243" s="146">
        <v>6760</v>
      </c>
      <c r="D243" s="146">
        <v>6800</v>
      </c>
      <c r="E243" s="146">
        <v>6800</v>
      </c>
      <c r="F243" s="146">
        <v>6800</v>
      </c>
      <c r="G243" s="146">
        <v>6800</v>
      </c>
      <c r="H243" s="146">
        <v>6800</v>
      </c>
      <c r="I243" s="146">
        <v>6800</v>
      </c>
      <c r="J243" s="146">
        <v>6800</v>
      </c>
      <c r="K243" s="146">
        <v>6800</v>
      </c>
      <c r="L243" s="146">
        <v>6800</v>
      </c>
      <c r="M243" s="146">
        <v>6800</v>
      </c>
      <c r="N243" s="146">
        <v>6800</v>
      </c>
      <c r="AB243" s="7"/>
      <c r="AC243" s="7"/>
      <c r="AE243"/>
      <c r="AF243"/>
    </row>
    <row r="244" spans="1:32" ht="12.75" customHeight="1">
      <c r="A244" s="364">
        <v>0</v>
      </c>
      <c r="B244" s="146">
        <v>6760</v>
      </c>
      <c r="C244" s="146">
        <v>6760</v>
      </c>
      <c r="D244" s="146">
        <v>6800</v>
      </c>
      <c r="E244" s="146">
        <v>6800</v>
      </c>
      <c r="F244" s="146">
        <v>6800</v>
      </c>
      <c r="G244" s="146">
        <v>6800</v>
      </c>
      <c r="H244" s="146">
        <v>6800</v>
      </c>
      <c r="I244" s="146">
        <v>6800</v>
      </c>
      <c r="J244" s="146">
        <v>6800</v>
      </c>
      <c r="K244" s="146">
        <v>6800</v>
      </c>
      <c r="L244" s="146">
        <v>6800</v>
      </c>
      <c r="M244" s="146">
        <v>6800</v>
      </c>
      <c r="N244" s="146">
        <v>6800</v>
      </c>
      <c r="AB244" s="7"/>
      <c r="AC244" s="7"/>
      <c r="AE244"/>
      <c r="AF244"/>
    </row>
    <row r="245" spans="1:32" ht="12.75" customHeight="1">
      <c r="A245" s="364">
        <v>-1</v>
      </c>
      <c r="B245" s="146">
        <v>6760</v>
      </c>
      <c r="C245" s="146">
        <v>6760</v>
      </c>
      <c r="D245" s="146">
        <v>6800</v>
      </c>
      <c r="E245" s="146">
        <v>6800</v>
      </c>
      <c r="F245" s="146">
        <v>6800</v>
      </c>
      <c r="G245" s="146">
        <v>6800</v>
      </c>
      <c r="H245" s="146">
        <v>6800</v>
      </c>
      <c r="I245" s="146">
        <v>6800</v>
      </c>
      <c r="J245" s="146">
        <v>6800</v>
      </c>
      <c r="K245" s="146">
        <v>6800</v>
      </c>
      <c r="L245" s="146">
        <v>6800</v>
      </c>
      <c r="M245" s="146">
        <v>6800</v>
      </c>
      <c r="N245" s="146">
        <v>6800</v>
      </c>
      <c r="AB245" s="7"/>
      <c r="AC245" s="7"/>
      <c r="AE245"/>
      <c r="AF245"/>
    </row>
    <row r="246" spans="1:32" ht="12.75" customHeight="1">
      <c r="A246" s="364">
        <v>-2</v>
      </c>
      <c r="B246" s="146">
        <v>6760</v>
      </c>
      <c r="C246" s="146">
        <v>6760</v>
      </c>
      <c r="D246" s="146">
        <v>6800</v>
      </c>
      <c r="E246" s="146">
        <v>6800</v>
      </c>
      <c r="F246" s="146">
        <v>6800</v>
      </c>
      <c r="G246" s="146">
        <v>6800</v>
      </c>
      <c r="H246" s="146">
        <v>6800</v>
      </c>
      <c r="I246" s="146">
        <v>6800</v>
      </c>
      <c r="J246" s="146">
        <v>6800</v>
      </c>
      <c r="K246" s="146">
        <v>6800</v>
      </c>
      <c r="L246" s="146">
        <v>6800</v>
      </c>
      <c r="M246" s="146">
        <v>6800</v>
      </c>
      <c r="N246" s="146">
        <v>6800</v>
      </c>
      <c r="AB246" s="7"/>
      <c r="AC246" s="7"/>
      <c r="AE246"/>
      <c r="AF246"/>
    </row>
    <row r="247" spans="1:32" ht="12.75" customHeight="1">
      <c r="A247" s="364">
        <v>-3</v>
      </c>
      <c r="B247" s="146">
        <v>6760</v>
      </c>
      <c r="C247" s="146">
        <v>6760</v>
      </c>
      <c r="D247" s="146">
        <v>6800</v>
      </c>
      <c r="E247" s="146">
        <v>6800</v>
      </c>
      <c r="F247" s="146">
        <v>6800</v>
      </c>
      <c r="G247" s="146">
        <v>6800</v>
      </c>
      <c r="H247" s="146">
        <v>6800</v>
      </c>
      <c r="I247" s="146">
        <v>6800</v>
      </c>
      <c r="J247" s="146">
        <v>6800</v>
      </c>
      <c r="K247" s="146">
        <v>6800</v>
      </c>
      <c r="L247" s="146">
        <v>6800</v>
      </c>
      <c r="M247" s="146">
        <v>6800</v>
      </c>
      <c r="N247" s="146">
        <v>6800</v>
      </c>
      <c r="AB247" s="7"/>
      <c r="AC247" s="7"/>
      <c r="AE247"/>
      <c r="AF247"/>
    </row>
    <row r="248" spans="1:32" ht="12.75" customHeight="1">
      <c r="A248" s="364">
        <v>-4</v>
      </c>
      <c r="B248" s="146">
        <v>6760</v>
      </c>
      <c r="C248" s="146">
        <v>6760</v>
      </c>
      <c r="D248" s="146">
        <v>6800</v>
      </c>
      <c r="E248" s="146">
        <v>6800</v>
      </c>
      <c r="F248" s="146">
        <v>6800</v>
      </c>
      <c r="G248" s="146">
        <v>6800</v>
      </c>
      <c r="H248" s="146">
        <v>6800</v>
      </c>
      <c r="I248" s="146">
        <v>6800</v>
      </c>
      <c r="J248" s="146">
        <v>6800</v>
      </c>
      <c r="K248" s="146">
        <v>6800</v>
      </c>
      <c r="L248" s="146">
        <v>6800</v>
      </c>
      <c r="M248" s="146">
        <v>6800</v>
      </c>
      <c r="N248" s="146">
        <v>6800</v>
      </c>
      <c r="AB248" s="7"/>
      <c r="AC248" s="7"/>
      <c r="AE248"/>
      <c r="AF248"/>
    </row>
    <row r="249" spans="1:32" ht="12.75" customHeight="1">
      <c r="A249" s="364">
        <v>-5</v>
      </c>
      <c r="B249" s="146">
        <v>6760</v>
      </c>
      <c r="C249" s="146">
        <v>6760</v>
      </c>
      <c r="D249" s="146">
        <v>6800</v>
      </c>
      <c r="E249" s="146">
        <v>6800</v>
      </c>
      <c r="F249" s="146">
        <v>6800</v>
      </c>
      <c r="G249" s="146">
        <v>6800</v>
      </c>
      <c r="H249" s="146">
        <v>6800</v>
      </c>
      <c r="I249" s="146">
        <v>6800</v>
      </c>
      <c r="J249" s="146">
        <v>6800</v>
      </c>
      <c r="K249" s="146">
        <v>6800</v>
      </c>
      <c r="L249" s="146">
        <v>6800</v>
      </c>
      <c r="M249" s="146">
        <v>6800</v>
      </c>
      <c r="N249" s="146">
        <v>6800</v>
      </c>
      <c r="AB249" s="7"/>
      <c r="AC249" s="7"/>
      <c r="AE249"/>
      <c r="AF249"/>
    </row>
    <row r="250" spans="1:32" ht="12.75" customHeight="1">
      <c r="A250" s="364">
        <v>-6</v>
      </c>
      <c r="B250" s="146">
        <v>6760</v>
      </c>
      <c r="C250" s="146">
        <v>6760</v>
      </c>
      <c r="D250" s="146">
        <v>6800</v>
      </c>
      <c r="E250" s="146">
        <v>6800</v>
      </c>
      <c r="F250" s="146">
        <v>6800</v>
      </c>
      <c r="G250" s="146">
        <v>6800</v>
      </c>
      <c r="H250" s="146">
        <v>6800</v>
      </c>
      <c r="I250" s="146">
        <v>6800</v>
      </c>
      <c r="J250" s="146">
        <v>6800</v>
      </c>
      <c r="K250" s="146">
        <v>6800</v>
      </c>
      <c r="L250" s="146">
        <v>6800</v>
      </c>
      <c r="M250" s="146">
        <v>6800</v>
      </c>
      <c r="N250" s="146">
        <v>6800</v>
      </c>
      <c r="AB250" s="7"/>
      <c r="AC250" s="7"/>
      <c r="AE250"/>
      <c r="AF250"/>
    </row>
    <row r="251" spans="1:32" ht="12.75" customHeight="1">
      <c r="A251" s="364">
        <v>-7</v>
      </c>
      <c r="B251" s="146">
        <v>6760</v>
      </c>
      <c r="C251" s="146">
        <v>6760</v>
      </c>
      <c r="D251" s="146">
        <v>6800</v>
      </c>
      <c r="E251" s="146">
        <v>6800</v>
      </c>
      <c r="F251" s="146">
        <v>6800</v>
      </c>
      <c r="G251" s="146">
        <v>6800</v>
      </c>
      <c r="H251" s="146">
        <v>6800</v>
      </c>
      <c r="I251" s="146">
        <v>6800</v>
      </c>
      <c r="J251" s="146">
        <v>6800</v>
      </c>
      <c r="K251" s="146">
        <v>6800</v>
      </c>
      <c r="L251" s="146">
        <v>6800</v>
      </c>
      <c r="M251" s="146">
        <v>6800</v>
      </c>
      <c r="N251" s="146">
        <v>6800</v>
      </c>
      <c r="AB251" s="7"/>
      <c r="AC251" s="7"/>
      <c r="AE251"/>
      <c r="AF251"/>
    </row>
    <row r="252" spans="1:32" ht="12.75" customHeight="1">
      <c r="A252" s="364">
        <v>-8</v>
      </c>
      <c r="B252" s="146">
        <v>6760</v>
      </c>
      <c r="C252" s="146">
        <v>6760</v>
      </c>
      <c r="D252" s="146">
        <v>6800</v>
      </c>
      <c r="E252" s="146">
        <v>6800</v>
      </c>
      <c r="F252" s="146">
        <v>6800</v>
      </c>
      <c r="G252" s="146">
        <v>6800</v>
      </c>
      <c r="H252" s="146">
        <v>6800</v>
      </c>
      <c r="I252" s="146">
        <v>6800</v>
      </c>
      <c r="J252" s="146">
        <v>6800</v>
      </c>
      <c r="K252" s="146">
        <v>6800</v>
      </c>
      <c r="L252" s="146">
        <v>6800</v>
      </c>
      <c r="M252" s="146">
        <v>6800</v>
      </c>
      <c r="N252" s="146">
        <v>6800</v>
      </c>
      <c r="AB252" s="7"/>
      <c r="AC252" s="7"/>
      <c r="AE252"/>
      <c r="AF252"/>
    </row>
    <row r="253" spans="1:32" ht="12.75" customHeight="1">
      <c r="A253" s="364">
        <v>-9</v>
      </c>
      <c r="B253" s="146">
        <v>6760</v>
      </c>
      <c r="C253" s="146">
        <v>6760</v>
      </c>
      <c r="D253" s="146">
        <v>6800</v>
      </c>
      <c r="E253" s="146">
        <v>6800</v>
      </c>
      <c r="F253" s="146">
        <v>6800</v>
      </c>
      <c r="G253" s="146">
        <v>6800</v>
      </c>
      <c r="H253" s="146">
        <v>6800</v>
      </c>
      <c r="I253" s="146">
        <v>6800</v>
      </c>
      <c r="J253" s="146">
        <v>6800</v>
      </c>
      <c r="K253" s="146">
        <v>6800</v>
      </c>
      <c r="L253" s="146">
        <v>6800</v>
      </c>
      <c r="M253" s="146">
        <v>6800</v>
      </c>
      <c r="N253" s="146">
        <v>6800</v>
      </c>
      <c r="AB253" s="7"/>
      <c r="AC253" s="7"/>
      <c r="AE253"/>
      <c r="AF253"/>
    </row>
    <row r="254" spans="1:32" ht="12.75" customHeight="1">
      <c r="A254" s="364">
        <v>-10</v>
      </c>
      <c r="B254" s="146">
        <v>6760</v>
      </c>
      <c r="C254" s="146">
        <v>6760</v>
      </c>
      <c r="D254" s="146">
        <v>6800</v>
      </c>
      <c r="E254" s="146">
        <v>6800</v>
      </c>
      <c r="F254" s="146">
        <v>6800</v>
      </c>
      <c r="G254" s="146">
        <v>6800</v>
      </c>
      <c r="H254" s="146">
        <v>6800</v>
      </c>
      <c r="I254" s="146">
        <v>6800</v>
      </c>
      <c r="J254" s="146">
        <v>6800</v>
      </c>
      <c r="K254" s="146">
        <v>6800</v>
      </c>
      <c r="L254" s="146">
        <v>6800</v>
      </c>
      <c r="M254" s="146">
        <v>6800</v>
      </c>
      <c r="N254" s="146">
        <v>6800</v>
      </c>
      <c r="AB254" s="7"/>
      <c r="AC254" s="7"/>
      <c r="AE254"/>
      <c r="AF254"/>
    </row>
    <row r="255" spans="1:32" ht="12.75" customHeight="1">
      <c r="A255" s="364">
        <v>-11</v>
      </c>
      <c r="B255" s="146">
        <v>6760</v>
      </c>
      <c r="C255" s="146">
        <v>6760</v>
      </c>
      <c r="D255" s="146">
        <v>6800</v>
      </c>
      <c r="E255" s="146">
        <v>6800</v>
      </c>
      <c r="F255" s="146">
        <v>6800</v>
      </c>
      <c r="G255" s="146">
        <v>6800</v>
      </c>
      <c r="H255" s="146">
        <v>6800</v>
      </c>
      <c r="I255" s="146">
        <v>6800</v>
      </c>
      <c r="J255" s="146">
        <v>6800</v>
      </c>
      <c r="K255" s="146">
        <v>6800</v>
      </c>
      <c r="L255" s="146">
        <v>6800</v>
      </c>
      <c r="M255" s="146">
        <v>6800</v>
      </c>
      <c r="N255" s="146">
        <v>6800</v>
      </c>
      <c r="AB255" s="7"/>
      <c r="AC255" s="7"/>
      <c r="AE255"/>
      <c r="AF255"/>
    </row>
    <row r="256" spans="1:32" ht="12.75" customHeight="1">
      <c r="A256" s="364">
        <v>-12</v>
      </c>
      <c r="B256" s="146">
        <v>6760</v>
      </c>
      <c r="C256" s="146">
        <v>6760</v>
      </c>
      <c r="D256" s="146">
        <v>6800</v>
      </c>
      <c r="E256" s="146">
        <v>6800</v>
      </c>
      <c r="F256" s="146">
        <v>6800</v>
      </c>
      <c r="G256" s="146">
        <v>6800</v>
      </c>
      <c r="H256" s="146">
        <v>6800</v>
      </c>
      <c r="I256" s="146">
        <v>6800</v>
      </c>
      <c r="J256" s="146">
        <v>6800</v>
      </c>
      <c r="K256" s="146">
        <v>6800</v>
      </c>
      <c r="L256" s="146">
        <v>6800</v>
      </c>
      <c r="M256" s="146">
        <v>6800</v>
      </c>
      <c r="N256" s="146">
        <v>6800</v>
      </c>
      <c r="AB256" s="7"/>
      <c r="AC256" s="7"/>
      <c r="AE256"/>
      <c r="AF256"/>
    </row>
    <row r="257" spans="1:32" ht="12.75" customHeight="1">
      <c r="A257" s="364">
        <v>-13</v>
      </c>
      <c r="B257" s="146">
        <v>6760</v>
      </c>
      <c r="C257" s="146">
        <v>6760</v>
      </c>
      <c r="D257" s="146">
        <v>6800</v>
      </c>
      <c r="E257" s="146">
        <v>6800</v>
      </c>
      <c r="F257" s="146">
        <v>6800</v>
      </c>
      <c r="G257" s="146">
        <v>6800</v>
      </c>
      <c r="H257" s="146">
        <v>6800</v>
      </c>
      <c r="I257" s="146">
        <v>6800</v>
      </c>
      <c r="J257" s="146">
        <v>6800</v>
      </c>
      <c r="K257" s="146">
        <v>6800</v>
      </c>
      <c r="L257" s="146">
        <v>6800</v>
      </c>
      <c r="M257" s="146">
        <v>6800</v>
      </c>
      <c r="N257" s="146">
        <v>6800</v>
      </c>
      <c r="AB257" s="7"/>
      <c r="AC257" s="7"/>
      <c r="AE257"/>
      <c r="AF257"/>
    </row>
    <row r="258" spans="1:32" ht="12.75" customHeight="1">
      <c r="A258" s="364">
        <v>-14</v>
      </c>
      <c r="B258" s="146">
        <v>6760</v>
      </c>
      <c r="C258" s="146">
        <v>6760</v>
      </c>
      <c r="D258" s="146">
        <v>6800</v>
      </c>
      <c r="E258" s="146">
        <v>6800</v>
      </c>
      <c r="F258" s="146">
        <v>6800</v>
      </c>
      <c r="G258" s="146">
        <v>6800</v>
      </c>
      <c r="H258" s="146">
        <v>6800</v>
      </c>
      <c r="I258" s="146">
        <v>6800</v>
      </c>
      <c r="J258" s="146">
        <v>6800</v>
      </c>
      <c r="K258" s="146">
        <v>6800</v>
      </c>
      <c r="L258" s="146">
        <v>6800</v>
      </c>
      <c r="M258" s="146">
        <v>6800</v>
      </c>
      <c r="N258" s="146">
        <v>6800</v>
      </c>
      <c r="AB258" s="7"/>
      <c r="AC258" s="7"/>
      <c r="AE258"/>
      <c r="AF258"/>
    </row>
    <row r="259" spans="1:32" ht="12.75" customHeight="1">
      <c r="A259" s="364">
        <v>-15</v>
      </c>
      <c r="B259" s="146">
        <v>6760</v>
      </c>
      <c r="C259" s="146">
        <v>6760</v>
      </c>
      <c r="D259" s="146">
        <v>6800</v>
      </c>
      <c r="E259" s="146">
        <v>6800</v>
      </c>
      <c r="F259" s="146">
        <v>6800</v>
      </c>
      <c r="G259" s="146">
        <v>6800</v>
      </c>
      <c r="H259" s="146">
        <v>6800</v>
      </c>
      <c r="I259" s="146">
        <v>6800</v>
      </c>
      <c r="J259" s="146">
        <v>6800</v>
      </c>
      <c r="K259" s="146">
        <v>6800</v>
      </c>
      <c r="L259" s="146">
        <v>6800</v>
      </c>
      <c r="M259" s="146">
        <v>6800</v>
      </c>
      <c r="N259" s="146">
        <v>6800</v>
      </c>
      <c r="AB259" s="7"/>
      <c r="AC259" s="7"/>
      <c r="AE259"/>
      <c r="AF259"/>
    </row>
    <row r="260" spans="1:32" ht="12.75" customHeight="1">
      <c r="A260" s="364">
        <v>-16</v>
      </c>
      <c r="B260" s="146">
        <v>6760</v>
      </c>
      <c r="C260" s="146">
        <v>6760</v>
      </c>
      <c r="D260" s="146">
        <v>6800</v>
      </c>
      <c r="E260" s="146">
        <v>6800</v>
      </c>
      <c r="F260" s="146">
        <v>6800</v>
      </c>
      <c r="G260" s="146">
        <v>6800</v>
      </c>
      <c r="H260" s="146">
        <v>6800</v>
      </c>
      <c r="I260" s="146">
        <v>6800</v>
      </c>
      <c r="J260" s="146">
        <v>6800</v>
      </c>
      <c r="K260" s="146">
        <v>6800</v>
      </c>
      <c r="L260" s="146">
        <v>6800</v>
      </c>
      <c r="M260" s="146">
        <v>6800</v>
      </c>
      <c r="N260" s="146">
        <v>6800</v>
      </c>
      <c r="AB260" s="7"/>
      <c r="AC260" s="7"/>
      <c r="AE260"/>
      <c r="AF260"/>
    </row>
    <row r="261" spans="1:32" ht="12.75" customHeight="1">
      <c r="A261" s="364">
        <v>-17</v>
      </c>
      <c r="B261" s="146">
        <v>6760</v>
      </c>
      <c r="C261" s="146">
        <v>6760</v>
      </c>
      <c r="D261" s="146">
        <v>6800</v>
      </c>
      <c r="E261" s="146">
        <v>6800</v>
      </c>
      <c r="F261" s="146">
        <v>6800</v>
      </c>
      <c r="G261" s="146">
        <v>6800</v>
      </c>
      <c r="H261" s="146">
        <v>6800</v>
      </c>
      <c r="I261" s="146">
        <v>6800</v>
      </c>
      <c r="J261" s="146">
        <v>6800</v>
      </c>
      <c r="K261" s="146">
        <v>6800</v>
      </c>
      <c r="L261" s="146">
        <v>6800</v>
      </c>
      <c r="M261" s="146">
        <v>6800</v>
      </c>
      <c r="N261" s="146">
        <v>6800</v>
      </c>
      <c r="AB261" s="7"/>
      <c r="AC261" s="7"/>
      <c r="AE261"/>
      <c r="AF261"/>
    </row>
    <row r="262" spans="1:32" ht="12.75" customHeight="1">
      <c r="A262" s="364">
        <v>-18</v>
      </c>
      <c r="B262" s="146">
        <v>6760</v>
      </c>
      <c r="C262" s="146">
        <v>6760</v>
      </c>
      <c r="D262" s="146">
        <v>6800</v>
      </c>
      <c r="E262" s="146">
        <v>6800</v>
      </c>
      <c r="F262" s="146">
        <v>6800</v>
      </c>
      <c r="G262" s="146">
        <v>6800</v>
      </c>
      <c r="H262" s="146">
        <v>6800</v>
      </c>
      <c r="I262" s="146">
        <v>6800</v>
      </c>
      <c r="J262" s="146">
        <v>6800</v>
      </c>
      <c r="K262" s="146">
        <v>6800</v>
      </c>
      <c r="L262" s="146">
        <v>6800</v>
      </c>
      <c r="M262" s="146">
        <v>6800</v>
      </c>
      <c r="N262" s="146">
        <v>6800</v>
      </c>
      <c r="AB262" s="7"/>
      <c r="AC262" s="7"/>
      <c r="AE262"/>
      <c r="AF262"/>
    </row>
    <row r="263" spans="1:32" ht="12.75" customHeight="1">
      <c r="A263" s="364">
        <v>-19</v>
      </c>
      <c r="B263" s="146">
        <v>6760</v>
      </c>
      <c r="C263" s="146">
        <v>6760</v>
      </c>
      <c r="D263" s="146">
        <v>6800</v>
      </c>
      <c r="E263" s="146">
        <v>6800</v>
      </c>
      <c r="F263" s="146">
        <v>6800</v>
      </c>
      <c r="G263" s="146">
        <v>6800</v>
      </c>
      <c r="H263" s="146">
        <v>6800</v>
      </c>
      <c r="I263" s="146">
        <v>6800</v>
      </c>
      <c r="J263" s="146">
        <v>6800</v>
      </c>
      <c r="K263" s="146">
        <v>6800</v>
      </c>
      <c r="L263" s="146">
        <v>6800</v>
      </c>
      <c r="M263" s="146">
        <v>6800</v>
      </c>
      <c r="N263" s="146">
        <v>6800</v>
      </c>
      <c r="AB263" s="7"/>
      <c r="AC263" s="7"/>
      <c r="AE263"/>
      <c r="AF263"/>
    </row>
    <row r="264" spans="1:32" ht="12.75" customHeight="1">
      <c r="A264" s="364">
        <v>-20</v>
      </c>
      <c r="B264" s="146">
        <v>6760</v>
      </c>
      <c r="C264" s="146">
        <v>6760</v>
      </c>
      <c r="D264" s="146">
        <v>6800</v>
      </c>
      <c r="E264" s="146">
        <v>6800</v>
      </c>
      <c r="F264" s="146">
        <v>6800</v>
      </c>
      <c r="G264" s="146">
        <v>6800</v>
      </c>
      <c r="H264" s="146">
        <v>6800</v>
      </c>
      <c r="I264" s="146">
        <v>6800</v>
      </c>
      <c r="J264" s="146">
        <v>6800</v>
      </c>
      <c r="K264" s="146">
        <v>6800</v>
      </c>
      <c r="L264" s="146">
        <v>6800</v>
      </c>
      <c r="M264" s="146">
        <v>6800</v>
      </c>
      <c r="N264" s="146">
        <v>6800</v>
      </c>
      <c r="AB264" s="7"/>
      <c r="AC264" s="7"/>
      <c r="AE264"/>
      <c r="AF264"/>
    </row>
    <row r="265" spans="1:32" ht="12.75" customHeight="1">
      <c r="A265" s="364">
        <v>-21</v>
      </c>
      <c r="B265" s="146">
        <v>6760</v>
      </c>
      <c r="C265" s="146">
        <v>6760</v>
      </c>
      <c r="D265" s="146">
        <v>6800</v>
      </c>
      <c r="E265" s="146">
        <v>6800</v>
      </c>
      <c r="F265" s="146">
        <v>6800</v>
      </c>
      <c r="G265" s="146">
        <v>6800</v>
      </c>
      <c r="H265" s="146">
        <v>6800</v>
      </c>
      <c r="I265" s="146">
        <v>6800</v>
      </c>
      <c r="J265" s="146">
        <v>6800</v>
      </c>
      <c r="K265" s="146">
        <v>6800</v>
      </c>
      <c r="L265" s="146">
        <v>6800</v>
      </c>
      <c r="M265" s="146">
        <v>6800</v>
      </c>
      <c r="N265" s="146">
        <v>6800</v>
      </c>
      <c r="AB265" s="7"/>
      <c r="AC265" s="7"/>
      <c r="AE265"/>
      <c r="AF265"/>
    </row>
    <row r="266" spans="1:32" ht="12.75" customHeight="1">
      <c r="A266" s="364">
        <v>-22</v>
      </c>
      <c r="B266" s="146">
        <v>6760</v>
      </c>
      <c r="C266" s="146">
        <v>6760</v>
      </c>
      <c r="D266" s="146">
        <v>6800</v>
      </c>
      <c r="E266" s="146">
        <v>6800</v>
      </c>
      <c r="F266" s="146">
        <v>6800</v>
      </c>
      <c r="G266" s="146">
        <v>6800</v>
      </c>
      <c r="H266" s="146">
        <v>6800</v>
      </c>
      <c r="I266" s="146">
        <v>6800</v>
      </c>
      <c r="J266" s="146">
        <v>6800</v>
      </c>
      <c r="K266" s="146">
        <v>6800</v>
      </c>
      <c r="L266" s="146">
        <v>6800</v>
      </c>
      <c r="M266" s="146">
        <v>6800</v>
      </c>
      <c r="N266" s="146">
        <v>6800</v>
      </c>
      <c r="AB266" s="7"/>
      <c r="AC266" s="7"/>
      <c r="AE266"/>
      <c r="AF266"/>
    </row>
    <row r="267" spans="1:32" ht="12.75" customHeight="1">
      <c r="A267" s="364">
        <v>-23</v>
      </c>
      <c r="B267" s="146">
        <v>6760</v>
      </c>
      <c r="C267" s="146">
        <v>6760</v>
      </c>
      <c r="D267" s="146">
        <v>6800</v>
      </c>
      <c r="E267" s="146">
        <v>6800</v>
      </c>
      <c r="F267" s="146">
        <v>6800</v>
      </c>
      <c r="G267" s="146">
        <v>6800</v>
      </c>
      <c r="H267" s="146">
        <v>6800</v>
      </c>
      <c r="I267" s="146">
        <v>6800</v>
      </c>
      <c r="J267" s="146">
        <v>6800</v>
      </c>
      <c r="K267" s="146">
        <v>6800</v>
      </c>
      <c r="L267" s="146">
        <v>6800</v>
      </c>
      <c r="M267" s="146">
        <v>6800</v>
      </c>
      <c r="N267" s="146">
        <v>6800</v>
      </c>
      <c r="AB267" s="7"/>
      <c r="AC267" s="7"/>
      <c r="AE267"/>
      <c r="AF267"/>
    </row>
    <row r="268" spans="1:32" ht="12.75" customHeight="1">
      <c r="A268" s="364">
        <v>-24</v>
      </c>
      <c r="B268" s="146">
        <v>6760</v>
      </c>
      <c r="C268" s="146">
        <v>6760</v>
      </c>
      <c r="D268" s="146">
        <v>6800</v>
      </c>
      <c r="E268" s="146">
        <v>6800</v>
      </c>
      <c r="F268" s="146">
        <v>6800</v>
      </c>
      <c r="G268" s="146">
        <v>6800</v>
      </c>
      <c r="H268" s="146">
        <v>6800</v>
      </c>
      <c r="I268" s="146">
        <v>6800</v>
      </c>
      <c r="J268" s="146">
        <v>6800</v>
      </c>
      <c r="K268" s="146">
        <v>6800</v>
      </c>
      <c r="L268" s="146">
        <v>6800</v>
      </c>
      <c r="M268" s="146">
        <v>6800</v>
      </c>
      <c r="N268" s="146">
        <v>6800</v>
      </c>
      <c r="AB268" s="7"/>
      <c r="AC268" s="7"/>
      <c r="AE268"/>
      <c r="AF268"/>
    </row>
    <row r="269" spans="1:32" ht="12.75" customHeight="1">
      <c r="A269" s="364">
        <v>-25</v>
      </c>
      <c r="B269" s="146">
        <v>6760</v>
      </c>
      <c r="C269" s="146">
        <v>6760</v>
      </c>
      <c r="D269" s="146">
        <v>6800</v>
      </c>
      <c r="E269" s="146">
        <v>6800</v>
      </c>
      <c r="F269" s="146">
        <v>6800</v>
      </c>
      <c r="G269" s="146">
        <v>6800</v>
      </c>
      <c r="H269" s="146">
        <v>6800</v>
      </c>
      <c r="I269" s="146">
        <v>6800</v>
      </c>
      <c r="J269" s="146">
        <v>6800</v>
      </c>
      <c r="K269" s="146">
        <v>6800</v>
      </c>
      <c r="L269" s="146">
        <v>6800</v>
      </c>
      <c r="M269" s="146">
        <v>6800</v>
      </c>
      <c r="N269" s="146">
        <v>6800</v>
      </c>
      <c r="AB269" s="7"/>
      <c r="AC269" s="7"/>
      <c r="AE269"/>
      <c r="AF269"/>
    </row>
    <row r="270" spans="1:32" ht="12.75" customHeight="1">
      <c r="A270" s="364">
        <v>-26</v>
      </c>
      <c r="B270" s="146">
        <v>6760</v>
      </c>
      <c r="C270" s="146">
        <v>6760</v>
      </c>
      <c r="D270" s="146">
        <v>6800</v>
      </c>
      <c r="E270" s="146">
        <v>6800</v>
      </c>
      <c r="F270" s="146">
        <v>6800</v>
      </c>
      <c r="G270" s="146">
        <v>6800</v>
      </c>
      <c r="H270" s="146">
        <v>6800</v>
      </c>
      <c r="I270" s="146">
        <v>6800</v>
      </c>
      <c r="J270" s="146">
        <v>6800</v>
      </c>
      <c r="K270" s="146">
        <v>6800</v>
      </c>
      <c r="L270" s="146">
        <v>6800</v>
      </c>
      <c r="M270" s="146">
        <v>6800</v>
      </c>
      <c r="N270" s="146">
        <v>6800</v>
      </c>
      <c r="AB270" s="7"/>
      <c r="AC270" s="7"/>
      <c r="AE270"/>
      <c r="AF270"/>
    </row>
    <row r="271" spans="1:32" ht="12.75" customHeight="1">
      <c r="A271" s="364">
        <v>-27</v>
      </c>
      <c r="B271" s="146">
        <v>6760</v>
      </c>
      <c r="C271" s="146">
        <v>6760</v>
      </c>
      <c r="D271" s="146">
        <v>6800</v>
      </c>
      <c r="E271" s="146">
        <v>6800</v>
      </c>
      <c r="F271" s="146">
        <v>6800</v>
      </c>
      <c r="G271" s="146">
        <v>6800</v>
      </c>
      <c r="H271" s="146">
        <v>6800</v>
      </c>
      <c r="I271" s="146">
        <v>6800</v>
      </c>
      <c r="J271" s="146">
        <v>6800</v>
      </c>
      <c r="K271" s="146">
        <v>6800</v>
      </c>
      <c r="L271" s="146">
        <v>6800</v>
      </c>
      <c r="M271" s="146">
        <v>6800</v>
      </c>
      <c r="N271" s="146">
        <v>6800</v>
      </c>
      <c r="AB271" s="7"/>
      <c r="AC271" s="7"/>
      <c r="AE271"/>
      <c r="AF271"/>
    </row>
    <row r="272" spans="1:32" ht="12.75" customHeight="1">
      <c r="A272" s="364">
        <v>-28</v>
      </c>
      <c r="B272" s="146">
        <v>6760</v>
      </c>
      <c r="C272" s="146">
        <v>6760</v>
      </c>
      <c r="D272" s="146">
        <v>6800</v>
      </c>
      <c r="E272" s="146">
        <v>6800</v>
      </c>
      <c r="F272" s="146">
        <v>6800</v>
      </c>
      <c r="G272" s="146">
        <v>6800</v>
      </c>
      <c r="H272" s="146">
        <v>6800</v>
      </c>
      <c r="I272" s="146">
        <v>6800</v>
      </c>
      <c r="J272" s="146">
        <v>6800</v>
      </c>
      <c r="K272" s="146">
        <v>6800</v>
      </c>
      <c r="L272" s="146">
        <v>6800</v>
      </c>
      <c r="M272" s="146">
        <v>6800</v>
      </c>
      <c r="N272" s="146">
        <v>6800</v>
      </c>
      <c r="AB272" s="7"/>
      <c r="AC272" s="7"/>
      <c r="AE272"/>
      <c r="AF272"/>
    </row>
    <row r="273" spans="1:32" ht="12.75" customHeight="1">
      <c r="A273" s="364">
        <v>-29</v>
      </c>
      <c r="B273" s="146">
        <v>6760</v>
      </c>
      <c r="C273" s="146">
        <v>6760</v>
      </c>
      <c r="D273" s="146">
        <v>6800</v>
      </c>
      <c r="E273" s="146">
        <v>6800</v>
      </c>
      <c r="F273" s="146">
        <v>6800</v>
      </c>
      <c r="G273" s="146">
        <v>6800</v>
      </c>
      <c r="H273" s="146">
        <v>6800</v>
      </c>
      <c r="I273" s="146">
        <v>6800</v>
      </c>
      <c r="J273" s="146">
        <v>6800</v>
      </c>
      <c r="K273" s="146">
        <v>6800</v>
      </c>
      <c r="L273" s="146">
        <v>6800</v>
      </c>
      <c r="M273" s="146">
        <v>6800</v>
      </c>
      <c r="N273" s="146">
        <v>6800</v>
      </c>
      <c r="AB273" s="7"/>
      <c r="AC273" s="7"/>
      <c r="AE273"/>
      <c r="AF273"/>
    </row>
    <row r="274" spans="1:32" ht="12.75" customHeight="1">
      <c r="A274" s="364">
        <v>-30</v>
      </c>
      <c r="B274" s="146">
        <v>6760</v>
      </c>
      <c r="C274" s="146">
        <v>6760</v>
      </c>
      <c r="D274" s="146">
        <v>6800</v>
      </c>
      <c r="E274" s="146">
        <v>6800</v>
      </c>
      <c r="F274" s="146">
        <v>6800</v>
      </c>
      <c r="G274" s="146">
        <v>6800</v>
      </c>
      <c r="H274" s="146">
        <v>6800</v>
      </c>
      <c r="I274" s="146">
        <v>6800</v>
      </c>
      <c r="J274" s="146">
        <v>6800</v>
      </c>
      <c r="K274" s="146">
        <v>6800</v>
      </c>
      <c r="L274" s="146">
        <v>6800</v>
      </c>
      <c r="M274" s="146">
        <v>6800</v>
      </c>
      <c r="N274" s="146">
        <v>6800</v>
      </c>
      <c r="AB274" s="7"/>
      <c r="AC274" s="7"/>
      <c r="AE274"/>
      <c r="AF274"/>
    </row>
    <row r="275" spans="1:32" ht="12.75" customHeight="1">
      <c r="A275" s="364">
        <v>-31</v>
      </c>
      <c r="B275" s="146">
        <v>6760</v>
      </c>
      <c r="C275" s="146">
        <v>6760</v>
      </c>
      <c r="D275" s="146">
        <v>6800</v>
      </c>
      <c r="E275" s="146">
        <v>6800</v>
      </c>
      <c r="F275" s="146">
        <v>6800</v>
      </c>
      <c r="G275" s="146">
        <v>6800</v>
      </c>
      <c r="H275" s="146">
        <v>6800</v>
      </c>
      <c r="I275" s="146">
        <v>6800</v>
      </c>
      <c r="J275" s="146">
        <v>6800</v>
      </c>
      <c r="K275" s="146">
        <v>6800</v>
      </c>
      <c r="L275" s="146">
        <v>6800</v>
      </c>
      <c r="M275" s="146">
        <v>6800</v>
      </c>
      <c r="N275" s="146">
        <v>6800</v>
      </c>
      <c r="AB275" s="7"/>
      <c r="AC275" s="7"/>
      <c r="AE275"/>
      <c r="AF275"/>
    </row>
    <row r="276" spans="1:32" ht="12.75" customHeight="1">
      <c r="A276" s="364">
        <v>-32</v>
      </c>
      <c r="B276" s="146">
        <v>6760</v>
      </c>
      <c r="C276" s="146">
        <v>6760</v>
      </c>
      <c r="D276" s="146">
        <v>6800</v>
      </c>
      <c r="E276" s="146">
        <v>6800</v>
      </c>
      <c r="F276" s="146">
        <v>6800</v>
      </c>
      <c r="G276" s="146">
        <v>6800</v>
      </c>
      <c r="H276" s="146">
        <v>6800</v>
      </c>
      <c r="I276" s="146">
        <v>6800</v>
      </c>
      <c r="J276" s="146">
        <v>6800</v>
      </c>
      <c r="K276" s="146">
        <v>6800</v>
      </c>
      <c r="L276" s="146">
        <v>6800</v>
      </c>
      <c r="M276" s="146">
        <v>6800</v>
      </c>
      <c r="N276" s="146">
        <v>6800</v>
      </c>
      <c r="AB276" s="7"/>
      <c r="AC276" s="7"/>
      <c r="AE276"/>
      <c r="AF276"/>
    </row>
    <row r="277" spans="1:32" ht="12.75" customHeight="1">
      <c r="A277" s="364">
        <v>-33</v>
      </c>
      <c r="B277" s="146">
        <v>6760</v>
      </c>
      <c r="C277" s="146">
        <v>6760</v>
      </c>
      <c r="D277" s="146">
        <v>6800</v>
      </c>
      <c r="E277" s="146">
        <v>6800</v>
      </c>
      <c r="F277" s="146">
        <v>6800</v>
      </c>
      <c r="G277" s="146">
        <v>6800</v>
      </c>
      <c r="H277" s="146">
        <v>6800</v>
      </c>
      <c r="I277" s="146">
        <v>6800</v>
      </c>
      <c r="J277" s="146">
        <v>6800</v>
      </c>
      <c r="K277" s="146">
        <v>6800</v>
      </c>
      <c r="L277" s="146">
        <v>6800</v>
      </c>
      <c r="M277" s="146">
        <v>6800</v>
      </c>
      <c r="N277" s="146">
        <v>6800</v>
      </c>
      <c r="AB277" s="7"/>
      <c r="AC277" s="7"/>
      <c r="AE277"/>
      <c r="AF277"/>
    </row>
    <row r="278" spans="1:32" ht="12.75" customHeight="1">
      <c r="A278" s="364">
        <v>-34</v>
      </c>
      <c r="B278" s="146">
        <v>6760</v>
      </c>
      <c r="C278" s="146">
        <v>6760</v>
      </c>
      <c r="D278" s="146">
        <v>6800</v>
      </c>
      <c r="E278" s="146">
        <v>6800</v>
      </c>
      <c r="F278" s="146">
        <v>6800</v>
      </c>
      <c r="G278" s="146">
        <v>6800</v>
      </c>
      <c r="H278" s="146">
        <v>6800</v>
      </c>
      <c r="I278" s="146">
        <v>6800</v>
      </c>
      <c r="J278" s="146">
        <v>6800</v>
      </c>
      <c r="K278" s="146">
        <v>6800</v>
      </c>
      <c r="L278" s="146">
        <v>6800</v>
      </c>
      <c r="M278" s="146">
        <v>6800</v>
      </c>
      <c r="N278" s="146">
        <v>6800</v>
      </c>
      <c r="AB278" s="7"/>
      <c r="AC278" s="7"/>
      <c r="AE278"/>
      <c r="AF278"/>
    </row>
    <row r="279" spans="1:32" ht="12.75" customHeight="1">
      <c r="A279" s="364">
        <v>-35</v>
      </c>
      <c r="B279" s="146">
        <v>6760</v>
      </c>
      <c r="C279" s="146">
        <v>6760</v>
      </c>
      <c r="D279" s="146">
        <v>6800</v>
      </c>
      <c r="E279" s="146">
        <v>6800</v>
      </c>
      <c r="F279" s="146">
        <v>6800</v>
      </c>
      <c r="G279" s="146">
        <v>6800</v>
      </c>
      <c r="H279" s="146">
        <v>6800</v>
      </c>
      <c r="I279" s="146">
        <v>6800</v>
      </c>
      <c r="J279" s="146">
        <v>6800</v>
      </c>
      <c r="K279" s="146">
        <v>6800</v>
      </c>
      <c r="L279" s="146">
        <v>6800</v>
      </c>
      <c r="M279" s="146">
        <v>6800</v>
      </c>
      <c r="N279" s="146">
        <v>6800</v>
      </c>
      <c r="AB279" s="7"/>
      <c r="AC279" s="7"/>
      <c r="AE279"/>
      <c r="AF279"/>
    </row>
    <row r="280" spans="1:32" ht="12.75" customHeight="1">
      <c r="A280" s="364">
        <v>-36</v>
      </c>
      <c r="B280" s="146">
        <v>6760</v>
      </c>
      <c r="C280" s="146">
        <v>6760</v>
      </c>
      <c r="D280" s="146">
        <v>6800</v>
      </c>
      <c r="E280" s="146">
        <v>6800</v>
      </c>
      <c r="F280" s="146">
        <v>6800</v>
      </c>
      <c r="G280" s="146">
        <v>6800</v>
      </c>
      <c r="H280" s="146">
        <v>6800</v>
      </c>
      <c r="I280" s="146">
        <v>6800</v>
      </c>
      <c r="J280" s="146">
        <v>6800</v>
      </c>
      <c r="K280" s="146">
        <v>6800</v>
      </c>
      <c r="L280" s="146">
        <v>6800</v>
      </c>
      <c r="M280" s="146">
        <v>6800</v>
      </c>
      <c r="N280" s="146">
        <v>6800</v>
      </c>
      <c r="AB280" s="7"/>
      <c r="AC280" s="7"/>
      <c r="AE280"/>
      <c r="AF280"/>
    </row>
    <row r="281" spans="1:32" ht="12.75" customHeight="1">
      <c r="A281" s="364">
        <v>-37</v>
      </c>
      <c r="B281" s="146">
        <v>6760</v>
      </c>
      <c r="C281" s="146">
        <v>6760</v>
      </c>
      <c r="D281" s="146">
        <v>6800</v>
      </c>
      <c r="E281" s="146">
        <v>6800</v>
      </c>
      <c r="F281" s="146">
        <v>6800</v>
      </c>
      <c r="G281" s="146">
        <v>6800</v>
      </c>
      <c r="H281" s="146">
        <v>6800</v>
      </c>
      <c r="I281" s="146">
        <v>6800</v>
      </c>
      <c r="J281" s="146">
        <v>6800</v>
      </c>
      <c r="K281" s="146">
        <v>6800</v>
      </c>
      <c r="L281" s="146">
        <v>6800</v>
      </c>
      <c r="M281" s="146">
        <v>6800</v>
      </c>
      <c r="N281" s="146">
        <v>6800</v>
      </c>
      <c r="AB281" s="7"/>
      <c r="AC281" s="7"/>
      <c r="AE281"/>
      <c r="AF281"/>
    </row>
    <row r="282" spans="1:32" ht="12.75" customHeight="1">
      <c r="A282" s="364">
        <v>-38</v>
      </c>
      <c r="B282" s="146">
        <v>6760</v>
      </c>
      <c r="C282" s="146">
        <v>6760</v>
      </c>
      <c r="D282" s="146">
        <v>6800</v>
      </c>
      <c r="E282" s="146">
        <v>6800</v>
      </c>
      <c r="F282" s="146">
        <v>6800</v>
      </c>
      <c r="G282" s="146">
        <v>6800</v>
      </c>
      <c r="H282" s="146">
        <v>6800</v>
      </c>
      <c r="I282" s="146">
        <v>6800</v>
      </c>
      <c r="J282" s="146">
        <v>6800</v>
      </c>
      <c r="K282" s="146">
        <v>6800</v>
      </c>
      <c r="L282" s="146">
        <v>6800</v>
      </c>
      <c r="M282" s="146">
        <v>6800</v>
      </c>
      <c r="N282" s="146">
        <v>6800</v>
      </c>
      <c r="AB282" s="7"/>
      <c r="AC282" s="7"/>
      <c r="AE282"/>
      <c r="AF282"/>
    </row>
    <row r="283" spans="1:32" ht="12.75" customHeight="1">
      <c r="A283" s="364">
        <v>-39</v>
      </c>
      <c r="B283" s="146">
        <v>6760</v>
      </c>
      <c r="C283" s="146">
        <v>6760</v>
      </c>
      <c r="D283" s="146">
        <v>6800</v>
      </c>
      <c r="E283" s="146">
        <v>6800</v>
      </c>
      <c r="F283" s="146">
        <v>6800</v>
      </c>
      <c r="G283" s="146">
        <v>6800</v>
      </c>
      <c r="H283" s="146">
        <v>6800</v>
      </c>
      <c r="I283" s="146">
        <v>6800</v>
      </c>
      <c r="J283" s="146">
        <v>6800</v>
      </c>
      <c r="K283" s="146">
        <v>6800</v>
      </c>
      <c r="L283" s="146">
        <v>6800</v>
      </c>
      <c r="M283" s="146">
        <v>6800</v>
      </c>
      <c r="N283" s="146">
        <v>6800</v>
      </c>
      <c r="AB283" s="7"/>
      <c r="AC283" s="7"/>
      <c r="AE283"/>
      <c r="AF283"/>
    </row>
    <row r="284" spans="1:32" ht="12.75" customHeight="1">
      <c r="A284" s="364">
        <v>-40</v>
      </c>
      <c r="B284" s="146">
        <v>6760</v>
      </c>
      <c r="C284" s="146">
        <v>6760</v>
      </c>
      <c r="D284" s="146">
        <v>6800</v>
      </c>
      <c r="E284" s="146">
        <v>6800</v>
      </c>
      <c r="F284" s="146">
        <v>6800</v>
      </c>
      <c r="G284" s="146">
        <v>6800</v>
      </c>
      <c r="H284" s="146">
        <v>6800</v>
      </c>
      <c r="I284" s="146">
        <v>6800</v>
      </c>
      <c r="J284" s="146">
        <v>6800</v>
      </c>
      <c r="K284" s="146">
        <v>6800</v>
      </c>
      <c r="L284" s="146">
        <v>6800</v>
      </c>
      <c r="M284" s="146">
        <v>6800</v>
      </c>
      <c r="N284" s="146">
        <v>6800</v>
      </c>
      <c r="AB284" s="7"/>
      <c r="AC284" s="7"/>
      <c r="AE284"/>
      <c r="AF284"/>
    </row>
    <row r="285" spans="1:32" ht="12.75" customHeight="1">
      <c r="A285" s="366" t="s">
        <v>354</v>
      </c>
      <c r="B285" s="366"/>
      <c r="C285" s="366" t="s">
        <v>361</v>
      </c>
      <c r="M285" s="9"/>
      <c r="AB285" s="7"/>
      <c r="AC285" s="7"/>
      <c r="AE285"/>
      <c r="AF285"/>
    </row>
    <row r="286" spans="1:32" ht="12.75" customHeight="1">
      <c r="A286" s="570" t="s">
        <v>296</v>
      </c>
      <c r="B286" s="570">
        <v>0</v>
      </c>
      <c r="C286" s="570">
        <v>35</v>
      </c>
      <c r="D286" s="570">
        <v>45</v>
      </c>
      <c r="E286" s="570">
        <v>55</v>
      </c>
      <c r="F286" s="570">
        <v>65</v>
      </c>
      <c r="G286" s="570">
        <v>75</v>
      </c>
      <c r="H286" s="570">
        <v>85</v>
      </c>
      <c r="I286" s="570">
        <v>95</v>
      </c>
      <c r="J286" s="570">
        <v>105</v>
      </c>
      <c r="K286" s="570">
        <v>115</v>
      </c>
      <c r="L286" s="570">
        <v>125</v>
      </c>
      <c r="M286" s="570">
        <v>135</v>
      </c>
      <c r="N286" s="570">
        <v>150</v>
      </c>
      <c r="AB286" s="7"/>
      <c r="AC286" s="7"/>
      <c r="AE286"/>
      <c r="AF286"/>
    </row>
    <row r="287" spans="1:32" ht="12.75" customHeight="1">
      <c r="A287" s="364">
        <v>50</v>
      </c>
      <c r="B287" s="146">
        <v>5950</v>
      </c>
      <c r="C287" s="146">
        <v>5950</v>
      </c>
      <c r="D287" s="146">
        <v>6030</v>
      </c>
      <c r="E287" s="146">
        <v>6100</v>
      </c>
      <c r="F287" s="146">
        <v>6150</v>
      </c>
      <c r="G287" s="146">
        <v>6250</v>
      </c>
      <c r="H287" s="146">
        <v>6300</v>
      </c>
      <c r="I287" s="146">
        <v>6400</v>
      </c>
      <c r="J287" s="146">
        <v>6450</v>
      </c>
      <c r="K287" s="146">
        <v>6525</v>
      </c>
      <c r="L287" s="146">
        <v>6570</v>
      </c>
      <c r="M287" s="146">
        <v>6570</v>
      </c>
      <c r="N287" s="146">
        <v>6570</v>
      </c>
      <c r="AB287" s="7"/>
      <c r="AC287" s="7"/>
      <c r="AE287"/>
      <c r="AF287"/>
    </row>
    <row r="288" spans="1:32" ht="12.75" customHeight="1">
      <c r="A288" s="364">
        <v>49</v>
      </c>
      <c r="B288" s="146">
        <v>5950</v>
      </c>
      <c r="C288" s="146">
        <v>5950</v>
      </c>
      <c r="D288" s="146">
        <v>6030</v>
      </c>
      <c r="E288" s="146">
        <v>6100</v>
      </c>
      <c r="F288" s="146">
        <v>6150</v>
      </c>
      <c r="G288" s="146">
        <v>6250</v>
      </c>
      <c r="H288" s="146">
        <v>6300</v>
      </c>
      <c r="I288" s="146">
        <v>6400</v>
      </c>
      <c r="J288" s="146">
        <v>6450</v>
      </c>
      <c r="K288" s="146">
        <v>6525</v>
      </c>
      <c r="L288" s="146">
        <v>6570</v>
      </c>
      <c r="M288" s="146">
        <v>6570</v>
      </c>
      <c r="N288" s="146">
        <v>6570</v>
      </c>
      <c r="AB288" s="7"/>
      <c r="AC288" s="7"/>
      <c r="AE288"/>
      <c r="AF288"/>
    </row>
    <row r="289" spans="1:32" ht="12.75" customHeight="1">
      <c r="A289" s="364">
        <v>48</v>
      </c>
      <c r="B289" s="146">
        <v>5950</v>
      </c>
      <c r="C289" s="146">
        <v>5950</v>
      </c>
      <c r="D289" s="146">
        <v>6030</v>
      </c>
      <c r="E289" s="146">
        <v>6100</v>
      </c>
      <c r="F289" s="146">
        <v>6150</v>
      </c>
      <c r="G289" s="146">
        <v>6250</v>
      </c>
      <c r="H289" s="146">
        <v>6300</v>
      </c>
      <c r="I289" s="146">
        <v>6400</v>
      </c>
      <c r="J289" s="146">
        <v>6450</v>
      </c>
      <c r="K289" s="146">
        <v>6525</v>
      </c>
      <c r="L289" s="146">
        <v>6570</v>
      </c>
      <c r="M289" s="146">
        <v>6570</v>
      </c>
      <c r="N289" s="146">
        <v>6570</v>
      </c>
      <c r="AB289" s="7"/>
      <c r="AC289" s="7"/>
      <c r="AE289"/>
      <c r="AF289"/>
    </row>
    <row r="290" spans="1:32" ht="12.75" customHeight="1">
      <c r="A290" s="364">
        <v>47</v>
      </c>
      <c r="B290" s="146">
        <v>5950</v>
      </c>
      <c r="C290" s="146">
        <v>5950</v>
      </c>
      <c r="D290" s="146">
        <v>6030</v>
      </c>
      <c r="E290" s="146">
        <v>6100</v>
      </c>
      <c r="F290" s="146">
        <v>6150</v>
      </c>
      <c r="G290" s="146">
        <v>6250</v>
      </c>
      <c r="H290" s="146">
        <v>6300</v>
      </c>
      <c r="I290" s="146">
        <v>6400</v>
      </c>
      <c r="J290" s="146">
        <v>6450</v>
      </c>
      <c r="K290" s="146">
        <v>6525</v>
      </c>
      <c r="L290" s="146">
        <v>6570</v>
      </c>
      <c r="M290" s="146">
        <v>6570</v>
      </c>
      <c r="N290" s="146">
        <v>6570</v>
      </c>
      <c r="AB290" s="7"/>
      <c r="AC290" s="7"/>
      <c r="AE290"/>
      <c r="AF290"/>
    </row>
    <row r="291" spans="1:32" ht="12.75" customHeight="1">
      <c r="A291" s="364">
        <v>46</v>
      </c>
      <c r="B291" s="146">
        <v>5950</v>
      </c>
      <c r="C291" s="146">
        <v>5950</v>
      </c>
      <c r="D291" s="146">
        <v>6030</v>
      </c>
      <c r="E291" s="146">
        <v>6100</v>
      </c>
      <c r="F291" s="146">
        <v>6150</v>
      </c>
      <c r="G291" s="146">
        <v>6250</v>
      </c>
      <c r="H291" s="146">
        <v>6300</v>
      </c>
      <c r="I291" s="146">
        <v>6400</v>
      </c>
      <c r="J291" s="146">
        <v>6450</v>
      </c>
      <c r="K291" s="146">
        <v>6525</v>
      </c>
      <c r="L291" s="146">
        <v>6570</v>
      </c>
      <c r="M291" s="146">
        <v>6570</v>
      </c>
      <c r="N291" s="146">
        <v>6570</v>
      </c>
      <c r="AB291" s="7"/>
      <c r="AC291" s="7"/>
      <c r="AE291"/>
      <c r="AF291"/>
    </row>
    <row r="292" spans="1:32" ht="12.75" customHeight="1">
      <c r="A292" s="364">
        <v>45</v>
      </c>
      <c r="B292" s="146">
        <v>6030</v>
      </c>
      <c r="C292" s="146">
        <v>6030</v>
      </c>
      <c r="D292" s="146">
        <v>6120</v>
      </c>
      <c r="E292" s="146">
        <v>6190</v>
      </c>
      <c r="F292" s="146">
        <v>6250</v>
      </c>
      <c r="G292" s="146">
        <v>6320</v>
      </c>
      <c r="H292" s="146">
        <v>6400</v>
      </c>
      <c r="I292" s="146">
        <v>6480</v>
      </c>
      <c r="J292" s="146">
        <v>6550</v>
      </c>
      <c r="K292" s="146">
        <v>6620</v>
      </c>
      <c r="L292" s="146">
        <v>6650</v>
      </c>
      <c r="M292" s="146">
        <v>6650</v>
      </c>
      <c r="N292" s="146">
        <v>6650</v>
      </c>
      <c r="AE292"/>
      <c r="AF292"/>
    </row>
    <row r="293" spans="1:32" ht="12.75" customHeight="1">
      <c r="A293" s="364">
        <v>44</v>
      </c>
      <c r="B293" s="146">
        <v>6030</v>
      </c>
      <c r="C293" s="146">
        <v>6030</v>
      </c>
      <c r="D293" s="146">
        <v>6120</v>
      </c>
      <c r="E293" s="146">
        <v>6190</v>
      </c>
      <c r="F293" s="146">
        <v>6250</v>
      </c>
      <c r="G293" s="146">
        <v>6320</v>
      </c>
      <c r="H293" s="146">
        <v>6400</v>
      </c>
      <c r="I293" s="146">
        <v>6480</v>
      </c>
      <c r="J293" s="146">
        <v>6550</v>
      </c>
      <c r="K293" s="146">
        <v>6620</v>
      </c>
      <c r="L293" s="146">
        <v>6650</v>
      </c>
      <c r="M293" s="146">
        <v>6650</v>
      </c>
      <c r="N293" s="146">
        <v>6650</v>
      </c>
      <c r="AE293"/>
      <c r="AF293"/>
    </row>
    <row r="294" spans="1:32" ht="12.75" customHeight="1">
      <c r="A294" s="364">
        <v>43</v>
      </c>
      <c r="B294" s="146">
        <v>6030</v>
      </c>
      <c r="C294" s="146">
        <v>6030</v>
      </c>
      <c r="D294" s="146">
        <v>6120</v>
      </c>
      <c r="E294" s="146">
        <v>6190</v>
      </c>
      <c r="F294" s="146">
        <v>6250</v>
      </c>
      <c r="G294" s="146">
        <v>6320</v>
      </c>
      <c r="H294" s="146">
        <v>6400</v>
      </c>
      <c r="I294" s="146">
        <v>6480</v>
      </c>
      <c r="J294" s="146">
        <v>6550</v>
      </c>
      <c r="K294" s="146">
        <v>6620</v>
      </c>
      <c r="L294" s="146">
        <v>6650</v>
      </c>
      <c r="M294" s="146">
        <v>6650</v>
      </c>
      <c r="N294" s="146">
        <v>6650</v>
      </c>
      <c r="AF294"/>
    </row>
    <row r="295" spans="1:32" ht="12.75" customHeight="1">
      <c r="A295" s="364">
        <v>42</v>
      </c>
      <c r="B295" s="146">
        <v>6030</v>
      </c>
      <c r="C295" s="146">
        <v>6030</v>
      </c>
      <c r="D295" s="146">
        <v>6120</v>
      </c>
      <c r="E295" s="146">
        <v>6190</v>
      </c>
      <c r="F295" s="146">
        <v>6250</v>
      </c>
      <c r="G295" s="146">
        <v>6320</v>
      </c>
      <c r="H295" s="146">
        <v>6400</v>
      </c>
      <c r="I295" s="146">
        <v>6480</v>
      </c>
      <c r="J295" s="146">
        <v>6550</v>
      </c>
      <c r="K295" s="146">
        <v>6620</v>
      </c>
      <c r="L295" s="146">
        <v>6650</v>
      </c>
      <c r="M295" s="146">
        <v>6650</v>
      </c>
      <c r="N295" s="146">
        <v>6650</v>
      </c>
      <c r="AF295"/>
    </row>
    <row r="296" spans="1:32" ht="12.75" customHeight="1">
      <c r="A296" s="364">
        <v>41</v>
      </c>
      <c r="B296" s="146">
        <v>6030</v>
      </c>
      <c r="C296" s="146">
        <v>6030</v>
      </c>
      <c r="D296" s="146">
        <v>6120</v>
      </c>
      <c r="E296" s="146">
        <v>6190</v>
      </c>
      <c r="F296" s="146">
        <v>6250</v>
      </c>
      <c r="G296" s="146">
        <v>6320</v>
      </c>
      <c r="H296" s="146">
        <v>6400</v>
      </c>
      <c r="I296" s="146">
        <v>6480</v>
      </c>
      <c r="J296" s="146">
        <v>6550</v>
      </c>
      <c r="K296" s="146">
        <v>6620</v>
      </c>
      <c r="L296" s="146">
        <v>6650</v>
      </c>
      <c r="M296" s="146">
        <v>6650</v>
      </c>
      <c r="N296" s="146">
        <v>6650</v>
      </c>
    </row>
    <row r="297" spans="1:32" ht="12.75" customHeight="1">
      <c r="A297" s="364">
        <v>40</v>
      </c>
      <c r="B297" s="146">
        <v>6150</v>
      </c>
      <c r="C297" s="146">
        <v>6150</v>
      </c>
      <c r="D297" s="146">
        <v>6220</v>
      </c>
      <c r="E297" s="146">
        <v>6280</v>
      </c>
      <c r="F297" s="146">
        <v>6350</v>
      </c>
      <c r="G297" s="146">
        <v>6450</v>
      </c>
      <c r="H297" s="146">
        <v>6510</v>
      </c>
      <c r="I297" s="146">
        <v>6595</v>
      </c>
      <c r="J297" s="146">
        <v>6670</v>
      </c>
      <c r="K297" s="146">
        <v>6725</v>
      </c>
      <c r="L297" s="146">
        <v>6780</v>
      </c>
      <c r="M297" s="146">
        <v>6780</v>
      </c>
      <c r="N297" s="146">
        <v>6780</v>
      </c>
    </row>
    <row r="298" spans="1:32" ht="12.75" customHeight="1">
      <c r="A298" s="364">
        <v>39</v>
      </c>
      <c r="B298" s="146">
        <v>6150</v>
      </c>
      <c r="C298" s="146">
        <v>6150</v>
      </c>
      <c r="D298" s="146">
        <v>6220</v>
      </c>
      <c r="E298" s="146">
        <v>6280</v>
      </c>
      <c r="F298" s="146">
        <v>6350</v>
      </c>
      <c r="G298" s="146">
        <v>6450</v>
      </c>
      <c r="H298" s="146">
        <v>6510</v>
      </c>
      <c r="I298" s="146">
        <v>6595</v>
      </c>
      <c r="J298" s="146">
        <v>6670</v>
      </c>
      <c r="K298" s="146">
        <v>6725</v>
      </c>
      <c r="L298" s="146">
        <v>6780</v>
      </c>
      <c r="M298" s="146">
        <v>6780</v>
      </c>
      <c r="N298" s="146">
        <v>6780</v>
      </c>
    </row>
    <row r="299" spans="1:32" ht="12.75" customHeight="1">
      <c r="A299" s="364">
        <v>38</v>
      </c>
      <c r="B299" s="146">
        <v>6150</v>
      </c>
      <c r="C299" s="146">
        <v>6150</v>
      </c>
      <c r="D299" s="146">
        <v>6220</v>
      </c>
      <c r="E299" s="146">
        <v>6280</v>
      </c>
      <c r="F299" s="146">
        <v>6350</v>
      </c>
      <c r="G299" s="146">
        <v>6450</v>
      </c>
      <c r="H299" s="146">
        <v>6510</v>
      </c>
      <c r="I299" s="146">
        <v>6595</v>
      </c>
      <c r="J299" s="146">
        <v>6670</v>
      </c>
      <c r="K299" s="146">
        <v>6725</v>
      </c>
      <c r="L299" s="146">
        <v>6780</v>
      </c>
      <c r="M299" s="146">
        <v>6780</v>
      </c>
      <c r="N299" s="146">
        <v>6780</v>
      </c>
    </row>
    <row r="300" spans="1:32" ht="12.75" customHeight="1">
      <c r="A300" s="364">
        <v>37</v>
      </c>
      <c r="B300" s="146">
        <v>6150</v>
      </c>
      <c r="C300" s="146">
        <v>6150</v>
      </c>
      <c r="D300" s="146">
        <v>6220</v>
      </c>
      <c r="E300" s="146">
        <v>6280</v>
      </c>
      <c r="F300" s="146">
        <v>6350</v>
      </c>
      <c r="G300" s="146">
        <v>6450</v>
      </c>
      <c r="H300" s="146">
        <v>6510</v>
      </c>
      <c r="I300" s="146">
        <v>6595</v>
      </c>
      <c r="J300" s="146">
        <v>6670</v>
      </c>
      <c r="K300" s="146">
        <v>6725</v>
      </c>
      <c r="L300" s="146">
        <v>6780</v>
      </c>
      <c r="M300" s="146">
        <v>6780</v>
      </c>
      <c r="N300" s="146">
        <v>6780</v>
      </c>
    </row>
    <row r="301" spans="1:32" ht="12.75" customHeight="1">
      <c r="A301" s="364">
        <v>36</v>
      </c>
      <c r="B301" s="146">
        <v>6150</v>
      </c>
      <c r="C301" s="146">
        <v>6150</v>
      </c>
      <c r="D301" s="146">
        <v>6220</v>
      </c>
      <c r="E301" s="146">
        <v>6280</v>
      </c>
      <c r="F301" s="146">
        <v>6350</v>
      </c>
      <c r="G301" s="146">
        <v>6450</v>
      </c>
      <c r="H301" s="146">
        <v>6510</v>
      </c>
      <c r="I301" s="146">
        <v>6595</v>
      </c>
      <c r="J301" s="146">
        <v>6670</v>
      </c>
      <c r="K301" s="146">
        <v>6725</v>
      </c>
      <c r="L301" s="146">
        <v>6780</v>
      </c>
      <c r="M301" s="146">
        <v>6780</v>
      </c>
      <c r="N301" s="146">
        <v>6780</v>
      </c>
    </row>
    <row r="302" spans="1:32" ht="12.75" customHeight="1">
      <c r="A302" s="364">
        <v>35</v>
      </c>
      <c r="B302" s="146">
        <v>6255</v>
      </c>
      <c r="C302" s="146">
        <v>6255</v>
      </c>
      <c r="D302" s="146">
        <v>6320</v>
      </c>
      <c r="E302" s="146">
        <v>6400</v>
      </c>
      <c r="F302" s="146">
        <v>6450</v>
      </c>
      <c r="G302" s="146">
        <v>6550</v>
      </c>
      <c r="H302" s="146">
        <v>6620</v>
      </c>
      <c r="I302" s="146">
        <v>6705</v>
      </c>
      <c r="J302" s="146">
        <v>6785</v>
      </c>
      <c r="K302" s="146">
        <v>6800</v>
      </c>
      <c r="L302" s="146">
        <v>6800</v>
      </c>
      <c r="M302" s="146">
        <v>6800</v>
      </c>
      <c r="N302" s="146">
        <v>6800</v>
      </c>
    </row>
    <row r="303" spans="1:32" ht="12.75" customHeight="1">
      <c r="A303" s="364">
        <v>34</v>
      </c>
      <c r="B303" s="146">
        <v>6255</v>
      </c>
      <c r="C303" s="146">
        <v>6255</v>
      </c>
      <c r="D303" s="146">
        <v>6320</v>
      </c>
      <c r="E303" s="146">
        <v>6400</v>
      </c>
      <c r="F303" s="146">
        <v>6450</v>
      </c>
      <c r="G303" s="146">
        <v>6550</v>
      </c>
      <c r="H303" s="146">
        <v>6620</v>
      </c>
      <c r="I303" s="146">
        <v>6705</v>
      </c>
      <c r="J303" s="146">
        <v>6785</v>
      </c>
      <c r="K303" s="146">
        <v>6800</v>
      </c>
      <c r="L303" s="146">
        <v>6800</v>
      </c>
      <c r="M303" s="146">
        <v>6800</v>
      </c>
      <c r="N303" s="146">
        <v>6800</v>
      </c>
    </row>
    <row r="304" spans="1:32" ht="12.75" customHeight="1">
      <c r="A304" s="364">
        <v>33</v>
      </c>
      <c r="B304" s="146">
        <v>6255</v>
      </c>
      <c r="C304" s="146">
        <v>6255</v>
      </c>
      <c r="D304" s="146">
        <v>6320</v>
      </c>
      <c r="E304" s="146">
        <v>6400</v>
      </c>
      <c r="F304" s="146">
        <v>6450</v>
      </c>
      <c r="G304" s="146">
        <v>6550</v>
      </c>
      <c r="H304" s="146">
        <v>6620</v>
      </c>
      <c r="I304" s="146">
        <v>6705</v>
      </c>
      <c r="J304" s="146">
        <v>6785</v>
      </c>
      <c r="K304" s="146">
        <v>6800</v>
      </c>
      <c r="L304" s="146">
        <v>6800</v>
      </c>
      <c r="M304" s="146">
        <v>6800</v>
      </c>
      <c r="N304" s="146">
        <v>6800</v>
      </c>
    </row>
    <row r="305" spans="1:14" ht="12.75" customHeight="1">
      <c r="A305" s="364">
        <v>32</v>
      </c>
      <c r="B305" s="146">
        <v>6255</v>
      </c>
      <c r="C305" s="146">
        <v>6255</v>
      </c>
      <c r="D305" s="146">
        <v>6320</v>
      </c>
      <c r="E305" s="146">
        <v>6400</v>
      </c>
      <c r="F305" s="146">
        <v>6450</v>
      </c>
      <c r="G305" s="146">
        <v>6550</v>
      </c>
      <c r="H305" s="146">
        <v>6620</v>
      </c>
      <c r="I305" s="146">
        <v>6705</v>
      </c>
      <c r="J305" s="146">
        <v>6785</v>
      </c>
      <c r="K305" s="146">
        <v>6800</v>
      </c>
      <c r="L305" s="146">
        <v>6800</v>
      </c>
      <c r="M305" s="146">
        <v>6800</v>
      </c>
      <c r="N305" s="146">
        <v>6800</v>
      </c>
    </row>
    <row r="306" spans="1:14" ht="12.75" customHeight="1">
      <c r="A306" s="364">
        <v>31</v>
      </c>
      <c r="B306" s="146">
        <v>6255</v>
      </c>
      <c r="C306" s="146">
        <v>6255</v>
      </c>
      <c r="D306" s="146">
        <v>6320</v>
      </c>
      <c r="E306" s="146">
        <v>6400</v>
      </c>
      <c r="F306" s="146">
        <v>6450</v>
      </c>
      <c r="G306" s="146">
        <v>6550</v>
      </c>
      <c r="H306" s="146">
        <v>6620</v>
      </c>
      <c r="I306" s="146">
        <v>6705</v>
      </c>
      <c r="J306" s="146">
        <v>6785</v>
      </c>
      <c r="K306" s="146">
        <v>6800</v>
      </c>
      <c r="L306" s="146">
        <v>6800</v>
      </c>
      <c r="M306" s="146">
        <v>6800</v>
      </c>
      <c r="N306" s="146">
        <v>6800</v>
      </c>
    </row>
    <row r="307" spans="1:14" ht="12.75" customHeight="1">
      <c r="A307" s="364">
        <v>30</v>
      </c>
      <c r="B307" s="146">
        <v>6360</v>
      </c>
      <c r="C307" s="146">
        <v>6360</v>
      </c>
      <c r="D307" s="146">
        <v>6430</v>
      </c>
      <c r="E307" s="146">
        <v>6500</v>
      </c>
      <c r="F307" s="146">
        <v>6580</v>
      </c>
      <c r="G307" s="146">
        <v>6650</v>
      </c>
      <c r="H307" s="146">
        <v>6720</v>
      </c>
      <c r="I307" s="146">
        <v>6800</v>
      </c>
      <c r="J307" s="146">
        <v>6800</v>
      </c>
      <c r="K307" s="146">
        <v>6800</v>
      </c>
      <c r="L307" s="146">
        <v>6800</v>
      </c>
      <c r="M307" s="146">
        <v>6800</v>
      </c>
      <c r="N307" s="146">
        <v>6800</v>
      </c>
    </row>
    <row r="308" spans="1:14" ht="12.75" customHeight="1">
      <c r="A308" s="364">
        <v>29</v>
      </c>
      <c r="B308" s="146">
        <v>6360</v>
      </c>
      <c r="C308" s="146">
        <v>6360</v>
      </c>
      <c r="D308" s="146">
        <v>6430</v>
      </c>
      <c r="E308" s="146">
        <v>6500</v>
      </c>
      <c r="F308" s="146">
        <v>6580</v>
      </c>
      <c r="G308" s="146">
        <v>6650</v>
      </c>
      <c r="H308" s="146">
        <v>6720</v>
      </c>
      <c r="I308" s="146">
        <v>6800</v>
      </c>
      <c r="J308" s="146">
        <v>6800</v>
      </c>
      <c r="K308" s="146">
        <v>6800</v>
      </c>
      <c r="L308" s="146">
        <v>6800</v>
      </c>
      <c r="M308" s="146">
        <v>6800</v>
      </c>
      <c r="N308" s="146">
        <v>6800</v>
      </c>
    </row>
    <row r="309" spans="1:14" ht="12.75" customHeight="1">
      <c r="A309" s="364">
        <v>28</v>
      </c>
      <c r="B309" s="146">
        <v>6360</v>
      </c>
      <c r="C309" s="146">
        <v>6360</v>
      </c>
      <c r="D309" s="146">
        <v>6430</v>
      </c>
      <c r="E309" s="146">
        <v>6500</v>
      </c>
      <c r="F309" s="146">
        <v>6580</v>
      </c>
      <c r="G309" s="146">
        <v>6650</v>
      </c>
      <c r="H309" s="146">
        <v>6720</v>
      </c>
      <c r="I309" s="146">
        <v>6800</v>
      </c>
      <c r="J309" s="146">
        <v>6800</v>
      </c>
      <c r="K309" s="146">
        <v>6800</v>
      </c>
      <c r="L309" s="146">
        <v>6800</v>
      </c>
      <c r="M309" s="146">
        <v>6800</v>
      </c>
      <c r="N309" s="146">
        <v>6800</v>
      </c>
    </row>
    <row r="310" spans="1:14" ht="12.75" customHeight="1">
      <c r="A310" s="364">
        <v>27</v>
      </c>
      <c r="B310" s="146">
        <v>6360</v>
      </c>
      <c r="C310" s="146">
        <v>6360</v>
      </c>
      <c r="D310" s="146">
        <v>6430</v>
      </c>
      <c r="E310" s="146">
        <v>6500</v>
      </c>
      <c r="F310" s="146">
        <v>6580</v>
      </c>
      <c r="G310" s="146">
        <v>6650</v>
      </c>
      <c r="H310" s="146">
        <v>6720</v>
      </c>
      <c r="I310" s="146">
        <v>6800</v>
      </c>
      <c r="J310" s="146">
        <v>6800</v>
      </c>
      <c r="K310" s="146">
        <v>6800</v>
      </c>
      <c r="L310" s="146">
        <v>6800</v>
      </c>
      <c r="M310" s="146">
        <v>6800</v>
      </c>
      <c r="N310" s="146">
        <v>6800</v>
      </c>
    </row>
    <row r="311" spans="1:14" ht="12.75" customHeight="1">
      <c r="A311" s="364">
        <v>26</v>
      </c>
      <c r="B311" s="146">
        <v>6360</v>
      </c>
      <c r="C311" s="146">
        <v>6360</v>
      </c>
      <c r="D311" s="146">
        <v>6430</v>
      </c>
      <c r="E311" s="146">
        <v>6500</v>
      </c>
      <c r="F311" s="146">
        <v>6580</v>
      </c>
      <c r="G311" s="146">
        <v>6650</v>
      </c>
      <c r="H311" s="146">
        <v>6720</v>
      </c>
      <c r="I311" s="146">
        <v>6800</v>
      </c>
      <c r="J311" s="146">
        <v>6800</v>
      </c>
      <c r="K311" s="146">
        <v>6800</v>
      </c>
      <c r="L311" s="146">
        <v>6800</v>
      </c>
      <c r="M311" s="146">
        <v>6800</v>
      </c>
      <c r="N311" s="146">
        <v>6800</v>
      </c>
    </row>
    <row r="312" spans="1:14" ht="12.75" customHeight="1">
      <c r="A312" s="364">
        <v>25</v>
      </c>
      <c r="B312" s="146">
        <v>6450</v>
      </c>
      <c r="C312" s="146">
        <v>6450</v>
      </c>
      <c r="D312" s="146">
        <v>6515</v>
      </c>
      <c r="E312" s="146">
        <v>6600</v>
      </c>
      <c r="F312" s="146">
        <v>6675</v>
      </c>
      <c r="G312" s="146">
        <v>6750</v>
      </c>
      <c r="H312" s="146">
        <v>6800</v>
      </c>
      <c r="I312" s="146">
        <v>6800</v>
      </c>
      <c r="J312" s="146">
        <v>6800</v>
      </c>
      <c r="K312" s="146">
        <v>6800</v>
      </c>
      <c r="L312" s="146">
        <v>6800</v>
      </c>
      <c r="M312" s="146">
        <v>6800</v>
      </c>
      <c r="N312" s="146">
        <v>6800</v>
      </c>
    </row>
    <row r="313" spans="1:14" ht="12.75" customHeight="1">
      <c r="A313" s="364">
        <v>24</v>
      </c>
      <c r="B313" s="146">
        <v>6450</v>
      </c>
      <c r="C313" s="146">
        <v>6450</v>
      </c>
      <c r="D313" s="146">
        <v>6515</v>
      </c>
      <c r="E313" s="146">
        <v>6600</v>
      </c>
      <c r="F313" s="146">
        <v>6675</v>
      </c>
      <c r="G313" s="146">
        <v>6750</v>
      </c>
      <c r="H313" s="146">
        <v>6800</v>
      </c>
      <c r="I313" s="146">
        <v>6800</v>
      </c>
      <c r="J313" s="146">
        <v>6800</v>
      </c>
      <c r="K313" s="146">
        <v>6800</v>
      </c>
      <c r="L313" s="146">
        <v>6800</v>
      </c>
      <c r="M313" s="146">
        <v>6800</v>
      </c>
      <c r="N313" s="146">
        <v>6800</v>
      </c>
    </row>
    <row r="314" spans="1:14" ht="12.75" customHeight="1">
      <c r="A314" s="364">
        <v>23</v>
      </c>
      <c r="B314" s="146">
        <v>6450</v>
      </c>
      <c r="C314" s="146">
        <v>6450</v>
      </c>
      <c r="D314" s="146">
        <v>6515</v>
      </c>
      <c r="E314" s="146">
        <v>6600</v>
      </c>
      <c r="F314" s="146">
        <v>6675</v>
      </c>
      <c r="G314" s="146">
        <v>6750</v>
      </c>
      <c r="H314" s="146">
        <v>6800</v>
      </c>
      <c r="I314" s="146">
        <v>6800</v>
      </c>
      <c r="J314" s="146">
        <v>6800</v>
      </c>
      <c r="K314" s="146">
        <v>6800</v>
      </c>
      <c r="L314" s="146">
        <v>6800</v>
      </c>
      <c r="M314" s="146">
        <v>6800</v>
      </c>
      <c r="N314" s="146">
        <v>6800</v>
      </c>
    </row>
    <row r="315" spans="1:14" ht="12.75" customHeight="1">
      <c r="A315" s="364">
        <v>22</v>
      </c>
      <c r="B315" s="146">
        <v>6450</v>
      </c>
      <c r="C315" s="146">
        <v>6450</v>
      </c>
      <c r="D315" s="146">
        <v>6515</v>
      </c>
      <c r="E315" s="146">
        <v>6600</v>
      </c>
      <c r="F315" s="146">
        <v>6675</v>
      </c>
      <c r="G315" s="146">
        <v>6750</v>
      </c>
      <c r="H315" s="146">
        <v>6800</v>
      </c>
      <c r="I315" s="146">
        <v>6800</v>
      </c>
      <c r="J315" s="146">
        <v>6800</v>
      </c>
      <c r="K315" s="146">
        <v>6800</v>
      </c>
      <c r="L315" s="146">
        <v>6800</v>
      </c>
      <c r="M315" s="146">
        <v>6800</v>
      </c>
      <c r="N315" s="146">
        <v>6800</v>
      </c>
    </row>
    <row r="316" spans="1:14" ht="12.75" customHeight="1">
      <c r="A316" s="364">
        <v>21</v>
      </c>
      <c r="B316" s="146">
        <v>6450</v>
      </c>
      <c r="C316" s="146">
        <v>6450</v>
      </c>
      <c r="D316" s="146">
        <v>6515</v>
      </c>
      <c r="E316" s="146">
        <v>6600</v>
      </c>
      <c r="F316" s="146">
        <v>6675</v>
      </c>
      <c r="G316" s="146">
        <v>6750</v>
      </c>
      <c r="H316" s="146">
        <v>6800</v>
      </c>
      <c r="I316" s="146">
        <v>6800</v>
      </c>
      <c r="J316" s="146">
        <v>6800</v>
      </c>
      <c r="K316" s="146">
        <v>6800</v>
      </c>
      <c r="L316" s="146">
        <v>6800</v>
      </c>
      <c r="M316" s="146">
        <v>6800</v>
      </c>
      <c r="N316" s="146">
        <v>6800</v>
      </c>
    </row>
    <row r="317" spans="1:14" ht="12.75" customHeight="1">
      <c r="A317" s="364">
        <v>20</v>
      </c>
      <c r="B317" s="146">
        <v>6580</v>
      </c>
      <c r="C317" s="146">
        <v>6580</v>
      </c>
      <c r="D317" s="146">
        <v>6640</v>
      </c>
      <c r="E317" s="146">
        <v>6710</v>
      </c>
      <c r="F317" s="146">
        <v>6800</v>
      </c>
      <c r="G317" s="146">
        <v>6800</v>
      </c>
      <c r="H317" s="146">
        <v>6800</v>
      </c>
      <c r="I317" s="146">
        <v>6800</v>
      </c>
      <c r="J317" s="146">
        <v>6800</v>
      </c>
      <c r="K317" s="146">
        <v>6800</v>
      </c>
      <c r="L317" s="146">
        <v>6800</v>
      </c>
      <c r="M317" s="146">
        <v>6800</v>
      </c>
      <c r="N317" s="146">
        <v>6800</v>
      </c>
    </row>
    <row r="318" spans="1:14" ht="12.75" customHeight="1">
      <c r="A318" s="364">
        <v>19</v>
      </c>
      <c r="B318" s="146">
        <v>6580</v>
      </c>
      <c r="C318" s="146">
        <v>6580</v>
      </c>
      <c r="D318" s="146">
        <v>6640</v>
      </c>
      <c r="E318" s="146">
        <v>6710</v>
      </c>
      <c r="F318" s="146">
        <v>6800</v>
      </c>
      <c r="G318" s="146">
        <v>6800</v>
      </c>
      <c r="H318" s="146">
        <v>6800</v>
      </c>
      <c r="I318" s="146">
        <v>6800</v>
      </c>
      <c r="J318" s="146">
        <v>6800</v>
      </c>
      <c r="K318" s="146">
        <v>6800</v>
      </c>
      <c r="L318" s="146">
        <v>6800</v>
      </c>
      <c r="M318" s="146">
        <v>6800</v>
      </c>
      <c r="N318" s="146">
        <v>6800</v>
      </c>
    </row>
    <row r="319" spans="1:14" ht="12.75" customHeight="1">
      <c r="A319" s="364">
        <v>18</v>
      </c>
      <c r="B319" s="146">
        <v>6580</v>
      </c>
      <c r="C319" s="146">
        <v>6580</v>
      </c>
      <c r="D319" s="146">
        <v>6640</v>
      </c>
      <c r="E319" s="146">
        <v>6710</v>
      </c>
      <c r="F319" s="146">
        <v>6800</v>
      </c>
      <c r="G319" s="146">
        <v>6800</v>
      </c>
      <c r="H319" s="146">
        <v>6800</v>
      </c>
      <c r="I319" s="146">
        <v>6800</v>
      </c>
      <c r="J319" s="146">
        <v>6800</v>
      </c>
      <c r="K319" s="146">
        <v>6800</v>
      </c>
      <c r="L319" s="146">
        <v>6800</v>
      </c>
      <c r="M319" s="146">
        <v>6800</v>
      </c>
      <c r="N319" s="146">
        <v>6800</v>
      </c>
    </row>
    <row r="320" spans="1:14" ht="12.75" customHeight="1">
      <c r="A320" s="364">
        <v>17</v>
      </c>
      <c r="B320" s="146">
        <v>6580</v>
      </c>
      <c r="C320" s="146">
        <v>6580</v>
      </c>
      <c r="D320" s="146">
        <v>6640</v>
      </c>
      <c r="E320" s="146">
        <v>6710</v>
      </c>
      <c r="F320" s="146">
        <v>6800</v>
      </c>
      <c r="G320" s="146">
        <v>6800</v>
      </c>
      <c r="H320" s="146">
        <v>6800</v>
      </c>
      <c r="I320" s="146">
        <v>6800</v>
      </c>
      <c r="J320" s="146">
        <v>6800</v>
      </c>
      <c r="K320" s="146">
        <v>6800</v>
      </c>
      <c r="L320" s="146">
        <v>6800</v>
      </c>
      <c r="M320" s="146">
        <v>6800</v>
      </c>
      <c r="N320" s="146">
        <v>6800</v>
      </c>
    </row>
    <row r="321" spans="1:14" ht="12.75" customHeight="1">
      <c r="A321" s="364">
        <v>16</v>
      </c>
      <c r="B321" s="146">
        <v>6580</v>
      </c>
      <c r="C321" s="146">
        <v>6580</v>
      </c>
      <c r="D321" s="146">
        <v>6640</v>
      </c>
      <c r="E321" s="146">
        <v>6710</v>
      </c>
      <c r="F321" s="146">
        <v>6800</v>
      </c>
      <c r="G321" s="146">
        <v>6800</v>
      </c>
      <c r="H321" s="146">
        <v>6800</v>
      </c>
      <c r="I321" s="146">
        <v>6800</v>
      </c>
      <c r="J321" s="146">
        <v>6800</v>
      </c>
      <c r="K321" s="146">
        <v>6800</v>
      </c>
      <c r="L321" s="146">
        <v>6800</v>
      </c>
      <c r="M321" s="146">
        <v>6800</v>
      </c>
      <c r="N321" s="146">
        <v>6800</v>
      </c>
    </row>
    <row r="322" spans="1:14" ht="12.75" customHeight="1">
      <c r="A322" s="364">
        <v>15</v>
      </c>
      <c r="B322" s="146">
        <v>6680</v>
      </c>
      <c r="C322" s="146">
        <v>6680</v>
      </c>
      <c r="D322" s="146">
        <v>6750</v>
      </c>
      <c r="E322" s="146">
        <v>6800</v>
      </c>
      <c r="F322" s="146">
        <v>6800</v>
      </c>
      <c r="G322" s="146">
        <v>6800</v>
      </c>
      <c r="H322" s="146">
        <v>6800</v>
      </c>
      <c r="I322" s="146">
        <v>6800</v>
      </c>
      <c r="J322" s="146">
        <v>6800</v>
      </c>
      <c r="K322" s="146">
        <v>6800</v>
      </c>
      <c r="L322" s="146">
        <v>6800</v>
      </c>
      <c r="M322" s="146">
        <v>6800</v>
      </c>
      <c r="N322" s="146">
        <v>6800</v>
      </c>
    </row>
    <row r="323" spans="1:14" ht="12.75" customHeight="1">
      <c r="A323" s="364">
        <v>14</v>
      </c>
      <c r="B323" s="146">
        <v>6680</v>
      </c>
      <c r="C323" s="146">
        <v>6680</v>
      </c>
      <c r="D323" s="146">
        <v>6750</v>
      </c>
      <c r="E323" s="146">
        <v>6800</v>
      </c>
      <c r="F323" s="146">
        <v>6800</v>
      </c>
      <c r="G323" s="146">
        <v>6800</v>
      </c>
      <c r="H323" s="146">
        <v>6800</v>
      </c>
      <c r="I323" s="146">
        <v>6800</v>
      </c>
      <c r="J323" s="146">
        <v>6800</v>
      </c>
      <c r="K323" s="146">
        <v>6800</v>
      </c>
      <c r="L323" s="146">
        <v>6800</v>
      </c>
      <c r="M323" s="146">
        <v>6800</v>
      </c>
      <c r="N323" s="146">
        <v>6800</v>
      </c>
    </row>
    <row r="324" spans="1:14" ht="12.75" customHeight="1">
      <c r="A324" s="364">
        <v>13</v>
      </c>
      <c r="B324" s="146">
        <v>6680</v>
      </c>
      <c r="C324" s="146">
        <v>6680</v>
      </c>
      <c r="D324" s="146">
        <v>6750</v>
      </c>
      <c r="E324" s="146">
        <v>6800</v>
      </c>
      <c r="F324" s="146">
        <v>6800</v>
      </c>
      <c r="G324" s="146">
        <v>6800</v>
      </c>
      <c r="H324" s="146">
        <v>6800</v>
      </c>
      <c r="I324" s="146">
        <v>6800</v>
      </c>
      <c r="J324" s="146">
        <v>6800</v>
      </c>
      <c r="K324" s="146">
        <v>6800</v>
      </c>
      <c r="L324" s="146">
        <v>6800</v>
      </c>
      <c r="M324" s="146">
        <v>6800</v>
      </c>
      <c r="N324" s="146">
        <v>6800</v>
      </c>
    </row>
    <row r="325" spans="1:14" ht="12.75" customHeight="1">
      <c r="A325" s="364">
        <v>12</v>
      </c>
      <c r="B325" s="146">
        <v>6680</v>
      </c>
      <c r="C325" s="146">
        <v>6680</v>
      </c>
      <c r="D325" s="146">
        <v>6750</v>
      </c>
      <c r="E325" s="146">
        <v>6800</v>
      </c>
      <c r="F325" s="146">
        <v>6800</v>
      </c>
      <c r="G325" s="146">
        <v>6800</v>
      </c>
      <c r="H325" s="146">
        <v>6800</v>
      </c>
      <c r="I325" s="146">
        <v>6800</v>
      </c>
      <c r="J325" s="146">
        <v>6800</v>
      </c>
      <c r="K325" s="146">
        <v>6800</v>
      </c>
      <c r="L325" s="146">
        <v>6800</v>
      </c>
      <c r="M325" s="146">
        <v>6800</v>
      </c>
      <c r="N325" s="146">
        <v>6800</v>
      </c>
    </row>
    <row r="326" spans="1:14" ht="12.75" customHeight="1">
      <c r="A326" s="364">
        <v>11</v>
      </c>
      <c r="B326" s="146">
        <v>6680</v>
      </c>
      <c r="C326" s="146">
        <v>6680</v>
      </c>
      <c r="D326" s="146">
        <v>6750</v>
      </c>
      <c r="E326" s="146">
        <v>6800</v>
      </c>
      <c r="F326" s="146">
        <v>6800</v>
      </c>
      <c r="G326" s="146">
        <v>6800</v>
      </c>
      <c r="H326" s="146">
        <v>6800</v>
      </c>
      <c r="I326" s="146">
        <v>6800</v>
      </c>
      <c r="J326" s="146">
        <v>6800</v>
      </c>
      <c r="K326" s="146">
        <v>6800</v>
      </c>
      <c r="L326" s="146">
        <v>6800</v>
      </c>
      <c r="M326" s="146">
        <v>6800</v>
      </c>
      <c r="N326" s="146">
        <v>6800</v>
      </c>
    </row>
    <row r="327" spans="1:14" ht="12.75" customHeight="1">
      <c r="A327" s="364">
        <v>10</v>
      </c>
      <c r="B327" s="146">
        <v>6800</v>
      </c>
      <c r="C327" s="146">
        <v>6800</v>
      </c>
      <c r="D327" s="146">
        <v>6800</v>
      </c>
      <c r="E327" s="146">
        <v>6800</v>
      </c>
      <c r="F327" s="146">
        <v>6800</v>
      </c>
      <c r="G327" s="146">
        <v>6800</v>
      </c>
      <c r="H327" s="146">
        <v>6800</v>
      </c>
      <c r="I327" s="146">
        <v>6800</v>
      </c>
      <c r="J327" s="146">
        <v>6800</v>
      </c>
      <c r="K327" s="146">
        <v>6800</v>
      </c>
      <c r="L327" s="146">
        <v>6800</v>
      </c>
      <c r="M327" s="146">
        <v>6800</v>
      </c>
      <c r="N327" s="146">
        <v>6800</v>
      </c>
    </row>
    <row r="328" spans="1:14" ht="12.75" customHeight="1">
      <c r="A328" s="364">
        <v>9</v>
      </c>
      <c r="B328" s="146">
        <v>6800</v>
      </c>
      <c r="C328" s="146">
        <v>6800</v>
      </c>
      <c r="D328" s="146">
        <v>6800</v>
      </c>
      <c r="E328" s="146">
        <v>6800</v>
      </c>
      <c r="F328" s="146">
        <v>6800</v>
      </c>
      <c r="G328" s="146">
        <v>6800</v>
      </c>
      <c r="H328" s="146">
        <v>6800</v>
      </c>
      <c r="I328" s="146">
        <v>6800</v>
      </c>
      <c r="J328" s="146">
        <v>6800</v>
      </c>
      <c r="K328" s="146">
        <v>6800</v>
      </c>
      <c r="L328" s="146">
        <v>6800</v>
      </c>
      <c r="M328" s="146">
        <v>6800</v>
      </c>
      <c r="N328" s="146">
        <v>6800</v>
      </c>
    </row>
    <row r="329" spans="1:14" ht="12.75" customHeight="1">
      <c r="A329" s="364">
        <v>8</v>
      </c>
      <c r="B329" s="146">
        <v>6800</v>
      </c>
      <c r="C329" s="146">
        <v>6800</v>
      </c>
      <c r="D329" s="146">
        <v>6800</v>
      </c>
      <c r="E329" s="146">
        <v>6800</v>
      </c>
      <c r="F329" s="146">
        <v>6800</v>
      </c>
      <c r="G329" s="146">
        <v>6800</v>
      </c>
      <c r="H329" s="146">
        <v>6800</v>
      </c>
      <c r="I329" s="146">
        <v>6800</v>
      </c>
      <c r="J329" s="146">
        <v>6800</v>
      </c>
      <c r="K329" s="146">
        <v>6800</v>
      </c>
      <c r="L329" s="146">
        <v>6800</v>
      </c>
      <c r="M329" s="146">
        <v>6800</v>
      </c>
      <c r="N329" s="146">
        <v>6800</v>
      </c>
    </row>
    <row r="330" spans="1:14" ht="12.75" customHeight="1">
      <c r="A330" s="364">
        <v>7</v>
      </c>
      <c r="B330" s="146">
        <v>6800</v>
      </c>
      <c r="C330" s="146">
        <v>6800</v>
      </c>
      <c r="D330" s="146">
        <v>6800</v>
      </c>
      <c r="E330" s="146">
        <v>6800</v>
      </c>
      <c r="F330" s="146">
        <v>6800</v>
      </c>
      <c r="G330" s="146">
        <v>6800</v>
      </c>
      <c r="H330" s="146">
        <v>6800</v>
      </c>
      <c r="I330" s="146">
        <v>6800</v>
      </c>
      <c r="J330" s="146">
        <v>6800</v>
      </c>
      <c r="K330" s="146">
        <v>6800</v>
      </c>
      <c r="L330" s="146">
        <v>6800</v>
      </c>
      <c r="M330" s="146">
        <v>6800</v>
      </c>
      <c r="N330" s="146">
        <v>6800</v>
      </c>
    </row>
    <row r="331" spans="1:14" ht="12.75" customHeight="1">
      <c r="A331" s="364">
        <v>6</v>
      </c>
      <c r="B331" s="146">
        <v>6800</v>
      </c>
      <c r="C331" s="146">
        <v>6800</v>
      </c>
      <c r="D331" s="146">
        <v>6800</v>
      </c>
      <c r="E331" s="146">
        <v>6800</v>
      </c>
      <c r="F331" s="146">
        <v>6800</v>
      </c>
      <c r="G331" s="146">
        <v>6800</v>
      </c>
      <c r="H331" s="146">
        <v>6800</v>
      </c>
      <c r="I331" s="146">
        <v>6800</v>
      </c>
      <c r="J331" s="146">
        <v>6800</v>
      </c>
      <c r="K331" s="146">
        <v>6800</v>
      </c>
      <c r="L331" s="146">
        <v>6800</v>
      </c>
      <c r="M331" s="146">
        <v>6800</v>
      </c>
      <c r="N331" s="146">
        <v>6800</v>
      </c>
    </row>
    <row r="332" spans="1:14" ht="12.75" customHeight="1">
      <c r="A332" s="364">
        <v>5</v>
      </c>
      <c r="B332" s="146">
        <v>6800</v>
      </c>
      <c r="C332" s="146">
        <v>6800</v>
      </c>
      <c r="D332" s="146">
        <v>6800</v>
      </c>
      <c r="E332" s="146">
        <v>6800</v>
      </c>
      <c r="F332" s="146">
        <v>6800</v>
      </c>
      <c r="G332" s="146">
        <v>6800</v>
      </c>
      <c r="H332" s="146">
        <v>6800</v>
      </c>
      <c r="I332" s="146">
        <v>6800</v>
      </c>
      <c r="J332" s="146">
        <v>6800</v>
      </c>
      <c r="K332" s="146">
        <v>6800</v>
      </c>
      <c r="L332" s="146">
        <v>6800</v>
      </c>
      <c r="M332" s="146">
        <v>6800</v>
      </c>
      <c r="N332" s="146">
        <v>6800</v>
      </c>
    </row>
    <row r="333" spans="1:14" ht="12.75" customHeight="1">
      <c r="A333" s="364">
        <v>4</v>
      </c>
      <c r="B333" s="146">
        <v>6800</v>
      </c>
      <c r="C333" s="146">
        <v>6800</v>
      </c>
      <c r="D333" s="146">
        <v>6800</v>
      </c>
      <c r="E333" s="146">
        <v>6800</v>
      </c>
      <c r="F333" s="146">
        <v>6800</v>
      </c>
      <c r="G333" s="146">
        <v>6800</v>
      </c>
      <c r="H333" s="146">
        <v>6800</v>
      </c>
      <c r="I333" s="146">
        <v>6800</v>
      </c>
      <c r="J333" s="146">
        <v>6800</v>
      </c>
      <c r="K333" s="146">
        <v>6800</v>
      </c>
      <c r="L333" s="146">
        <v>6800</v>
      </c>
      <c r="M333" s="146">
        <v>6800</v>
      </c>
      <c r="N333" s="146">
        <v>6800</v>
      </c>
    </row>
    <row r="334" spans="1:14" ht="12.75" customHeight="1">
      <c r="A334" s="364">
        <v>3</v>
      </c>
      <c r="B334" s="146">
        <v>6800</v>
      </c>
      <c r="C334" s="146">
        <v>6800</v>
      </c>
      <c r="D334" s="146">
        <v>6800</v>
      </c>
      <c r="E334" s="146">
        <v>6800</v>
      </c>
      <c r="F334" s="146">
        <v>6800</v>
      </c>
      <c r="G334" s="146">
        <v>6800</v>
      </c>
      <c r="H334" s="146">
        <v>6800</v>
      </c>
      <c r="I334" s="146">
        <v>6800</v>
      </c>
      <c r="J334" s="146">
        <v>6800</v>
      </c>
      <c r="K334" s="146">
        <v>6800</v>
      </c>
      <c r="L334" s="146">
        <v>6800</v>
      </c>
      <c r="M334" s="146">
        <v>6800</v>
      </c>
      <c r="N334" s="146">
        <v>6800</v>
      </c>
    </row>
    <row r="335" spans="1:14" ht="12.75" customHeight="1">
      <c r="A335" s="364">
        <v>2</v>
      </c>
      <c r="B335" s="146">
        <v>6800</v>
      </c>
      <c r="C335" s="146">
        <v>6800</v>
      </c>
      <c r="D335" s="146">
        <v>6800</v>
      </c>
      <c r="E335" s="146">
        <v>6800</v>
      </c>
      <c r="F335" s="146">
        <v>6800</v>
      </c>
      <c r="G335" s="146">
        <v>6800</v>
      </c>
      <c r="H335" s="146">
        <v>6800</v>
      </c>
      <c r="I335" s="146">
        <v>6800</v>
      </c>
      <c r="J335" s="146">
        <v>6800</v>
      </c>
      <c r="K335" s="146">
        <v>6800</v>
      </c>
      <c r="L335" s="146">
        <v>6800</v>
      </c>
      <c r="M335" s="146">
        <v>6800</v>
      </c>
      <c r="N335" s="146">
        <v>6800</v>
      </c>
    </row>
    <row r="336" spans="1:14" ht="12.75" customHeight="1">
      <c r="A336" s="364">
        <v>1</v>
      </c>
      <c r="B336" s="146">
        <v>6800</v>
      </c>
      <c r="C336" s="146">
        <v>6800</v>
      </c>
      <c r="D336" s="146">
        <v>6800</v>
      </c>
      <c r="E336" s="146">
        <v>6800</v>
      </c>
      <c r="F336" s="146">
        <v>6800</v>
      </c>
      <c r="G336" s="146">
        <v>6800</v>
      </c>
      <c r="H336" s="146">
        <v>6800</v>
      </c>
      <c r="I336" s="146">
        <v>6800</v>
      </c>
      <c r="J336" s="146">
        <v>6800</v>
      </c>
      <c r="K336" s="146">
        <v>6800</v>
      </c>
      <c r="L336" s="146">
        <v>6800</v>
      </c>
      <c r="M336" s="146">
        <v>6800</v>
      </c>
      <c r="N336" s="146">
        <v>6800</v>
      </c>
    </row>
    <row r="337" spans="1:14" ht="12.75" customHeight="1">
      <c r="A337" s="364">
        <v>0</v>
      </c>
      <c r="B337" s="146">
        <v>6800</v>
      </c>
      <c r="C337" s="146">
        <v>6800</v>
      </c>
      <c r="D337" s="146">
        <v>6800</v>
      </c>
      <c r="E337" s="146">
        <v>6800</v>
      </c>
      <c r="F337" s="146">
        <v>6800</v>
      </c>
      <c r="G337" s="146">
        <v>6800</v>
      </c>
      <c r="H337" s="146">
        <v>6800</v>
      </c>
      <c r="I337" s="146">
        <v>6800</v>
      </c>
      <c r="J337" s="146">
        <v>6800</v>
      </c>
      <c r="K337" s="146">
        <v>6800</v>
      </c>
      <c r="L337" s="146">
        <v>6800</v>
      </c>
      <c r="M337" s="146">
        <v>6800</v>
      </c>
      <c r="N337" s="146">
        <v>6800</v>
      </c>
    </row>
    <row r="338" spans="1:14" ht="12.75" customHeight="1">
      <c r="A338" s="364">
        <v>-1</v>
      </c>
      <c r="B338" s="146">
        <v>6800</v>
      </c>
      <c r="C338" s="146">
        <v>6800</v>
      </c>
      <c r="D338" s="146">
        <v>6800</v>
      </c>
      <c r="E338" s="146">
        <v>6800</v>
      </c>
      <c r="F338" s="146">
        <v>6800</v>
      </c>
      <c r="G338" s="146">
        <v>6800</v>
      </c>
      <c r="H338" s="146">
        <v>6800</v>
      </c>
      <c r="I338" s="146">
        <v>6800</v>
      </c>
      <c r="J338" s="146">
        <v>6800</v>
      </c>
      <c r="K338" s="146">
        <v>6800</v>
      </c>
      <c r="L338" s="146">
        <v>6800</v>
      </c>
      <c r="M338" s="146">
        <v>6800</v>
      </c>
      <c r="N338" s="146">
        <v>6800</v>
      </c>
    </row>
    <row r="339" spans="1:14" ht="12.75" customHeight="1">
      <c r="A339" s="364">
        <v>-2</v>
      </c>
      <c r="B339" s="146">
        <v>6800</v>
      </c>
      <c r="C339" s="146">
        <v>6800</v>
      </c>
      <c r="D339" s="146">
        <v>6800</v>
      </c>
      <c r="E339" s="146">
        <v>6800</v>
      </c>
      <c r="F339" s="146">
        <v>6800</v>
      </c>
      <c r="G339" s="146">
        <v>6800</v>
      </c>
      <c r="H339" s="146">
        <v>6800</v>
      </c>
      <c r="I339" s="146">
        <v>6800</v>
      </c>
      <c r="J339" s="146">
        <v>6800</v>
      </c>
      <c r="K339" s="146">
        <v>6800</v>
      </c>
      <c r="L339" s="146">
        <v>6800</v>
      </c>
      <c r="M339" s="146">
        <v>6800</v>
      </c>
      <c r="N339" s="146">
        <v>6800</v>
      </c>
    </row>
    <row r="340" spans="1:14" ht="12.75" customHeight="1">
      <c r="A340" s="364">
        <v>-3</v>
      </c>
      <c r="B340" s="146">
        <v>6800</v>
      </c>
      <c r="C340" s="146">
        <v>6800</v>
      </c>
      <c r="D340" s="146">
        <v>6800</v>
      </c>
      <c r="E340" s="146">
        <v>6800</v>
      </c>
      <c r="F340" s="146">
        <v>6800</v>
      </c>
      <c r="G340" s="146">
        <v>6800</v>
      </c>
      <c r="H340" s="146">
        <v>6800</v>
      </c>
      <c r="I340" s="146">
        <v>6800</v>
      </c>
      <c r="J340" s="146">
        <v>6800</v>
      </c>
      <c r="K340" s="146">
        <v>6800</v>
      </c>
      <c r="L340" s="146">
        <v>6800</v>
      </c>
      <c r="M340" s="146">
        <v>6800</v>
      </c>
      <c r="N340" s="146">
        <v>6800</v>
      </c>
    </row>
    <row r="341" spans="1:14" ht="12.75" customHeight="1">
      <c r="A341" s="364">
        <v>-4</v>
      </c>
      <c r="B341" s="146">
        <v>6800</v>
      </c>
      <c r="C341" s="146">
        <v>6800</v>
      </c>
      <c r="D341" s="146">
        <v>6800</v>
      </c>
      <c r="E341" s="146">
        <v>6800</v>
      </c>
      <c r="F341" s="146">
        <v>6800</v>
      </c>
      <c r="G341" s="146">
        <v>6800</v>
      </c>
      <c r="H341" s="146">
        <v>6800</v>
      </c>
      <c r="I341" s="146">
        <v>6800</v>
      </c>
      <c r="J341" s="146">
        <v>6800</v>
      </c>
      <c r="K341" s="146">
        <v>6800</v>
      </c>
      <c r="L341" s="146">
        <v>6800</v>
      </c>
      <c r="M341" s="146">
        <v>6800</v>
      </c>
      <c r="N341" s="146">
        <v>6800</v>
      </c>
    </row>
    <row r="342" spans="1:14" ht="12.75" customHeight="1">
      <c r="A342" s="364">
        <v>-5</v>
      </c>
      <c r="B342" s="146">
        <v>6800</v>
      </c>
      <c r="C342" s="146">
        <v>6800</v>
      </c>
      <c r="D342" s="146">
        <v>6800</v>
      </c>
      <c r="E342" s="146">
        <v>6800</v>
      </c>
      <c r="F342" s="146">
        <v>6800</v>
      </c>
      <c r="G342" s="146">
        <v>6800</v>
      </c>
      <c r="H342" s="146">
        <v>6800</v>
      </c>
      <c r="I342" s="146">
        <v>6800</v>
      </c>
      <c r="J342" s="146">
        <v>6800</v>
      </c>
      <c r="K342" s="146">
        <v>6800</v>
      </c>
      <c r="L342" s="146">
        <v>6800</v>
      </c>
      <c r="M342" s="146">
        <v>6800</v>
      </c>
      <c r="N342" s="146">
        <v>6800</v>
      </c>
    </row>
    <row r="343" spans="1:14" ht="12.75" customHeight="1">
      <c r="A343" s="364">
        <v>-6</v>
      </c>
      <c r="B343" s="146">
        <v>6800</v>
      </c>
      <c r="C343" s="146">
        <v>6800</v>
      </c>
      <c r="D343" s="146">
        <v>6800</v>
      </c>
      <c r="E343" s="146">
        <v>6800</v>
      </c>
      <c r="F343" s="146">
        <v>6800</v>
      </c>
      <c r="G343" s="146">
        <v>6800</v>
      </c>
      <c r="H343" s="146">
        <v>6800</v>
      </c>
      <c r="I343" s="146">
        <v>6800</v>
      </c>
      <c r="J343" s="146">
        <v>6800</v>
      </c>
      <c r="K343" s="146">
        <v>6800</v>
      </c>
      <c r="L343" s="146">
        <v>6800</v>
      </c>
      <c r="M343" s="146">
        <v>6800</v>
      </c>
      <c r="N343" s="146">
        <v>6800</v>
      </c>
    </row>
    <row r="344" spans="1:14" ht="12.75" customHeight="1">
      <c r="A344" s="364">
        <v>-7</v>
      </c>
      <c r="B344" s="146">
        <v>6800</v>
      </c>
      <c r="C344" s="146">
        <v>6800</v>
      </c>
      <c r="D344" s="146">
        <v>6800</v>
      </c>
      <c r="E344" s="146">
        <v>6800</v>
      </c>
      <c r="F344" s="146">
        <v>6800</v>
      </c>
      <c r="G344" s="146">
        <v>6800</v>
      </c>
      <c r="H344" s="146">
        <v>6800</v>
      </c>
      <c r="I344" s="146">
        <v>6800</v>
      </c>
      <c r="J344" s="146">
        <v>6800</v>
      </c>
      <c r="K344" s="146">
        <v>6800</v>
      </c>
      <c r="L344" s="146">
        <v>6800</v>
      </c>
      <c r="M344" s="146">
        <v>6800</v>
      </c>
      <c r="N344" s="146">
        <v>6800</v>
      </c>
    </row>
    <row r="345" spans="1:14" ht="12.75" customHeight="1">
      <c r="A345" s="364">
        <v>-8</v>
      </c>
      <c r="B345" s="146">
        <v>6800</v>
      </c>
      <c r="C345" s="146">
        <v>6800</v>
      </c>
      <c r="D345" s="146">
        <v>6800</v>
      </c>
      <c r="E345" s="146">
        <v>6800</v>
      </c>
      <c r="F345" s="146">
        <v>6800</v>
      </c>
      <c r="G345" s="146">
        <v>6800</v>
      </c>
      <c r="H345" s="146">
        <v>6800</v>
      </c>
      <c r="I345" s="146">
        <v>6800</v>
      </c>
      <c r="J345" s="146">
        <v>6800</v>
      </c>
      <c r="K345" s="146">
        <v>6800</v>
      </c>
      <c r="L345" s="146">
        <v>6800</v>
      </c>
      <c r="M345" s="146">
        <v>6800</v>
      </c>
      <c r="N345" s="146">
        <v>6800</v>
      </c>
    </row>
    <row r="346" spans="1:14" ht="12.75" customHeight="1">
      <c r="A346" s="364">
        <v>-9</v>
      </c>
      <c r="B346" s="146">
        <v>6800</v>
      </c>
      <c r="C346" s="146">
        <v>6800</v>
      </c>
      <c r="D346" s="146">
        <v>6800</v>
      </c>
      <c r="E346" s="146">
        <v>6800</v>
      </c>
      <c r="F346" s="146">
        <v>6800</v>
      </c>
      <c r="G346" s="146">
        <v>6800</v>
      </c>
      <c r="H346" s="146">
        <v>6800</v>
      </c>
      <c r="I346" s="146">
        <v>6800</v>
      </c>
      <c r="J346" s="146">
        <v>6800</v>
      </c>
      <c r="K346" s="146">
        <v>6800</v>
      </c>
      <c r="L346" s="146">
        <v>6800</v>
      </c>
      <c r="M346" s="146">
        <v>6800</v>
      </c>
      <c r="N346" s="146">
        <v>6800</v>
      </c>
    </row>
    <row r="347" spans="1:14" ht="12.75" customHeight="1">
      <c r="A347" s="364">
        <v>-10</v>
      </c>
      <c r="B347" s="146">
        <v>6800</v>
      </c>
      <c r="C347" s="146">
        <v>6800</v>
      </c>
      <c r="D347" s="146">
        <v>6800</v>
      </c>
      <c r="E347" s="146">
        <v>6800</v>
      </c>
      <c r="F347" s="146">
        <v>6800</v>
      </c>
      <c r="G347" s="146">
        <v>6800</v>
      </c>
      <c r="H347" s="146">
        <v>6800</v>
      </c>
      <c r="I347" s="146">
        <v>6800</v>
      </c>
      <c r="J347" s="146">
        <v>6800</v>
      </c>
      <c r="K347" s="146">
        <v>6800</v>
      </c>
      <c r="L347" s="146">
        <v>6800</v>
      </c>
      <c r="M347" s="146">
        <v>6800</v>
      </c>
      <c r="N347" s="146">
        <v>6800</v>
      </c>
    </row>
    <row r="348" spans="1:14" ht="12.75" customHeight="1">
      <c r="A348" s="364">
        <v>-11</v>
      </c>
      <c r="B348" s="146">
        <v>6800</v>
      </c>
      <c r="C348" s="146">
        <v>6800</v>
      </c>
      <c r="D348" s="146">
        <v>6800</v>
      </c>
      <c r="E348" s="146">
        <v>6800</v>
      </c>
      <c r="F348" s="146">
        <v>6800</v>
      </c>
      <c r="G348" s="146">
        <v>6800</v>
      </c>
      <c r="H348" s="146">
        <v>6800</v>
      </c>
      <c r="I348" s="146">
        <v>6800</v>
      </c>
      <c r="J348" s="146">
        <v>6800</v>
      </c>
      <c r="K348" s="146">
        <v>6800</v>
      </c>
      <c r="L348" s="146">
        <v>6800</v>
      </c>
      <c r="M348" s="146">
        <v>6800</v>
      </c>
      <c r="N348" s="146">
        <v>6800</v>
      </c>
    </row>
    <row r="349" spans="1:14" ht="12.75" customHeight="1">
      <c r="A349" s="364">
        <v>-12</v>
      </c>
      <c r="B349" s="146">
        <v>6800</v>
      </c>
      <c r="C349" s="146">
        <v>6800</v>
      </c>
      <c r="D349" s="146">
        <v>6800</v>
      </c>
      <c r="E349" s="146">
        <v>6800</v>
      </c>
      <c r="F349" s="146">
        <v>6800</v>
      </c>
      <c r="G349" s="146">
        <v>6800</v>
      </c>
      <c r="H349" s="146">
        <v>6800</v>
      </c>
      <c r="I349" s="146">
        <v>6800</v>
      </c>
      <c r="J349" s="146">
        <v>6800</v>
      </c>
      <c r="K349" s="146">
        <v>6800</v>
      </c>
      <c r="L349" s="146">
        <v>6800</v>
      </c>
      <c r="M349" s="146">
        <v>6800</v>
      </c>
      <c r="N349" s="146">
        <v>6800</v>
      </c>
    </row>
    <row r="350" spans="1:14" ht="12.75" customHeight="1">
      <c r="A350" s="364">
        <v>-13</v>
      </c>
      <c r="B350" s="146">
        <v>6800</v>
      </c>
      <c r="C350" s="146">
        <v>6800</v>
      </c>
      <c r="D350" s="146">
        <v>6800</v>
      </c>
      <c r="E350" s="146">
        <v>6800</v>
      </c>
      <c r="F350" s="146">
        <v>6800</v>
      </c>
      <c r="G350" s="146">
        <v>6800</v>
      </c>
      <c r="H350" s="146">
        <v>6800</v>
      </c>
      <c r="I350" s="146">
        <v>6800</v>
      </c>
      <c r="J350" s="146">
        <v>6800</v>
      </c>
      <c r="K350" s="146">
        <v>6800</v>
      </c>
      <c r="L350" s="146">
        <v>6800</v>
      </c>
      <c r="M350" s="146">
        <v>6800</v>
      </c>
      <c r="N350" s="146">
        <v>6800</v>
      </c>
    </row>
    <row r="351" spans="1:14" ht="12.75" customHeight="1">
      <c r="A351" s="364">
        <v>-14</v>
      </c>
      <c r="B351" s="146">
        <v>6800</v>
      </c>
      <c r="C351" s="146">
        <v>6800</v>
      </c>
      <c r="D351" s="146">
        <v>6800</v>
      </c>
      <c r="E351" s="146">
        <v>6800</v>
      </c>
      <c r="F351" s="146">
        <v>6800</v>
      </c>
      <c r="G351" s="146">
        <v>6800</v>
      </c>
      <c r="H351" s="146">
        <v>6800</v>
      </c>
      <c r="I351" s="146">
        <v>6800</v>
      </c>
      <c r="J351" s="146">
        <v>6800</v>
      </c>
      <c r="K351" s="146">
        <v>6800</v>
      </c>
      <c r="L351" s="146">
        <v>6800</v>
      </c>
      <c r="M351" s="146">
        <v>6800</v>
      </c>
      <c r="N351" s="146">
        <v>6800</v>
      </c>
    </row>
    <row r="352" spans="1:14" ht="12.75" customHeight="1">
      <c r="A352" s="364">
        <v>-15</v>
      </c>
      <c r="B352" s="146">
        <v>6800</v>
      </c>
      <c r="C352" s="146">
        <v>6800</v>
      </c>
      <c r="D352" s="146">
        <v>6800</v>
      </c>
      <c r="E352" s="146">
        <v>6800</v>
      </c>
      <c r="F352" s="146">
        <v>6800</v>
      </c>
      <c r="G352" s="146">
        <v>6800</v>
      </c>
      <c r="H352" s="146">
        <v>6800</v>
      </c>
      <c r="I352" s="146">
        <v>6800</v>
      </c>
      <c r="J352" s="146">
        <v>6800</v>
      </c>
      <c r="K352" s="146">
        <v>6800</v>
      </c>
      <c r="L352" s="146">
        <v>6800</v>
      </c>
      <c r="M352" s="146">
        <v>6800</v>
      </c>
      <c r="N352" s="146">
        <v>6800</v>
      </c>
    </row>
    <row r="353" spans="1:14" ht="12.75" customHeight="1">
      <c r="A353" s="364">
        <v>-16</v>
      </c>
      <c r="B353" s="146">
        <v>6800</v>
      </c>
      <c r="C353" s="146">
        <v>6800</v>
      </c>
      <c r="D353" s="146">
        <v>6800</v>
      </c>
      <c r="E353" s="146">
        <v>6800</v>
      </c>
      <c r="F353" s="146">
        <v>6800</v>
      </c>
      <c r="G353" s="146">
        <v>6800</v>
      </c>
      <c r="H353" s="146">
        <v>6800</v>
      </c>
      <c r="I353" s="146">
        <v>6800</v>
      </c>
      <c r="J353" s="146">
        <v>6800</v>
      </c>
      <c r="K353" s="146">
        <v>6800</v>
      </c>
      <c r="L353" s="146">
        <v>6800</v>
      </c>
      <c r="M353" s="146">
        <v>6800</v>
      </c>
      <c r="N353" s="146">
        <v>6800</v>
      </c>
    </row>
    <row r="354" spans="1:14" ht="12.75" customHeight="1">
      <c r="A354" s="364">
        <v>-17</v>
      </c>
      <c r="B354" s="146">
        <v>6800</v>
      </c>
      <c r="C354" s="146">
        <v>6800</v>
      </c>
      <c r="D354" s="146">
        <v>6800</v>
      </c>
      <c r="E354" s="146">
        <v>6800</v>
      </c>
      <c r="F354" s="146">
        <v>6800</v>
      </c>
      <c r="G354" s="146">
        <v>6800</v>
      </c>
      <c r="H354" s="146">
        <v>6800</v>
      </c>
      <c r="I354" s="146">
        <v>6800</v>
      </c>
      <c r="J354" s="146">
        <v>6800</v>
      </c>
      <c r="K354" s="146">
        <v>6800</v>
      </c>
      <c r="L354" s="146">
        <v>6800</v>
      </c>
      <c r="M354" s="146">
        <v>6800</v>
      </c>
      <c r="N354" s="146">
        <v>6800</v>
      </c>
    </row>
    <row r="355" spans="1:14" ht="12.75" customHeight="1">
      <c r="A355" s="364">
        <v>-18</v>
      </c>
      <c r="B355" s="146">
        <v>6800</v>
      </c>
      <c r="C355" s="146">
        <v>6800</v>
      </c>
      <c r="D355" s="146">
        <v>6800</v>
      </c>
      <c r="E355" s="146">
        <v>6800</v>
      </c>
      <c r="F355" s="146">
        <v>6800</v>
      </c>
      <c r="G355" s="146">
        <v>6800</v>
      </c>
      <c r="H355" s="146">
        <v>6800</v>
      </c>
      <c r="I355" s="146">
        <v>6800</v>
      </c>
      <c r="J355" s="146">
        <v>6800</v>
      </c>
      <c r="K355" s="146">
        <v>6800</v>
      </c>
      <c r="L355" s="146">
        <v>6800</v>
      </c>
      <c r="M355" s="146">
        <v>6800</v>
      </c>
      <c r="N355" s="146">
        <v>6800</v>
      </c>
    </row>
    <row r="356" spans="1:14" ht="12.75" customHeight="1">
      <c r="A356" s="364">
        <v>-19</v>
      </c>
      <c r="B356" s="146">
        <v>6800</v>
      </c>
      <c r="C356" s="146">
        <v>6800</v>
      </c>
      <c r="D356" s="146">
        <v>6800</v>
      </c>
      <c r="E356" s="146">
        <v>6800</v>
      </c>
      <c r="F356" s="146">
        <v>6800</v>
      </c>
      <c r="G356" s="146">
        <v>6800</v>
      </c>
      <c r="H356" s="146">
        <v>6800</v>
      </c>
      <c r="I356" s="146">
        <v>6800</v>
      </c>
      <c r="J356" s="146">
        <v>6800</v>
      </c>
      <c r="K356" s="146">
        <v>6800</v>
      </c>
      <c r="L356" s="146">
        <v>6800</v>
      </c>
      <c r="M356" s="146">
        <v>6800</v>
      </c>
      <c r="N356" s="146">
        <v>6800</v>
      </c>
    </row>
    <row r="357" spans="1:14" ht="12.75" customHeight="1">
      <c r="A357" s="364">
        <v>-20</v>
      </c>
      <c r="B357" s="146">
        <v>6800</v>
      </c>
      <c r="C357" s="146">
        <v>6800</v>
      </c>
      <c r="D357" s="146">
        <v>6800</v>
      </c>
      <c r="E357" s="146">
        <v>6800</v>
      </c>
      <c r="F357" s="146">
        <v>6800</v>
      </c>
      <c r="G357" s="146">
        <v>6800</v>
      </c>
      <c r="H357" s="146">
        <v>6800</v>
      </c>
      <c r="I357" s="146">
        <v>6800</v>
      </c>
      <c r="J357" s="146">
        <v>6800</v>
      </c>
      <c r="K357" s="146">
        <v>6800</v>
      </c>
      <c r="L357" s="146">
        <v>6800</v>
      </c>
      <c r="M357" s="146">
        <v>6800</v>
      </c>
      <c r="N357" s="146">
        <v>6800</v>
      </c>
    </row>
    <row r="358" spans="1:14" ht="12.75" customHeight="1">
      <c r="A358" s="364">
        <v>-21</v>
      </c>
      <c r="B358" s="146">
        <v>6800</v>
      </c>
      <c r="C358" s="146">
        <v>6800</v>
      </c>
      <c r="D358" s="146">
        <v>6800</v>
      </c>
      <c r="E358" s="146">
        <v>6800</v>
      </c>
      <c r="F358" s="146">
        <v>6800</v>
      </c>
      <c r="G358" s="146">
        <v>6800</v>
      </c>
      <c r="H358" s="146">
        <v>6800</v>
      </c>
      <c r="I358" s="146">
        <v>6800</v>
      </c>
      <c r="J358" s="146">
        <v>6800</v>
      </c>
      <c r="K358" s="146">
        <v>6800</v>
      </c>
      <c r="L358" s="146">
        <v>6800</v>
      </c>
      <c r="M358" s="146">
        <v>6800</v>
      </c>
      <c r="N358" s="146">
        <v>6800</v>
      </c>
    </row>
    <row r="359" spans="1:14" ht="12.75" customHeight="1">
      <c r="A359" s="364">
        <v>-22</v>
      </c>
      <c r="B359" s="146">
        <v>6800</v>
      </c>
      <c r="C359" s="146">
        <v>6800</v>
      </c>
      <c r="D359" s="146">
        <v>6800</v>
      </c>
      <c r="E359" s="146">
        <v>6800</v>
      </c>
      <c r="F359" s="146">
        <v>6800</v>
      </c>
      <c r="G359" s="146">
        <v>6800</v>
      </c>
      <c r="H359" s="146">
        <v>6800</v>
      </c>
      <c r="I359" s="146">
        <v>6800</v>
      </c>
      <c r="J359" s="146">
        <v>6800</v>
      </c>
      <c r="K359" s="146">
        <v>6800</v>
      </c>
      <c r="L359" s="146">
        <v>6800</v>
      </c>
      <c r="M359" s="146">
        <v>6800</v>
      </c>
      <c r="N359" s="146">
        <v>6800</v>
      </c>
    </row>
    <row r="360" spans="1:14" ht="12.75" customHeight="1">
      <c r="A360" s="364">
        <v>-23</v>
      </c>
      <c r="B360" s="146">
        <v>6800</v>
      </c>
      <c r="C360" s="146">
        <v>6800</v>
      </c>
      <c r="D360" s="146">
        <v>6800</v>
      </c>
      <c r="E360" s="146">
        <v>6800</v>
      </c>
      <c r="F360" s="146">
        <v>6800</v>
      </c>
      <c r="G360" s="146">
        <v>6800</v>
      </c>
      <c r="H360" s="146">
        <v>6800</v>
      </c>
      <c r="I360" s="146">
        <v>6800</v>
      </c>
      <c r="J360" s="146">
        <v>6800</v>
      </c>
      <c r="K360" s="146">
        <v>6800</v>
      </c>
      <c r="L360" s="146">
        <v>6800</v>
      </c>
      <c r="M360" s="146">
        <v>6800</v>
      </c>
      <c r="N360" s="146">
        <v>6800</v>
      </c>
    </row>
    <row r="361" spans="1:14" ht="12.75" customHeight="1">
      <c r="A361" s="364">
        <v>-24</v>
      </c>
      <c r="B361" s="146">
        <v>6800</v>
      </c>
      <c r="C361" s="146">
        <v>6800</v>
      </c>
      <c r="D361" s="146">
        <v>6800</v>
      </c>
      <c r="E361" s="146">
        <v>6800</v>
      </c>
      <c r="F361" s="146">
        <v>6800</v>
      </c>
      <c r="G361" s="146">
        <v>6800</v>
      </c>
      <c r="H361" s="146">
        <v>6800</v>
      </c>
      <c r="I361" s="146">
        <v>6800</v>
      </c>
      <c r="J361" s="146">
        <v>6800</v>
      </c>
      <c r="K361" s="146">
        <v>6800</v>
      </c>
      <c r="L361" s="146">
        <v>6800</v>
      </c>
      <c r="M361" s="146">
        <v>6800</v>
      </c>
      <c r="N361" s="146">
        <v>6800</v>
      </c>
    </row>
    <row r="362" spans="1:14" ht="12.75" customHeight="1">
      <c r="A362" s="364">
        <v>-25</v>
      </c>
      <c r="B362" s="146">
        <v>6800</v>
      </c>
      <c r="C362" s="146">
        <v>6800</v>
      </c>
      <c r="D362" s="146">
        <v>6800</v>
      </c>
      <c r="E362" s="146">
        <v>6800</v>
      </c>
      <c r="F362" s="146">
        <v>6800</v>
      </c>
      <c r="G362" s="146">
        <v>6800</v>
      </c>
      <c r="H362" s="146">
        <v>6800</v>
      </c>
      <c r="I362" s="146">
        <v>6800</v>
      </c>
      <c r="J362" s="146">
        <v>6800</v>
      </c>
      <c r="K362" s="146">
        <v>6800</v>
      </c>
      <c r="L362" s="146">
        <v>6800</v>
      </c>
      <c r="M362" s="146">
        <v>6800</v>
      </c>
      <c r="N362" s="146">
        <v>6800</v>
      </c>
    </row>
    <row r="363" spans="1:14" ht="12.75" customHeight="1">
      <c r="A363" s="364">
        <v>-26</v>
      </c>
      <c r="B363" s="146">
        <v>6800</v>
      </c>
      <c r="C363" s="146">
        <v>6800</v>
      </c>
      <c r="D363" s="146">
        <v>6800</v>
      </c>
      <c r="E363" s="146">
        <v>6800</v>
      </c>
      <c r="F363" s="146">
        <v>6800</v>
      </c>
      <c r="G363" s="146">
        <v>6800</v>
      </c>
      <c r="H363" s="146">
        <v>6800</v>
      </c>
      <c r="I363" s="146">
        <v>6800</v>
      </c>
      <c r="J363" s="146">
        <v>6800</v>
      </c>
      <c r="K363" s="146">
        <v>6800</v>
      </c>
      <c r="L363" s="146">
        <v>6800</v>
      </c>
      <c r="M363" s="146">
        <v>6800</v>
      </c>
      <c r="N363" s="146">
        <v>6800</v>
      </c>
    </row>
    <row r="364" spans="1:14" ht="12.75" customHeight="1">
      <c r="A364" s="364">
        <v>-27</v>
      </c>
      <c r="B364" s="146">
        <v>6800</v>
      </c>
      <c r="C364" s="146">
        <v>6800</v>
      </c>
      <c r="D364" s="146">
        <v>6800</v>
      </c>
      <c r="E364" s="146">
        <v>6800</v>
      </c>
      <c r="F364" s="146">
        <v>6800</v>
      </c>
      <c r="G364" s="146">
        <v>6800</v>
      </c>
      <c r="H364" s="146">
        <v>6800</v>
      </c>
      <c r="I364" s="146">
        <v>6800</v>
      </c>
      <c r="J364" s="146">
        <v>6800</v>
      </c>
      <c r="K364" s="146">
        <v>6800</v>
      </c>
      <c r="L364" s="146">
        <v>6800</v>
      </c>
      <c r="M364" s="146">
        <v>6800</v>
      </c>
      <c r="N364" s="146">
        <v>6800</v>
      </c>
    </row>
    <row r="365" spans="1:14" ht="12.75" customHeight="1">
      <c r="A365" s="364">
        <v>-28</v>
      </c>
      <c r="B365" s="146">
        <v>6800</v>
      </c>
      <c r="C365" s="146">
        <v>6800</v>
      </c>
      <c r="D365" s="146">
        <v>6800</v>
      </c>
      <c r="E365" s="146">
        <v>6800</v>
      </c>
      <c r="F365" s="146">
        <v>6800</v>
      </c>
      <c r="G365" s="146">
        <v>6800</v>
      </c>
      <c r="H365" s="146">
        <v>6800</v>
      </c>
      <c r="I365" s="146">
        <v>6800</v>
      </c>
      <c r="J365" s="146">
        <v>6800</v>
      </c>
      <c r="K365" s="146">
        <v>6800</v>
      </c>
      <c r="L365" s="146">
        <v>6800</v>
      </c>
      <c r="M365" s="146">
        <v>6800</v>
      </c>
      <c r="N365" s="146">
        <v>6800</v>
      </c>
    </row>
    <row r="366" spans="1:14" ht="12.75" customHeight="1">
      <c r="A366" s="364">
        <v>-29</v>
      </c>
      <c r="B366" s="146">
        <v>6800</v>
      </c>
      <c r="C366" s="146">
        <v>6800</v>
      </c>
      <c r="D366" s="146">
        <v>6800</v>
      </c>
      <c r="E366" s="146">
        <v>6800</v>
      </c>
      <c r="F366" s="146">
        <v>6800</v>
      </c>
      <c r="G366" s="146">
        <v>6800</v>
      </c>
      <c r="H366" s="146">
        <v>6800</v>
      </c>
      <c r="I366" s="146">
        <v>6800</v>
      </c>
      <c r="J366" s="146">
        <v>6800</v>
      </c>
      <c r="K366" s="146">
        <v>6800</v>
      </c>
      <c r="L366" s="146">
        <v>6800</v>
      </c>
      <c r="M366" s="146">
        <v>6800</v>
      </c>
      <c r="N366" s="146">
        <v>6800</v>
      </c>
    </row>
    <row r="367" spans="1:14" ht="12.75" customHeight="1">
      <c r="A367" s="364">
        <v>-30</v>
      </c>
      <c r="B367" s="146">
        <v>6800</v>
      </c>
      <c r="C367" s="146">
        <v>6800</v>
      </c>
      <c r="D367" s="146">
        <v>6800</v>
      </c>
      <c r="E367" s="146">
        <v>6800</v>
      </c>
      <c r="F367" s="146">
        <v>6800</v>
      </c>
      <c r="G367" s="146">
        <v>6800</v>
      </c>
      <c r="H367" s="146">
        <v>6800</v>
      </c>
      <c r="I367" s="146">
        <v>6800</v>
      </c>
      <c r="J367" s="146">
        <v>6800</v>
      </c>
      <c r="K367" s="146">
        <v>6800</v>
      </c>
      <c r="L367" s="146">
        <v>6800</v>
      </c>
      <c r="M367" s="146">
        <v>6800</v>
      </c>
      <c r="N367" s="146">
        <v>6800</v>
      </c>
    </row>
    <row r="368" spans="1:14" ht="12.75" customHeight="1">
      <c r="A368" s="364">
        <v>-31</v>
      </c>
      <c r="B368" s="146">
        <v>6800</v>
      </c>
      <c r="C368" s="146">
        <v>6800</v>
      </c>
      <c r="D368" s="146">
        <v>6800</v>
      </c>
      <c r="E368" s="146">
        <v>6800</v>
      </c>
      <c r="F368" s="146">
        <v>6800</v>
      </c>
      <c r="G368" s="146">
        <v>6800</v>
      </c>
      <c r="H368" s="146">
        <v>6800</v>
      </c>
      <c r="I368" s="146">
        <v>6800</v>
      </c>
      <c r="J368" s="146">
        <v>6800</v>
      </c>
      <c r="K368" s="146">
        <v>6800</v>
      </c>
      <c r="L368" s="146">
        <v>6800</v>
      </c>
      <c r="M368" s="146">
        <v>6800</v>
      </c>
      <c r="N368" s="146">
        <v>6800</v>
      </c>
    </row>
    <row r="369" spans="1:14" ht="12.75" customHeight="1">
      <c r="A369" s="364">
        <v>-32</v>
      </c>
      <c r="B369" s="146">
        <v>6800</v>
      </c>
      <c r="C369" s="146">
        <v>6800</v>
      </c>
      <c r="D369" s="146">
        <v>6800</v>
      </c>
      <c r="E369" s="146">
        <v>6800</v>
      </c>
      <c r="F369" s="146">
        <v>6800</v>
      </c>
      <c r="G369" s="146">
        <v>6800</v>
      </c>
      <c r="H369" s="146">
        <v>6800</v>
      </c>
      <c r="I369" s="146">
        <v>6800</v>
      </c>
      <c r="J369" s="146">
        <v>6800</v>
      </c>
      <c r="K369" s="146">
        <v>6800</v>
      </c>
      <c r="L369" s="146">
        <v>6800</v>
      </c>
      <c r="M369" s="146">
        <v>6800</v>
      </c>
      <c r="N369" s="146">
        <v>6800</v>
      </c>
    </row>
    <row r="370" spans="1:14" ht="12.75" customHeight="1">
      <c r="A370" s="364">
        <v>-33</v>
      </c>
      <c r="B370" s="146">
        <v>6800</v>
      </c>
      <c r="C370" s="146">
        <v>6800</v>
      </c>
      <c r="D370" s="146">
        <v>6800</v>
      </c>
      <c r="E370" s="146">
        <v>6800</v>
      </c>
      <c r="F370" s="146">
        <v>6800</v>
      </c>
      <c r="G370" s="146">
        <v>6800</v>
      </c>
      <c r="H370" s="146">
        <v>6800</v>
      </c>
      <c r="I370" s="146">
        <v>6800</v>
      </c>
      <c r="J370" s="146">
        <v>6800</v>
      </c>
      <c r="K370" s="146">
        <v>6800</v>
      </c>
      <c r="L370" s="146">
        <v>6800</v>
      </c>
      <c r="M370" s="146">
        <v>6800</v>
      </c>
      <c r="N370" s="146">
        <v>6800</v>
      </c>
    </row>
    <row r="371" spans="1:14" ht="12.75" customHeight="1">
      <c r="A371" s="364">
        <v>-34</v>
      </c>
      <c r="B371" s="146">
        <v>6800</v>
      </c>
      <c r="C371" s="146">
        <v>6800</v>
      </c>
      <c r="D371" s="146">
        <v>6800</v>
      </c>
      <c r="E371" s="146">
        <v>6800</v>
      </c>
      <c r="F371" s="146">
        <v>6800</v>
      </c>
      <c r="G371" s="146">
        <v>6800</v>
      </c>
      <c r="H371" s="146">
        <v>6800</v>
      </c>
      <c r="I371" s="146">
        <v>6800</v>
      </c>
      <c r="J371" s="146">
        <v>6800</v>
      </c>
      <c r="K371" s="146">
        <v>6800</v>
      </c>
      <c r="L371" s="146">
        <v>6800</v>
      </c>
      <c r="M371" s="146">
        <v>6800</v>
      </c>
      <c r="N371" s="146">
        <v>6800</v>
      </c>
    </row>
    <row r="372" spans="1:14" ht="12.75" customHeight="1">
      <c r="A372" s="364">
        <v>-35</v>
      </c>
      <c r="B372" s="146">
        <v>6800</v>
      </c>
      <c r="C372" s="146">
        <v>6800</v>
      </c>
      <c r="D372" s="146">
        <v>6800</v>
      </c>
      <c r="E372" s="146">
        <v>6800</v>
      </c>
      <c r="F372" s="146">
        <v>6800</v>
      </c>
      <c r="G372" s="146">
        <v>6800</v>
      </c>
      <c r="H372" s="146">
        <v>6800</v>
      </c>
      <c r="I372" s="146">
        <v>6800</v>
      </c>
      <c r="J372" s="146">
        <v>6800</v>
      </c>
      <c r="K372" s="146">
        <v>6800</v>
      </c>
      <c r="L372" s="146">
        <v>6800</v>
      </c>
      <c r="M372" s="146">
        <v>6800</v>
      </c>
      <c r="N372" s="146">
        <v>6800</v>
      </c>
    </row>
    <row r="373" spans="1:14" ht="12.75" customHeight="1">
      <c r="A373" s="364">
        <v>-36</v>
      </c>
      <c r="B373" s="146">
        <v>6800</v>
      </c>
      <c r="C373" s="146">
        <v>6800</v>
      </c>
      <c r="D373" s="146">
        <v>6800</v>
      </c>
      <c r="E373" s="146">
        <v>6800</v>
      </c>
      <c r="F373" s="146">
        <v>6800</v>
      </c>
      <c r="G373" s="146">
        <v>6800</v>
      </c>
      <c r="H373" s="146">
        <v>6800</v>
      </c>
      <c r="I373" s="146">
        <v>6800</v>
      </c>
      <c r="J373" s="146">
        <v>6800</v>
      </c>
      <c r="K373" s="146">
        <v>6800</v>
      </c>
      <c r="L373" s="146">
        <v>6800</v>
      </c>
      <c r="M373" s="146">
        <v>6800</v>
      </c>
      <c r="N373" s="146">
        <v>6800</v>
      </c>
    </row>
    <row r="374" spans="1:14" ht="12.75" customHeight="1">
      <c r="A374" s="364">
        <v>-37</v>
      </c>
      <c r="B374" s="146">
        <v>6800</v>
      </c>
      <c r="C374" s="146">
        <v>6800</v>
      </c>
      <c r="D374" s="146">
        <v>6800</v>
      </c>
      <c r="E374" s="146">
        <v>6800</v>
      </c>
      <c r="F374" s="146">
        <v>6800</v>
      </c>
      <c r="G374" s="146">
        <v>6800</v>
      </c>
      <c r="H374" s="146">
        <v>6800</v>
      </c>
      <c r="I374" s="146">
        <v>6800</v>
      </c>
      <c r="J374" s="146">
        <v>6800</v>
      </c>
      <c r="K374" s="146">
        <v>6800</v>
      </c>
      <c r="L374" s="146">
        <v>6800</v>
      </c>
      <c r="M374" s="146">
        <v>6800</v>
      </c>
      <c r="N374" s="146">
        <v>6800</v>
      </c>
    </row>
    <row r="375" spans="1:14" ht="12.75" customHeight="1">
      <c r="A375" s="364">
        <v>-38</v>
      </c>
      <c r="B375" s="146">
        <v>6800</v>
      </c>
      <c r="C375" s="146">
        <v>6800</v>
      </c>
      <c r="D375" s="146">
        <v>6800</v>
      </c>
      <c r="E375" s="146">
        <v>6800</v>
      </c>
      <c r="F375" s="146">
        <v>6800</v>
      </c>
      <c r="G375" s="146">
        <v>6800</v>
      </c>
      <c r="H375" s="146">
        <v>6800</v>
      </c>
      <c r="I375" s="146">
        <v>6800</v>
      </c>
      <c r="J375" s="146">
        <v>6800</v>
      </c>
      <c r="K375" s="146">
        <v>6800</v>
      </c>
      <c r="L375" s="146">
        <v>6800</v>
      </c>
      <c r="M375" s="146">
        <v>6800</v>
      </c>
      <c r="N375" s="146">
        <v>6800</v>
      </c>
    </row>
    <row r="376" spans="1:14" ht="12.75" customHeight="1">
      <c r="A376" s="364">
        <v>-39</v>
      </c>
      <c r="B376" s="146">
        <v>6800</v>
      </c>
      <c r="C376" s="146">
        <v>6800</v>
      </c>
      <c r="D376" s="146">
        <v>6800</v>
      </c>
      <c r="E376" s="146">
        <v>6800</v>
      </c>
      <c r="F376" s="146">
        <v>6800</v>
      </c>
      <c r="G376" s="146">
        <v>6800</v>
      </c>
      <c r="H376" s="146">
        <v>6800</v>
      </c>
      <c r="I376" s="146">
        <v>6800</v>
      </c>
      <c r="J376" s="146">
        <v>6800</v>
      </c>
      <c r="K376" s="146">
        <v>6800</v>
      </c>
      <c r="L376" s="146">
        <v>6800</v>
      </c>
      <c r="M376" s="146">
        <v>6800</v>
      </c>
      <c r="N376" s="146">
        <v>6800</v>
      </c>
    </row>
    <row r="377" spans="1:14" ht="12.75" customHeight="1">
      <c r="A377" s="364">
        <v>-40</v>
      </c>
      <c r="B377" s="146">
        <v>6800</v>
      </c>
      <c r="C377" s="146">
        <v>6800</v>
      </c>
      <c r="D377" s="146">
        <v>6800</v>
      </c>
      <c r="E377" s="146">
        <v>6800</v>
      </c>
      <c r="F377" s="146">
        <v>6800</v>
      </c>
      <c r="G377" s="146">
        <v>6800</v>
      </c>
      <c r="H377" s="146">
        <v>6800</v>
      </c>
      <c r="I377" s="146">
        <v>6800</v>
      </c>
      <c r="J377" s="146">
        <v>6800</v>
      </c>
      <c r="K377" s="146">
        <v>6800</v>
      </c>
      <c r="L377" s="146">
        <v>6800</v>
      </c>
      <c r="M377" s="146">
        <v>6800</v>
      </c>
      <c r="N377" s="146">
        <v>6800</v>
      </c>
    </row>
    <row r="378" spans="1:14" ht="12.75" customHeight="1">
      <c r="A378" s="366" t="s">
        <v>355</v>
      </c>
      <c r="B378" s="366"/>
      <c r="C378" s="366" t="s">
        <v>361</v>
      </c>
      <c r="M378" s="9"/>
    </row>
    <row r="379" spans="1:14" ht="12.75" customHeight="1">
      <c r="A379" s="570" t="s">
        <v>296</v>
      </c>
      <c r="B379" s="570">
        <v>0</v>
      </c>
      <c r="C379" s="570">
        <v>35</v>
      </c>
      <c r="D379" s="570">
        <v>45</v>
      </c>
      <c r="E379" s="570">
        <v>55</v>
      </c>
      <c r="F379" s="570">
        <v>65</v>
      </c>
      <c r="G379" s="570">
        <v>75</v>
      </c>
      <c r="H379" s="570">
        <v>85</v>
      </c>
      <c r="I379" s="570">
        <v>95</v>
      </c>
      <c r="J379" s="570">
        <v>105</v>
      </c>
      <c r="K379" s="570">
        <v>115</v>
      </c>
      <c r="L379" s="570">
        <v>125</v>
      </c>
      <c r="M379" s="570">
        <v>135</v>
      </c>
      <c r="N379" s="570">
        <v>150</v>
      </c>
    </row>
    <row r="380" spans="1:14" ht="12.75" customHeight="1">
      <c r="A380" s="364">
        <v>50</v>
      </c>
      <c r="B380" s="146">
        <v>5990</v>
      </c>
      <c r="C380" s="146">
        <v>5990</v>
      </c>
      <c r="D380" s="146">
        <v>6065</v>
      </c>
      <c r="E380" s="146">
        <v>6125</v>
      </c>
      <c r="F380" s="146">
        <v>6200</v>
      </c>
      <c r="G380" s="146">
        <v>6275</v>
      </c>
      <c r="H380" s="146">
        <v>6350</v>
      </c>
      <c r="I380" s="146">
        <v>6425</v>
      </c>
      <c r="J380" s="146">
        <v>6490</v>
      </c>
      <c r="K380" s="146">
        <v>6565</v>
      </c>
      <c r="L380" s="146">
        <v>6610</v>
      </c>
      <c r="M380" s="146">
        <v>6700</v>
      </c>
      <c r="N380" s="146">
        <v>6800</v>
      </c>
    </row>
    <row r="381" spans="1:14" ht="12.75" customHeight="1">
      <c r="A381" s="364">
        <v>49</v>
      </c>
      <c r="B381" s="146">
        <v>5990</v>
      </c>
      <c r="C381" s="146">
        <v>5990</v>
      </c>
      <c r="D381" s="146">
        <v>6065</v>
      </c>
      <c r="E381" s="146">
        <v>6125</v>
      </c>
      <c r="F381" s="146">
        <v>6200</v>
      </c>
      <c r="G381" s="146">
        <v>6275</v>
      </c>
      <c r="H381" s="146">
        <v>6350</v>
      </c>
      <c r="I381" s="146">
        <v>6425</v>
      </c>
      <c r="J381" s="146">
        <v>6490</v>
      </c>
      <c r="K381" s="146">
        <v>6565</v>
      </c>
      <c r="L381" s="146">
        <v>6610</v>
      </c>
      <c r="M381" s="146">
        <v>6700</v>
      </c>
      <c r="N381" s="146">
        <v>6800</v>
      </c>
    </row>
    <row r="382" spans="1:14" ht="12.75" customHeight="1">
      <c r="A382" s="364">
        <v>48</v>
      </c>
      <c r="B382" s="146">
        <v>5990</v>
      </c>
      <c r="C382" s="146">
        <v>5990</v>
      </c>
      <c r="D382" s="146">
        <v>6065</v>
      </c>
      <c r="E382" s="146">
        <v>6125</v>
      </c>
      <c r="F382" s="146">
        <v>6200</v>
      </c>
      <c r="G382" s="146">
        <v>6275</v>
      </c>
      <c r="H382" s="146">
        <v>6350</v>
      </c>
      <c r="I382" s="146">
        <v>6425</v>
      </c>
      <c r="J382" s="146">
        <v>6490</v>
      </c>
      <c r="K382" s="146">
        <v>6565</v>
      </c>
      <c r="L382" s="146">
        <v>6610</v>
      </c>
      <c r="M382" s="146">
        <v>6700</v>
      </c>
      <c r="N382" s="146">
        <v>6800</v>
      </c>
    </row>
    <row r="383" spans="1:14" ht="12.75" customHeight="1">
      <c r="A383" s="364">
        <v>47</v>
      </c>
      <c r="B383" s="146">
        <v>5990</v>
      </c>
      <c r="C383" s="146">
        <v>5990</v>
      </c>
      <c r="D383" s="146">
        <v>6065</v>
      </c>
      <c r="E383" s="146">
        <v>6125</v>
      </c>
      <c r="F383" s="146">
        <v>6200</v>
      </c>
      <c r="G383" s="146">
        <v>6275</v>
      </c>
      <c r="H383" s="146">
        <v>6350</v>
      </c>
      <c r="I383" s="146">
        <v>6425</v>
      </c>
      <c r="J383" s="146">
        <v>6490</v>
      </c>
      <c r="K383" s="146">
        <v>6565</v>
      </c>
      <c r="L383" s="146">
        <v>6610</v>
      </c>
      <c r="M383" s="146">
        <v>6700</v>
      </c>
      <c r="N383" s="146">
        <v>6800</v>
      </c>
    </row>
    <row r="384" spans="1:14" ht="12.75" customHeight="1">
      <c r="A384" s="364">
        <v>46</v>
      </c>
      <c r="B384" s="146">
        <v>5990</v>
      </c>
      <c r="C384" s="146">
        <v>5990</v>
      </c>
      <c r="D384" s="146">
        <v>6065</v>
      </c>
      <c r="E384" s="146">
        <v>6125</v>
      </c>
      <c r="F384" s="146">
        <v>6200</v>
      </c>
      <c r="G384" s="146">
        <v>6275</v>
      </c>
      <c r="H384" s="146">
        <v>6350</v>
      </c>
      <c r="I384" s="146">
        <v>6425</v>
      </c>
      <c r="J384" s="146">
        <v>6490</v>
      </c>
      <c r="K384" s="146">
        <v>6565</v>
      </c>
      <c r="L384" s="146">
        <v>6610</v>
      </c>
      <c r="M384" s="146">
        <v>6700</v>
      </c>
      <c r="N384" s="146">
        <v>6800</v>
      </c>
    </row>
    <row r="385" spans="1:14" ht="12.75" customHeight="1">
      <c r="A385" s="364">
        <v>45</v>
      </c>
      <c r="B385" s="146">
        <v>6075</v>
      </c>
      <c r="C385" s="146">
        <v>6075</v>
      </c>
      <c r="D385" s="146">
        <v>6155</v>
      </c>
      <c r="E385" s="146">
        <v>6220</v>
      </c>
      <c r="F385" s="146">
        <v>6285</v>
      </c>
      <c r="G385" s="146">
        <v>6360</v>
      </c>
      <c r="H385" s="146">
        <v>6440</v>
      </c>
      <c r="I385" s="146">
        <v>6515</v>
      </c>
      <c r="J385" s="146">
        <v>6585</v>
      </c>
      <c r="K385" s="146">
        <v>6650</v>
      </c>
      <c r="L385" s="146">
        <v>6710</v>
      </c>
      <c r="M385" s="146">
        <v>6800</v>
      </c>
      <c r="N385" s="146">
        <v>6800</v>
      </c>
    </row>
    <row r="386" spans="1:14" ht="12.75" customHeight="1">
      <c r="A386" s="364">
        <v>44</v>
      </c>
      <c r="B386" s="146">
        <v>6075</v>
      </c>
      <c r="C386" s="146">
        <v>6075</v>
      </c>
      <c r="D386" s="146">
        <v>6155</v>
      </c>
      <c r="E386" s="146">
        <v>6220</v>
      </c>
      <c r="F386" s="146">
        <v>6285</v>
      </c>
      <c r="G386" s="146">
        <v>6360</v>
      </c>
      <c r="H386" s="146">
        <v>6440</v>
      </c>
      <c r="I386" s="146">
        <v>6515</v>
      </c>
      <c r="J386" s="146">
        <v>6585</v>
      </c>
      <c r="K386" s="146">
        <v>6650</v>
      </c>
      <c r="L386" s="146">
        <v>6710</v>
      </c>
      <c r="M386" s="146">
        <v>6800</v>
      </c>
      <c r="N386" s="146">
        <v>6800</v>
      </c>
    </row>
    <row r="387" spans="1:14" ht="12.75" customHeight="1">
      <c r="A387" s="364">
        <v>43</v>
      </c>
      <c r="B387" s="146">
        <v>6075</v>
      </c>
      <c r="C387" s="146">
        <v>6075</v>
      </c>
      <c r="D387" s="146">
        <v>6155</v>
      </c>
      <c r="E387" s="146">
        <v>6220</v>
      </c>
      <c r="F387" s="146">
        <v>6285</v>
      </c>
      <c r="G387" s="146">
        <v>6360</v>
      </c>
      <c r="H387" s="146">
        <v>6440</v>
      </c>
      <c r="I387" s="146">
        <v>6515</v>
      </c>
      <c r="J387" s="146">
        <v>6585</v>
      </c>
      <c r="K387" s="146">
        <v>6650</v>
      </c>
      <c r="L387" s="146">
        <v>6710</v>
      </c>
      <c r="M387" s="146">
        <v>6800</v>
      </c>
      <c r="N387" s="146">
        <v>6800</v>
      </c>
    </row>
    <row r="388" spans="1:14" ht="12.75" customHeight="1">
      <c r="A388" s="364">
        <v>42</v>
      </c>
      <c r="B388" s="146">
        <v>6075</v>
      </c>
      <c r="C388" s="146">
        <v>6075</v>
      </c>
      <c r="D388" s="146">
        <v>6155</v>
      </c>
      <c r="E388" s="146">
        <v>6220</v>
      </c>
      <c r="F388" s="146">
        <v>6285</v>
      </c>
      <c r="G388" s="146">
        <v>6360</v>
      </c>
      <c r="H388" s="146">
        <v>6440</v>
      </c>
      <c r="I388" s="146">
        <v>6515</v>
      </c>
      <c r="J388" s="146">
        <v>6585</v>
      </c>
      <c r="K388" s="146">
        <v>6650</v>
      </c>
      <c r="L388" s="146">
        <v>6710</v>
      </c>
      <c r="M388" s="146">
        <v>6800</v>
      </c>
      <c r="N388" s="146">
        <v>6800</v>
      </c>
    </row>
    <row r="389" spans="1:14" ht="12.75" customHeight="1">
      <c r="A389" s="364">
        <v>41</v>
      </c>
      <c r="B389" s="146">
        <v>6075</v>
      </c>
      <c r="C389" s="146">
        <v>6075</v>
      </c>
      <c r="D389" s="146">
        <v>6155</v>
      </c>
      <c r="E389" s="146">
        <v>6220</v>
      </c>
      <c r="F389" s="146">
        <v>6285</v>
      </c>
      <c r="G389" s="146">
        <v>6360</v>
      </c>
      <c r="H389" s="146">
        <v>6440</v>
      </c>
      <c r="I389" s="146">
        <v>6515</v>
      </c>
      <c r="J389" s="146">
        <v>6585</v>
      </c>
      <c r="K389" s="146">
        <v>6650</v>
      </c>
      <c r="L389" s="146">
        <v>6710</v>
      </c>
      <c r="M389" s="146">
        <v>6800</v>
      </c>
      <c r="N389" s="146">
        <v>6800</v>
      </c>
    </row>
    <row r="390" spans="1:14" ht="12.75" customHeight="1">
      <c r="A390" s="364">
        <v>40</v>
      </c>
      <c r="B390" s="146">
        <v>6185</v>
      </c>
      <c r="C390" s="146">
        <v>6185</v>
      </c>
      <c r="D390" s="146">
        <v>6250</v>
      </c>
      <c r="E390" s="146">
        <v>6315</v>
      </c>
      <c r="F390" s="146">
        <v>6400</v>
      </c>
      <c r="G390" s="146">
        <v>6480</v>
      </c>
      <c r="H390" s="146">
        <v>6555</v>
      </c>
      <c r="I390" s="146">
        <v>6625</v>
      </c>
      <c r="J390" s="146">
        <v>6690</v>
      </c>
      <c r="K390" s="146">
        <v>6780</v>
      </c>
      <c r="L390" s="146">
        <v>6800</v>
      </c>
      <c r="M390" s="146">
        <v>6800</v>
      </c>
      <c r="N390" s="146">
        <v>6800</v>
      </c>
    </row>
    <row r="391" spans="1:14" ht="12.75" customHeight="1">
      <c r="A391" s="364">
        <v>39</v>
      </c>
      <c r="B391" s="146">
        <v>6185</v>
      </c>
      <c r="C391" s="146">
        <v>6185</v>
      </c>
      <c r="D391" s="146">
        <v>6250</v>
      </c>
      <c r="E391" s="146">
        <v>6315</v>
      </c>
      <c r="F391" s="146">
        <v>6400</v>
      </c>
      <c r="G391" s="146">
        <v>6480</v>
      </c>
      <c r="H391" s="146">
        <v>6555</v>
      </c>
      <c r="I391" s="146">
        <v>6625</v>
      </c>
      <c r="J391" s="146">
        <v>6690</v>
      </c>
      <c r="K391" s="146">
        <v>6780</v>
      </c>
      <c r="L391" s="146">
        <v>6800</v>
      </c>
      <c r="M391" s="146">
        <v>6800</v>
      </c>
      <c r="N391" s="146">
        <v>6800</v>
      </c>
    </row>
    <row r="392" spans="1:14" ht="12.75" customHeight="1">
      <c r="A392" s="364">
        <v>38</v>
      </c>
      <c r="B392" s="146">
        <v>6185</v>
      </c>
      <c r="C392" s="146">
        <v>6185</v>
      </c>
      <c r="D392" s="146">
        <v>6250</v>
      </c>
      <c r="E392" s="146">
        <v>6315</v>
      </c>
      <c r="F392" s="146">
        <v>6400</v>
      </c>
      <c r="G392" s="146">
        <v>6480</v>
      </c>
      <c r="H392" s="146">
        <v>6555</v>
      </c>
      <c r="I392" s="146">
        <v>6625</v>
      </c>
      <c r="J392" s="146">
        <v>6690</v>
      </c>
      <c r="K392" s="146">
        <v>6780</v>
      </c>
      <c r="L392" s="146">
        <v>6800</v>
      </c>
      <c r="M392" s="146">
        <v>6800</v>
      </c>
      <c r="N392" s="146">
        <v>6800</v>
      </c>
    </row>
    <row r="393" spans="1:14" ht="12.75" customHeight="1">
      <c r="A393" s="364">
        <v>37</v>
      </c>
      <c r="B393" s="146">
        <v>6185</v>
      </c>
      <c r="C393" s="146">
        <v>6185</v>
      </c>
      <c r="D393" s="146">
        <v>6250</v>
      </c>
      <c r="E393" s="146">
        <v>6315</v>
      </c>
      <c r="F393" s="146">
        <v>6400</v>
      </c>
      <c r="G393" s="146">
        <v>6480</v>
      </c>
      <c r="H393" s="146">
        <v>6555</v>
      </c>
      <c r="I393" s="146">
        <v>6625</v>
      </c>
      <c r="J393" s="146">
        <v>6690</v>
      </c>
      <c r="K393" s="146">
        <v>6780</v>
      </c>
      <c r="L393" s="146">
        <v>6800</v>
      </c>
      <c r="M393" s="146">
        <v>6800</v>
      </c>
      <c r="N393" s="146">
        <v>6800</v>
      </c>
    </row>
    <row r="394" spans="1:14" ht="12.75" customHeight="1">
      <c r="A394" s="364">
        <v>36</v>
      </c>
      <c r="B394" s="146">
        <v>6185</v>
      </c>
      <c r="C394" s="146">
        <v>6185</v>
      </c>
      <c r="D394" s="146">
        <v>6250</v>
      </c>
      <c r="E394" s="146">
        <v>6315</v>
      </c>
      <c r="F394" s="146">
        <v>6400</v>
      </c>
      <c r="G394" s="146">
        <v>6480</v>
      </c>
      <c r="H394" s="146">
        <v>6555</v>
      </c>
      <c r="I394" s="146">
        <v>6625</v>
      </c>
      <c r="J394" s="146">
        <v>6690</v>
      </c>
      <c r="K394" s="146">
        <v>6780</v>
      </c>
      <c r="L394" s="146">
        <v>6800</v>
      </c>
      <c r="M394" s="146">
        <v>6800</v>
      </c>
      <c r="N394" s="146">
        <v>6800</v>
      </c>
    </row>
    <row r="395" spans="1:14" ht="12.75" customHeight="1">
      <c r="A395" s="364">
        <v>35</v>
      </c>
      <c r="B395" s="146">
        <v>6285</v>
      </c>
      <c r="C395" s="146">
        <v>6285</v>
      </c>
      <c r="D395" s="146">
        <v>6360</v>
      </c>
      <c r="E395" s="146">
        <v>6425</v>
      </c>
      <c r="F395" s="146">
        <v>6500</v>
      </c>
      <c r="G395" s="146">
        <v>6585</v>
      </c>
      <c r="H395" s="146">
        <v>6665</v>
      </c>
      <c r="I395" s="146">
        <v>6745</v>
      </c>
      <c r="J395" s="146">
        <v>6800</v>
      </c>
      <c r="K395" s="146">
        <v>6800</v>
      </c>
      <c r="L395" s="146">
        <v>6800</v>
      </c>
      <c r="M395" s="146">
        <v>6800</v>
      </c>
      <c r="N395" s="146">
        <v>6800</v>
      </c>
    </row>
    <row r="396" spans="1:14" ht="12.75" customHeight="1">
      <c r="A396" s="364">
        <v>34</v>
      </c>
      <c r="B396" s="146">
        <v>6285</v>
      </c>
      <c r="C396" s="146">
        <v>6285</v>
      </c>
      <c r="D396" s="146">
        <v>6360</v>
      </c>
      <c r="E396" s="146">
        <v>6425</v>
      </c>
      <c r="F396" s="146">
        <v>6500</v>
      </c>
      <c r="G396" s="146">
        <v>6585</v>
      </c>
      <c r="H396" s="146">
        <v>6665</v>
      </c>
      <c r="I396" s="146">
        <v>6745</v>
      </c>
      <c r="J396" s="146">
        <v>6800</v>
      </c>
      <c r="K396" s="146">
        <v>6800</v>
      </c>
      <c r="L396" s="146">
        <v>6800</v>
      </c>
      <c r="M396" s="146">
        <v>6800</v>
      </c>
      <c r="N396" s="146">
        <v>6800</v>
      </c>
    </row>
    <row r="397" spans="1:14" ht="12.75" customHeight="1">
      <c r="A397" s="364">
        <v>33</v>
      </c>
      <c r="B397" s="146">
        <v>6285</v>
      </c>
      <c r="C397" s="146">
        <v>6285</v>
      </c>
      <c r="D397" s="146">
        <v>6360</v>
      </c>
      <c r="E397" s="146">
        <v>6425</v>
      </c>
      <c r="F397" s="146">
        <v>6500</v>
      </c>
      <c r="G397" s="146">
        <v>6585</v>
      </c>
      <c r="H397" s="146">
        <v>6665</v>
      </c>
      <c r="I397" s="146">
        <v>6745</v>
      </c>
      <c r="J397" s="146">
        <v>6800</v>
      </c>
      <c r="K397" s="146">
        <v>6800</v>
      </c>
      <c r="L397" s="146">
        <v>6800</v>
      </c>
      <c r="M397" s="146">
        <v>6800</v>
      </c>
      <c r="N397" s="146">
        <v>6800</v>
      </c>
    </row>
    <row r="398" spans="1:14" ht="12.75" customHeight="1">
      <c r="A398" s="364">
        <v>32</v>
      </c>
      <c r="B398" s="146">
        <v>6285</v>
      </c>
      <c r="C398" s="146">
        <v>6285</v>
      </c>
      <c r="D398" s="146">
        <v>6360</v>
      </c>
      <c r="E398" s="146">
        <v>6425</v>
      </c>
      <c r="F398" s="146">
        <v>6500</v>
      </c>
      <c r="G398" s="146">
        <v>6585</v>
      </c>
      <c r="H398" s="146">
        <v>6665</v>
      </c>
      <c r="I398" s="146">
        <v>6745</v>
      </c>
      <c r="J398" s="146">
        <v>6800</v>
      </c>
      <c r="K398" s="146">
        <v>6800</v>
      </c>
      <c r="L398" s="146">
        <v>6800</v>
      </c>
      <c r="M398" s="146">
        <v>6800</v>
      </c>
      <c r="N398" s="146">
        <v>6800</v>
      </c>
    </row>
    <row r="399" spans="1:14" ht="12.75" customHeight="1">
      <c r="A399" s="364">
        <v>31</v>
      </c>
      <c r="B399" s="146">
        <v>6285</v>
      </c>
      <c r="C399" s="146">
        <v>6285</v>
      </c>
      <c r="D399" s="146">
        <v>6360</v>
      </c>
      <c r="E399" s="146">
        <v>6425</v>
      </c>
      <c r="F399" s="146">
        <v>6500</v>
      </c>
      <c r="G399" s="146">
        <v>6585</v>
      </c>
      <c r="H399" s="146">
        <v>6665</v>
      </c>
      <c r="I399" s="146">
        <v>6745</v>
      </c>
      <c r="J399" s="146">
        <v>6800</v>
      </c>
      <c r="K399" s="146">
        <v>6800</v>
      </c>
      <c r="L399" s="146">
        <v>6800</v>
      </c>
      <c r="M399" s="146">
        <v>6800</v>
      </c>
      <c r="N399" s="146">
        <v>6800</v>
      </c>
    </row>
    <row r="400" spans="1:14" ht="12.75" customHeight="1">
      <c r="A400" s="364">
        <v>30</v>
      </c>
      <c r="B400" s="146">
        <v>6395</v>
      </c>
      <c r="C400" s="146">
        <v>6395</v>
      </c>
      <c r="D400" s="146">
        <v>6465</v>
      </c>
      <c r="E400" s="146">
        <v>6540</v>
      </c>
      <c r="F400" s="146">
        <v>6615</v>
      </c>
      <c r="G400" s="146">
        <v>6685</v>
      </c>
      <c r="H400" s="146">
        <v>6775</v>
      </c>
      <c r="I400" s="146">
        <v>6800</v>
      </c>
      <c r="J400" s="146">
        <v>6800</v>
      </c>
      <c r="K400" s="146">
        <v>6800</v>
      </c>
      <c r="L400" s="146">
        <v>6800</v>
      </c>
      <c r="M400" s="146">
        <v>6800</v>
      </c>
      <c r="N400" s="146">
        <v>6800</v>
      </c>
    </row>
    <row r="401" spans="1:14" ht="12.75" customHeight="1">
      <c r="A401" s="364">
        <v>29</v>
      </c>
      <c r="B401" s="146">
        <v>6395</v>
      </c>
      <c r="C401" s="146">
        <v>6395</v>
      </c>
      <c r="D401" s="146">
        <v>6465</v>
      </c>
      <c r="E401" s="146">
        <v>6540</v>
      </c>
      <c r="F401" s="146">
        <v>6615</v>
      </c>
      <c r="G401" s="146">
        <v>6685</v>
      </c>
      <c r="H401" s="146">
        <v>6775</v>
      </c>
      <c r="I401" s="146">
        <v>6800</v>
      </c>
      <c r="J401" s="146">
        <v>6800</v>
      </c>
      <c r="K401" s="146">
        <v>6800</v>
      </c>
      <c r="L401" s="146">
        <v>6800</v>
      </c>
      <c r="M401" s="146">
        <v>6800</v>
      </c>
      <c r="N401" s="146">
        <v>6800</v>
      </c>
    </row>
    <row r="402" spans="1:14" ht="12.75" customHeight="1">
      <c r="A402" s="364">
        <v>28</v>
      </c>
      <c r="B402" s="146">
        <v>6395</v>
      </c>
      <c r="C402" s="146">
        <v>6395</v>
      </c>
      <c r="D402" s="146">
        <v>6465</v>
      </c>
      <c r="E402" s="146">
        <v>6540</v>
      </c>
      <c r="F402" s="146">
        <v>6615</v>
      </c>
      <c r="G402" s="146">
        <v>6685</v>
      </c>
      <c r="H402" s="146">
        <v>6775</v>
      </c>
      <c r="I402" s="146">
        <v>6800</v>
      </c>
      <c r="J402" s="146">
        <v>6800</v>
      </c>
      <c r="K402" s="146">
        <v>6800</v>
      </c>
      <c r="L402" s="146">
        <v>6800</v>
      </c>
      <c r="M402" s="146">
        <v>6800</v>
      </c>
      <c r="N402" s="146">
        <v>6800</v>
      </c>
    </row>
    <row r="403" spans="1:14" ht="12.75" customHeight="1">
      <c r="A403" s="364">
        <v>27</v>
      </c>
      <c r="B403" s="146">
        <v>6395</v>
      </c>
      <c r="C403" s="146">
        <v>6395</v>
      </c>
      <c r="D403" s="146">
        <v>6465</v>
      </c>
      <c r="E403" s="146">
        <v>6540</v>
      </c>
      <c r="F403" s="146">
        <v>6615</v>
      </c>
      <c r="G403" s="146">
        <v>6685</v>
      </c>
      <c r="H403" s="146">
        <v>6775</v>
      </c>
      <c r="I403" s="146">
        <v>6800</v>
      </c>
      <c r="J403" s="146">
        <v>6800</v>
      </c>
      <c r="K403" s="146">
        <v>6800</v>
      </c>
      <c r="L403" s="146">
        <v>6800</v>
      </c>
      <c r="M403" s="146">
        <v>6800</v>
      </c>
      <c r="N403" s="146">
        <v>6800</v>
      </c>
    </row>
    <row r="404" spans="1:14" ht="12.75" customHeight="1">
      <c r="A404" s="364">
        <v>26</v>
      </c>
      <c r="B404" s="146">
        <v>6395</v>
      </c>
      <c r="C404" s="146">
        <v>6395</v>
      </c>
      <c r="D404" s="146">
        <v>6465</v>
      </c>
      <c r="E404" s="146">
        <v>6540</v>
      </c>
      <c r="F404" s="146">
        <v>6615</v>
      </c>
      <c r="G404" s="146">
        <v>6685</v>
      </c>
      <c r="H404" s="146">
        <v>6775</v>
      </c>
      <c r="I404" s="146">
        <v>6800</v>
      </c>
      <c r="J404" s="146">
        <v>6800</v>
      </c>
      <c r="K404" s="146">
        <v>6800</v>
      </c>
      <c r="L404" s="146">
        <v>6800</v>
      </c>
      <c r="M404" s="146">
        <v>6800</v>
      </c>
      <c r="N404" s="146">
        <v>6800</v>
      </c>
    </row>
    <row r="405" spans="1:14" ht="12.75" customHeight="1">
      <c r="A405" s="364">
        <v>25</v>
      </c>
      <c r="B405" s="146">
        <v>6485</v>
      </c>
      <c r="C405" s="146">
        <v>6485</v>
      </c>
      <c r="D405" s="146">
        <v>6555</v>
      </c>
      <c r="E405" s="146">
        <v>6640</v>
      </c>
      <c r="F405" s="146">
        <v>6715</v>
      </c>
      <c r="G405" s="146">
        <v>6800</v>
      </c>
      <c r="H405" s="146">
        <v>6800</v>
      </c>
      <c r="I405" s="146">
        <v>6800</v>
      </c>
      <c r="J405" s="146">
        <v>6800</v>
      </c>
      <c r="K405" s="146">
        <v>6800</v>
      </c>
      <c r="L405" s="146">
        <v>6800</v>
      </c>
      <c r="M405" s="146">
        <v>6800</v>
      </c>
      <c r="N405" s="146">
        <v>6800</v>
      </c>
    </row>
    <row r="406" spans="1:14" ht="12.75" customHeight="1">
      <c r="A406" s="364">
        <v>24</v>
      </c>
      <c r="B406" s="146">
        <v>6485</v>
      </c>
      <c r="C406" s="146">
        <v>6485</v>
      </c>
      <c r="D406" s="146">
        <v>6555</v>
      </c>
      <c r="E406" s="146">
        <v>6640</v>
      </c>
      <c r="F406" s="146">
        <v>6715</v>
      </c>
      <c r="G406" s="146">
        <v>6800</v>
      </c>
      <c r="H406" s="146">
        <v>6800</v>
      </c>
      <c r="I406" s="146">
        <v>6800</v>
      </c>
      <c r="J406" s="146">
        <v>6800</v>
      </c>
      <c r="K406" s="146">
        <v>6800</v>
      </c>
      <c r="L406" s="146">
        <v>6800</v>
      </c>
      <c r="M406" s="146">
        <v>6800</v>
      </c>
      <c r="N406" s="146">
        <v>6800</v>
      </c>
    </row>
    <row r="407" spans="1:14" ht="12.75" customHeight="1">
      <c r="A407" s="364">
        <v>23</v>
      </c>
      <c r="B407" s="146">
        <v>6485</v>
      </c>
      <c r="C407" s="146">
        <v>6485</v>
      </c>
      <c r="D407" s="146">
        <v>6555</v>
      </c>
      <c r="E407" s="146">
        <v>6640</v>
      </c>
      <c r="F407" s="146">
        <v>6715</v>
      </c>
      <c r="G407" s="146">
        <v>6800</v>
      </c>
      <c r="H407" s="146">
        <v>6800</v>
      </c>
      <c r="I407" s="146">
        <v>6800</v>
      </c>
      <c r="J407" s="146">
        <v>6800</v>
      </c>
      <c r="K407" s="146">
        <v>6800</v>
      </c>
      <c r="L407" s="146">
        <v>6800</v>
      </c>
      <c r="M407" s="146">
        <v>6800</v>
      </c>
      <c r="N407" s="146">
        <v>6800</v>
      </c>
    </row>
    <row r="408" spans="1:14" ht="12.75" customHeight="1">
      <c r="A408" s="364">
        <v>22</v>
      </c>
      <c r="B408" s="146">
        <v>6485</v>
      </c>
      <c r="C408" s="146">
        <v>6485</v>
      </c>
      <c r="D408" s="146">
        <v>6555</v>
      </c>
      <c r="E408" s="146">
        <v>6640</v>
      </c>
      <c r="F408" s="146">
        <v>6715</v>
      </c>
      <c r="G408" s="146">
        <v>6800</v>
      </c>
      <c r="H408" s="146">
        <v>6800</v>
      </c>
      <c r="I408" s="146">
        <v>6800</v>
      </c>
      <c r="J408" s="146">
        <v>6800</v>
      </c>
      <c r="K408" s="146">
        <v>6800</v>
      </c>
      <c r="L408" s="146">
        <v>6800</v>
      </c>
      <c r="M408" s="146">
        <v>6800</v>
      </c>
      <c r="N408" s="146">
        <v>6800</v>
      </c>
    </row>
    <row r="409" spans="1:14" ht="12.75" customHeight="1">
      <c r="A409" s="364">
        <v>21</v>
      </c>
      <c r="B409" s="146">
        <v>6485</v>
      </c>
      <c r="C409" s="146">
        <v>6485</v>
      </c>
      <c r="D409" s="146">
        <v>6555</v>
      </c>
      <c r="E409" s="146">
        <v>6640</v>
      </c>
      <c r="F409" s="146">
        <v>6715</v>
      </c>
      <c r="G409" s="146">
        <v>6800</v>
      </c>
      <c r="H409" s="146">
        <v>6800</v>
      </c>
      <c r="I409" s="146">
        <v>6800</v>
      </c>
      <c r="J409" s="146">
        <v>6800</v>
      </c>
      <c r="K409" s="146">
        <v>6800</v>
      </c>
      <c r="L409" s="146">
        <v>6800</v>
      </c>
      <c r="M409" s="146">
        <v>6800</v>
      </c>
      <c r="N409" s="146">
        <v>6800</v>
      </c>
    </row>
    <row r="410" spans="1:14" ht="12.75" customHeight="1">
      <c r="A410" s="364">
        <v>20</v>
      </c>
      <c r="B410" s="146">
        <v>6610</v>
      </c>
      <c r="C410" s="146">
        <v>6610</v>
      </c>
      <c r="D410" s="146">
        <v>6675</v>
      </c>
      <c r="E410" s="146">
        <v>6760</v>
      </c>
      <c r="F410" s="146">
        <v>6800</v>
      </c>
      <c r="G410" s="146">
        <v>6800</v>
      </c>
      <c r="H410" s="146">
        <v>6800</v>
      </c>
      <c r="I410" s="146">
        <v>6800</v>
      </c>
      <c r="J410" s="146">
        <v>6800</v>
      </c>
      <c r="K410" s="146">
        <v>6800</v>
      </c>
      <c r="L410" s="146">
        <v>6800</v>
      </c>
      <c r="M410" s="146">
        <v>6800</v>
      </c>
      <c r="N410" s="146">
        <v>6800</v>
      </c>
    </row>
    <row r="411" spans="1:14" ht="12.75" customHeight="1">
      <c r="A411" s="364">
        <v>19</v>
      </c>
      <c r="B411" s="146">
        <v>6610</v>
      </c>
      <c r="C411" s="146">
        <v>6610</v>
      </c>
      <c r="D411" s="146">
        <v>6675</v>
      </c>
      <c r="E411" s="146">
        <v>6760</v>
      </c>
      <c r="F411" s="146">
        <v>6800</v>
      </c>
      <c r="G411" s="146">
        <v>6800</v>
      </c>
      <c r="H411" s="146">
        <v>6800</v>
      </c>
      <c r="I411" s="146">
        <v>6800</v>
      </c>
      <c r="J411" s="146">
        <v>6800</v>
      </c>
      <c r="K411" s="146">
        <v>6800</v>
      </c>
      <c r="L411" s="146">
        <v>6800</v>
      </c>
      <c r="M411" s="146">
        <v>6800</v>
      </c>
      <c r="N411" s="146">
        <v>6800</v>
      </c>
    </row>
    <row r="412" spans="1:14" ht="12.75" customHeight="1">
      <c r="A412" s="364">
        <v>18</v>
      </c>
      <c r="B412" s="146">
        <v>6610</v>
      </c>
      <c r="C412" s="146">
        <v>6610</v>
      </c>
      <c r="D412" s="146">
        <v>6675</v>
      </c>
      <c r="E412" s="146">
        <v>6760</v>
      </c>
      <c r="F412" s="146">
        <v>6800</v>
      </c>
      <c r="G412" s="146">
        <v>6800</v>
      </c>
      <c r="H412" s="146">
        <v>6800</v>
      </c>
      <c r="I412" s="146">
        <v>6800</v>
      </c>
      <c r="J412" s="146">
        <v>6800</v>
      </c>
      <c r="K412" s="146">
        <v>6800</v>
      </c>
      <c r="L412" s="146">
        <v>6800</v>
      </c>
      <c r="M412" s="146">
        <v>6800</v>
      </c>
      <c r="N412" s="146">
        <v>6800</v>
      </c>
    </row>
    <row r="413" spans="1:14" ht="12.75" customHeight="1">
      <c r="A413" s="364">
        <v>17</v>
      </c>
      <c r="B413" s="146">
        <v>6610</v>
      </c>
      <c r="C413" s="146">
        <v>6610</v>
      </c>
      <c r="D413" s="146">
        <v>6675</v>
      </c>
      <c r="E413" s="146">
        <v>6760</v>
      </c>
      <c r="F413" s="146">
        <v>6800</v>
      </c>
      <c r="G413" s="146">
        <v>6800</v>
      </c>
      <c r="H413" s="146">
        <v>6800</v>
      </c>
      <c r="I413" s="146">
        <v>6800</v>
      </c>
      <c r="J413" s="146">
        <v>6800</v>
      </c>
      <c r="K413" s="146">
        <v>6800</v>
      </c>
      <c r="L413" s="146">
        <v>6800</v>
      </c>
      <c r="M413" s="146">
        <v>6800</v>
      </c>
      <c r="N413" s="146">
        <v>6800</v>
      </c>
    </row>
    <row r="414" spans="1:14" ht="12.75" customHeight="1">
      <c r="A414" s="364">
        <v>16</v>
      </c>
      <c r="B414" s="146">
        <v>6610</v>
      </c>
      <c r="C414" s="146">
        <v>6610</v>
      </c>
      <c r="D414" s="146">
        <v>6675</v>
      </c>
      <c r="E414" s="146">
        <v>6760</v>
      </c>
      <c r="F414" s="146">
        <v>6800</v>
      </c>
      <c r="G414" s="146">
        <v>6800</v>
      </c>
      <c r="H414" s="146">
        <v>6800</v>
      </c>
      <c r="I414" s="146">
        <v>6800</v>
      </c>
      <c r="J414" s="146">
        <v>6800</v>
      </c>
      <c r="K414" s="146">
        <v>6800</v>
      </c>
      <c r="L414" s="146">
        <v>6800</v>
      </c>
      <c r="M414" s="146">
        <v>6800</v>
      </c>
      <c r="N414" s="146">
        <v>6800</v>
      </c>
    </row>
    <row r="415" spans="1:14" ht="12.75" customHeight="1">
      <c r="A415" s="364">
        <v>15</v>
      </c>
      <c r="B415" s="146">
        <v>6715</v>
      </c>
      <c r="C415" s="146">
        <v>6715</v>
      </c>
      <c r="D415" s="146">
        <v>6800</v>
      </c>
      <c r="E415" s="146">
        <v>6800</v>
      </c>
      <c r="F415" s="146">
        <v>6800</v>
      </c>
      <c r="G415" s="146">
        <v>6800</v>
      </c>
      <c r="H415" s="146">
        <v>6800</v>
      </c>
      <c r="I415" s="146">
        <v>6800</v>
      </c>
      <c r="J415" s="146">
        <v>6800</v>
      </c>
      <c r="K415" s="146">
        <v>6800</v>
      </c>
      <c r="L415" s="146">
        <v>6800</v>
      </c>
      <c r="M415" s="146">
        <v>6800</v>
      </c>
      <c r="N415" s="146">
        <v>6800</v>
      </c>
    </row>
    <row r="416" spans="1:14" ht="12.75" customHeight="1">
      <c r="A416" s="364">
        <v>14</v>
      </c>
      <c r="B416" s="146">
        <v>6715</v>
      </c>
      <c r="C416" s="146">
        <v>6715</v>
      </c>
      <c r="D416" s="146">
        <v>6800</v>
      </c>
      <c r="E416" s="146">
        <v>6800</v>
      </c>
      <c r="F416" s="146">
        <v>6800</v>
      </c>
      <c r="G416" s="146">
        <v>6800</v>
      </c>
      <c r="H416" s="146">
        <v>6800</v>
      </c>
      <c r="I416" s="146">
        <v>6800</v>
      </c>
      <c r="J416" s="146">
        <v>6800</v>
      </c>
      <c r="K416" s="146">
        <v>6800</v>
      </c>
      <c r="L416" s="146">
        <v>6800</v>
      </c>
      <c r="M416" s="146">
        <v>6800</v>
      </c>
      <c r="N416" s="146">
        <v>6800</v>
      </c>
    </row>
    <row r="417" spans="1:14" ht="12.75" customHeight="1">
      <c r="A417" s="364">
        <v>13</v>
      </c>
      <c r="B417" s="146">
        <v>6715</v>
      </c>
      <c r="C417" s="146">
        <v>6715</v>
      </c>
      <c r="D417" s="146">
        <v>6800</v>
      </c>
      <c r="E417" s="146">
        <v>6800</v>
      </c>
      <c r="F417" s="146">
        <v>6800</v>
      </c>
      <c r="G417" s="146">
        <v>6800</v>
      </c>
      <c r="H417" s="146">
        <v>6800</v>
      </c>
      <c r="I417" s="146">
        <v>6800</v>
      </c>
      <c r="J417" s="146">
        <v>6800</v>
      </c>
      <c r="K417" s="146">
        <v>6800</v>
      </c>
      <c r="L417" s="146">
        <v>6800</v>
      </c>
      <c r="M417" s="146">
        <v>6800</v>
      </c>
      <c r="N417" s="146">
        <v>6800</v>
      </c>
    </row>
    <row r="418" spans="1:14" ht="12.75" customHeight="1">
      <c r="A418" s="364">
        <v>12</v>
      </c>
      <c r="B418" s="146">
        <v>6715</v>
      </c>
      <c r="C418" s="146">
        <v>6715</v>
      </c>
      <c r="D418" s="146">
        <v>6800</v>
      </c>
      <c r="E418" s="146">
        <v>6800</v>
      </c>
      <c r="F418" s="146">
        <v>6800</v>
      </c>
      <c r="G418" s="146">
        <v>6800</v>
      </c>
      <c r="H418" s="146">
        <v>6800</v>
      </c>
      <c r="I418" s="146">
        <v>6800</v>
      </c>
      <c r="J418" s="146">
        <v>6800</v>
      </c>
      <c r="K418" s="146">
        <v>6800</v>
      </c>
      <c r="L418" s="146">
        <v>6800</v>
      </c>
      <c r="M418" s="146">
        <v>6800</v>
      </c>
      <c r="N418" s="146">
        <v>6800</v>
      </c>
    </row>
    <row r="419" spans="1:14" ht="12.75" customHeight="1">
      <c r="A419" s="364">
        <v>11</v>
      </c>
      <c r="B419" s="146">
        <v>6715</v>
      </c>
      <c r="C419" s="146">
        <v>6715</v>
      </c>
      <c r="D419" s="146">
        <v>6800</v>
      </c>
      <c r="E419" s="146">
        <v>6800</v>
      </c>
      <c r="F419" s="146">
        <v>6800</v>
      </c>
      <c r="G419" s="146">
        <v>6800</v>
      </c>
      <c r="H419" s="146">
        <v>6800</v>
      </c>
      <c r="I419" s="146">
        <v>6800</v>
      </c>
      <c r="J419" s="146">
        <v>6800</v>
      </c>
      <c r="K419" s="146">
        <v>6800</v>
      </c>
      <c r="L419" s="146">
        <v>6800</v>
      </c>
      <c r="M419" s="146">
        <v>6800</v>
      </c>
      <c r="N419" s="146">
        <v>6800</v>
      </c>
    </row>
    <row r="420" spans="1:14" ht="12.75" customHeight="1">
      <c r="A420" s="364">
        <v>10</v>
      </c>
      <c r="B420" s="146">
        <v>6800</v>
      </c>
      <c r="C420" s="146">
        <v>6800</v>
      </c>
      <c r="D420" s="146">
        <v>6800</v>
      </c>
      <c r="E420" s="146">
        <v>6800</v>
      </c>
      <c r="F420" s="146">
        <v>6800</v>
      </c>
      <c r="G420" s="146">
        <v>6800</v>
      </c>
      <c r="H420" s="146">
        <v>6800</v>
      </c>
      <c r="I420" s="146">
        <v>6800</v>
      </c>
      <c r="J420" s="146">
        <v>6800</v>
      </c>
      <c r="K420" s="146">
        <v>6800</v>
      </c>
      <c r="L420" s="146">
        <v>6800</v>
      </c>
      <c r="M420" s="146">
        <v>6800</v>
      </c>
      <c r="N420" s="146">
        <v>6800</v>
      </c>
    </row>
    <row r="421" spans="1:14" ht="12.75" customHeight="1">
      <c r="A421" s="364">
        <v>9</v>
      </c>
      <c r="B421" s="146">
        <v>6800</v>
      </c>
      <c r="C421" s="146">
        <v>6800</v>
      </c>
      <c r="D421" s="146">
        <v>6800</v>
      </c>
      <c r="E421" s="146">
        <v>6800</v>
      </c>
      <c r="F421" s="146">
        <v>6800</v>
      </c>
      <c r="G421" s="146">
        <v>6800</v>
      </c>
      <c r="H421" s="146">
        <v>6800</v>
      </c>
      <c r="I421" s="146">
        <v>6800</v>
      </c>
      <c r="J421" s="146">
        <v>6800</v>
      </c>
      <c r="K421" s="146">
        <v>6800</v>
      </c>
      <c r="L421" s="146">
        <v>6800</v>
      </c>
      <c r="M421" s="146">
        <v>6800</v>
      </c>
      <c r="N421" s="146">
        <v>6800</v>
      </c>
    </row>
    <row r="422" spans="1:14" ht="12.75" customHeight="1">
      <c r="A422" s="364">
        <v>8</v>
      </c>
      <c r="B422" s="146">
        <v>6800</v>
      </c>
      <c r="C422" s="146">
        <v>6800</v>
      </c>
      <c r="D422" s="146">
        <v>6800</v>
      </c>
      <c r="E422" s="146">
        <v>6800</v>
      </c>
      <c r="F422" s="146">
        <v>6800</v>
      </c>
      <c r="G422" s="146">
        <v>6800</v>
      </c>
      <c r="H422" s="146">
        <v>6800</v>
      </c>
      <c r="I422" s="146">
        <v>6800</v>
      </c>
      <c r="J422" s="146">
        <v>6800</v>
      </c>
      <c r="K422" s="146">
        <v>6800</v>
      </c>
      <c r="L422" s="146">
        <v>6800</v>
      </c>
      <c r="M422" s="146">
        <v>6800</v>
      </c>
      <c r="N422" s="146">
        <v>6800</v>
      </c>
    </row>
    <row r="423" spans="1:14" ht="12.75" customHeight="1">
      <c r="A423" s="364">
        <v>7</v>
      </c>
      <c r="B423" s="146">
        <v>6800</v>
      </c>
      <c r="C423" s="146">
        <v>6800</v>
      </c>
      <c r="D423" s="146">
        <v>6800</v>
      </c>
      <c r="E423" s="146">
        <v>6800</v>
      </c>
      <c r="F423" s="146">
        <v>6800</v>
      </c>
      <c r="G423" s="146">
        <v>6800</v>
      </c>
      <c r="H423" s="146">
        <v>6800</v>
      </c>
      <c r="I423" s="146">
        <v>6800</v>
      </c>
      <c r="J423" s="146">
        <v>6800</v>
      </c>
      <c r="K423" s="146">
        <v>6800</v>
      </c>
      <c r="L423" s="146">
        <v>6800</v>
      </c>
      <c r="M423" s="146">
        <v>6800</v>
      </c>
      <c r="N423" s="146">
        <v>6800</v>
      </c>
    </row>
    <row r="424" spans="1:14" ht="12.75" customHeight="1">
      <c r="A424" s="364">
        <v>6</v>
      </c>
      <c r="B424" s="146">
        <v>6800</v>
      </c>
      <c r="C424" s="146">
        <v>6800</v>
      </c>
      <c r="D424" s="146">
        <v>6800</v>
      </c>
      <c r="E424" s="146">
        <v>6800</v>
      </c>
      <c r="F424" s="146">
        <v>6800</v>
      </c>
      <c r="G424" s="146">
        <v>6800</v>
      </c>
      <c r="H424" s="146">
        <v>6800</v>
      </c>
      <c r="I424" s="146">
        <v>6800</v>
      </c>
      <c r="J424" s="146">
        <v>6800</v>
      </c>
      <c r="K424" s="146">
        <v>6800</v>
      </c>
      <c r="L424" s="146">
        <v>6800</v>
      </c>
      <c r="M424" s="146">
        <v>6800</v>
      </c>
      <c r="N424" s="146">
        <v>6800</v>
      </c>
    </row>
    <row r="425" spans="1:14" ht="12.75" customHeight="1">
      <c r="A425" s="364">
        <v>5</v>
      </c>
      <c r="B425" s="146">
        <v>6800</v>
      </c>
      <c r="C425" s="146">
        <v>6800</v>
      </c>
      <c r="D425" s="146">
        <v>6800</v>
      </c>
      <c r="E425" s="146">
        <v>6800</v>
      </c>
      <c r="F425" s="146">
        <v>6800</v>
      </c>
      <c r="G425" s="146">
        <v>6800</v>
      </c>
      <c r="H425" s="146">
        <v>6800</v>
      </c>
      <c r="I425" s="146">
        <v>6800</v>
      </c>
      <c r="J425" s="146">
        <v>6800</v>
      </c>
      <c r="K425" s="146">
        <v>6800</v>
      </c>
      <c r="L425" s="146">
        <v>6800</v>
      </c>
      <c r="M425" s="146">
        <v>6800</v>
      </c>
      <c r="N425" s="146">
        <v>6800</v>
      </c>
    </row>
    <row r="426" spans="1:14" ht="12.75" customHeight="1">
      <c r="A426" s="364">
        <v>4</v>
      </c>
      <c r="B426" s="146">
        <v>6800</v>
      </c>
      <c r="C426" s="146">
        <v>6800</v>
      </c>
      <c r="D426" s="146">
        <v>6800</v>
      </c>
      <c r="E426" s="146">
        <v>6800</v>
      </c>
      <c r="F426" s="146">
        <v>6800</v>
      </c>
      <c r="G426" s="146">
        <v>6800</v>
      </c>
      <c r="H426" s="146">
        <v>6800</v>
      </c>
      <c r="I426" s="146">
        <v>6800</v>
      </c>
      <c r="J426" s="146">
        <v>6800</v>
      </c>
      <c r="K426" s="146">
        <v>6800</v>
      </c>
      <c r="L426" s="146">
        <v>6800</v>
      </c>
      <c r="M426" s="146">
        <v>6800</v>
      </c>
      <c r="N426" s="146">
        <v>6800</v>
      </c>
    </row>
    <row r="427" spans="1:14" ht="12.75" customHeight="1">
      <c r="A427" s="364">
        <v>3</v>
      </c>
      <c r="B427" s="146">
        <v>6800</v>
      </c>
      <c r="C427" s="146">
        <v>6800</v>
      </c>
      <c r="D427" s="146">
        <v>6800</v>
      </c>
      <c r="E427" s="146">
        <v>6800</v>
      </c>
      <c r="F427" s="146">
        <v>6800</v>
      </c>
      <c r="G427" s="146">
        <v>6800</v>
      </c>
      <c r="H427" s="146">
        <v>6800</v>
      </c>
      <c r="I427" s="146">
        <v>6800</v>
      </c>
      <c r="J427" s="146">
        <v>6800</v>
      </c>
      <c r="K427" s="146">
        <v>6800</v>
      </c>
      <c r="L427" s="146">
        <v>6800</v>
      </c>
      <c r="M427" s="146">
        <v>6800</v>
      </c>
      <c r="N427" s="146">
        <v>6800</v>
      </c>
    </row>
    <row r="428" spans="1:14" ht="12.75" customHeight="1">
      <c r="A428" s="364">
        <v>2</v>
      </c>
      <c r="B428" s="146">
        <v>6800</v>
      </c>
      <c r="C428" s="146">
        <v>6800</v>
      </c>
      <c r="D428" s="146">
        <v>6800</v>
      </c>
      <c r="E428" s="146">
        <v>6800</v>
      </c>
      <c r="F428" s="146">
        <v>6800</v>
      </c>
      <c r="G428" s="146">
        <v>6800</v>
      </c>
      <c r="H428" s="146">
        <v>6800</v>
      </c>
      <c r="I428" s="146">
        <v>6800</v>
      </c>
      <c r="J428" s="146">
        <v>6800</v>
      </c>
      <c r="K428" s="146">
        <v>6800</v>
      </c>
      <c r="L428" s="146">
        <v>6800</v>
      </c>
      <c r="M428" s="146">
        <v>6800</v>
      </c>
      <c r="N428" s="146">
        <v>6800</v>
      </c>
    </row>
    <row r="429" spans="1:14" ht="12.75" customHeight="1">
      <c r="A429" s="364">
        <v>1</v>
      </c>
      <c r="B429" s="146">
        <v>6800</v>
      </c>
      <c r="C429" s="146">
        <v>6800</v>
      </c>
      <c r="D429" s="146">
        <v>6800</v>
      </c>
      <c r="E429" s="146">
        <v>6800</v>
      </c>
      <c r="F429" s="146">
        <v>6800</v>
      </c>
      <c r="G429" s="146">
        <v>6800</v>
      </c>
      <c r="H429" s="146">
        <v>6800</v>
      </c>
      <c r="I429" s="146">
        <v>6800</v>
      </c>
      <c r="J429" s="146">
        <v>6800</v>
      </c>
      <c r="K429" s="146">
        <v>6800</v>
      </c>
      <c r="L429" s="146">
        <v>6800</v>
      </c>
      <c r="M429" s="146">
        <v>6800</v>
      </c>
      <c r="N429" s="146">
        <v>6800</v>
      </c>
    </row>
    <row r="430" spans="1:14" ht="12.75" customHeight="1">
      <c r="A430" s="364">
        <v>0</v>
      </c>
      <c r="B430" s="146">
        <v>6800</v>
      </c>
      <c r="C430" s="146">
        <v>6800</v>
      </c>
      <c r="D430" s="146">
        <v>6800</v>
      </c>
      <c r="E430" s="146">
        <v>6800</v>
      </c>
      <c r="F430" s="146">
        <v>6800</v>
      </c>
      <c r="G430" s="146">
        <v>6800</v>
      </c>
      <c r="H430" s="146">
        <v>6800</v>
      </c>
      <c r="I430" s="146">
        <v>6800</v>
      </c>
      <c r="J430" s="146">
        <v>6800</v>
      </c>
      <c r="K430" s="146">
        <v>6800</v>
      </c>
      <c r="L430" s="146">
        <v>6800</v>
      </c>
      <c r="M430" s="146">
        <v>6800</v>
      </c>
      <c r="N430" s="146">
        <v>6800</v>
      </c>
    </row>
    <row r="431" spans="1:14" ht="12.75" customHeight="1">
      <c r="A431" s="364">
        <v>-1</v>
      </c>
      <c r="B431" s="146">
        <v>6800</v>
      </c>
      <c r="C431" s="146">
        <v>6800</v>
      </c>
      <c r="D431" s="146">
        <v>6800</v>
      </c>
      <c r="E431" s="146">
        <v>6800</v>
      </c>
      <c r="F431" s="146">
        <v>6800</v>
      </c>
      <c r="G431" s="146">
        <v>6800</v>
      </c>
      <c r="H431" s="146">
        <v>6800</v>
      </c>
      <c r="I431" s="146">
        <v>6800</v>
      </c>
      <c r="J431" s="146">
        <v>6800</v>
      </c>
      <c r="K431" s="146">
        <v>6800</v>
      </c>
      <c r="L431" s="146">
        <v>6800</v>
      </c>
      <c r="M431" s="146">
        <v>6800</v>
      </c>
      <c r="N431" s="146">
        <v>6800</v>
      </c>
    </row>
    <row r="432" spans="1:14" ht="12.75" customHeight="1">
      <c r="A432" s="364">
        <v>-2</v>
      </c>
      <c r="B432" s="146">
        <v>6800</v>
      </c>
      <c r="C432" s="146">
        <v>6800</v>
      </c>
      <c r="D432" s="146">
        <v>6800</v>
      </c>
      <c r="E432" s="146">
        <v>6800</v>
      </c>
      <c r="F432" s="146">
        <v>6800</v>
      </c>
      <c r="G432" s="146">
        <v>6800</v>
      </c>
      <c r="H432" s="146">
        <v>6800</v>
      </c>
      <c r="I432" s="146">
        <v>6800</v>
      </c>
      <c r="J432" s="146">
        <v>6800</v>
      </c>
      <c r="K432" s="146">
        <v>6800</v>
      </c>
      <c r="L432" s="146">
        <v>6800</v>
      </c>
      <c r="M432" s="146">
        <v>6800</v>
      </c>
      <c r="N432" s="146">
        <v>6800</v>
      </c>
    </row>
    <row r="433" spans="1:14" ht="12.75" customHeight="1">
      <c r="A433" s="364">
        <v>-3</v>
      </c>
      <c r="B433" s="146">
        <v>6800</v>
      </c>
      <c r="C433" s="146">
        <v>6800</v>
      </c>
      <c r="D433" s="146">
        <v>6800</v>
      </c>
      <c r="E433" s="146">
        <v>6800</v>
      </c>
      <c r="F433" s="146">
        <v>6800</v>
      </c>
      <c r="G433" s="146">
        <v>6800</v>
      </c>
      <c r="H433" s="146">
        <v>6800</v>
      </c>
      <c r="I433" s="146">
        <v>6800</v>
      </c>
      <c r="J433" s="146">
        <v>6800</v>
      </c>
      <c r="K433" s="146">
        <v>6800</v>
      </c>
      <c r="L433" s="146">
        <v>6800</v>
      </c>
      <c r="M433" s="146">
        <v>6800</v>
      </c>
      <c r="N433" s="146">
        <v>6800</v>
      </c>
    </row>
    <row r="434" spans="1:14" ht="12.75" customHeight="1">
      <c r="A434" s="364">
        <v>-4</v>
      </c>
      <c r="B434" s="146">
        <v>6800</v>
      </c>
      <c r="C434" s="146">
        <v>6800</v>
      </c>
      <c r="D434" s="146">
        <v>6800</v>
      </c>
      <c r="E434" s="146">
        <v>6800</v>
      </c>
      <c r="F434" s="146">
        <v>6800</v>
      </c>
      <c r="G434" s="146">
        <v>6800</v>
      </c>
      <c r="H434" s="146">
        <v>6800</v>
      </c>
      <c r="I434" s="146">
        <v>6800</v>
      </c>
      <c r="J434" s="146">
        <v>6800</v>
      </c>
      <c r="K434" s="146">
        <v>6800</v>
      </c>
      <c r="L434" s="146">
        <v>6800</v>
      </c>
      <c r="M434" s="146">
        <v>6800</v>
      </c>
      <c r="N434" s="146">
        <v>6800</v>
      </c>
    </row>
    <row r="435" spans="1:14" ht="12.75" customHeight="1">
      <c r="A435" s="364">
        <v>-5</v>
      </c>
      <c r="B435" s="146">
        <v>6800</v>
      </c>
      <c r="C435" s="146">
        <v>6800</v>
      </c>
      <c r="D435" s="146">
        <v>6800</v>
      </c>
      <c r="E435" s="146">
        <v>6800</v>
      </c>
      <c r="F435" s="146">
        <v>6800</v>
      </c>
      <c r="G435" s="146">
        <v>6800</v>
      </c>
      <c r="H435" s="146">
        <v>6800</v>
      </c>
      <c r="I435" s="146">
        <v>6800</v>
      </c>
      <c r="J435" s="146">
        <v>6800</v>
      </c>
      <c r="K435" s="146">
        <v>6800</v>
      </c>
      <c r="L435" s="146">
        <v>6800</v>
      </c>
      <c r="M435" s="146">
        <v>6800</v>
      </c>
      <c r="N435" s="146">
        <v>6800</v>
      </c>
    </row>
    <row r="436" spans="1:14" ht="12.75" customHeight="1">
      <c r="A436" s="364">
        <v>-6</v>
      </c>
      <c r="B436" s="146">
        <v>6800</v>
      </c>
      <c r="C436" s="146">
        <v>6800</v>
      </c>
      <c r="D436" s="146">
        <v>6800</v>
      </c>
      <c r="E436" s="146">
        <v>6800</v>
      </c>
      <c r="F436" s="146">
        <v>6800</v>
      </c>
      <c r="G436" s="146">
        <v>6800</v>
      </c>
      <c r="H436" s="146">
        <v>6800</v>
      </c>
      <c r="I436" s="146">
        <v>6800</v>
      </c>
      <c r="J436" s="146">
        <v>6800</v>
      </c>
      <c r="K436" s="146">
        <v>6800</v>
      </c>
      <c r="L436" s="146">
        <v>6800</v>
      </c>
      <c r="M436" s="146">
        <v>6800</v>
      </c>
      <c r="N436" s="146">
        <v>6800</v>
      </c>
    </row>
    <row r="437" spans="1:14" ht="12.75" customHeight="1">
      <c r="A437" s="364">
        <v>-7</v>
      </c>
      <c r="B437" s="146">
        <v>6800</v>
      </c>
      <c r="C437" s="146">
        <v>6800</v>
      </c>
      <c r="D437" s="146">
        <v>6800</v>
      </c>
      <c r="E437" s="146">
        <v>6800</v>
      </c>
      <c r="F437" s="146">
        <v>6800</v>
      </c>
      <c r="G437" s="146">
        <v>6800</v>
      </c>
      <c r="H437" s="146">
        <v>6800</v>
      </c>
      <c r="I437" s="146">
        <v>6800</v>
      </c>
      <c r="J437" s="146">
        <v>6800</v>
      </c>
      <c r="K437" s="146">
        <v>6800</v>
      </c>
      <c r="L437" s="146">
        <v>6800</v>
      </c>
      <c r="M437" s="146">
        <v>6800</v>
      </c>
      <c r="N437" s="146">
        <v>6800</v>
      </c>
    </row>
    <row r="438" spans="1:14" ht="12.75" customHeight="1">
      <c r="A438" s="364">
        <v>-8</v>
      </c>
      <c r="B438" s="146">
        <v>6800</v>
      </c>
      <c r="C438" s="146">
        <v>6800</v>
      </c>
      <c r="D438" s="146">
        <v>6800</v>
      </c>
      <c r="E438" s="146">
        <v>6800</v>
      </c>
      <c r="F438" s="146">
        <v>6800</v>
      </c>
      <c r="G438" s="146">
        <v>6800</v>
      </c>
      <c r="H438" s="146">
        <v>6800</v>
      </c>
      <c r="I438" s="146">
        <v>6800</v>
      </c>
      <c r="J438" s="146">
        <v>6800</v>
      </c>
      <c r="K438" s="146">
        <v>6800</v>
      </c>
      <c r="L438" s="146">
        <v>6800</v>
      </c>
      <c r="M438" s="146">
        <v>6800</v>
      </c>
      <c r="N438" s="146">
        <v>6800</v>
      </c>
    </row>
    <row r="439" spans="1:14" ht="12.75" customHeight="1">
      <c r="A439" s="364">
        <v>-9</v>
      </c>
      <c r="B439" s="146">
        <v>6800</v>
      </c>
      <c r="C439" s="146">
        <v>6800</v>
      </c>
      <c r="D439" s="146">
        <v>6800</v>
      </c>
      <c r="E439" s="146">
        <v>6800</v>
      </c>
      <c r="F439" s="146">
        <v>6800</v>
      </c>
      <c r="G439" s="146">
        <v>6800</v>
      </c>
      <c r="H439" s="146">
        <v>6800</v>
      </c>
      <c r="I439" s="146">
        <v>6800</v>
      </c>
      <c r="J439" s="146">
        <v>6800</v>
      </c>
      <c r="K439" s="146">
        <v>6800</v>
      </c>
      <c r="L439" s="146">
        <v>6800</v>
      </c>
      <c r="M439" s="146">
        <v>6800</v>
      </c>
      <c r="N439" s="146">
        <v>6800</v>
      </c>
    </row>
    <row r="440" spans="1:14" ht="12.75" customHeight="1">
      <c r="A440" s="364">
        <v>-10</v>
      </c>
      <c r="B440" s="146">
        <v>6800</v>
      </c>
      <c r="C440" s="146">
        <v>6800</v>
      </c>
      <c r="D440" s="146">
        <v>6800</v>
      </c>
      <c r="E440" s="146">
        <v>6800</v>
      </c>
      <c r="F440" s="146">
        <v>6800</v>
      </c>
      <c r="G440" s="146">
        <v>6800</v>
      </c>
      <c r="H440" s="146">
        <v>6800</v>
      </c>
      <c r="I440" s="146">
        <v>6800</v>
      </c>
      <c r="J440" s="146">
        <v>6800</v>
      </c>
      <c r="K440" s="146">
        <v>6800</v>
      </c>
      <c r="L440" s="146">
        <v>6800</v>
      </c>
      <c r="M440" s="146">
        <v>6800</v>
      </c>
      <c r="N440" s="146">
        <v>6800</v>
      </c>
    </row>
    <row r="441" spans="1:14" ht="12.75" customHeight="1">
      <c r="A441" s="364">
        <v>-11</v>
      </c>
      <c r="B441" s="146">
        <v>6800</v>
      </c>
      <c r="C441" s="146">
        <v>6800</v>
      </c>
      <c r="D441" s="146">
        <v>6800</v>
      </c>
      <c r="E441" s="146">
        <v>6800</v>
      </c>
      <c r="F441" s="146">
        <v>6800</v>
      </c>
      <c r="G441" s="146">
        <v>6800</v>
      </c>
      <c r="H441" s="146">
        <v>6800</v>
      </c>
      <c r="I441" s="146">
        <v>6800</v>
      </c>
      <c r="J441" s="146">
        <v>6800</v>
      </c>
      <c r="K441" s="146">
        <v>6800</v>
      </c>
      <c r="L441" s="146">
        <v>6800</v>
      </c>
      <c r="M441" s="146">
        <v>6800</v>
      </c>
      <c r="N441" s="146">
        <v>6800</v>
      </c>
    </row>
    <row r="442" spans="1:14" ht="12.75" customHeight="1">
      <c r="A442" s="364">
        <v>-12</v>
      </c>
      <c r="B442" s="146">
        <v>6800</v>
      </c>
      <c r="C442" s="146">
        <v>6800</v>
      </c>
      <c r="D442" s="146">
        <v>6800</v>
      </c>
      <c r="E442" s="146">
        <v>6800</v>
      </c>
      <c r="F442" s="146">
        <v>6800</v>
      </c>
      <c r="G442" s="146">
        <v>6800</v>
      </c>
      <c r="H442" s="146">
        <v>6800</v>
      </c>
      <c r="I442" s="146">
        <v>6800</v>
      </c>
      <c r="J442" s="146">
        <v>6800</v>
      </c>
      <c r="K442" s="146">
        <v>6800</v>
      </c>
      <c r="L442" s="146">
        <v>6800</v>
      </c>
      <c r="M442" s="146">
        <v>6800</v>
      </c>
      <c r="N442" s="146">
        <v>6800</v>
      </c>
    </row>
    <row r="443" spans="1:14" ht="12.75" customHeight="1">
      <c r="A443" s="364">
        <v>-13</v>
      </c>
      <c r="B443" s="146">
        <v>6800</v>
      </c>
      <c r="C443" s="146">
        <v>6800</v>
      </c>
      <c r="D443" s="146">
        <v>6800</v>
      </c>
      <c r="E443" s="146">
        <v>6800</v>
      </c>
      <c r="F443" s="146">
        <v>6800</v>
      </c>
      <c r="G443" s="146">
        <v>6800</v>
      </c>
      <c r="H443" s="146">
        <v>6800</v>
      </c>
      <c r="I443" s="146">
        <v>6800</v>
      </c>
      <c r="J443" s="146">
        <v>6800</v>
      </c>
      <c r="K443" s="146">
        <v>6800</v>
      </c>
      <c r="L443" s="146">
        <v>6800</v>
      </c>
      <c r="M443" s="146">
        <v>6800</v>
      </c>
      <c r="N443" s="146">
        <v>6800</v>
      </c>
    </row>
    <row r="444" spans="1:14" ht="12.75" customHeight="1">
      <c r="A444" s="364">
        <v>-14</v>
      </c>
      <c r="B444" s="146">
        <v>6800</v>
      </c>
      <c r="C444" s="146">
        <v>6800</v>
      </c>
      <c r="D444" s="146">
        <v>6800</v>
      </c>
      <c r="E444" s="146">
        <v>6800</v>
      </c>
      <c r="F444" s="146">
        <v>6800</v>
      </c>
      <c r="G444" s="146">
        <v>6800</v>
      </c>
      <c r="H444" s="146">
        <v>6800</v>
      </c>
      <c r="I444" s="146">
        <v>6800</v>
      </c>
      <c r="J444" s="146">
        <v>6800</v>
      </c>
      <c r="K444" s="146">
        <v>6800</v>
      </c>
      <c r="L444" s="146">
        <v>6800</v>
      </c>
      <c r="M444" s="146">
        <v>6800</v>
      </c>
      <c r="N444" s="146">
        <v>6800</v>
      </c>
    </row>
    <row r="445" spans="1:14" ht="12.75" customHeight="1">
      <c r="A445" s="364">
        <v>-15</v>
      </c>
      <c r="B445" s="146">
        <v>6800</v>
      </c>
      <c r="C445" s="146">
        <v>6800</v>
      </c>
      <c r="D445" s="146">
        <v>6800</v>
      </c>
      <c r="E445" s="146">
        <v>6800</v>
      </c>
      <c r="F445" s="146">
        <v>6800</v>
      </c>
      <c r="G445" s="146">
        <v>6800</v>
      </c>
      <c r="H445" s="146">
        <v>6800</v>
      </c>
      <c r="I445" s="146">
        <v>6800</v>
      </c>
      <c r="J445" s="146">
        <v>6800</v>
      </c>
      <c r="K445" s="146">
        <v>6800</v>
      </c>
      <c r="L445" s="146">
        <v>6800</v>
      </c>
      <c r="M445" s="146">
        <v>6800</v>
      </c>
      <c r="N445" s="146">
        <v>6800</v>
      </c>
    </row>
    <row r="446" spans="1:14" ht="12.75" customHeight="1">
      <c r="A446" s="364">
        <v>-16</v>
      </c>
      <c r="B446" s="146">
        <v>6800</v>
      </c>
      <c r="C446" s="146">
        <v>6800</v>
      </c>
      <c r="D446" s="146">
        <v>6800</v>
      </c>
      <c r="E446" s="146">
        <v>6800</v>
      </c>
      <c r="F446" s="146">
        <v>6800</v>
      </c>
      <c r="G446" s="146">
        <v>6800</v>
      </c>
      <c r="H446" s="146">
        <v>6800</v>
      </c>
      <c r="I446" s="146">
        <v>6800</v>
      </c>
      <c r="J446" s="146">
        <v>6800</v>
      </c>
      <c r="K446" s="146">
        <v>6800</v>
      </c>
      <c r="L446" s="146">
        <v>6800</v>
      </c>
      <c r="M446" s="146">
        <v>6800</v>
      </c>
      <c r="N446" s="146">
        <v>6800</v>
      </c>
    </row>
    <row r="447" spans="1:14" ht="12.75" customHeight="1">
      <c r="A447" s="364">
        <v>-17</v>
      </c>
      <c r="B447" s="146">
        <v>6800</v>
      </c>
      <c r="C447" s="146">
        <v>6800</v>
      </c>
      <c r="D447" s="146">
        <v>6800</v>
      </c>
      <c r="E447" s="146">
        <v>6800</v>
      </c>
      <c r="F447" s="146">
        <v>6800</v>
      </c>
      <c r="G447" s="146">
        <v>6800</v>
      </c>
      <c r="H447" s="146">
        <v>6800</v>
      </c>
      <c r="I447" s="146">
        <v>6800</v>
      </c>
      <c r="J447" s="146">
        <v>6800</v>
      </c>
      <c r="K447" s="146">
        <v>6800</v>
      </c>
      <c r="L447" s="146">
        <v>6800</v>
      </c>
      <c r="M447" s="146">
        <v>6800</v>
      </c>
      <c r="N447" s="146">
        <v>6800</v>
      </c>
    </row>
    <row r="448" spans="1:14" ht="12.75" customHeight="1">
      <c r="A448" s="364">
        <v>-18</v>
      </c>
      <c r="B448" s="146">
        <v>6800</v>
      </c>
      <c r="C448" s="146">
        <v>6800</v>
      </c>
      <c r="D448" s="146">
        <v>6800</v>
      </c>
      <c r="E448" s="146">
        <v>6800</v>
      </c>
      <c r="F448" s="146">
        <v>6800</v>
      </c>
      <c r="G448" s="146">
        <v>6800</v>
      </c>
      <c r="H448" s="146">
        <v>6800</v>
      </c>
      <c r="I448" s="146">
        <v>6800</v>
      </c>
      <c r="J448" s="146">
        <v>6800</v>
      </c>
      <c r="K448" s="146">
        <v>6800</v>
      </c>
      <c r="L448" s="146">
        <v>6800</v>
      </c>
      <c r="M448" s="146">
        <v>6800</v>
      </c>
      <c r="N448" s="146">
        <v>6800</v>
      </c>
    </row>
    <row r="449" spans="1:14" ht="12.75" customHeight="1">
      <c r="A449" s="364">
        <v>-19</v>
      </c>
      <c r="B449" s="146">
        <v>6800</v>
      </c>
      <c r="C449" s="146">
        <v>6800</v>
      </c>
      <c r="D449" s="146">
        <v>6800</v>
      </c>
      <c r="E449" s="146">
        <v>6800</v>
      </c>
      <c r="F449" s="146">
        <v>6800</v>
      </c>
      <c r="G449" s="146">
        <v>6800</v>
      </c>
      <c r="H449" s="146">
        <v>6800</v>
      </c>
      <c r="I449" s="146">
        <v>6800</v>
      </c>
      <c r="J449" s="146">
        <v>6800</v>
      </c>
      <c r="K449" s="146">
        <v>6800</v>
      </c>
      <c r="L449" s="146">
        <v>6800</v>
      </c>
      <c r="M449" s="146">
        <v>6800</v>
      </c>
      <c r="N449" s="146">
        <v>6800</v>
      </c>
    </row>
    <row r="450" spans="1:14" ht="12.75" customHeight="1">
      <c r="A450" s="364">
        <v>-20</v>
      </c>
      <c r="B450" s="146">
        <v>6800</v>
      </c>
      <c r="C450" s="146">
        <v>6800</v>
      </c>
      <c r="D450" s="146">
        <v>6800</v>
      </c>
      <c r="E450" s="146">
        <v>6800</v>
      </c>
      <c r="F450" s="146">
        <v>6800</v>
      </c>
      <c r="G450" s="146">
        <v>6800</v>
      </c>
      <c r="H450" s="146">
        <v>6800</v>
      </c>
      <c r="I450" s="146">
        <v>6800</v>
      </c>
      <c r="J450" s="146">
        <v>6800</v>
      </c>
      <c r="K450" s="146">
        <v>6800</v>
      </c>
      <c r="L450" s="146">
        <v>6800</v>
      </c>
      <c r="M450" s="146">
        <v>6800</v>
      </c>
      <c r="N450" s="146">
        <v>6800</v>
      </c>
    </row>
    <row r="451" spans="1:14" ht="12.75" customHeight="1">
      <c r="A451" s="364">
        <v>-21</v>
      </c>
      <c r="B451" s="146">
        <v>6800</v>
      </c>
      <c r="C451" s="146">
        <v>6800</v>
      </c>
      <c r="D451" s="146">
        <v>6800</v>
      </c>
      <c r="E451" s="146">
        <v>6800</v>
      </c>
      <c r="F451" s="146">
        <v>6800</v>
      </c>
      <c r="G451" s="146">
        <v>6800</v>
      </c>
      <c r="H451" s="146">
        <v>6800</v>
      </c>
      <c r="I451" s="146">
        <v>6800</v>
      </c>
      <c r="J451" s="146">
        <v>6800</v>
      </c>
      <c r="K451" s="146">
        <v>6800</v>
      </c>
      <c r="L451" s="146">
        <v>6800</v>
      </c>
      <c r="M451" s="146">
        <v>6800</v>
      </c>
      <c r="N451" s="146">
        <v>6800</v>
      </c>
    </row>
    <row r="452" spans="1:14" ht="12.75" customHeight="1">
      <c r="A452" s="364">
        <v>-22</v>
      </c>
      <c r="B452" s="146">
        <v>6800</v>
      </c>
      <c r="C452" s="146">
        <v>6800</v>
      </c>
      <c r="D452" s="146">
        <v>6800</v>
      </c>
      <c r="E452" s="146">
        <v>6800</v>
      </c>
      <c r="F452" s="146">
        <v>6800</v>
      </c>
      <c r="G452" s="146">
        <v>6800</v>
      </c>
      <c r="H452" s="146">
        <v>6800</v>
      </c>
      <c r="I452" s="146">
        <v>6800</v>
      </c>
      <c r="J452" s="146">
        <v>6800</v>
      </c>
      <c r="K452" s="146">
        <v>6800</v>
      </c>
      <c r="L452" s="146">
        <v>6800</v>
      </c>
      <c r="M452" s="146">
        <v>6800</v>
      </c>
      <c r="N452" s="146">
        <v>6800</v>
      </c>
    </row>
    <row r="453" spans="1:14" ht="12.75" customHeight="1">
      <c r="A453" s="364">
        <v>-23</v>
      </c>
      <c r="B453" s="146">
        <v>6800</v>
      </c>
      <c r="C453" s="146">
        <v>6800</v>
      </c>
      <c r="D453" s="146">
        <v>6800</v>
      </c>
      <c r="E453" s="146">
        <v>6800</v>
      </c>
      <c r="F453" s="146">
        <v>6800</v>
      </c>
      <c r="G453" s="146">
        <v>6800</v>
      </c>
      <c r="H453" s="146">
        <v>6800</v>
      </c>
      <c r="I453" s="146">
        <v>6800</v>
      </c>
      <c r="J453" s="146">
        <v>6800</v>
      </c>
      <c r="K453" s="146">
        <v>6800</v>
      </c>
      <c r="L453" s="146">
        <v>6800</v>
      </c>
      <c r="M453" s="146">
        <v>6800</v>
      </c>
      <c r="N453" s="146">
        <v>6800</v>
      </c>
    </row>
    <row r="454" spans="1:14" ht="12.75" customHeight="1">
      <c r="A454" s="364">
        <v>-24</v>
      </c>
      <c r="B454" s="146">
        <v>6800</v>
      </c>
      <c r="C454" s="146">
        <v>6800</v>
      </c>
      <c r="D454" s="146">
        <v>6800</v>
      </c>
      <c r="E454" s="146">
        <v>6800</v>
      </c>
      <c r="F454" s="146">
        <v>6800</v>
      </c>
      <c r="G454" s="146">
        <v>6800</v>
      </c>
      <c r="H454" s="146">
        <v>6800</v>
      </c>
      <c r="I454" s="146">
        <v>6800</v>
      </c>
      <c r="J454" s="146">
        <v>6800</v>
      </c>
      <c r="K454" s="146">
        <v>6800</v>
      </c>
      <c r="L454" s="146">
        <v>6800</v>
      </c>
      <c r="M454" s="146">
        <v>6800</v>
      </c>
      <c r="N454" s="146">
        <v>6800</v>
      </c>
    </row>
    <row r="455" spans="1:14" ht="12.75" customHeight="1">
      <c r="A455" s="364">
        <v>-25</v>
      </c>
      <c r="B455" s="146">
        <v>6800</v>
      </c>
      <c r="C455" s="146">
        <v>6800</v>
      </c>
      <c r="D455" s="146">
        <v>6800</v>
      </c>
      <c r="E455" s="146">
        <v>6800</v>
      </c>
      <c r="F455" s="146">
        <v>6800</v>
      </c>
      <c r="G455" s="146">
        <v>6800</v>
      </c>
      <c r="H455" s="146">
        <v>6800</v>
      </c>
      <c r="I455" s="146">
        <v>6800</v>
      </c>
      <c r="J455" s="146">
        <v>6800</v>
      </c>
      <c r="K455" s="146">
        <v>6800</v>
      </c>
      <c r="L455" s="146">
        <v>6800</v>
      </c>
      <c r="M455" s="146">
        <v>6800</v>
      </c>
      <c r="N455" s="146">
        <v>6800</v>
      </c>
    </row>
    <row r="456" spans="1:14" ht="12.75" customHeight="1">
      <c r="A456" s="364">
        <v>-26</v>
      </c>
      <c r="B456" s="146">
        <v>6800</v>
      </c>
      <c r="C456" s="146">
        <v>6800</v>
      </c>
      <c r="D456" s="146">
        <v>6800</v>
      </c>
      <c r="E456" s="146">
        <v>6800</v>
      </c>
      <c r="F456" s="146">
        <v>6800</v>
      </c>
      <c r="G456" s="146">
        <v>6800</v>
      </c>
      <c r="H456" s="146">
        <v>6800</v>
      </c>
      <c r="I456" s="146">
        <v>6800</v>
      </c>
      <c r="J456" s="146">
        <v>6800</v>
      </c>
      <c r="K456" s="146">
        <v>6800</v>
      </c>
      <c r="L456" s="146">
        <v>6800</v>
      </c>
      <c r="M456" s="146">
        <v>6800</v>
      </c>
      <c r="N456" s="146">
        <v>6800</v>
      </c>
    </row>
    <row r="457" spans="1:14" ht="12.75" customHeight="1">
      <c r="A457" s="364">
        <v>-27</v>
      </c>
      <c r="B457" s="146">
        <v>6800</v>
      </c>
      <c r="C457" s="146">
        <v>6800</v>
      </c>
      <c r="D457" s="146">
        <v>6800</v>
      </c>
      <c r="E457" s="146">
        <v>6800</v>
      </c>
      <c r="F457" s="146">
        <v>6800</v>
      </c>
      <c r="G457" s="146">
        <v>6800</v>
      </c>
      <c r="H457" s="146">
        <v>6800</v>
      </c>
      <c r="I457" s="146">
        <v>6800</v>
      </c>
      <c r="J457" s="146">
        <v>6800</v>
      </c>
      <c r="K457" s="146">
        <v>6800</v>
      </c>
      <c r="L457" s="146">
        <v>6800</v>
      </c>
      <c r="M457" s="146">
        <v>6800</v>
      </c>
      <c r="N457" s="146">
        <v>6800</v>
      </c>
    </row>
    <row r="458" spans="1:14" ht="12.75" customHeight="1">
      <c r="A458" s="364">
        <v>-28</v>
      </c>
      <c r="B458" s="146">
        <v>6800</v>
      </c>
      <c r="C458" s="146">
        <v>6800</v>
      </c>
      <c r="D458" s="146">
        <v>6800</v>
      </c>
      <c r="E458" s="146">
        <v>6800</v>
      </c>
      <c r="F458" s="146">
        <v>6800</v>
      </c>
      <c r="G458" s="146">
        <v>6800</v>
      </c>
      <c r="H458" s="146">
        <v>6800</v>
      </c>
      <c r="I458" s="146">
        <v>6800</v>
      </c>
      <c r="J458" s="146">
        <v>6800</v>
      </c>
      <c r="K458" s="146">
        <v>6800</v>
      </c>
      <c r="L458" s="146">
        <v>6800</v>
      </c>
      <c r="M458" s="146">
        <v>6800</v>
      </c>
      <c r="N458" s="146">
        <v>6800</v>
      </c>
    </row>
    <row r="459" spans="1:14" ht="12.75" customHeight="1">
      <c r="A459" s="364">
        <v>-29</v>
      </c>
      <c r="B459" s="146">
        <v>6800</v>
      </c>
      <c r="C459" s="146">
        <v>6800</v>
      </c>
      <c r="D459" s="146">
        <v>6800</v>
      </c>
      <c r="E459" s="146">
        <v>6800</v>
      </c>
      <c r="F459" s="146">
        <v>6800</v>
      </c>
      <c r="G459" s="146">
        <v>6800</v>
      </c>
      <c r="H459" s="146">
        <v>6800</v>
      </c>
      <c r="I459" s="146">
        <v>6800</v>
      </c>
      <c r="J459" s="146">
        <v>6800</v>
      </c>
      <c r="K459" s="146">
        <v>6800</v>
      </c>
      <c r="L459" s="146">
        <v>6800</v>
      </c>
      <c r="M459" s="146">
        <v>6800</v>
      </c>
      <c r="N459" s="146">
        <v>6800</v>
      </c>
    </row>
    <row r="460" spans="1:14" ht="12.75" customHeight="1">
      <c r="A460" s="364">
        <v>-30</v>
      </c>
      <c r="B460" s="146">
        <v>6800</v>
      </c>
      <c r="C460" s="146">
        <v>6800</v>
      </c>
      <c r="D460" s="146">
        <v>6800</v>
      </c>
      <c r="E460" s="146">
        <v>6800</v>
      </c>
      <c r="F460" s="146">
        <v>6800</v>
      </c>
      <c r="G460" s="146">
        <v>6800</v>
      </c>
      <c r="H460" s="146">
        <v>6800</v>
      </c>
      <c r="I460" s="146">
        <v>6800</v>
      </c>
      <c r="J460" s="146">
        <v>6800</v>
      </c>
      <c r="K460" s="146">
        <v>6800</v>
      </c>
      <c r="L460" s="146">
        <v>6800</v>
      </c>
      <c r="M460" s="146">
        <v>6800</v>
      </c>
      <c r="N460" s="146">
        <v>6800</v>
      </c>
    </row>
    <row r="461" spans="1:14" ht="12.75" customHeight="1">
      <c r="A461" s="364">
        <v>-31</v>
      </c>
      <c r="B461" s="146">
        <v>6800</v>
      </c>
      <c r="C461" s="146">
        <v>6800</v>
      </c>
      <c r="D461" s="146">
        <v>6800</v>
      </c>
      <c r="E461" s="146">
        <v>6800</v>
      </c>
      <c r="F461" s="146">
        <v>6800</v>
      </c>
      <c r="G461" s="146">
        <v>6800</v>
      </c>
      <c r="H461" s="146">
        <v>6800</v>
      </c>
      <c r="I461" s="146">
        <v>6800</v>
      </c>
      <c r="J461" s="146">
        <v>6800</v>
      </c>
      <c r="K461" s="146">
        <v>6800</v>
      </c>
      <c r="L461" s="146">
        <v>6800</v>
      </c>
      <c r="M461" s="146">
        <v>6800</v>
      </c>
      <c r="N461" s="146">
        <v>6800</v>
      </c>
    </row>
    <row r="462" spans="1:14" ht="12.75" customHeight="1">
      <c r="A462" s="364">
        <v>-32</v>
      </c>
      <c r="B462" s="146">
        <v>6800</v>
      </c>
      <c r="C462" s="146">
        <v>6800</v>
      </c>
      <c r="D462" s="146">
        <v>6800</v>
      </c>
      <c r="E462" s="146">
        <v>6800</v>
      </c>
      <c r="F462" s="146">
        <v>6800</v>
      </c>
      <c r="G462" s="146">
        <v>6800</v>
      </c>
      <c r="H462" s="146">
        <v>6800</v>
      </c>
      <c r="I462" s="146">
        <v>6800</v>
      </c>
      <c r="J462" s="146">
        <v>6800</v>
      </c>
      <c r="K462" s="146">
        <v>6800</v>
      </c>
      <c r="L462" s="146">
        <v>6800</v>
      </c>
      <c r="M462" s="146">
        <v>6800</v>
      </c>
      <c r="N462" s="146">
        <v>6800</v>
      </c>
    </row>
    <row r="463" spans="1:14" ht="12.75" customHeight="1">
      <c r="A463" s="364">
        <v>-33</v>
      </c>
      <c r="B463" s="146">
        <v>6800</v>
      </c>
      <c r="C463" s="146">
        <v>6800</v>
      </c>
      <c r="D463" s="146">
        <v>6800</v>
      </c>
      <c r="E463" s="146">
        <v>6800</v>
      </c>
      <c r="F463" s="146">
        <v>6800</v>
      </c>
      <c r="G463" s="146">
        <v>6800</v>
      </c>
      <c r="H463" s="146">
        <v>6800</v>
      </c>
      <c r="I463" s="146">
        <v>6800</v>
      </c>
      <c r="J463" s="146">
        <v>6800</v>
      </c>
      <c r="K463" s="146">
        <v>6800</v>
      </c>
      <c r="L463" s="146">
        <v>6800</v>
      </c>
      <c r="M463" s="146">
        <v>6800</v>
      </c>
      <c r="N463" s="146">
        <v>6800</v>
      </c>
    </row>
    <row r="464" spans="1:14" ht="12.75" customHeight="1">
      <c r="A464" s="364">
        <v>-34</v>
      </c>
      <c r="B464" s="146">
        <v>6800</v>
      </c>
      <c r="C464" s="146">
        <v>6800</v>
      </c>
      <c r="D464" s="146">
        <v>6800</v>
      </c>
      <c r="E464" s="146">
        <v>6800</v>
      </c>
      <c r="F464" s="146">
        <v>6800</v>
      </c>
      <c r="G464" s="146">
        <v>6800</v>
      </c>
      <c r="H464" s="146">
        <v>6800</v>
      </c>
      <c r="I464" s="146">
        <v>6800</v>
      </c>
      <c r="J464" s="146">
        <v>6800</v>
      </c>
      <c r="K464" s="146">
        <v>6800</v>
      </c>
      <c r="L464" s="146">
        <v>6800</v>
      </c>
      <c r="M464" s="146">
        <v>6800</v>
      </c>
      <c r="N464" s="146">
        <v>6800</v>
      </c>
    </row>
    <row r="465" spans="1:14" ht="12.75" customHeight="1">
      <c r="A465" s="364">
        <v>-35</v>
      </c>
      <c r="B465" s="146">
        <v>6800</v>
      </c>
      <c r="C465" s="146">
        <v>6800</v>
      </c>
      <c r="D465" s="146">
        <v>6800</v>
      </c>
      <c r="E465" s="146">
        <v>6800</v>
      </c>
      <c r="F465" s="146">
        <v>6800</v>
      </c>
      <c r="G465" s="146">
        <v>6800</v>
      </c>
      <c r="H465" s="146">
        <v>6800</v>
      </c>
      <c r="I465" s="146">
        <v>6800</v>
      </c>
      <c r="J465" s="146">
        <v>6800</v>
      </c>
      <c r="K465" s="146">
        <v>6800</v>
      </c>
      <c r="L465" s="146">
        <v>6800</v>
      </c>
      <c r="M465" s="146">
        <v>6800</v>
      </c>
      <c r="N465" s="146">
        <v>6800</v>
      </c>
    </row>
    <row r="466" spans="1:14" ht="12.75" customHeight="1">
      <c r="A466" s="364">
        <v>-36</v>
      </c>
      <c r="B466" s="146">
        <v>6800</v>
      </c>
      <c r="C466" s="146">
        <v>6800</v>
      </c>
      <c r="D466" s="146">
        <v>6800</v>
      </c>
      <c r="E466" s="146">
        <v>6800</v>
      </c>
      <c r="F466" s="146">
        <v>6800</v>
      </c>
      <c r="G466" s="146">
        <v>6800</v>
      </c>
      <c r="H466" s="146">
        <v>6800</v>
      </c>
      <c r="I466" s="146">
        <v>6800</v>
      </c>
      <c r="J466" s="146">
        <v>6800</v>
      </c>
      <c r="K466" s="146">
        <v>6800</v>
      </c>
      <c r="L466" s="146">
        <v>6800</v>
      </c>
      <c r="M466" s="146">
        <v>6800</v>
      </c>
      <c r="N466" s="146">
        <v>6800</v>
      </c>
    </row>
    <row r="467" spans="1:14" ht="12.75" customHeight="1">
      <c r="A467" s="364">
        <v>-37</v>
      </c>
      <c r="B467" s="146">
        <v>6800</v>
      </c>
      <c r="C467" s="146">
        <v>6800</v>
      </c>
      <c r="D467" s="146">
        <v>6800</v>
      </c>
      <c r="E467" s="146">
        <v>6800</v>
      </c>
      <c r="F467" s="146">
        <v>6800</v>
      </c>
      <c r="G467" s="146">
        <v>6800</v>
      </c>
      <c r="H467" s="146">
        <v>6800</v>
      </c>
      <c r="I467" s="146">
        <v>6800</v>
      </c>
      <c r="J467" s="146">
        <v>6800</v>
      </c>
      <c r="K467" s="146">
        <v>6800</v>
      </c>
      <c r="L467" s="146">
        <v>6800</v>
      </c>
      <c r="M467" s="146">
        <v>6800</v>
      </c>
      <c r="N467" s="146">
        <v>6800</v>
      </c>
    </row>
    <row r="468" spans="1:14" ht="12.75" customHeight="1">
      <c r="A468" s="364">
        <v>-38</v>
      </c>
      <c r="B468" s="146">
        <v>6800</v>
      </c>
      <c r="C468" s="146">
        <v>6800</v>
      </c>
      <c r="D468" s="146">
        <v>6800</v>
      </c>
      <c r="E468" s="146">
        <v>6800</v>
      </c>
      <c r="F468" s="146">
        <v>6800</v>
      </c>
      <c r="G468" s="146">
        <v>6800</v>
      </c>
      <c r="H468" s="146">
        <v>6800</v>
      </c>
      <c r="I468" s="146">
        <v>6800</v>
      </c>
      <c r="J468" s="146">
        <v>6800</v>
      </c>
      <c r="K468" s="146">
        <v>6800</v>
      </c>
      <c r="L468" s="146">
        <v>6800</v>
      </c>
      <c r="M468" s="146">
        <v>6800</v>
      </c>
      <c r="N468" s="146">
        <v>6800</v>
      </c>
    </row>
    <row r="469" spans="1:14" ht="12.75" customHeight="1">
      <c r="A469" s="364">
        <v>-39</v>
      </c>
      <c r="B469" s="146">
        <v>6800</v>
      </c>
      <c r="C469" s="146">
        <v>6800</v>
      </c>
      <c r="D469" s="146">
        <v>6800</v>
      </c>
      <c r="E469" s="146">
        <v>6800</v>
      </c>
      <c r="F469" s="146">
        <v>6800</v>
      </c>
      <c r="G469" s="146">
        <v>6800</v>
      </c>
      <c r="H469" s="146">
        <v>6800</v>
      </c>
      <c r="I469" s="146">
        <v>6800</v>
      </c>
      <c r="J469" s="146">
        <v>6800</v>
      </c>
      <c r="K469" s="146">
        <v>6800</v>
      </c>
      <c r="L469" s="146">
        <v>6800</v>
      </c>
      <c r="M469" s="146">
        <v>6800</v>
      </c>
      <c r="N469" s="146">
        <v>6800</v>
      </c>
    </row>
    <row r="470" spans="1:14" ht="12.75" customHeight="1">
      <c r="A470" s="364">
        <v>-40</v>
      </c>
      <c r="B470" s="146">
        <v>6800</v>
      </c>
      <c r="C470" s="146">
        <v>6800</v>
      </c>
      <c r="D470" s="146">
        <v>6800</v>
      </c>
      <c r="E470" s="146">
        <v>6800</v>
      </c>
      <c r="F470" s="146">
        <v>6800</v>
      </c>
      <c r="G470" s="146">
        <v>6800</v>
      </c>
      <c r="H470" s="146">
        <v>6800</v>
      </c>
      <c r="I470" s="146">
        <v>6800</v>
      </c>
      <c r="J470" s="146">
        <v>6800</v>
      </c>
      <c r="K470" s="146">
        <v>6800</v>
      </c>
      <c r="L470" s="146">
        <v>6800</v>
      </c>
      <c r="M470" s="146">
        <v>6800</v>
      </c>
      <c r="N470" s="146">
        <v>6800</v>
      </c>
    </row>
    <row r="471" spans="1:14" ht="12.75" customHeight="1">
      <c r="A471" s="366" t="s">
        <v>356</v>
      </c>
      <c r="B471" s="366"/>
      <c r="C471" s="366" t="s">
        <v>361</v>
      </c>
      <c r="M471" s="9"/>
    </row>
    <row r="472" spans="1:14" ht="12.75" customHeight="1">
      <c r="A472" s="570" t="s">
        <v>296</v>
      </c>
      <c r="B472" s="570">
        <v>0</v>
      </c>
      <c r="C472" s="570">
        <v>35</v>
      </c>
      <c r="D472" s="570">
        <v>45</v>
      </c>
      <c r="E472" s="570">
        <v>55</v>
      </c>
      <c r="F472" s="570">
        <v>65</v>
      </c>
      <c r="G472" s="570">
        <v>75</v>
      </c>
      <c r="H472" s="570">
        <v>85</v>
      </c>
      <c r="I472" s="570">
        <v>95</v>
      </c>
      <c r="J472" s="570">
        <v>105</v>
      </c>
      <c r="K472" s="570">
        <v>115</v>
      </c>
      <c r="L472" s="570">
        <v>125</v>
      </c>
      <c r="M472" s="570">
        <v>135</v>
      </c>
      <c r="N472" s="570">
        <v>150</v>
      </c>
    </row>
    <row r="473" spans="1:14" ht="12.75" customHeight="1">
      <c r="A473" s="364">
        <v>50</v>
      </c>
      <c r="B473" s="146">
        <v>6030</v>
      </c>
      <c r="C473" s="146">
        <v>6030</v>
      </c>
      <c r="D473" s="146">
        <v>6100</v>
      </c>
      <c r="E473" s="146">
        <v>6150</v>
      </c>
      <c r="F473" s="146">
        <v>6250</v>
      </c>
      <c r="G473" s="146">
        <v>6300</v>
      </c>
      <c r="H473" s="146">
        <v>6400</v>
      </c>
      <c r="I473" s="146">
        <v>6450</v>
      </c>
      <c r="J473" s="146">
        <v>6525</v>
      </c>
      <c r="K473" s="146">
        <v>6600</v>
      </c>
      <c r="L473" s="146">
        <v>6670</v>
      </c>
      <c r="M473" s="146">
        <v>6740</v>
      </c>
      <c r="N473" s="146">
        <v>6800</v>
      </c>
    </row>
    <row r="474" spans="1:14" ht="12.75" customHeight="1">
      <c r="A474" s="364">
        <v>49</v>
      </c>
      <c r="B474" s="146">
        <v>6030</v>
      </c>
      <c r="C474" s="146">
        <v>6030</v>
      </c>
      <c r="D474" s="146">
        <v>6100</v>
      </c>
      <c r="E474" s="146">
        <v>6150</v>
      </c>
      <c r="F474" s="146">
        <v>6250</v>
      </c>
      <c r="G474" s="146">
        <v>6300</v>
      </c>
      <c r="H474" s="146">
        <v>6400</v>
      </c>
      <c r="I474" s="146">
        <v>6450</v>
      </c>
      <c r="J474" s="146">
        <v>6525</v>
      </c>
      <c r="K474" s="146">
        <v>6600</v>
      </c>
      <c r="L474" s="146">
        <v>6670</v>
      </c>
      <c r="M474" s="146">
        <v>6740</v>
      </c>
      <c r="N474" s="146">
        <v>6800</v>
      </c>
    </row>
    <row r="475" spans="1:14" ht="12.75" customHeight="1">
      <c r="A475" s="364">
        <v>48</v>
      </c>
      <c r="B475" s="146">
        <v>6030</v>
      </c>
      <c r="C475" s="146">
        <v>6030</v>
      </c>
      <c r="D475" s="146">
        <v>6100</v>
      </c>
      <c r="E475" s="146">
        <v>6150</v>
      </c>
      <c r="F475" s="146">
        <v>6250</v>
      </c>
      <c r="G475" s="146">
        <v>6300</v>
      </c>
      <c r="H475" s="146">
        <v>6400</v>
      </c>
      <c r="I475" s="146">
        <v>6450</v>
      </c>
      <c r="J475" s="146">
        <v>6525</v>
      </c>
      <c r="K475" s="146">
        <v>6600</v>
      </c>
      <c r="L475" s="146">
        <v>6670</v>
      </c>
      <c r="M475" s="146">
        <v>6740</v>
      </c>
      <c r="N475" s="146">
        <v>6800</v>
      </c>
    </row>
    <row r="476" spans="1:14" ht="12.75" customHeight="1">
      <c r="A476" s="364">
        <v>47</v>
      </c>
      <c r="B476" s="146">
        <v>6030</v>
      </c>
      <c r="C476" s="146">
        <v>6030</v>
      </c>
      <c r="D476" s="146">
        <v>6100</v>
      </c>
      <c r="E476" s="146">
        <v>6150</v>
      </c>
      <c r="F476" s="146">
        <v>6250</v>
      </c>
      <c r="G476" s="146">
        <v>6300</v>
      </c>
      <c r="H476" s="146">
        <v>6400</v>
      </c>
      <c r="I476" s="146">
        <v>6450</v>
      </c>
      <c r="J476" s="146">
        <v>6525</v>
      </c>
      <c r="K476" s="146">
        <v>6600</v>
      </c>
      <c r="L476" s="146">
        <v>6670</v>
      </c>
      <c r="M476" s="146">
        <v>6740</v>
      </c>
      <c r="N476" s="146">
        <v>6800</v>
      </c>
    </row>
    <row r="477" spans="1:14" ht="12.75" customHeight="1">
      <c r="A477" s="364">
        <v>46</v>
      </c>
      <c r="B477" s="146">
        <v>6030</v>
      </c>
      <c r="C477" s="146">
        <v>6030</v>
      </c>
      <c r="D477" s="146">
        <v>6100</v>
      </c>
      <c r="E477" s="146">
        <v>6150</v>
      </c>
      <c r="F477" s="146">
        <v>6250</v>
      </c>
      <c r="G477" s="146">
        <v>6300</v>
      </c>
      <c r="H477" s="146">
        <v>6400</v>
      </c>
      <c r="I477" s="146">
        <v>6450</v>
      </c>
      <c r="J477" s="146">
        <v>6525</v>
      </c>
      <c r="K477" s="146">
        <v>6600</v>
      </c>
      <c r="L477" s="146">
        <v>6670</v>
      </c>
      <c r="M477" s="146">
        <v>6740</v>
      </c>
      <c r="N477" s="146">
        <v>6800</v>
      </c>
    </row>
    <row r="478" spans="1:14" ht="12.75" customHeight="1">
      <c r="A478" s="364">
        <v>45</v>
      </c>
      <c r="B478" s="146">
        <v>6120</v>
      </c>
      <c r="C478" s="146">
        <v>6120</v>
      </c>
      <c r="D478" s="146">
        <v>6190</v>
      </c>
      <c r="E478" s="146">
        <v>6250</v>
      </c>
      <c r="F478" s="146">
        <v>6320</v>
      </c>
      <c r="G478" s="146">
        <v>6400</v>
      </c>
      <c r="H478" s="146">
        <v>6480</v>
      </c>
      <c r="I478" s="146">
        <v>6550</v>
      </c>
      <c r="J478" s="146">
        <v>6620</v>
      </c>
      <c r="K478" s="146">
        <v>6770</v>
      </c>
      <c r="L478" s="146">
        <v>6770</v>
      </c>
      <c r="M478" s="146">
        <v>6800</v>
      </c>
      <c r="N478" s="146">
        <v>6800</v>
      </c>
    </row>
    <row r="479" spans="1:14" ht="12.75" customHeight="1">
      <c r="A479" s="364">
        <v>44</v>
      </c>
      <c r="B479" s="146">
        <v>6120</v>
      </c>
      <c r="C479" s="146">
        <v>6120</v>
      </c>
      <c r="D479" s="146">
        <v>6190</v>
      </c>
      <c r="E479" s="146">
        <v>6250</v>
      </c>
      <c r="F479" s="146">
        <v>6320</v>
      </c>
      <c r="G479" s="146">
        <v>6400</v>
      </c>
      <c r="H479" s="146">
        <v>6480</v>
      </c>
      <c r="I479" s="146">
        <v>6550</v>
      </c>
      <c r="J479" s="146">
        <v>6620</v>
      </c>
      <c r="K479" s="146">
        <v>6770</v>
      </c>
      <c r="L479" s="146">
        <v>6770</v>
      </c>
      <c r="M479" s="146">
        <v>6800</v>
      </c>
      <c r="N479" s="146">
        <v>6800</v>
      </c>
    </row>
    <row r="480" spans="1:14" ht="12.75" customHeight="1">
      <c r="A480" s="364">
        <v>43</v>
      </c>
      <c r="B480" s="146">
        <v>6120</v>
      </c>
      <c r="C480" s="146">
        <v>6120</v>
      </c>
      <c r="D480" s="146">
        <v>6190</v>
      </c>
      <c r="E480" s="146">
        <v>6250</v>
      </c>
      <c r="F480" s="146">
        <v>6320</v>
      </c>
      <c r="G480" s="146">
        <v>6400</v>
      </c>
      <c r="H480" s="146">
        <v>6480</v>
      </c>
      <c r="I480" s="146">
        <v>6550</v>
      </c>
      <c r="J480" s="146">
        <v>6620</v>
      </c>
      <c r="K480" s="146">
        <v>6770</v>
      </c>
      <c r="L480" s="146">
        <v>6770</v>
      </c>
      <c r="M480" s="146">
        <v>6800</v>
      </c>
      <c r="N480" s="146">
        <v>6800</v>
      </c>
    </row>
    <row r="481" spans="1:14" ht="12.75" customHeight="1">
      <c r="A481" s="364">
        <v>42</v>
      </c>
      <c r="B481" s="146">
        <v>6120</v>
      </c>
      <c r="C481" s="146">
        <v>6120</v>
      </c>
      <c r="D481" s="146">
        <v>6190</v>
      </c>
      <c r="E481" s="146">
        <v>6250</v>
      </c>
      <c r="F481" s="146">
        <v>6320</v>
      </c>
      <c r="G481" s="146">
        <v>6400</v>
      </c>
      <c r="H481" s="146">
        <v>6480</v>
      </c>
      <c r="I481" s="146">
        <v>6550</v>
      </c>
      <c r="J481" s="146">
        <v>6620</v>
      </c>
      <c r="K481" s="146">
        <v>6770</v>
      </c>
      <c r="L481" s="146">
        <v>6770</v>
      </c>
      <c r="M481" s="146">
        <v>6800</v>
      </c>
      <c r="N481" s="146">
        <v>6800</v>
      </c>
    </row>
    <row r="482" spans="1:14" ht="12.75" customHeight="1">
      <c r="A482" s="364">
        <v>41</v>
      </c>
      <c r="B482" s="146">
        <v>6120</v>
      </c>
      <c r="C482" s="146">
        <v>6120</v>
      </c>
      <c r="D482" s="146">
        <v>6190</v>
      </c>
      <c r="E482" s="146">
        <v>6250</v>
      </c>
      <c r="F482" s="146">
        <v>6320</v>
      </c>
      <c r="G482" s="146">
        <v>6400</v>
      </c>
      <c r="H482" s="146">
        <v>6480</v>
      </c>
      <c r="I482" s="146">
        <v>6550</v>
      </c>
      <c r="J482" s="146">
        <v>6620</v>
      </c>
      <c r="K482" s="146">
        <v>6770</v>
      </c>
      <c r="L482" s="146">
        <v>6770</v>
      </c>
      <c r="M482" s="146">
        <v>6800</v>
      </c>
      <c r="N482" s="146">
        <v>6800</v>
      </c>
    </row>
    <row r="483" spans="1:14" ht="12.75" customHeight="1">
      <c r="A483" s="364">
        <v>40</v>
      </c>
      <c r="B483" s="146">
        <v>6220</v>
      </c>
      <c r="C483" s="146">
        <v>6220</v>
      </c>
      <c r="D483" s="146">
        <v>6280</v>
      </c>
      <c r="E483" s="146">
        <v>6350</v>
      </c>
      <c r="F483" s="146">
        <v>6450</v>
      </c>
      <c r="G483" s="146">
        <v>6510</v>
      </c>
      <c r="H483" s="146">
        <v>6595</v>
      </c>
      <c r="I483" s="146">
        <v>6650</v>
      </c>
      <c r="J483" s="146">
        <v>6725</v>
      </c>
      <c r="K483" s="146">
        <v>6800</v>
      </c>
      <c r="L483" s="146">
        <v>6800</v>
      </c>
      <c r="M483" s="146">
        <v>6800</v>
      </c>
      <c r="N483" s="146">
        <v>6800</v>
      </c>
    </row>
    <row r="484" spans="1:14" ht="12.75" customHeight="1">
      <c r="A484" s="364">
        <v>39</v>
      </c>
      <c r="B484" s="146">
        <v>6220</v>
      </c>
      <c r="C484" s="146">
        <v>6220</v>
      </c>
      <c r="D484" s="146">
        <v>6280</v>
      </c>
      <c r="E484" s="146">
        <v>6350</v>
      </c>
      <c r="F484" s="146">
        <v>6450</v>
      </c>
      <c r="G484" s="146">
        <v>6510</v>
      </c>
      <c r="H484" s="146">
        <v>6595</v>
      </c>
      <c r="I484" s="146">
        <v>6650</v>
      </c>
      <c r="J484" s="146">
        <v>6725</v>
      </c>
      <c r="K484" s="146">
        <v>6800</v>
      </c>
      <c r="L484" s="146">
        <v>6800</v>
      </c>
      <c r="M484" s="146">
        <v>6800</v>
      </c>
      <c r="N484" s="146">
        <v>6800</v>
      </c>
    </row>
    <row r="485" spans="1:14" ht="12.75" customHeight="1">
      <c r="A485" s="364">
        <v>38</v>
      </c>
      <c r="B485" s="146">
        <v>6220</v>
      </c>
      <c r="C485" s="146">
        <v>6220</v>
      </c>
      <c r="D485" s="146">
        <v>6280</v>
      </c>
      <c r="E485" s="146">
        <v>6350</v>
      </c>
      <c r="F485" s="146">
        <v>6450</v>
      </c>
      <c r="G485" s="146">
        <v>6510</v>
      </c>
      <c r="H485" s="146">
        <v>6595</v>
      </c>
      <c r="I485" s="146">
        <v>6650</v>
      </c>
      <c r="J485" s="146">
        <v>6725</v>
      </c>
      <c r="K485" s="146">
        <v>6800</v>
      </c>
      <c r="L485" s="146">
        <v>6800</v>
      </c>
      <c r="M485" s="146">
        <v>6800</v>
      </c>
      <c r="N485" s="146">
        <v>6800</v>
      </c>
    </row>
    <row r="486" spans="1:14" ht="12.75" customHeight="1">
      <c r="A486" s="364">
        <v>37</v>
      </c>
      <c r="B486" s="146">
        <v>6220</v>
      </c>
      <c r="C486" s="146">
        <v>6220</v>
      </c>
      <c r="D486" s="146">
        <v>6280</v>
      </c>
      <c r="E486" s="146">
        <v>6350</v>
      </c>
      <c r="F486" s="146">
        <v>6450</v>
      </c>
      <c r="G486" s="146">
        <v>6510</v>
      </c>
      <c r="H486" s="146">
        <v>6595</v>
      </c>
      <c r="I486" s="146">
        <v>6650</v>
      </c>
      <c r="J486" s="146">
        <v>6725</v>
      </c>
      <c r="K486" s="146">
        <v>6800</v>
      </c>
      <c r="L486" s="146">
        <v>6800</v>
      </c>
      <c r="M486" s="146">
        <v>6800</v>
      </c>
      <c r="N486" s="146">
        <v>6800</v>
      </c>
    </row>
    <row r="487" spans="1:14" ht="12.75" customHeight="1">
      <c r="A487" s="364">
        <v>36</v>
      </c>
      <c r="B487" s="146">
        <v>6220</v>
      </c>
      <c r="C487" s="146">
        <v>6220</v>
      </c>
      <c r="D487" s="146">
        <v>6280</v>
      </c>
      <c r="E487" s="146">
        <v>6350</v>
      </c>
      <c r="F487" s="146">
        <v>6450</v>
      </c>
      <c r="G487" s="146">
        <v>6510</v>
      </c>
      <c r="H487" s="146">
        <v>6595</v>
      </c>
      <c r="I487" s="146">
        <v>6650</v>
      </c>
      <c r="J487" s="146">
        <v>6725</v>
      </c>
      <c r="K487" s="146">
        <v>6800</v>
      </c>
      <c r="L487" s="146">
        <v>6800</v>
      </c>
      <c r="M487" s="146">
        <v>6800</v>
      </c>
      <c r="N487" s="146">
        <v>6800</v>
      </c>
    </row>
    <row r="488" spans="1:14" ht="12.75" customHeight="1">
      <c r="A488" s="364">
        <v>35</v>
      </c>
      <c r="B488" s="146">
        <v>6320</v>
      </c>
      <c r="C488" s="146">
        <v>6320</v>
      </c>
      <c r="D488" s="146">
        <v>6400</v>
      </c>
      <c r="E488" s="146">
        <v>6450</v>
      </c>
      <c r="F488" s="146">
        <v>6550</v>
      </c>
      <c r="G488" s="146">
        <v>6620</v>
      </c>
      <c r="H488" s="146">
        <v>6705</v>
      </c>
      <c r="I488" s="146">
        <v>6785</v>
      </c>
      <c r="J488" s="146">
        <v>6800</v>
      </c>
      <c r="K488" s="146">
        <v>6800</v>
      </c>
      <c r="L488" s="146">
        <v>6800</v>
      </c>
      <c r="M488" s="146">
        <v>6800</v>
      </c>
      <c r="N488" s="146">
        <v>6800</v>
      </c>
    </row>
    <row r="489" spans="1:14" ht="12.75" customHeight="1">
      <c r="A489" s="364">
        <v>34</v>
      </c>
      <c r="B489" s="146">
        <v>6320</v>
      </c>
      <c r="C489" s="146">
        <v>6320</v>
      </c>
      <c r="D489" s="146">
        <v>6400</v>
      </c>
      <c r="E489" s="146">
        <v>6450</v>
      </c>
      <c r="F489" s="146">
        <v>6550</v>
      </c>
      <c r="G489" s="146">
        <v>6620</v>
      </c>
      <c r="H489" s="146">
        <v>6705</v>
      </c>
      <c r="I489" s="146">
        <v>6785</v>
      </c>
      <c r="J489" s="146">
        <v>6800</v>
      </c>
      <c r="K489" s="146">
        <v>6800</v>
      </c>
      <c r="L489" s="146">
        <v>6800</v>
      </c>
      <c r="M489" s="146">
        <v>6800</v>
      </c>
      <c r="N489" s="146">
        <v>6800</v>
      </c>
    </row>
    <row r="490" spans="1:14" ht="12.75" customHeight="1">
      <c r="A490" s="364">
        <v>33</v>
      </c>
      <c r="B490" s="146">
        <v>6320</v>
      </c>
      <c r="C490" s="146">
        <v>6320</v>
      </c>
      <c r="D490" s="146">
        <v>6400</v>
      </c>
      <c r="E490" s="146">
        <v>6450</v>
      </c>
      <c r="F490" s="146">
        <v>6550</v>
      </c>
      <c r="G490" s="146">
        <v>6620</v>
      </c>
      <c r="H490" s="146">
        <v>6705</v>
      </c>
      <c r="I490" s="146">
        <v>6785</v>
      </c>
      <c r="J490" s="146">
        <v>6800</v>
      </c>
      <c r="K490" s="146">
        <v>6800</v>
      </c>
      <c r="L490" s="146">
        <v>6800</v>
      </c>
      <c r="M490" s="146">
        <v>6800</v>
      </c>
      <c r="N490" s="146">
        <v>6800</v>
      </c>
    </row>
    <row r="491" spans="1:14" ht="12.75" customHeight="1">
      <c r="A491" s="364">
        <v>32</v>
      </c>
      <c r="B491" s="146">
        <v>6320</v>
      </c>
      <c r="C491" s="146">
        <v>6320</v>
      </c>
      <c r="D491" s="146">
        <v>6400</v>
      </c>
      <c r="E491" s="146">
        <v>6450</v>
      </c>
      <c r="F491" s="146">
        <v>6550</v>
      </c>
      <c r="G491" s="146">
        <v>6620</v>
      </c>
      <c r="H491" s="146">
        <v>6705</v>
      </c>
      <c r="I491" s="146">
        <v>6785</v>
      </c>
      <c r="J491" s="146">
        <v>6800</v>
      </c>
      <c r="K491" s="146">
        <v>6800</v>
      </c>
      <c r="L491" s="146">
        <v>6800</v>
      </c>
      <c r="M491" s="146">
        <v>6800</v>
      </c>
      <c r="N491" s="146">
        <v>6800</v>
      </c>
    </row>
    <row r="492" spans="1:14" ht="12.75" customHeight="1">
      <c r="A492" s="364">
        <v>31</v>
      </c>
      <c r="B492" s="146">
        <v>6320</v>
      </c>
      <c r="C492" s="146">
        <v>6320</v>
      </c>
      <c r="D492" s="146">
        <v>6400</v>
      </c>
      <c r="E492" s="146">
        <v>6450</v>
      </c>
      <c r="F492" s="146">
        <v>6550</v>
      </c>
      <c r="G492" s="146">
        <v>6620</v>
      </c>
      <c r="H492" s="146">
        <v>6705</v>
      </c>
      <c r="I492" s="146">
        <v>6785</v>
      </c>
      <c r="J492" s="146">
        <v>6800</v>
      </c>
      <c r="K492" s="146">
        <v>6800</v>
      </c>
      <c r="L492" s="146">
        <v>6800</v>
      </c>
      <c r="M492" s="146">
        <v>6800</v>
      </c>
      <c r="N492" s="146">
        <v>6800</v>
      </c>
    </row>
    <row r="493" spans="1:14" ht="12.75" customHeight="1">
      <c r="A493" s="364">
        <v>30</v>
      </c>
      <c r="B493" s="146">
        <v>6430</v>
      </c>
      <c r="C493" s="146">
        <v>6430</v>
      </c>
      <c r="D493" s="146">
        <v>6500</v>
      </c>
      <c r="E493" s="146">
        <v>6580</v>
      </c>
      <c r="F493" s="146">
        <v>6650</v>
      </c>
      <c r="G493" s="146">
        <v>6720</v>
      </c>
      <c r="H493" s="146">
        <v>6800</v>
      </c>
      <c r="I493" s="146">
        <v>6800</v>
      </c>
      <c r="J493" s="146">
        <v>6800</v>
      </c>
      <c r="K493" s="146">
        <v>6800</v>
      </c>
      <c r="L493" s="146">
        <v>6800</v>
      </c>
      <c r="M493" s="146">
        <v>6800</v>
      </c>
      <c r="N493" s="146">
        <v>6800</v>
      </c>
    </row>
    <row r="494" spans="1:14" ht="12.75" customHeight="1">
      <c r="A494" s="364">
        <v>29</v>
      </c>
      <c r="B494" s="146">
        <v>6430</v>
      </c>
      <c r="C494" s="146">
        <v>6430</v>
      </c>
      <c r="D494" s="146">
        <v>6500</v>
      </c>
      <c r="E494" s="146">
        <v>6580</v>
      </c>
      <c r="F494" s="146">
        <v>6650</v>
      </c>
      <c r="G494" s="146">
        <v>6720</v>
      </c>
      <c r="H494" s="146">
        <v>6800</v>
      </c>
      <c r="I494" s="146">
        <v>6800</v>
      </c>
      <c r="J494" s="146">
        <v>6800</v>
      </c>
      <c r="K494" s="146">
        <v>6800</v>
      </c>
      <c r="L494" s="146">
        <v>6800</v>
      </c>
      <c r="M494" s="146">
        <v>6800</v>
      </c>
      <c r="N494" s="146">
        <v>6800</v>
      </c>
    </row>
    <row r="495" spans="1:14" ht="12.75" customHeight="1">
      <c r="A495" s="364">
        <v>28</v>
      </c>
      <c r="B495" s="146">
        <v>6430</v>
      </c>
      <c r="C495" s="146">
        <v>6430</v>
      </c>
      <c r="D495" s="146">
        <v>6500</v>
      </c>
      <c r="E495" s="146">
        <v>6580</v>
      </c>
      <c r="F495" s="146">
        <v>6650</v>
      </c>
      <c r="G495" s="146">
        <v>6720</v>
      </c>
      <c r="H495" s="146">
        <v>6800</v>
      </c>
      <c r="I495" s="146">
        <v>6800</v>
      </c>
      <c r="J495" s="146">
        <v>6800</v>
      </c>
      <c r="K495" s="146">
        <v>6800</v>
      </c>
      <c r="L495" s="146">
        <v>6800</v>
      </c>
      <c r="M495" s="146">
        <v>6800</v>
      </c>
      <c r="N495" s="146">
        <v>6800</v>
      </c>
    </row>
    <row r="496" spans="1:14" ht="12.75" customHeight="1">
      <c r="A496" s="364">
        <v>27</v>
      </c>
      <c r="B496" s="146">
        <v>6430</v>
      </c>
      <c r="C496" s="146">
        <v>6430</v>
      </c>
      <c r="D496" s="146">
        <v>6500</v>
      </c>
      <c r="E496" s="146">
        <v>6580</v>
      </c>
      <c r="F496" s="146">
        <v>6650</v>
      </c>
      <c r="G496" s="146">
        <v>6720</v>
      </c>
      <c r="H496" s="146">
        <v>6800</v>
      </c>
      <c r="I496" s="146">
        <v>6800</v>
      </c>
      <c r="J496" s="146">
        <v>6800</v>
      </c>
      <c r="K496" s="146">
        <v>6800</v>
      </c>
      <c r="L496" s="146">
        <v>6800</v>
      </c>
      <c r="M496" s="146">
        <v>6800</v>
      </c>
      <c r="N496" s="146">
        <v>6800</v>
      </c>
    </row>
    <row r="497" spans="1:14" ht="12.75" customHeight="1">
      <c r="A497" s="364">
        <v>26</v>
      </c>
      <c r="B497" s="146">
        <v>6430</v>
      </c>
      <c r="C497" s="146">
        <v>6430</v>
      </c>
      <c r="D497" s="146">
        <v>6500</v>
      </c>
      <c r="E497" s="146">
        <v>6580</v>
      </c>
      <c r="F497" s="146">
        <v>6650</v>
      </c>
      <c r="G497" s="146">
        <v>6720</v>
      </c>
      <c r="H497" s="146">
        <v>6800</v>
      </c>
      <c r="I497" s="146">
        <v>6800</v>
      </c>
      <c r="J497" s="146">
        <v>6800</v>
      </c>
      <c r="K497" s="146">
        <v>6800</v>
      </c>
      <c r="L497" s="146">
        <v>6800</v>
      </c>
      <c r="M497" s="146">
        <v>6800</v>
      </c>
      <c r="N497" s="146">
        <v>6800</v>
      </c>
    </row>
    <row r="498" spans="1:14" ht="12.75" customHeight="1">
      <c r="A498" s="364">
        <v>25</v>
      </c>
      <c r="B498" s="146">
        <v>6550</v>
      </c>
      <c r="C498" s="146">
        <v>6550</v>
      </c>
      <c r="D498" s="146">
        <v>6600</v>
      </c>
      <c r="E498" s="146">
        <v>6675</v>
      </c>
      <c r="F498" s="146">
        <v>6750</v>
      </c>
      <c r="G498" s="146">
        <v>6800</v>
      </c>
      <c r="H498" s="146">
        <v>6800</v>
      </c>
      <c r="I498" s="146">
        <v>6800</v>
      </c>
      <c r="J498" s="146">
        <v>6800</v>
      </c>
      <c r="K498" s="146">
        <v>6800</v>
      </c>
      <c r="L498" s="146">
        <v>6800</v>
      </c>
      <c r="M498" s="146">
        <v>6800</v>
      </c>
      <c r="N498" s="146">
        <v>6800</v>
      </c>
    </row>
    <row r="499" spans="1:14" ht="12.75" customHeight="1">
      <c r="A499" s="364">
        <v>24</v>
      </c>
      <c r="B499" s="146">
        <v>6550</v>
      </c>
      <c r="C499" s="146">
        <v>6550</v>
      </c>
      <c r="D499" s="146">
        <v>6600</v>
      </c>
      <c r="E499" s="146">
        <v>6675</v>
      </c>
      <c r="F499" s="146">
        <v>6750</v>
      </c>
      <c r="G499" s="146">
        <v>6800</v>
      </c>
      <c r="H499" s="146">
        <v>6800</v>
      </c>
      <c r="I499" s="146">
        <v>6800</v>
      </c>
      <c r="J499" s="146">
        <v>6800</v>
      </c>
      <c r="K499" s="146">
        <v>6800</v>
      </c>
      <c r="L499" s="146">
        <v>6800</v>
      </c>
      <c r="M499" s="146">
        <v>6800</v>
      </c>
      <c r="N499" s="146">
        <v>6800</v>
      </c>
    </row>
    <row r="500" spans="1:14" ht="12.75" customHeight="1">
      <c r="A500" s="364">
        <v>23</v>
      </c>
      <c r="B500" s="146">
        <v>6550</v>
      </c>
      <c r="C500" s="146">
        <v>6550</v>
      </c>
      <c r="D500" s="146">
        <v>6600</v>
      </c>
      <c r="E500" s="146">
        <v>6675</v>
      </c>
      <c r="F500" s="146">
        <v>6750</v>
      </c>
      <c r="G500" s="146">
        <v>6800</v>
      </c>
      <c r="H500" s="146">
        <v>6800</v>
      </c>
      <c r="I500" s="146">
        <v>6800</v>
      </c>
      <c r="J500" s="146">
        <v>6800</v>
      </c>
      <c r="K500" s="146">
        <v>6800</v>
      </c>
      <c r="L500" s="146">
        <v>6800</v>
      </c>
      <c r="M500" s="146">
        <v>6800</v>
      </c>
      <c r="N500" s="146">
        <v>6800</v>
      </c>
    </row>
    <row r="501" spans="1:14" ht="12.75" customHeight="1">
      <c r="A501" s="364">
        <v>22</v>
      </c>
      <c r="B501" s="146">
        <v>6550</v>
      </c>
      <c r="C501" s="146">
        <v>6550</v>
      </c>
      <c r="D501" s="146">
        <v>6600</v>
      </c>
      <c r="E501" s="146">
        <v>6675</v>
      </c>
      <c r="F501" s="146">
        <v>6750</v>
      </c>
      <c r="G501" s="146">
        <v>6800</v>
      </c>
      <c r="H501" s="146">
        <v>6800</v>
      </c>
      <c r="I501" s="146">
        <v>6800</v>
      </c>
      <c r="J501" s="146">
        <v>6800</v>
      </c>
      <c r="K501" s="146">
        <v>6800</v>
      </c>
      <c r="L501" s="146">
        <v>6800</v>
      </c>
      <c r="M501" s="146">
        <v>6800</v>
      </c>
      <c r="N501" s="146">
        <v>6800</v>
      </c>
    </row>
    <row r="502" spans="1:14" ht="12.75" customHeight="1">
      <c r="A502" s="364">
        <v>21</v>
      </c>
      <c r="B502" s="146">
        <v>6550</v>
      </c>
      <c r="C502" s="146">
        <v>6550</v>
      </c>
      <c r="D502" s="146">
        <v>6600</v>
      </c>
      <c r="E502" s="146">
        <v>6675</v>
      </c>
      <c r="F502" s="146">
        <v>6750</v>
      </c>
      <c r="G502" s="146">
        <v>6800</v>
      </c>
      <c r="H502" s="146">
        <v>6800</v>
      </c>
      <c r="I502" s="146">
        <v>6800</v>
      </c>
      <c r="J502" s="146">
        <v>6800</v>
      </c>
      <c r="K502" s="146">
        <v>6800</v>
      </c>
      <c r="L502" s="146">
        <v>6800</v>
      </c>
      <c r="M502" s="146">
        <v>6800</v>
      </c>
      <c r="N502" s="146">
        <v>6800</v>
      </c>
    </row>
    <row r="503" spans="1:14" ht="12.75" customHeight="1">
      <c r="A503" s="364">
        <v>20</v>
      </c>
      <c r="B503" s="146">
        <v>6640</v>
      </c>
      <c r="C503" s="146">
        <v>6640</v>
      </c>
      <c r="D503" s="146">
        <v>6710</v>
      </c>
      <c r="E503" s="146">
        <v>6800</v>
      </c>
      <c r="F503" s="146">
        <v>6800</v>
      </c>
      <c r="G503" s="146">
        <v>6800</v>
      </c>
      <c r="H503" s="146">
        <v>6800</v>
      </c>
      <c r="I503" s="146">
        <v>6800</v>
      </c>
      <c r="J503" s="146">
        <v>6800</v>
      </c>
      <c r="K503" s="146">
        <v>6800</v>
      </c>
      <c r="L503" s="146">
        <v>6800</v>
      </c>
      <c r="M503" s="146">
        <v>6800</v>
      </c>
      <c r="N503" s="146">
        <v>6800</v>
      </c>
    </row>
    <row r="504" spans="1:14" ht="12.75" customHeight="1">
      <c r="A504" s="364">
        <v>19</v>
      </c>
      <c r="B504" s="146">
        <v>6640</v>
      </c>
      <c r="C504" s="146">
        <v>6640</v>
      </c>
      <c r="D504" s="146">
        <v>6710</v>
      </c>
      <c r="E504" s="146">
        <v>6800</v>
      </c>
      <c r="F504" s="146">
        <v>6800</v>
      </c>
      <c r="G504" s="146">
        <v>6800</v>
      </c>
      <c r="H504" s="146">
        <v>6800</v>
      </c>
      <c r="I504" s="146">
        <v>6800</v>
      </c>
      <c r="J504" s="146">
        <v>6800</v>
      </c>
      <c r="K504" s="146">
        <v>6800</v>
      </c>
      <c r="L504" s="146">
        <v>6800</v>
      </c>
      <c r="M504" s="146">
        <v>6800</v>
      </c>
      <c r="N504" s="146">
        <v>6800</v>
      </c>
    </row>
    <row r="505" spans="1:14" ht="12.75" customHeight="1">
      <c r="A505" s="364">
        <v>18</v>
      </c>
      <c r="B505" s="146">
        <v>6640</v>
      </c>
      <c r="C505" s="146">
        <v>6640</v>
      </c>
      <c r="D505" s="146">
        <v>6710</v>
      </c>
      <c r="E505" s="146">
        <v>6800</v>
      </c>
      <c r="F505" s="146">
        <v>6800</v>
      </c>
      <c r="G505" s="146">
        <v>6800</v>
      </c>
      <c r="H505" s="146">
        <v>6800</v>
      </c>
      <c r="I505" s="146">
        <v>6800</v>
      </c>
      <c r="J505" s="146">
        <v>6800</v>
      </c>
      <c r="K505" s="146">
        <v>6800</v>
      </c>
      <c r="L505" s="146">
        <v>6800</v>
      </c>
      <c r="M505" s="146">
        <v>6800</v>
      </c>
      <c r="N505" s="146">
        <v>6800</v>
      </c>
    </row>
    <row r="506" spans="1:14" ht="12.75" customHeight="1">
      <c r="A506" s="364">
        <v>17</v>
      </c>
      <c r="B506" s="146">
        <v>6640</v>
      </c>
      <c r="C506" s="146">
        <v>6640</v>
      </c>
      <c r="D506" s="146">
        <v>6710</v>
      </c>
      <c r="E506" s="146">
        <v>6800</v>
      </c>
      <c r="F506" s="146">
        <v>6800</v>
      </c>
      <c r="G506" s="146">
        <v>6800</v>
      </c>
      <c r="H506" s="146">
        <v>6800</v>
      </c>
      <c r="I506" s="146">
        <v>6800</v>
      </c>
      <c r="J506" s="146">
        <v>6800</v>
      </c>
      <c r="K506" s="146">
        <v>6800</v>
      </c>
      <c r="L506" s="146">
        <v>6800</v>
      </c>
      <c r="M506" s="146">
        <v>6800</v>
      </c>
      <c r="N506" s="146">
        <v>6800</v>
      </c>
    </row>
    <row r="507" spans="1:14" ht="12.75" customHeight="1">
      <c r="A507" s="364">
        <v>16</v>
      </c>
      <c r="B507" s="146">
        <v>6640</v>
      </c>
      <c r="C507" s="146">
        <v>6640</v>
      </c>
      <c r="D507" s="146">
        <v>6710</v>
      </c>
      <c r="E507" s="146">
        <v>6800</v>
      </c>
      <c r="F507" s="146">
        <v>6800</v>
      </c>
      <c r="G507" s="146">
        <v>6800</v>
      </c>
      <c r="H507" s="146">
        <v>6800</v>
      </c>
      <c r="I507" s="146">
        <v>6800</v>
      </c>
      <c r="J507" s="146">
        <v>6800</v>
      </c>
      <c r="K507" s="146">
        <v>6800</v>
      </c>
      <c r="L507" s="146">
        <v>6800</v>
      </c>
      <c r="M507" s="146">
        <v>6800</v>
      </c>
      <c r="N507" s="146">
        <v>6800</v>
      </c>
    </row>
    <row r="508" spans="1:14" ht="12.75" customHeight="1">
      <c r="A508" s="364">
        <v>15</v>
      </c>
      <c r="B508" s="146">
        <v>6750</v>
      </c>
      <c r="C508" s="146">
        <v>6750</v>
      </c>
      <c r="D508" s="146">
        <v>6800</v>
      </c>
      <c r="E508" s="146">
        <v>6800</v>
      </c>
      <c r="F508" s="146">
        <v>6800</v>
      </c>
      <c r="G508" s="146">
        <v>6800</v>
      </c>
      <c r="H508" s="146">
        <v>6800</v>
      </c>
      <c r="I508" s="146">
        <v>6800</v>
      </c>
      <c r="J508" s="146">
        <v>6800</v>
      </c>
      <c r="K508" s="146">
        <v>6800</v>
      </c>
      <c r="L508" s="146">
        <v>6800</v>
      </c>
      <c r="M508" s="146">
        <v>6800</v>
      </c>
      <c r="N508" s="146">
        <v>6800</v>
      </c>
    </row>
    <row r="509" spans="1:14" ht="12.75" customHeight="1">
      <c r="A509" s="364">
        <v>14</v>
      </c>
      <c r="B509" s="146">
        <v>6750</v>
      </c>
      <c r="C509" s="146">
        <v>6750</v>
      </c>
      <c r="D509" s="146">
        <v>6800</v>
      </c>
      <c r="E509" s="146">
        <v>6800</v>
      </c>
      <c r="F509" s="146">
        <v>6800</v>
      </c>
      <c r="G509" s="146">
        <v>6800</v>
      </c>
      <c r="H509" s="146">
        <v>6800</v>
      </c>
      <c r="I509" s="146">
        <v>6800</v>
      </c>
      <c r="J509" s="146">
        <v>6800</v>
      </c>
      <c r="K509" s="146">
        <v>6800</v>
      </c>
      <c r="L509" s="146">
        <v>6800</v>
      </c>
      <c r="M509" s="146">
        <v>6800</v>
      </c>
      <c r="N509" s="146">
        <v>6800</v>
      </c>
    </row>
    <row r="510" spans="1:14" ht="12.75" customHeight="1">
      <c r="A510" s="364">
        <v>13</v>
      </c>
      <c r="B510" s="146">
        <v>6750</v>
      </c>
      <c r="C510" s="146">
        <v>6750</v>
      </c>
      <c r="D510" s="146">
        <v>6800</v>
      </c>
      <c r="E510" s="146">
        <v>6800</v>
      </c>
      <c r="F510" s="146">
        <v>6800</v>
      </c>
      <c r="G510" s="146">
        <v>6800</v>
      </c>
      <c r="H510" s="146">
        <v>6800</v>
      </c>
      <c r="I510" s="146">
        <v>6800</v>
      </c>
      <c r="J510" s="146">
        <v>6800</v>
      </c>
      <c r="K510" s="146">
        <v>6800</v>
      </c>
      <c r="L510" s="146">
        <v>6800</v>
      </c>
      <c r="M510" s="146">
        <v>6800</v>
      </c>
      <c r="N510" s="146">
        <v>6800</v>
      </c>
    </row>
    <row r="511" spans="1:14" ht="12.75" customHeight="1">
      <c r="A511" s="364">
        <v>12</v>
      </c>
      <c r="B511" s="146">
        <v>6750</v>
      </c>
      <c r="C511" s="146">
        <v>6750</v>
      </c>
      <c r="D511" s="146">
        <v>6800</v>
      </c>
      <c r="E511" s="146">
        <v>6800</v>
      </c>
      <c r="F511" s="146">
        <v>6800</v>
      </c>
      <c r="G511" s="146">
        <v>6800</v>
      </c>
      <c r="H511" s="146">
        <v>6800</v>
      </c>
      <c r="I511" s="146">
        <v>6800</v>
      </c>
      <c r="J511" s="146">
        <v>6800</v>
      </c>
      <c r="K511" s="146">
        <v>6800</v>
      </c>
      <c r="L511" s="146">
        <v>6800</v>
      </c>
      <c r="M511" s="146">
        <v>6800</v>
      </c>
      <c r="N511" s="146">
        <v>6800</v>
      </c>
    </row>
    <row r="512" spans="1:14" ht="12.75" customHeight="1">
      <c r="A512" s="364">
        <v>11</v>
      </c>
      <c r="B512" s="146">
        <v>6750</v>
      </c>
      <c r="C512" s="146">
        <v>6750</v>
      </c>
      <c r="D512" s="146">
        <v>6800</v>
      </c>
      <c r="E512" s="146">
        <v>6800</v>
      </c>
      <c r="F512" s="146">
        <v>6800</v>
      </c>
      <c r="G512" s="146">
        <v>6800</v>
      </c>
      <c r="H512" s="146">
        <v>6800</v>
      </c>
      <c r="I512" s="146">
        <v>6800</v>
      </c>
      <c r="J512" s="146">
        <v>6800</v>
      </c>
      <c r="K512" s="146">
        <v>6800</v>
      </c>
      <c r="L512" s="146">
        <v>6800</v>
      </c>
      <c r="M512" s="146">
        <v>6800</v>
      </c>
      <c r="N512" s="146">
        <v>6800</v>
      </c>
    </row>
    <row r="513" spans="1:14" ht="12.75" customHeight="1">
      <c r="A513" s="364">
        <v>10</v>
      </c>
      <c r="B513" s="146">
        <v>6800</v>
      </c>
      <c r="C513" s="146">
        <v>6800</v>
      </c>
      <c r="D513" s="146">
        <v>6800</v>
      </c>
      <c r="E513" s="146">
        <v>6800</v>
      </c>
      <c r="F513" s="146">
        <v>6800</v>
      </c>
      <c r="G513" s="146">
        <v>6800</v>
      </c>
      <c r="H513" s="146">
        <v>6800</v>
      </c>
      <c r="I513" s="146">
        <v>6800</v>
      </c>
      <c r="J513" s="146">
        <v>6800</v>
      </c>
      <c r="K513" s="146">
        <v>6800</v>
      </c>
      <c r="L513" s="146">
        <v>6800</v>
      </c>
      <c r="M513" s="146">
        <v>6800</v>
      </c>
      <c r="N513" s="146">
        <v>6800</v>
      </c>
    </row>
    <row r="514" spans="1:14" ht="12.75" customHeight="1">
      <c r="A514" s="364">
        <v>9</v>
      </c>
      <c r="B514" s="146">
        <v>6800</v>
      </c>
      <c r="C514" s="146">
        <v>6800</v>
      </c>
      <c r="D514" s="146">
        <v>6800</v>
      </c>
      <c r="E514" s="146">
        <v>6800</v>
      </c>
      <c r="F514" s="146">
        <v>6800</v>
      </c>
      <c r="G514" s="146">
        <v>6800</v>
      </c>
      <c r="H514" s="146">
        <v>6800</v>
      </c>
      <c r="I514" s="146">
        <v>6800</v>
      </c>
      <c r="J514" s="146">
        <v>6800</v>
      </c>
      <c r="K514" s="146">
        <v>6800</v>
      </c>
      <c r="L514" s="146">
        <v>6800</v>
      </c>
      <c r="M514" s="146">
        <v>6800</v>
      </c>
      <c r="N514" s="146">
        <v>6800</v>
      </c>
    </row>
    <row r="515" spans="1:14" ht="12.75" customHeight="1">
      <c r="A515" s="364">
        <v>8</v>
      </c>
      <c r="B515" s="146">
        <v>6800</v>
      </c>
      <c r="C515" s="146">
        <v>6800</v>
      </c>
      <c r="D515" s="146">
        <v>6800</v>
      </c>
      <c r="E515" s="146">
        <v>6800</v>
      </c>
      <c r="F515" s="146">
        <v>6800</v>
      </c>
      <c r="G515" s="146">
        <v>6800</v>
      </c>
      <c r="H515" s="146">
        <v>6800</v>
      </c>
      <c r="I515" s="146">
        <v>6800</v>
      </c>
      <c r="J515" s="146">
        <v>6800</v>
      </c>
      <c r="K515" s="146">
        <v>6800</v>
      </c>
      <c r="L515" s="146">
        <v>6800</v>
      </c>
      <c r="M515" s="146">
        <v>6800</v>
      </c>
      <c r="N515" s="146">
        <v>6800</v>
      </c>
    </row>
    <row r="516" spans="1:14" ht="12.75" customHeight="1">
      <c r="A516" s="364">
        <v>7</v>
      </c>
      <c r="B516" s="146">
        <v>6800</v>
      </c>
      <c r="C516" s="146">
        <v>6800</v>
      </c>
      <c r="D516" s="146">
        <v>6800</v>
      </c>
      <c r="E516" s="146">
        <v>6800</v>
      </c>
      <c r="F516" s="146">
        <v>6800</v>
      </c>
      <c r="G516" s="146">
        <v>6800</v>
      </c>
      <c r="H516" s="146">
        <v>6800</v>
      </c>
      <c r="I516" s="146">
        <v>6800</v>
      </c>
      <c r="J516" s="146">
        <v>6800</v>
      </c>
      <c r="K516" s="146">
        <v>6800</v>
      </c>
      <c r="L516" s="146">
        <v>6800</v>
      </c>
      <c r="M516" s="146">
        <v>6800</v>
      </c>
      <c r="N516" s="146">
        <v>6800</v>
      </c>
    </row>
    <row r="517" spans="1:14" ht="12.75" customHeight="1">
      <c r="A517" s="364">
        <v>6</v>
      </c>
      <c r="B517" s="146">
        <v>6800</v>
      </c>
      <c r="C517" s="146">
        <v>6800</v>
      </c>
      <c r="D517" s="146">
        <v>6800</v>
      </c>
      <c r="E517" s="146">
        <v>6800</v>
      </c>
      <c r="F517" s="146">
        <v>6800</v>
      </c>
      <c r="G517" s="146">
        <v>6800</v>
      </c>
      <c r="H517" s="146">
        <v>6800</v>
      </c>
      <c r="I517" s="146">
        <v>6800</v>
      </c>
      <c r="J517" s="146">
        <v>6800</v>
      </c>
      <c r="K517" s="146">
        <v>6800</v>
      </c>
      <c r="L517" s="146">
        <v>6800</v>
      </c>
      <c r="M517" s="146">
        <v>6800</v>
      </c>
      <c r="N517" s="146">
        <v>6800</v>
      </c>
    </row>
    <row r="518" spans="1:14" ht="12.75" customHeight="1">
      <c r="A518" s="364">
        <v>5</v>
      </c>
      <c r="B518" s="146">
        <v>6800</v>
      </c>
      <c r="C518" s="146">
        <v>6800</v>
      </c>
      <c r="D518" s="146">
        <v>6800</v>
      </c>
      <c r="E518" s="146">
        <v>6800</v>
      </c>
      <c r="F518" s="146">
        <v>6800</v>
      </c>
      <c r="G518" s="146">
        <v>6800</v>
      </c>
      <c r="H518" s="146">
        <v>6800</v>
      </c>
      <c r="I518" s="146">
        <v>6800</v>
      </c>
      <c r="J518" s="146">
        <v>6800</v>
      </c>
      <c r="K518" s="146">
        <v>6800</v>
      </c>
      <c r="L518" s="146">
        <v>6800</v>
      </c>
      <c r="M518" s="146">
        <v>6800</v>
      </c>
      <c r="N518" s="146">
        <v>6800</v>
      </c>
    </row>
    <row r="519" spans="1:14" ht="12.75" customHeight="1">
      <c r="A519" s="364">
        <v>4</v>
      </c>
      <c r="B519" s="146">
        <v>6800</v>
      </c>
      <c r="C519" s="146">
        <v>6800</v>
      </c>
      <c r="D519" s="146">
        <v>6800</v>
      </c>
      <c r="E519" s="146">
        <v>6800</v>
      </c>
      <c r="F519" s="146">
        <v>6800</v>
      </c>
      <c r="G519" s="146">
        <v>6800</v>
      </c>
      <c r="H519" s="146">
        <v>6800</v>
      </c>
      <c r="I519" s="146">
        <v>6800</v>
      </c>
      <c r="J519" s="146">
        <v>6800</v>
      </c>
      <c r="K519" s="146">
        <v>6800</v>
      </c>
      <c r="L519" s="146">
        <v>6800</v>
      </c>
      <c r="M519" s="146">
        <v>6800</v>
      </c>
      <c r="N519" s="146">
        <v>6800</v>
      </c>
    </row>
    <row r="520" spans="1:14" ht="12.75" customHeight="1">
      <c r="A520" s="364">
        <v>3</v>
      </c>
      <c r="B520" s="146">
        <v>6800</v>
      </c>
      <c r="C520" s="146">
        <v>6800</v>
      </c>
      <c r="D520" s="146">
        <v>6800</v>
      </c>
      <c r="E520" s="146">
        <v>6800</v>
      </c>
      <c r="F520" s="146">
        <v>6800</v>
      </c>
      <c r="G520" s="146">
        <v>6800</v>
      </c>
      <c r="H520" s="146">
        <v>6800</v>
      </c>
      <c r="I520" s="146">
        <v>6800</v>
      </c>
      <c r="J520" s="146">
        <v>6800</v>
      </c>
      <c r="K520" s="146">
        <v>6800</v>
      </c>
      <c r="L520" s="146">
        <v>6800</v>
      </c>
      <c r="M520" s="146">
        <v>6800</v>
      </c>
      <c r="N520" s="146">
        <v>6800</v>
      </c>
    </row>
    <row r="521" spans="1:14" ht="12.75" customHeight="1">
      <c r="A521" s="364">
        <v>2</v>
      </c>
      <c r="B521" s="146">
        <v>6800</v>
      </c>
      <c r="C521" s="146">
        <v>6800</v>
      </c>
      <c r="D521" s="146">
        <v>6800</v>
      </c>
      <c r="E521" s="146">
        <v>6800</v>
      </c>
      <c r="F521" s="146">
        <v>6800</v>
      </c>
      <c r="G521" s="146">
        <v>6800</v>
      </c>
      <c r="H521" s="146">
        <v>6800</v>
      </c>
      <c r="I521" s="146">
        <v>6800</v>
      </c>
      <c r="J521" s="146">
        <v>6800</v>
      </c>
      <c r="K521" s="146">
        <v>6800</v>
      </c>
      <c r="L521" s="146">
        <v>6800</v>
      </c>
      <c r="M521" s="146">
        <v>6800</v>
      </c>
      <c r="N521" s="146">
        <v>6800</v>
      </c>
    </row>
    <row r="522" spans="1:14" ht="12.75" customHeight="1">
      <c r="A522" s="364">
        <v>1</v>
      </c>
      <c r="B522" s="146">
        <v>6800</v>
      </c>
      <c r="C522" s="146">
        <v>6800</v>
      </c>
      <c r="D522" s="146">
        <v>6800</v>
      </c>
      <c r="E522" s="146">
        <v>6800</v>
      </c>
      <c r="F522" s="146">
        <v>6800</v>
      </c>
      <c r="G522" s="146">
        <v>6800</v>
      </c>
      <c r="H522" s="146">
        <v>6800</v>
      </c>
      <c r="I522" s="146">
        <v>6800</v>
      </c>
      <c r="J522" s="146">
        <v>6800</v>
      </c>
      <c r="K522" s="146">
        <v>6800</v>
      </c>
      <c r="L522" s="146">
        <v>6800</v>
      </c>
      <c r="M522" s="146">
        <v>6800</v>
      </c>
      <c r="N522" s="146">
        <v>6800</v>
      </c>
    </row>
    <row r="523" spans="1:14" ht="12.75" customHeight="1">
      <c r="A523" s="364">
        <v>0</v>
      </c>
      <c r="B523" s="146">
        <v>6800</v>
      </c>
      <c r="C523" s="146">
        <v>6800</v>
      </c>
      <c r="D523" s="146">
        <v>6800</v>
      </c>
      <c r="E523" s="146">
        <v>6800</v>
      </c>
      <c r="F523" s="146">
        <v>6800</v>
      </c>
      <c r="G523" s="146">
        <v>6800</v>
      </c>
      <c r="H523" s="146">
        <v>6800</v>
      </c>
      <c r="I523" s="146">
        <v>6800</v>
      </c>
      <c r="J523" s="146">
        <v>6800</v>
      </c>
      <c r="K523" s="146">
        <v>6800</v>
      </c>
      <c r="L523" s="146">
        <v>6800</v>
      </c>
      <c r="M523" s="146">
        <v>6800</v>
      </c>
      <c r="N523" s="146">
        <v>6800</v>
      </c>
    </row>
    <row r="524" spans="1:14" ht="12.75" customHeight="1">
      <c r="A524" s="364">
        <v>-1</v>
      </c>
      <c r="B524" s="146">
        <v>6800</v>
      </c>
      <c r="C524" s="146">
        <v>6800</v>
      </c>
      <c r="D524" s="146">
        <v>6800</v>
      </c>
      <c r="E524" s="146">
        <v>6800</v>
      </c>
      <c r="F524" s="146">
        <v>6800</v>
      </c>
      <c r="G524" s="146">
        <v>6800</v>
      </c>
      <c r="H524" s="146">
        <v>6800</v>
      </c>
      <c r="I524" s="146">
        <v>6800</v>
      </c>
      <c r="J524" s="146">
        <v>6800</v>
      </c>
      <c r="K524" s="146">
        <v>6800</v>
      </c>
      <c r="L524" s="146">
        <v>6800</v>
      </c>
      <c r="M524" s="146">
        <v>6800</v>
      </c>
      <c r="N524" s="146">
        <v>6800</v>
      </c>
    </row>
    <row r="525" spans="1:14" ht="12.75" customHeight="1">
      <c r="A525" s="364">
        <v>-2</v>
      </c>
      <c r="B525" s="146">
        <v>6800</v>
      </c>
      <c r="C525" s="146">
        <v>6800</v>
      </c>
      <c r="D525" s="146">
        <v>6800</v>
      </c>
      <c r="E525" s="146">
        <v>6800</v>
      </c>
      <c r="F525" s="146">
        <v>6800</v>
      </c>
      <c r="G525" s="146">
        <v>6800</v>
      </c>
      <c r="H525" s="146">
        <v>6800</v>
      </c>
      <c r="I525" s="146">
        <v>6800</v>
      </c>
      <c r="J525" s="146">
        <v>6800</v>
      </c>
      <c r="K525" s="146">
        <v>6800</v>
      </c>
      <c r="L525" s="146">
        <v>6800</v>
      </c>
      <c r="M525" s="146">
        <v>6800</v>
      </c>
      <c r="N525" s="146">
        <v>6800</v>
      </c>
    </row>
    <row r="526" spans="1:14" ht="12.75" customHeight="1">
      <c r="A526" s="364">
        <v>-3</v>
      </c>
      <c r="B526" s="146">
        <v>6800</v>
      </c>
      <c r="C526" s="146">
        <v>6800</v>
      </c>
      <c r="D526" s="146">
        <v>6800</v>
      </c>
      <c r="E526" s="146">
        <v>6800</v>
      </c>
      <c r="F526" s="146">
        <v>6800</v>
      </c>
      <c r="G526" s="146">
        <v>6800</v>
      </c>
      <c r="H526" s="146">
        <v>6800</v>
      </c>
      <c r="I526" s="146">
        <v>6800</v>
      </c>
      <c r="J526" s="146">
        <v>6800</v>
      </c>
      <c r="K526" s="146">
        <v>6800</v>
      </c>
      <c r="L526" s="146">
        <v>6800</v>
      </c>
      <c r="M526" s="146">
        <v>6800</v>
      </c>
      <c r="N526" s="146">
        <v>6800</v>
      </c>
    </row>
    <row r="527" spans="1:14" ht="12.75" customHeight="1">
      <c r="A527" s="364">
        <v>-4</v>
      </c>
      <c r="B527" s="146">
        <v>6800</v>
      </c>
      <c r="C527" s="146">
        <v>6800</v>
      </c>
      <c r="D527" s="146">
        <v>6800</v>
      </c>
      <c r="E527" s="146">
        <v>6800</v>
      </c>
      <c r="F527" s="146">
        <v>6800</v>
      </c>
      <c r="G527" s="146">
        <v>6800</v>
      </c>
      <c r="H527" s="146">
        <v>6800</v>
      </c>
      <c r="I527" s="146">
        <v>6800</v>
      </c>
      <c r="J527" s="146">
        <v>6800</v>
      </c>
      <c r="K527" s="146">
        <v>6800</v>
      </c>
      <c r="L527" s="146">
        <v>6800</v>
      </c>
      <c r="M527" s="146">
        <v>6800</v>
      </c>
      <c r="N527" s="146">
        <v>6800</v>
      </c>
    </row>
    <row r="528" spans="1:14" ht="12.75" customHeight="1">
      <c r="A528" s="364">
        <v>-5</v>
      </c>
      <c r="B528" s="146">
        <v>6800</v>
      </c>
      <c r="C528" s="146">
        <v>6800</v>
      </c>
      <c r="D528" s="146">
        <v>6800</v>
      </c>
      <c r="E528" s="146">
        <v>6800</v>
      </c>
      <c r="F528" s="146">
        <v>6800</v>
      </c>
      <c r="G528" s="146">
        <v>6800</v>
      </c>
      <c r="H528" s="146">
        <v>6800</v>
      </c>
      <c r="I528" s="146">
        <v>6800</v>
      </c>
      <c r="J528" s="146">
        <v>6800</v>
      </c>
      <c r="K528" s="146">
        <v>6800</v>
      </c>
      <c r="L528" s="146">
        <v>6800</v>
      </c>
      <c r="M528" s="146">
        <v>6800</v>
      </c>
      <c r="N528" s="146">
        <v>6800</v>
      </c>
    </row>
    <row r="529" spans="1:14" ht="12.75" customHeight="1">
      <c r="A529" s="364">
        <v>-6</v>
      </c>
      <c r="B529" s="146">
        <v>6800</v>
      </c>
      <c r="C529" s="146">
        <v>6800</v>
      </c>
      <c r="D529" s="146">
        <v>6800</v>
      </c>
      <c r="E529" s="146">
        <v>6800</v>
      </c>
      <c r="F529" s="146">
        <v>6800</v>
      </c>
      <c r="G529" s="146">
        <v>6800</v>
      </c>
      <c r="H529" s="146">
        <v>6800</v>
      </c>
      <c r="I529" s="146">
        <v>6800</v>
      </c>
      <c r="J529" s="146">
        <v>6800</v>
      </c>
      <c r="K529" s="146">
        <v>6800</v>
      </c>
      <c r="L529" s="146">
        <v>6800</v>
      </c>
      <c r="M529" s="146">
        <v>6800</v>
      </c>
      <c r="N529" s="146">
        <v>6800</v>
      </c>
    </row>
    <row r="530" spans="1:14" ht="12.75" customHeight="1">
      <c r="A530" s="364">
        <v>-7</v>
      </c>
      <c r="B530" s="146">
        <v>6800</v>
      </c>
      <c r="C530" s="146">
        <v>6800</v>
      </c>
      <c r="D530" s="146">
        <v>6800</v>
      </c>
      <c r="E530" s="146">
        <v>6800</v>
      </c>
      <c r="F530" s="146">
        <v>6800</v>
      </c>
      <c r="G530" s="146">
        <v>6800</v>
      </c>
      <c r="H530" s="146">
        <v>6800</v>
      </c>
      <c r="I530" s="146">
        <v>6800</v>
      </c>
      <c r="J530" s="146">
        <v>6800</v>
      </c>
      <c r="K530" s="146">
        <v>6800</v>
      </c>
      <c r="L530" s="146">
        <v>6800</v>
      </c>
      <c r="M530" s="146">
        <v>6800</v>
      </c>
      <c r="N530" s="146">
        <v>6800</v>
      </c>
    </row>
    <row r="531" spans="1:14" ht="12.75" customHeight="1">
      <c r="A531" s="364">
        <v>-8</v>
      </c>
      <c r="B531" s="146">
        <v>6800</v>
      </c>
      <c r="C531" s="146">
        <v>6800</v>
      </c>
      <c r="D531" s="146">
        <v>6800</v>
      </c>
      <c r="E531" s="146">
        <v>6800</v>
      </c>
      <c r="F531" s="146">
        <v>6800</v>
      </c>
      <c r="G531" s="146">
        <v>6800</v>
      </c>
      <c r="H531" s="146">
        <v>6800</v>
      </c>
      <c r="I531" s="146">
        <v>6800</v>
      </c>
      <c r="J531" s="146">
        <v>6800</v>
      </c>
      <c r="K531" s="146">
        <v>6800</v>
      </c>
      <c r="L531" s="146">
        <v>6800</v>
      </c>
      <c r="M531" s="146">
        <v>6800</v>
      </c>
      <c r="N531" s="146">
        <v>6800</v>
      </c>
    </row>
    <row r="532" spans="1:14" ht="12.75" customHeight="1">
      <c r="A532" s="364">
        <v>-9</v>
      </c>
      <c r="B532" s="146">
        <v>6800</v>
      </c>
      <c r="C532" s="146">
        <v>6800</v>
      </c>
      <c r="D532" s="146">
        <v>6800</v>
      </c>
      <c r="E532" s="146">
        <v>6800</v>
      </c>
      <c r="F532" s="146">
        <v>6800</v>
      </c>
      <c r="G532" s="146">
        <v>6800</v>
      </c>
      <c r="H532" s="146">
        <v>6800</v>
      </c>
      <c r="I532" s="146">
        <v>6800</v>
      </c>
      <c r="J532" s="146">
        <v>6800</v>
      </c>
      <c r="K532" s="146">
        <v>6800</v>
      </c>
      <c r="L532" s="146">
        <v>6800</v>
      </c>
      <c r="M532" s="146">
        <v>6800</v>
      </c>
      <c r="N532" s="146">
        <v>6800</v>
      </c>
    </row>
    <row r="533" spans="1:14" ht="12.75" customHeight="1">
      <c r="A533" s="364">
        <v>-10</v>
      </c>
      <c r="B533" s="146">
        <v>6800</v>
      </c>
      <c r="C533" s="146">
        <v>6800</v>
      </c>
      <c r="D533" s="146">
        <v>6800</v>
      </c>
      <c r="E533" s="146">
        <v>6800</v>
      </c>
      <c r="F533" s="146">
        <v>6800</v>
      </c>
      <c r="G533" s="146">
        <v>6800</v>
      </c>
      <c r="H533" s="146">
        <v>6800</v>
      </c>
      <c r="I533" s="146">
        <v>6800</v>
      </c>
      <c r="J533" s="146">
        <v>6800</v>
      </c>
      <c r="K533" s="146">
        <v>6800</v>
      </c>
      <c r="L533" s="146">
        <v>6800</v>
      </c>
      <c r="M533" s="146">
        <v>6800</v>
      </c>
      <c r="N533" s="146">
        <v>6800</v>
      </c>
    </row>
    <row r="534" spans="1:14" ht="12.75" customHeight="1">
      <c r="A534" s="364">
        <v>-11</v>
      </c>
      <c r="B534" s="146">
        <v>6800</v>
      </c>
      <c r="C534" s="146">
        <v>6800</v>
      </c>
      <c r="D534" s="146">
        <v>6800</v>
      </c>
      <c r="E534" s="146">
        <v>6800</v>
      </c>
      <c r="F534" s="146">
        <v>6800</v>
      </c>
      <c r="G534" s="146">
        <v>6800</v>
      </c>
      <c r="H534" s="146">
        <v>6800</v>
      </c>
      <c r="I534" s="146">
        <v>6800</v>
      </c>
      <c r="J534" s="146">
        <v>6800</v>
      </c>
      <c r="K534" s="146">
        <v>6800</v>
      </c>
      <c r="L534" s="146">
        <v>6800</v>
      </c>
      <c r="M534" s="146">
        <v>6800</v>
      </c>
      <c r="N534" s="146">
        <v>6800</v>
      </c>
    </row>
    <row r="535" spans="1:14" ht="12.75" customHeight="1">
      <c r="A535" s="364">
        <v>-12</v>
      </c>
      <c r="B535" s="146">
        <v>6800</v>
      </c>
      <c r="C535" s="146">
        <v>6800</v>
      </c>
      <c r="D535" s="146">
        <v>6800</v>
      </c>
      <c r="E535" s="146">
        <v>6800</v>
      </c>
      <c r="F535" s="146">
        <v>6800</v>
      </c>
      <c r="G535" s="146">
        <v>6800</v>
      </c>
      <c r="H535" s="146">
        <v>6800</v>
      </c>
      <c r="I535" s="146">
        <v>6800</v>
      </c>
      <c r="J535" s="146">
        <v>6800</v>
      </c>
      <c r="K535" s="146">
        <v>6800</v>
      </c>
      <c r="L535" s="146">
        <v>6800</v>
      </c>
      <c r="M535" s="146">
        <v>6800</v>
      </c>
      <c r="N535" s="146">
        <v>6800</v>
      </c>
    </row>
    <row r="536" spans="1:14" ht="12.75" customHeight="1">
      <c r="A536" s="364">
        <v>-13</v>
      </c>
      <c r="B536" s="146">
        <v>6800</v>
      </c>
      <c r="C536" s="146">
        <v>6800</v>
      </c>
      <c r="D536" s="146">
        <v>6800</v>
      </c>
      <c r="E536" s="146">
        <v>6800</v>
      </c>
      <c r="F536" s="146">
        <v>6800</v>
      </c>
      <c r="G536" s="146">
        <v>6800</v>
      </c>
      <c r="H536" s="146">
        <v>6800</v>
      </c>
      <c r="I536" s="146">
        <v>6800</v>
      </c>
      <c r="J536" s="146">
        <v>6800</v>
      </c>
      <c r="K536" s="146">
        <v>6800</v>
      </c>
      <c r="L536" s="146">
        <v>6800</v>
      </c>
      <c r="M536" s="146">
        <v>6800</v>
      </c>
      <c r="N536" s="146">
        <v>6800</v>
      </c>
    </row>
    <row r="537" spans="1:14" ht="12.75" customHeight="1">
      <c r="A537" s="364">
        <v>-14</v>
      </c>
      <c r="B537" s="146">
        <v>6800</v>
      </c>
      <c r="C537" s="146">
        <v>6800</v>
      </c>
      <c r="D537" s="146">
        <v>6800</v>
      </c>
      <c r="E537" s="146">
        <v>6800</v>
      </c>
      <c r="F537" s="146">
        <v>6800</v>
      </c>
      <c r="G537" s="146">
        <v>6800</v>
      </c>
      <c r="H537" s="146">
        <v>6800</v>
      </c>
      <c r="I537" s="146">
        <v>6800</v>
      </c>
      <c r="J537" s="146">
        <v>6800</v>
      </c>
      <c r="K537" s="146">
        <v>6800</v>
      </c>
      <c r="L537" s="146">
        <v>6800</v>
      </c>
      <c r="M537" s="146">
        <v>6800</v>
      </c>
      <c r="N537" s="146">
        <v>6800</v>
      </c>
    </row>
    <row r="538" spans="1:14" ht="12.75" customHeight="1">
      <c r="A538" s="364">
        <v>-15</v>
      </c>
      <c r="B538" s="146">
        <v>6800</v>
      </c>
      <c r="C538" s="146">
        <v>6800</v>
      </c>
      <c r="D538" s="146">
        <v>6800</v>
      </c>
      <c r="E538" s="146">
        <v>6800</v>
      </c>
      <c r="F538" s="146">
        <v>6800</v>
      </c>
      <c r="G538" s="146">
        <v>6800</v>
      </c>
      <c r="H538" s="146">
        <v>6800</v>
      </c>
      <c r="I538" s="146">
        <v>6800</v>
      </c>
      <c r="J538" s="146">
        <v>6800</v>
      </c>
      <c r="K538" s="146">
        <v>6800</v>
      </c>
      <c r="L538" s="146">
        <v>6800</v>
      </c>
      <c r="M538" s="146">
        <v>6800</v>
      </c>
      <c r="N538" s="146">
        <v>6800</v>
      </c>
    </row>
    <row r="539" spans="1:14" ht="12.75" customHeight="1">
      <c r="A539" s="364">
        <v>-16</v>
      </c>
      <c r="B539" s="146">
        <v>6800</v>
      </c>
      <c r="C539" s="146">
        <v>6800</v>
      </c>
      <c r="D539" s="146">
        <v>6800</v>
      </c>
      <c r="E539" s="146">
        <v>6800</v>
      </c>
      <c r="F539" s="146">
        <v>6800</v>
      </c>
      <c r="G539" s="146">
        <v>6800</v>
      </c>
      <c r="H539" s="146">
        <v>6800</v>
      </c>
      <c r="I539" s="146">
        <v>6800</v>
      </c>
      <c r="J539" s="146">
        <v>6800</v>
      </c>
      <c r="K539" s="146">
        <v>6800</v>
      </c>
      <c r="L539" s="146">
        <v>6800</v>
      </c>
      <c r="M539" s="146">
        <v>6800</v>
      </c>
      <c r="N539" s="146">
        <v>6800</v>
      </c>
    </row>
    <row r="540" spans="1:14" ht="12.75" customHeight="1">
      <c r="A540" s="364">
        <v>-17</v>
      </c>
      <c r="B540" s="146">
        <v>6800</v>
      </c>
      <c r="C540" s="146">
        <v>6800</v>
      </c>
      <c r="D540" s="146">
        <v>6800</v>
      </c>
      <c r="E540" s="146">
        <v>6800</v>
      </c>
      <c r="F540" s="146">
        <v>6800</v>
      </c>
      <c r="G540" s="146">
        <v>6800</v>
      </c>
      <c r="H540" s="146">
        <v>6800</v>
      </c>
      <c r="I540" s="146">
        <v>6800</v>
      </c>
      <c r="J540" s="146">
        <v>6800</v>
      </c>
      <c r="K540" s="146">
        <v>6800</v>
      </c>
      <c r="L540" s="146">
        <v>6800</v>
      </c>
      <c r="M540" s="146">
        <v>6800</v>
      </c>
      <c r="N540" s="146">
        <v>6800</v>
      </c>
    </row>
    <row r="541" spans="1:14" ht="12.75" customHeight="1">
      <c r="A541" s="364">
        <v>-18</v>
      </c>
      <c r="B541" s="146">
        <v>6800</v>
      </c>
      <c r="C541" s="146">
        <v>6800</v>
      </c>
      <c r="D541" s="146">
        <v>6800</v>
      </c>
      <c r="E541" s="146">
        <v>6800</v>
      </c>
      <c r="F541" s="146">
        <v>6800</v>
      </c>
      <c r="G541" s="146">
        <v>6800</v>
      </c>
      <c r="H541" s="146">
        <v>6800</v>
      </c>
      <c r="I541" s="146">
        <v>6800</v>
      </c>
      <c r="J541" s="146">
        <v>6800</v>
      </c>
      <c r="K541" s="146">
        <v>6800</v>
      </c>
      <c r="L541" s="146">
        <v>6800</v>
      </c>
      <c r="M541" s="146">
        <v>6800</v>
      </c>
      <c r="N541" s="146">
        <v>6800</v>
      </c>
    </row>
    <row r="542" spans="1:14" ht="12.75" customHeight="1">
      <c r="A542" s="364">
        <v>-19</v>
      </c>
      <c r="B542" s="146">
        <v>6800</v>
      </c>
      <c r="C542" s="146">
        <v>6800</v>
      </c>
      <c r="D542" s="146">
        <v>6800</v>
      </c>
      <c r="E542" s="146">
        <v>6800</v>
      </c>
      <c r="F542" s="146">
        <v>6800</v>
      </c>
      <c r="G542" s="146">
        <v>6800</v>
      </c>
      <c r="H542" s="146">
        <v>6800</v>
      </c>
      <c r="I542" s="146">
        <v>6800</v>
      </c>
      <c r="J542" s="146">
        <v>6800</v>
      </c>
      <c r="K542" s="146">
        <v>6800</v>
      </c>
      <c r="L542" s="146">
        <v>6800</v>
      </c>
      <c r="M542" s="146">
        <v>6800</v>
      </c>
      <c r="N542" s="146">
        <v>6800</v>
      </c>
    </row>
    <row r="543" spans="1:14" ht="12.75" customHeight="1">
      <c r="A543" s="364">
        <v>-20</v>
      </c>
      <c r="B543" s="146">
        <v>6800</v>
      </c>
      <c r="C543" s="146">
        <v>6800</v>
      </c>
      <c r="D543" s="146">
        <v>6800</v>
      </c>
      <c r="E543" s="146">
        <v>6800</v>
      </c>
      <c r="F543" s="146">
        <v>6800</v>
      </c>
      <c r="G543" s="146">
        <v>6800</v>
      </c>
      <c r="H543" s="146">
        <v>6800</v>
      </c>
      <c r="I543" s="146">
        <v>6800</v>
      </c>
      <c r="J543" s="146">
        <v>6800</v>
      </c>
      <c r="K543" s="146">
        <v>6800</v>
      </c>
      <c r="L543" s="146">
        <v>6800</v>
      </c>
      <c r="M543" s="146">
        <v>6800</v>
      </c>
      <c r="N543" s="146">
        <v>6800</v>
      </c>
    </row>
    <row r="544" spans="1:14" ht="12.75" customHeight="1">
      <c r="A544" s="364">
        <v>-21</v>
      </c>
      <c r="B544" s="146">
        <v>6800</v>
      </c>
      <c r="C544" s="146">
        <v>6800</v>
      </c>
      <c r="D544" s="146">
        <v>6800</v>
      </c>
      <c r="E544" s="146">
        <v>6800</v>
      </c>
      <c r="F544" s="146">
        <v>6800</v>
      </c>
      <c r="G544" s="146">
        <v>6800</v>
      </c>
      <c r="H544" s="146">
        <v>6800</v>
      </c>
      <c r="I544" s="146">
        <v>6800</v>
      </c>
      <c r="J544" s="146">
        <v>6800</v>
      </c>
      <c r="K544" s="146">
        <v>6800</v>
      </c>
      <c r="L544" s="146">
        <v>6800</v>
      </c>
      <c r="M544" s="146">
        <v>6800</v>
      </c>
      <c r="N544" s="146">
        <v>6800</v>
      </c>
    </row>
    <row r="545" spans="1:14" ht="12.75" customHeight="1">
      <c r="A545" s="364">
        <v>-22</v>
      </c>
      <c r="B545" s="146">
        <v>6800</v>
      </c>
      <c r="C545" s="146">
        <v>6800</v>
      </c>
      <c r="D545" s="146">
        <v>6800</v>
      </c>
      <c r="E545" s="146">
        <v>6800</v>
      </c>
      <c r="F545" s="146">
        <v>6800</v>
      </c>
      <c r="G545" s="146">
        <v>6800</v>
      </c>
      <c r="H545" s="146">
        <v>6800</v>
      </c>
      <c r="I545" s="146">
        <v>6800</v>
      </c>
      <c r="J545" s="146">
        <v>6800</v>
      </c>
      <c r="K545" s="146">
        <v>6800</v>
      </c>
      <c r="L545" s="146">
        <v>6800</v>
      </c>
      <c r="M545" s="146">
        <v>6800</v>
      </c>
      <c r="N545" s="146">
        <v>6800</v>
      </c>
    </row>
    <row r="546" spans="1:14" ht="12.75" customHeight="1">
      <c r="A546" s="364">
        <v>-23</v>
      </c>
      <c r="B546" s="146">
        <v>6800</v>
      </c>
      <c r="C546" s="146">
        <v>6800</v>
      </c>
      <c r="D546" s="146">
        <v>6800</v>
      </c>
      <c r="E546" s="146">
        <v>6800</v>
      </c>
      <c r="F546" s="146">
        <v>6800</v>
      </c>
      <c r="G546" s="146">
        <v>6800</v>
      </c>
      <c r="H546" s="146">
        <v>6800</v>
      </c>
      <c r="I546" s="146">
        <v>6800</v>
      </c>
      <c r="J546" s="146">
        <v>6800</v>
      </c>
      <c r="K546" s="146">
        <v>6800</v>
      </c>
      <c r="L546" s="146">
        <v>6800</v>
      </c>
      <c r="M546" s="146">
        <v>6800</v>
      </c>
      <c r="N546" s="146">
        <v>6800</v>
      </c>
    </row>
    <row r="547" spans="1:14" ht="12.75" customHeight="1">
      <c r="A547" s="364">
        <v>-24</v>
      </c>
      <c r="B547" s="146">
        <v>6800</v>
      </c>
      <c r="C547" s="146">
        <v>6800</v>
      </c>
      <c r="D547" s="146">
        <v>6800</v>
      </c>
      <c r="E547" s="146">
        <v>6800</v>
      </c>
      <c r="F547" s="146">
        <v>6800</v>
      </c>
      <c r="G547" s="146">
        <v>6800</v>
      </c>
      <c r="H547" s="146">
        <v>6800</v>
      </c>
      <c r="I547" s="146">
        <v>6800</v>
      </c>
      <c r="J547" s="146">
        <v>6800</v>
      </c>
      <c r="K547" s="146">
        <v>6800</v>
      </c>
      <c r="L547" s="146">
        <v>6800</v>
      </c>
      <c r="M547" s="146">
        <v>6800</v>
      </c>
      <c r="N547" s="146">
        <v>6800</v>
      </c>
    </row>
    <row r="548" spans="1:14" ht="12.75" customHeight="1">
      <c r="A548" s="364">
        <v>-25</v>
      </c>
      <c r="B548" s="146">
        <v>6800</v>
      </c>
      <c r="C548" s="146">
        <v>6800</v>
      </c>
      <c r="D548" s="146">
        <v>6800</v>
      </c>
      <c r="E548" s="146">
        <v>6800</v>
      </c>
      <c r="F548" s="146">
        <v>6800</v>
      </c>
      <c r="G548" s="146">
        <v>6800</v>
      </c>
      <c r="H548" s="146">
        <v>6800</v>
      </c>
      <c r="I548" s="146">
        <v>6800</v>
      </c>
      <c r="J548" s="146">
        <v>6800</v>
      </c>
      <c r="K548" s="146">
        <v>6800</v>
      </c>
      <c r="L548" s="146">
        <v>6800</v>
      </c>
      <c r="M548" s="146">
        <v>6800</v>
      </c>
      <c r="N548" s="146">
        <v>6800</v>
      </c>
    </row>
    <row r="549" spans="1:14" ht="12.75" customHeight="1">
      <c r="A549" s="364">
        <v>-26</v>
      </c>
      <c r="B549" s="146">
        <v>6800</v>
      </c>
      <c r="C549" s="146">
        <v>6800</v>
      </c>
      <c r="D549" s="146">
        <v>6800</v>
      </c>
      <c r="E549" s="146">
        <v>6800</v>
      </c>
      <c r="F549" s="146">
        <v>6800</v>
      </c>
      <c r="G549" s="146">
        <v>6800</v>
      </c>
      <c r="H549" s="146">
        <v>6800</v>
      </c>
      <c r="I549" s="146">
        <v>6800</v>
      </c>
      <c r="J549" s="146">
        <v>6800</v>
      </c>
      <c r="K549" s="146">
        <v>6800</v>
      </c>
      <c r="L549" s="146">
        <v>6800</v>
      </c>
      <c r="M549" s="146">
        <v>6800</v>
      </c>
      <c r="N549" s="146">
        <v>6800</v>
      </c>
    </row>
    <row r="550" spans="1:14" ht="12.75" customHeight="1">
      <c r="A550" s="364">
        <v>-27</v>
      </c>
      <c r="B550" s="146">
        <v>6800</v>
      </c>
      <c r="C550" s="146">
        <v>6800</v>
      </c>
      <c r="D550" s="146">
        <v>6800</v>
      </c>
      <c r="E550" s="146">
        <v>6800</v>
      </c>
      <c r="F550" s="146">
        <v>6800</v>
      </c>
      <c r="G550" s="146">
        <v>6800</v>
      </c>
      <c r="H550" s="146">
        <v>6800</v>
      </c>
      <c r="I550" s="146">
        <v>6800</v>
      </c>
      <c r="J550" s="146">
        <v>6800</v>
      </c>
      <c r="K550" s="146">
        <v>6800</v>
      </c>
      <c r="L550" s="146">
        <v>6800</v>
      </c>
      <c r="M550" s="146">
        <v>6800</v>
      </c>
      <c r="N550" s="146">
        <v>6800</v>
      </c>
    </row>
    <row r="551" spans="1:14" ht="12.75" customHeight="1">
      <c r="A551" s="364">
        <v>-28</v>
      </c>
      <c r="B551" s="146">
        <v>6800</v>
      </c>
      <c r="C551" s="146">
        <v>6800</v>
      </c>
      <c r="D551" s="146">
        <v>6800</v>
      </c>
      <c r="E551" s="146">
        <v>6800</v>
      </c>
      <c r="F551" s="146">
        <v>6800</v>
      </c>
      <c r="G551" s="146">
        <v>6800</v>
      </c>
      <c r="H551" s="146">
        <v>6800</v>
      </c>
      <c r="I551" s="146">
        <v>6800</v>
      </c>
      <c r="J551" s="146">
        <v>6800</v>
      </c>
      <c r="K551" s="146">
        <v>6800</v>
      </c>
      <c r="L551" s="146">
        <v>6800</v>
      </c>
      <c r="M551" s="146">
        <v>6800</v>
      </c>
      <c r="N551" s="146">
        <v>6800</v>
      </c>
    </row>
    <row r="552" spans="1:14" ht="12.75" customHeight="1">
      <c r="A552" s="364">
        <v>-29</v>
      </c>
      <c r="B552" s="146">
        <v>6800</v>
      </c>
      <c r="C552" s="146">
        <v>6800</v>
      </c>
      <c r="D552" s="146">
        <v>6800</v>
      </c>
      <c r="E552" s="146">
        <v>6800</v>
      </c>
      <c r="F552" s="146">
        <v>6800</v>
      </c>
      <c r="G552" s="146">
        <v>6800</v>
      </c>
      <c r="H552" s="146">
        <v>6800</v>
      </c>
      <c r="I552" s="146">
        <v>6800</v>
      </c>
      <c r="J552" s="146">
        <v>6800</v>
      </c>
      <c r="K552" s="146">
        <v>6800</v>
      </c>
      <c r="L552" s="146">
        <v>6800</v>
      </c>
      <c r="M552" s="146">
        <v>6800</v>
      </c>
      <c r="N552" s="146">
        <v>6800</v>
      </c>
    </row>
    <row r="553" spans="1:14" ht="12.75" customHeight="1">
      <c r="A553" s="364">
        <v>-30</v>
      </c>
      <c r="B553" s="146">
        <v>6800</v>
      </c>
      <c r="C553" s="146">
        <v>6800</v>
      </c>
      <c r="D553" s="146">
        <v>6800</v>
      </c>
      <c r="E553" s="146">
        <v>6800</v>
      </c>
      <c r="F553" s="146">
        <v>6800</v>
      </c>
      <c r="G553" s="146">
        <v>6800</v>
      </c>
      <c r="H553" s="146">
        <v>6800</v>
      </c>
      <c r="I553" s="146">
        <v>6800</v>
      </c>
      <c r="J553" s="146">
        <v>6800</v>
      </c>
      <c r="K553" s="146">
        <v>6800</v>
      </c>
      <c r="L553" s="146">
        <v>6800</v>
      </c>
      <c r="M553" s="146">
        <v>6800</v>
      </c>
      <c r="N553" s="146">
        <v>6800</v>
      </c>
    </row>
    <row r="554" spans="1:14" ht="12.75" customHeight="1">
      <c r="A554" s="364">
        <v>-31</v>
      </c>
      <c r="B554" s="146">
        <v>6800</v>
      </c>
      <c r="C554" s="146">
        <v>6800</v>
      </c>
      <c r="D554" s="146">
        <v>6800</v>
      </c>
      <c r="E554" s="146">
        <v>6800</v>
      </c>
      <c r="F554" s="146">
        <v>6800</v>
      </c>
      <c r="G554" s="146">
        <v>6800</v>
      </c>
      <c r="H554" s="146">
        <v>6800</v>
      </c>
      <c r="I554" s="146">
        <v>6800</v>
      </c>
      <c r="J554" s="146">
        <v>6800</v>
      </c>
      <c r="K554" s="146">
        <v>6800</v>
      </c>
      <c r="L554" s="146">
        <v>6800</v>
      </c>
      <c r="M554" s="146">
        <v>6800</v>
      </c>
      <c r="N554" s="146">
        <v>6800</v>
      </c>
    </row>
    <row r="555" spans="1:14" ht="12.75" customHeight="1">
      <c r="A555" s="364">
        <v>-32</v>
      </c>
      <c r="B555" s="146">
        <v>6800</v>
      </c>
      <c r="C555" s="146">
        <v>6800</v>
      </c>
      <c r="D555" s="146">
        <v>6800</v>
      </c>
      <c r="E555" s="146">
        <v>6800</v>
      </c>
      <c r="F555" s="146">
        <v>6800</v>
      </c>
      <c r="G555" s="146">
        <v>6800</v>
      </c>
      <c r="H555" s="146">
        <v>6800</v>
      </c>
      <c r="I555" s="146">
        <v>6800</v>
      </c>
      <c r="J555" s="146">
        <v>6800</v>
      </c>
      <c r="K555" s="146">
        <v>6800</v>
      </c>
      <c r="L555" s="146">
        <v>6800</v>
      </c>
      <c r="M555" s="146">
        <v>6800</v>
      </c>
      <c r="N555" s="146">
        <v>6800</v>
      </c>
    </row>
    <row r="556" spans="1:14" ht="12.75" customHeight="1">
      <c r="A556" s="364">
        <v>-33</v>
      </c>
      <c r="B556" s="146">
        <v>6800</v>
      </c>
      <c r="C556" s="146">
        <v>6800</v>
      </c>
      <c r="D556" s="146">
        <v>6800</v>
      </c>
      <c r="E556" s="146">
        <v>6800</v>
      </c>
      <c r="F556" s="146">
        <v>6800</v>
      </c>
      <c r="G556" s="146">
        <v>6800</v>
      </c>
      <c r="H556" s="146">
        <v>6800</v>
      </c>
      <c r="I556" s="146">
        <v>6800</v>
      </c>
      <c r="J556" s="146">
        <v>6800</v>
      </c>
      <c r="K556" s="146">
        <v>6800</v>
      </c>
      <c r="L556" s="146">
        <v>6800</v>
      </c>
      <c r="M556" s="146">
        <v>6800</v>
      </c>
      <c r="N556" s="146">
        <v>6800</v>
      </c>
    </row>
    <row r="557" spans="1:14" ht="12.75" customHeight="1">
      <c r="A557" s="364">
        <v>-34</v>
      </c>
      <c r="B557" s="146">
        <v>6800</v>
      </c>
      <c r="C557" s="146">
        <v>6800</v>
      </c>
      <c r="D557" s="146">
        <v>6800</v>
      </c>
      <c r="E557" s="146">
        <v>6800</v>
      </c>
      <c r="F557" s="146">
        <v>6800</v>
      </c>
      <c r="G557" s="146">
        <v>6800</v>
      </c>
      <c r="H557" s="146">
        <v>6800</v>
      </c>
      <c r="I557" s="146">
        <v>6800</v>
      </c>
      <c r="J557" s="146">
        <v>6800</v>
      </c>
      <c r="K557" s="146">
        <v>6800</v>
      </c>
      <c r="L557" s="146">
        <v>6800</v>
      </c>
      <c r="M557" s="146">
        <v>6800</v>
      </c>
      <c r="N557" s="146">
        <v>6800</v>
      </c>
    </row>
    <row r="558" spans="1:14" ht="12.75" customHeight="1">
      <c r="A558" s="364">
        <v>-35</v>
      </c>
      <c r="B558" s="146">
        <v>6800</v>
      </c>
      <c r="C558" s="146">
        <v>6800</v>
      </c>
      <c r="D558" s="146">
        <v>6800</v>
      </c>
      <c r="E558" s="146">
        <v>6800</v>
      </c>
      <c r="F558" s="146">
        <v>6800</v>
      </c>
      <c r="G558" s="146">
        <v>6800</v>
      </c>
      <c r="H558" s="146">
        <v>6800</v>
      </c>
      <c r="I558" s="146">
        <v>6800</v>
      </c>
      <c r="J558" s="146">
        <v>6800</v>
      </c>
      <c r="K558" s="146">
        <v>6800</v>
      </c>
      <c r="L558" s="146">
        <v>6800</v>
      </c>
      <c r="M558" s="146">
        <v>6800</v>
      </c>
      <c r="N558" s="146">
        <v>6800</v>
      </c>
    </row>
    <row r="559" spans="1:14" ht="12.75" customHeight="1">
      <c r="A559" s="364">
        <v>-36</v>
      </c>
      <c r="B559" s="146">
        <v>6800</v>
      </c>
      <c r="C559" s="146">
        <v>6800</v>
      </c>
      <c r="D559" s="146">
        <v>6800</v>
      </c>
      <c r="E559" s="146">
        <v>6800</v>
      </c>
      <c r="F559" s="146">
        <v>6800</v>
      </c>
      <c r="G559" s="146">
        <v>6800</v>
      </c>
      <c r="H559" s="146">
        <v>6800</v>
      </c>
      <c r="I559" s="146">
        <v>6800</v>
      </c>
      <c r="J559" s="146">
        <v>6800</v>
      </c>
      <c r="K559" s="146">
        <v>6800</v>
      </c>
      <c r="L559" s="146">
        <v>6800</v>
      </c>
      <c r="M559" s="146">
        <v>6800</v>
      </c>
      <c r="N559" s="146">
        <v>6800</v>
      </c>
    </row>
    <row r="560" spans="1:14" ht="12.75" customHeight="1">
      <c r="A560" s="364">
        <v>-37</v>
      </c>
      <c r="B560" s="146">
        <v>6800</v>
      </c>
      <c r="C560" s="146">
        <v>6800</v>
      </c>
      <c r="D560" s="146">
        <v>6800</v>
      </c>
      <c r="E560" s="146">
        <v>6800</v>
      </c>
      <c r="F560" s="146">
        <v>6800</v>
      </c>
      <c r="G560" s="146">
        <v>6800</v>
      </c>
      <c r="H560" s="146">
        <v>6800</v>
      </c>
      <c r="I560" s="146">
        <v>6800</v>
      </c>
      <c r="J560" s="146">
        <v>6800</v>
      </c>
      <c r="K560" s="146">
        <v>6800</v>
      </c>
      <c r="L560" s="146">
        <v>6800</v>
      </c>
      <c r="M560" s="146">
        <v>6800</v>
      </c>
      <c r="N560" s="146">
        <v>6800</v>
      </c>
    </row>
    <row r="561" spans="1:14" ht="12.75" customHeight="1">
      <c r="A561" s="364">
        <v>-38</v>
      </c>
      <c r="B561" s="146">
        <v>6800</v>
      </c>
      <c r="C561" s="146">
        <v>6800</v>
      </c>
      <c r="D561" s="146">
        <v>6800</v>
      </c>
      <c r="E561" s="146">
        <v>6800</v>
      </c>
      <c r="F561" s="146">
        <v>6800</v>
      </c>
      <c r="G561" s="146">
        <v>6800</v>
      </c>
      <c r="H561" s="146">
        <v>6800</v>
      </c>
      <c r="I561" s="146">
        <v>6800</v>
      </c>
      <c r="J561" s="146">
        <v>6800</v>
      </c>
      <c r="K561" s="146">
        <v>6800</v>
      </c>
      <c r="L561" s="146">
        <v>6800</v>
      </c>
      <c r="M561" s="146">
        <v>6800</v>
      </c>
      <c r="N561" s="146">
        <v>6800</v>
      </c>
    </row>
    <row r="562" spans="1:14" ht="12.75" customHeight="1">
      <c r="A562" s="364">
        <v>-39</v>
      </c>
      <c r="B562" s="146">
        <v>6800</v>
      </c>
      <c r="C562" s="146">
        <v>6800</v>
      </c>
      <c r="D562" s="146">
        <v>6800</v>
      </c>
      <c r="E562" s="146">
        <v>6800</v>
      </c>
      <c r="F562" s="146">
        <v>6800</v>
      </c>
      <c r="G562" s="146">
        <v>6800</v>
      </c>
      <c r="H562" s="146">
        <v>6800</v>
      </c>
      <c r="I562" s="146">
        <v>6800</v>
      </c>
      <c r="J562" s="146">
        <v>6800</v>
      </c>
      <c r="K562" s="146">
        <v>6800</v>
      </c>
      <c r="L562" s="146">
        <v>6800</v>
      </c>
      <c r="M562" s="146">
        <v>6800</v>
      </c>
      <c r="N562" s="146">
        <v>6800</v>
      </c>
    </row>
    <row r="563" spans="1:14" ht="12.75" customHeight="1">
      <c r="A563" s="364">
        <v>-40</v>
      </c>
      <c r="B563" s="146">
        <v>6800</v>
      </c>
      <c r="C563" s="146">
        <v>6800</v>
      </c>
      <c r="D563" s="146">
        <v>6800</v>
      </c>
      <c r="E563" s="146">
        <v>6800</v>
      </c>
      <c r="F563" s="146">
        <v>6800</v>
      </c>
      <c r="G563" s="146">
        <v>6800</v>
      </c>
      <c r="H563" s="146">
        <v>6800</v>
      </c>
      <c r="I563" s="146">
        <v>6800</v>
      </c>
      <c r="J563" s="146">
        <v>6800</v>
      </c>
      <c r="K563" s="146">
        <v>6800</v>
      </c>
      <c r="L563" s="146">
        <v>6800</v>
      </c>
      <c r="M563" s="146">
        <v>6800</v>
      </c>
      <c r="N563" s="146">
        <v>6800</v>
      </c>
    </row>
    <row r="564" spans="1:14" ht="12.75" customHeight="1">
      <c r="A564" s="366" t="s">
        <v>357</v>
      </c>
      <c r="B564" s="366"/>
      <c r="C564" s="366" t="s">
        <v>361</v>
      </c>
      <c r="M564" s="9"/>
    </row>
    <row r="565" spans="1:14" ht="12.75" customHeight="1">
      <c r="A565" s="570" t="s">
        <v>296</v>
      </c>
      <c r="B565" s="570">
        <v>0</v>
      </c>
      <c r="C565" s="570">
        <v>35</v>
      </c>
      <c r="D565" s="570">
        <v>45</v>
      </c>
      <c r="E565" s="570">
        <v>55</v>
      </c>
      <c r="F565" s="570">
        <v>65</v>
      </c>
      <c r="G565" s="570">
        <v>75</v>
      </c>
      <c r="H565" s="570">
        <v>85</v>
      </c>
      <c r="I565" s="570">
        <v>95</v>
      </c>
      <c r="J565" s="570">
        <v>105</v>
      </c>
      <c r="K565" s="570">
        <v>115</v>
      </c>
      <c r="L565" s="570">
        <v>125</v>
      </c>
      <c r="M565" s="570">
        <v>135</v>
      </c>
      <c r="N565" s="570">
        <v>150</v>
      </c>
    </row>
    <row r="566" spans="1:14" ht="12.75" customHeight="1">
      <c r="A566" s="364">
        <v>50</v>
      </c>
      <c r="B566" s="146">
        <v>6065</v>
      </c>
      <c r="C566" s="146">
        <v>6065</v>
      </c>
      <c r="D566" s="146">
        <v>6125</v>
      </c>
      <c r="E566" s="146">
        <v>6200</v>
      </c>
      <c r="F566" s="146">
        <v>6275</v>
      </c>
      <c r="G566" s="146">
        <v>6350</v>
      </c>
      <c r="H566" s="146">
        <v>6425</v>
      </c>
      <c r="I566" s="146">
        <v>6485</v>
      </c>
      <c r="J566" s="146">
        <v>6565</v>
      </c>
      <c r="K566" s="146">
        <v>6635</v>
      </c>
      <c r="L566" s="146">
        <v>6705</v>
      </c>
      <c r="M566" s="146">
        <v>6790</v>
      </c>
      <c r="N566" s="146">
        <v>6800</v>
      </c>
    </row>
    <row r="567" spans="1:14" ht="12.75" customHeight="1">
      <c r="A567" s="364">
        <v>49</v>
      </c>
      <c r="B567" s="146">
        <v>6065</v>
      </c>
      <c r="C567" s="146">
        <v>6065</v>
      </c>
      <c r="D567" s="146">
        <v>6125</v>
      </c>
      <c r="E567" s="146">
        <v>6200</v>
      </c>
      <c r="F567" s="146">
        <v>6275</v>
      </c>
      <c r="G567" s="146">
        <v>6350</v>
      </c>
      <c r="H567" s="146">
        <v>6425</v>
      </c>
      <c r="I567" s="146">
        <v>6485</v>
      </c>
      <c r="J567" s="146">
        <v>6565</v>
      </c>
      <c r="K567" s="146">
        <v>6635</v>
      </c>
      <c r="L567" s="146">
        <v>6705</v>
      </c>
      <c r="M567" s="146">
        <v>6790</v>
      </c>
      <c r="N567" s="146">
        <v>6800</v>
      </c>
    </row>
    <row r="568" spans="1:14" ht="12.75" customHeight="1">
      <c r="A568" s="364">
        <v>48</v>
      </c>
      <c r="B568" s="146">
        <v>6065</v>
      </c>
      <c r="C568" s="146">
        <v>6065</v>
      </c>
      <c r="D568" s="146">
        <v>6125</v>
      </c>
      <c r="E568" s="146">
        <v>6200</v>
      </c>
      <c r="F568" s="146">
        <v>6275</v>
      </c>
      <c r="G568" s="146">
        <v>6350</v>
      </c>
      <c r="H568" s="146">
        <v>6425</v>
      </c>
      <c r="I568" s="146">
        <v>6485</v>
      </c>
      <c r="J568" s="146">
        <v>6565</v>
      </c>
      <c r="K568" s="146">
        <v>6635</v>
      </c>
      <c r="L568" s="146">
        <v>6705</v>
      </c>
      <c r="M568" s="146">
        <v>6790</v>
      </c>
      <c r="N568" s="146">
        <v>6800</v>
      </c>
    </row>
    <row r="569" spans="1:14" ht="12.75" customHeight="1">
      <c r="A569" s="364">
        <v>47</v>
      </c>
      <c r="B569" s="146">
        <v>6065</v>
      </c>
      <c r="C569" s="146">
        <v>6065</v>
      </c>
      <c r="D569" s="146">
        <v>6125</v>
      </c>
      <c r="E569" s="146">
        <v>6200</v>
      </c>
      <c r="F569" s="146">
        <v>6275</v>
      </c>
      <c r="G569" s="146">
        <v>6350</v>
      </c>
      <c r="H569" s="146">
        <v>6425</v>
      </c>
      <c r="I569" s="146">
        <v>6485</v>
      </c>
      <c r="J569" s="146">
        <v>6565</v>
      </c>
      <c r="K569" s="146">
        <v>6635</v>
      </c>
      <c r="L569" s="146">
        <v>6705</v>
      </c>
      <c r="M569" s="146">
        <v>6790</v>
      </c>
      <c r="N569" s="146">
        <v>6800</v>
      </c>
    </row>
    <row r="570" spans="1:14" ht="12.75" customHeight="1">
      <c r="A570" s="364">
        <v>46</v>
      </c>
      <c r="B570" s="146">
        <v>6065</v>
      </c>
      <c r="C570" s="146">
        <v>6065</v>
      </c>
      <c r="D570" s="146">
        <v>6125</v>
      </c>
      <c r="E570" s="146">
        <v>6200</v>
      </c>
      <c r="F570" s="146">
        <v>6275</v>
      </c>
      <c r="G570" s="146">
        <v>6350</v>
      </c>
      <c r="H570" s="146">
        <v>6425</v>
      </c>
      <c r="I570" s="146">
        <v>6485</v>
      </c>
      <c r="J570" s="146">
        <v>6565</v>
      </c>
      <c r="K570" s="146">
        <v>6635</v>
      </c>
      <c r="L570" s="146">
        <v>6705</v>
      </c>
      <c r="M570" s="146">
        <v>6790</v>
      </c>
      <c r="N570" s="146">
        <v>6800</v>
      </c>
    </row>
    <row r="571" spans="1:14" ht="12.75" customHeight="1">
      <c r="A571" s="364">
        <v>45</v>
      </c>
      <c r="B571" s="146">
        <v>6155</v>
      </c>
      <c r="C571" s="146">
        <v>6155</v>
      </c>
      <c r="D571" s="146">
        <v>6220</v>
      </c>
      <c r="E571" s="146">
        <v>6285</v>
      </c>
      <c r="F571" s="146">
        <v>6360</v>
      </c>
      <c r="G571" s="146">
        <v>6440</v>
      </c>
      <c r="H571" s="146">
        <v>6515</v>
      </c>
      <c r="I571" s="146">
        <v>6585</v>
      </c>
      <c r="J571" s="146">
        <v>6650</v>
      </c>
      <c r="K571" s="146">
        <v>6725</v>
      </c>
      <c r="L571" s="146">
        <v>6800</v>
      </c>
      <c r="M571" s="146">
        <v>6800</v>
      </c>
      <c r="N571" s="146">
        <v>6800</v>
      </c>
    </row>
    <row r="572" spans="1:14" ht="12.75" customHeight="1">
      <c r="A572" s="364">
        <v>44</v>
      </c>
      <c r="B572" s="146">
        <v>6155</v>
      </c>
      <c r="C572" s="146">
        <v>6155</v>
      </c>
      <c r="D572" s="146">
        <v>6220</v>
      </c>
      <c r="E572" s="146">
        <v>6285</v>
      </c>
      <c r="F572" s="146">
        <v>6360</v>
      </c>
      <c r="G572" s="146">
        <v>6440</v>
      </c>
      <c r="H572" s="146">
        <v>6515</v>
      </c>
      <c r="I572" s="146">
        <v>6585</v>
      </c>
      <c r="J572" s="146">
        <v>6650</v>
      </c>
      <c r="K572" s="146">
        <v>6725</v>
      </c>
      <c r="L572" s="146">
        <v>6800</v>
      </c>
      <c r="M572" s="146">
        <v>6800</v>
      </c>
      <c r="N572" s="146">
        <v>6800</v>
      </c>
    </row>
    <row r="573" spans="1:14" ht="12.75" customHeight="1">
      <c r="A573" s="364">
        <v>43</v>
      </c>
      <c r="B573" s="146">
        <v>6155</v>
      </c>
      <c r="C573" s="146">
        <v>6155</v>
      </c>
      <c r="D573" s="146">
        <v>6220</v>
      </c>
      <c r="E573" s="146">
        <v>6285</v>
      </c>
      <c r="F573" s="146">
        <v>6360</v>
      </c>
      <c r="G573" s="146">
        <v>6440</v>
      </c>
      <c r="H573" s="146">
        <v>6515</v>
      </c>
      <c r="I573" s="146">
        <v>6585</v>
      </c>
      <c r="J573" s="146">
        <v>6650</v>
      </c>
      <c r="K573" s="146">
        <v>6725</v>
      </c>
      <c r="L573" s="146">
        <v>6800</v>
      </c>
      <c r="M573" s="146">
        <v>6800</v>
      </c>
      <c r="N573" s="146">
        <v>6800</v>
      </c>
    </row>
    <row r="574" spans="1:14" ht="12.75" customHeight="1">
      <c r="A574" s="364">
        <v>42</v>
      </c>
      <c r="B574" s="146">
        <v>6155</v>
      </c>
      <c r="C574" s="146">
        <v>6155</v>
      </c>
      <c r="D574" s="146">
        <v>6220</v>
      </c>
      <c r="E574" s="146">
        <v>6285</v>
      </c>
      <c r="F574" s="146">
        <v>6360</v>
      </c>
      <c r="G574" s="146">
        <v>6440</v>
      </c>
      <c r="H574" s="146">
        <v>6515</v>
      </c>
      <c r="I574" s="146">
        <v>6585</v>
      </c>
      <c r="J574" s="146">
        <v>6650</v>
      </c>
      <c r="K574" s="146">
        <v>6725</v>
      </c>
      <c r="L574" s="146">
        <v>6800</v>
      </c>
      <c r="M574" s="146">
        <v>6800</v>
      </c>
      <c r="N574" s="146">
        <v>6800</v>
      </c>
    </row>
    <row r="575" spans="1:14" ht="12.75" customHeight="1">
      <c r="A575" s="364">
        <v>41</v>
      </c>
      <c r="B575" s="146">
        <v>6155</v>
      </c>
      <c r="C575" s="146">
        <v>6155</v>
      </c>
      <c r="D575" s="146">
        <v>6220</v>
      </c>
      <c r="E575" s="146">
        <v>6285</v>
      </c>
      <c r="F575" s="146">
        <v>6360</v>
      </c>
      <c r="G575" s="146">
        <v>6440</v>
      </c>
      <c r="H575" s="146">
        <v>6515</v>
      </c>
      <c r="I575" s="146">
        <v>6585</v>
      </c>
      <c r="J575" s="146">
        <v>6650</v>
      </c>
      <c r="K575" s="146">
        <v>6725</v>
      </c>
      <c r="L575" s="146">
        <v>6800</v>
      </c>
      <c r="M575" s="146">
        <v>6800</v>
      </c>
      <c r="N575" s="146">
        <v>6800</v>
      </c>
    </row>
    <row r="576" spans="1:14" ht="12.75" customHeight="1">
      <c r="A576" s="364">
        <v>40</v>
      </c>
      <c r="B576" s="146">
        <v>6250</v>
      </c>
      <c r="C576" s="146">
        <v>6250</v>
      </c>
      <c r="D576" s="146">
        <v>6315</v>
      </c>
      <c r="E576" s="146">
        <v>6400</v>
      </c>
      <c r="F576" s="146">
        <v>6480</v>
      </c>
      <c r="G576" s="146">
        <v>6550</v>
      </c>
      <c r="H576" s="146">
        <v>6625</v>
      </c>
      <c r="I576" s="146">
        <v>6685</v>
      </c>
      <c r="J576" s="146">
        <v>6785</v>
      </c>
      <c r="K576" s="146">
        <v>6800</v>
      </c>
      <c r="L576" s="146">
        <v>6800</v>
      </c>
      <c r="M576" s="146">
        <v>6800</v>
      </c>
      <c r="N576" s="146">
        <v>6800</v>
      </c>
    </row>
    <row r="577" spans="1:14" ht="12.75" customHeight="1">
      <c r="A577" s="364">
        <v>39</v>
      </c>
      <c r="B577" s="146">
        <v>6250</v>
      </c>
      <c r="C577" s="146">
        <v>6250</v>
      </c>
      <c r="D577" s="146">
        <v>6315</v>
      </c>
      <c r="E577" s="146">
        <v>6400</v>
      </c>
      <c r="F577" s="146">
        <v>6480</v>
      </c>
      <c r="G577" s="146">
        <v>6550</v>
      </c>
      <c r="H577" s="146">
        <v>6625</v>
      </c>
      <c r="I577" s="146">
        <v>6685</v>
      </c>
      <c r="J577" s="146">
        <v>6785</v>
      </c>
      <c r="K577" s="146">
        <v>6800</v>
      </c>
      <c r="L577" s="146">
        <v>6800</v>
      </c>
      <c r="M577" s="146">
        <v>6800</v>
      </c>
      <c r="N577" s="146">
        <v>6800</v>
      </c>
    </row>
    <row r="578" spans="1:14" ht="12.75" customHeight="1">
      <c r="A578" s="364">
        <v>38</v>
      </c>
      <c r="B578" s="146">
        <v>6250</v>
      </c>
      <c r="C578" s="146">
        <v>6250</v>
      </c>
      <c r="D578" s="146">
        <v>6315</v>
      </c>
      <c r="E578" s="146">
        <v>6400</v>
      </c>
      <c r="F578" s="146">
        <v>6480</v>
      </c>
      <c r="G578" s="146">
        <v>6550</v>
      </c>
      <c r="H578" s="146">
        <v>6625</v>
      </c>
      <c r="I578" s="146">
        <v>6685</v>
      </c>
      <c r="J578" s="146">
        <v>6785</v>
      </c>
      <c r="K578" s="146">
        <v>6800</v>
      </c>
      <c r="L578" s="146">
        <v>6800</v>
      </c>
      <c r="M578" s="146">
        <v>6800</v>
      </c>
      <c r="N578" s="146">
        <v>6800</v>
      </c>
    </row>
    <row r="579" spans="1:14" ht="12.75" customHeight="1">
      <c r="A579" s="364">
        <v>37</v>
      </c>
      <c r="B579" s="146">
        <v>6250</v>
      </c>
      <c r="C579" s="146">
        <v>6250</v>
      </c>
      <c r="D579" s="146">
        <v>6315</v>
      </c>
      <c r="E579" s="146">
        <v>6400</v>
      </c>
      <c r="F579" s="146">
        <v>6480</v>
      </c>
      <c r="G579" s="146">
        <v>6550</v>
      </c>
      <c r="H579" s="146">
        <v>6625</v>
      </c>
      <c r="I579" s="146">
        <v>6685</v>
      </c>
      <c r="J579" s="146">
        <v>6785</v>
      </c>
      <c r="K579" s="146">
        <v>6800</v>
      </c>
      <c r="L579" s="146">
        <v>6800</v>
      </c>
      <c r="M579" s="146">
        <v>6800</v>
      </c>
      <c r="N579" s="146">
        <v>6800</v>
      </c>
    </row>
    <row r="580" spans="1:14" ht="12.75" customHeight="1">
      <c r="A580" s="364">
        <v>36</v>
      </c>
      <c r="B580" s="146">
        <v>6250</v>
      </c>
      <c r="C580" s="146">
        <v>6250</v>
      </c>
      <c r="D580" s="146">
        <v>6315</v>
      </c>
      <c r="E580" s="146">
        <v>6400</v>
      </c>
      <c r="F580" s="146">
        <v>6480</v>
      </c>
      <c r="G580" s="146">
        <v>6550</v>
      </c>
      <c r="H580" s="146">
        <v>6625</v>
      </c>
      <c r="I580" s="146">
        <v>6685</v>
      </c>
      <c r="J580" s="146">
        <v>6785</v>
      </c>
      <c r="K580" s="146">
        <v>6800</v>
      </c>
      <c r="L580" s="146">
        <v>6800</v>
      </c>
      <c r="M580" s="146">
        <v>6800</v>
      </c>
      <c r="N580" s="146">
        <v>6800</v>
      </c>
    </row>
    <row r="581" spans="1:14" ht="12.75" customHeight="1">
      <c r="A581" s="364">
        <v>35</v>
      </c>
      <c r="B581" s="146">
        <v>6360</v>
      </c>
      <c r="C581" s="146">
        <v>6360</v>
      </c>
      <c r="D581" s="146">
        <v>6425</v>
      </c>
      <c r="E581" s="146">
        <v>6500</v>
      </c>
      <c r="F581" s="146">
        <v>6585</v>
      </c>
      <c r="G581" s="146">
        <v>6665</v>
      </c>
      <c r="H581" s="146">
        <v>6745</v>
      </c>
      <c r="I581" s="146">
        <v>6800</v>
      </c>
      <c r="J581" s="146">
        <v>6800</v>
      </c>
      <c r="K581" s="146">
        <v>6800</v>
      </c>
      <c r="L581" s="146">
        <v>6800</v>
      </c>
      <c r="M581" s="146">
        <v>6800</v>
      </c>
      <c r="N581" s="146">
        <v>6800</v>
      </c>
    </row>
    <row r="582" spans="1:14" ht="12.75" customHeight="1">
      <c r="A582" s="364">
        <v>34</v>
      </c>
      <c r="B582" s="146">
        <v>6360</v>
      </c>
      <c r="C582" s="146">
        <v>6360</v>
      </c>
      <c r="D582" s="146">
        <v>6425</v>
      </c>
      <c r="E582" s="146">
        <v>6500</v>
      </c>
      <c r="F582" s="146">
        <v>6585</v>
      </c>
      <c r="G582" s="146">
        <v>6665</v>
      </c>
      <c r="H582" s="146">
        <v>6745</v>
      </c>
      <c r="I582" s="146">
        <v>6800</v>
      </c>
      <c r="J582" s="146">
        <v>6800</v>
      </c>
      <c r="K582" s="146">
        <v>6800</v>
      </c>
      <c r="L582" s="146">
        <v>6800</v>
      </c>
      <c r="M582" s="146">
        <v>6800</v>
      </c>
      <c r="N582" s="146">
        <v>6800</v>
      </c>
    </row>
    <row r="583" spans="1:14" ht="12.75" customHeight="1">
      <c r="A583" s="364">
        <v>33</v>
      </c>
      <c r="B583" s="146">
        <v>6360</v>
      </c>
      <c r="C583" s="146">
        <v>6360</v>
      </c>
      <c r="D583" s="146">
        <v>6425</v>
      </c>
      <c r="E583" s="146">
        <v>6500</v>
      </c>
      <c r="F583" s="146">
        <v>6585</v>
      </c>
      <c r="G583" s="146">
        <v>6665</v>
      </c>
      <c r="H583" s="146">
        <v>6745</v>
      </c>
      <c r="I583" s="146">
        <v>6800</v>
      </c>
      <c r="J583" s="146">
        <v>6800</v>
      </c>
      <c r="K583" s="146">
        <v>6800</v>
      </c>
      <c r="L583" s="146">
        <v>6800</v>
      </c>
      <c r="M583" s="146">
        <v>6800</v>
      </c>
      <c r="N583" s="146">
        <v>6800</v>
      </c>
    </row>
    <row r="584" spans="1:14" ht="12.75" customHeight="1">
      <c r="A584" s="364">
        <v>32</v>
      </c>
      <c r="B584" s="146">
        <v>6360</v>
      </c>
      <c r="C584" s="146">
        <v>6360</v>
      </c>
      <c r="D584" s="146">
        <v>6425</v>
      </c>
      <c r="E584" s="146">
        <v>6500</v>
      </c>
      <c r="F584" s="146">
        <v>6585</v>
      </c>
      <c r="G584" s="146">
        <v>6665</v>
      </c>
      <c r="H584" s="146">
        <v>6745</v>
      </c>
      <c r="I584" s="146">
        <v>6800</v>
      </c>
      <c r="J584" s="146">
        <v>6800</v>
      </c>
      <c r="K584" s="146">
        <v>6800</v>
      </c>
      <c r="L584" s="146">
        <v>6800</v>
      </c>
      <c r="M584" s="146">
        <v>6800</v>
      </c>
      <c r="N584" s="146">
        <v>6800</v>
      </c>
    </row>
    <row r="585" spans="1:14" ht="12.75" customHeight="1">
      <c r="A585" s="364">
        <v>31</v>
      </c>
      <c r="B585" s="146">
        <v>6360</v>
      </c>
      <c r="C585" s="146">
        <v>6360</v>
      </c>
      <c r="D585" s="146">
        <v>6425</v>
      </c>
      <c r="E585" s="146">
        <v>6500</v>
      </c>
      <c r="F585" s="146">
        <v>6585</v>
      </c>
      <c r="G585" s="146">
        <v>6665</v>
      </c>
      <c r="H585" s="146">
        <v>6745</v>
      </c>
      <c r="I585" s="146">
        <v>6800</v>
      </c>
      <c r="J585" s="146">
        <v>6800</v>
      </c>
      <c r="K585" s="146">
        <v>6800</v>
      </c>
      <c r="L585" s="146">
        <v>6800</v>
      </c>
      <c r="M585" s="146">
        <v>6800</v>
      </c>
      <c r="N585" s="146">
        <v>6800</v>
      </c>
    </row>
    <row r="586" spans="1:14" ht="12.75" customHeight="1">
      <c r="A586" s="364">
        <v>30</v>
      </c>
      <c r="B586" s="146">
        <v>6465</v>
      </c>
      <c r="C586" s="146">
        <v>6465</v>
      </c>
      <c r="D586" s="146">
        <v>6540</v>
      </c>
      <c r="E586" s="146">
        <v>6615</v>
      </c>
      <c r="F586" s="146">
        <v>6685</v>
      </c>
      <c r="G586" s="146">
        <v>6760</v>
      </c>
      <c r="H586" s="146">
        <v>6800</v>
      </c>
      <c r="I586" s="146">
        <v>6800</v>
      </c>
      <c r="J586" s="146">
        <v>6800</v>
      </c>
      <c r="K586" s="146">
        <v>6800</v>
      </c>
      <c r="L586" s="146">
        <v>6800</v>
      </c>
      <c r="M586" s="146">
        <v>6800</v>
      </c>
      <c r="N586" s="146">
        <v>6800</v>
      </c>
    </row>
    <row r="587" spans="1:14" ht="12.75" customHeight="1">
      <c r="A587" s="364">
        <v>29</v>
      </c>
      <c r="B587" s="146">
        <v>6465</v>
      </c>
      <c r="C587" s="146">
        <v>6465</v>
      </c>
      <c r="D587" s="146">
        <v>6540</v>
      </c>
      <c r="E587" s="146">
        <v>6615</v>
      </c>
      <c r="F587" s="146">
        <v>6685</v>
      </c>
      <c r="G587" s="146">
        <v>6760</v>
      </c>
      <c r="H587" s="146">
        <v>6800</v>
      </c>
      <c r="I587" s="146">
        <v>6800</v>
      </c>
      <c r="J587" s="146">
        <v>6800</v>
      </c>
      <c r="K587" s="146">
        <v>6800</v>
      </c>
      <c r="L587" s="146">
        <v>6800</v>
      </c>
      <c r="M587" s="146">
        <v>6800</v>
      </c>
      <c r="N587" s="146">
        <v>6800</v>
      </c>
    </row>
    <row r="588" spans="1:14" ht="12.75" customHeight="1">
      <c r="A588" s="364">
        <v>28</v>
      </c>
      <c r="B588" s="146">
        <v>6465</v>
      </c>
      <c r="C588" s="146">
        <v>6465</v>
      </c>
      <c r="D588" s="146">
        <v>6540</v>
      </c>
      <c r="E588" s="146">
        <v>6615</v>
      </c>
      <c r="F588" s="146">
        <v>6685</v>
      </c>
      <c r="G588" s="146">
        <v>6760</v>
      </c>
      <c r="H588" s="146">
        <v>6800</v>
      </c>
      <c r="I588" s="146">
        <v>6800</v>
      </c>
      <c r="J588" s="146">
        <v>6800</v>
      </c>
      <c r="K588" s="146">
        <v>6800</v>
      </c>
      <c r="L588" s="146">
        <v>6800</v>
      </c>
      <c r="M588" s="146">
        <v>6800</v>
      </c>
      <c r="N588" s="146">
        <v>6800</v>
      </c>
    </row>
    <row r="589" spans="1:14" ht="12.75" customHeight="1">
      <c r="A589" s="364">
        <v>27</v>
      </c>
      <c r="B589" s="146">
        <v>6465</v>
      </c>
      <c r="C589" s="146">
        <v>6465</v>
      </c>
      <c r="D589" s="146">
        <v>6540</v>
      </c>
      <c r="E589" s="146">
        <v>6615</v>
      </c>
      <c r="F589" s="146">
        <v>6685</v>
      </c>
      <c r="G589" s="146">
        <v>6760</v>
      </c>
      <c r="H589" s="146">
        <v>6800</v>
      </c>
      <c r="I589" s="146">
        <v>6800</v>
      </c>
      <c r="J589" s="146">
        <v>6800</v>
      </c>
      <c r="K589" s="146">
        <v>6800</v>
      </c>
      <c r="L589" s="146">
        <v>6800</v>
      </c>
      <c r="M589" s="146">
        <v>6800</v>
      </c>
      <c r="N589" s="146">
        <v>6800</v>
      </c>
    </row>
    <row r="590" spans="1:14" ht="12.75" customHeight="1">
      <c r="A590" s="364">
        <v>26</v>
      </c>
      <c r="B590" s="146">
        <v>6465</v>
      </c>
      <c r="C590" s="146">
        <v>6465</v>
      </c>
      <c r="D590" s="146">
        <v>6540</v>
      </c>
      <c r="E590" s="146">
        <v>6615</v>
      </c>
      <c r="F590" s="146">
        <v>6685</v>
      </c>
      <c r="G590" s="146">
        <v>6760</v>
      </c>
      <c r="H590" s="146">
        <v>6800</v>
      </c>
      <c r="I590" s="146">
        <v>6800</v>
      </c>
      <c r="J590" s="146">
        <v>6800</v>
      </c>
      <c r="K590" s="146">
        <v>6800</v>
      </c>
      <c r="L590" s="146">
        <v>6800</v>
      </c>
      <c r="M590" s="146">
        <v>6800</v>
      </c>
      <c r="N590" s="146">
        <v>6800</v>
      </c>
    </row>
    <row r="591" spans="1:14" ht="12.75" customHeight="1">
      <c r="A591" s="364">
        <v>25</v>
      </c>
      <c r="B591" s="146">
        <v>6560</v>
      </c>
      <c r="C591" s="146">
        <v>6560</v>
      </c>
      <c r="D591" s="146">
        <v>6640</v>
      </c>
      <c r="E591" s="146">
        <v>6715</v>
      </c>
      <c r="F591" s="146">
        <v>6800</v>
      </c>
      <c r="G591" s="146">
        <v>6800</v>
      </c>
      <c r="H591" s="146">
        <v>6800</v>
      </c>
      <c r="I591" s="146">
        <v>6800</v>
      </c>
      <c r="J591" s="146">
        <v>6800</v>
      </c>
      <c r="K591" s="146">
        <v>6800</v>
      </c>
      <c r="L591" s="146">
        <v>6800</v>
      </c>
      <c r="M591" s="146">
        <v>6800</v>
      </c>
      <c r="N591" s="146">
        <v>6800</v>
      </c>
    </row>
    <row r="592" spans="1:14" ht="12.75" customHeight="1">
      <c r="A592" s="364">
        <v>24</v>
      </c>
      <c r="B592" s="146">
        <v>6560</v>
      </c>
      <c r="C592" s="146">
        <v>6560</v>
      </c>
      <c r="D592" s="146">
        <v>6640</v>
      </c>
      <c r="E592" s="146">
        <v>6715</v>
      </c>
      <c r="F592" s="146">
        <v>6800</v>
      </c>
      <c r="G592" s="146">
        <v>6800</v>
      </c>
      <c r="H592" s="146">
        <v>6800</v>
      </c>
      <c r="I592" s="146">
        <v>6800</v>
      </c>
      <c r="J592" s="146">
        <v>6800</v>
      </c>
      <c r="K592" s="146">
        <v>6800</v>
      </c>
      <c r="L592" s="146">
        <v>6800</v>
      </c>
      <c r="M592" s="146">
        <v>6800</v>
      </c>
      <c r="N592" s="146">
        <v>6800</v>
      </c>
    </row>
    <row r="593" spans="1:14" ht="12.75" customHeight="1">
      <c r="A593" s="364">
        <v>23</v>
      </c>
      <c r="B593" s="146">
        <v>6560</v>
      </c>
      <c r="C593" s="146">
        <v>6560</v>
      </c>
      <c r="D593" s="146">
        <v>6640</v>
      </c>
      <c r="E593" s="146">
        <v>6715</v>
      </c>
      <c r="F593" s="146">
        <v>6800</v>
      </c>
      <c r="G593" s="146">
        <v>6800</v>
      </c>
      <c r="H593" s="146">
        <v>6800</v>
      </c>
      <c r="I593" s="146">
        <v>6800</v>
      </c>
      <c r="J593" s="146">
        <v>6800</v>
      </c>
      <c r="K593" s="146">
        <v>6800</v>
      </c>
      <c r="L593" s="146">
        <v>6800</v>
      </c>
      <c r="M593" s="146">
        <v>6800</v>
      </c>
      <c r="N593" s="146">
        <v>6800</v>
      </c>
    </row>
    <row r="594" spans="1:14" ht="12.75" customHeight="1">
      <c r="A594" s="364">
        <v>22</v>
      </c>
      <c r="B594" s="146">
        <v>6560</v>
      </c>
      <c r="C594" s="146">
        <v>6560</v>
      </c>
      <c r="D594" s="146">
        <v>6640</v>
      </c>
      <c r="E594" s="146">
        <v>6715</v>
      </c>
      <c r="F594" s="146">
        <v>6800</v>
      </c>
      <c r="G594" s="146">
        <v>6800</v>
      </c>
      <c r="H594" s="146">
        <v>6800</v>
      </c>
      <c r="I594" s="146">
        <v>6800</v>
      </c>
      <c r="J594" s="146">
        <v>6800</v>
      </c>
      <c r="K594" s="146">
        <v>6800</v>
      </c>
      <c r="L594" s="146">
        <v>6800</v>
      </c>
      <c r="M594" s="146">
        <v>6800</v>
      </c>
      <c r="N594" s="146">
        <v>6800</v>
      </c>
    </row>
    <row r="595" spans="1:14" ht="12.75" customHeight="1">
      <c r="A595" s="364">
        <v>21</v>
      </c>
      <c r="B595" s="146">
        <v>6560</v>
      </c>
      <c r="C595" s="146">
        <v>6560</v>
      </c>
      <c r="D595" s="146">
        <v>6640</v>
      </c>
      <c r="E595" s="146">
        <v>6715</v>
      </c>
      <c r="F595" s="146">
        <v>6800</v>
      </c>
      <c r="G595" s="146">
        <v>6800</v>
      </c>
      <c r="H595" s="146">
        <v>6800</v>
      </c>
      <c r="I595" s="146">
        <v>6800</v>
      </c>
      <c r="J595" s="146">
        <v>6800</v>
      </c>
      <c r="K595" s="146">
        <v>6800</v>
      </c>
      <c r="L595" s="146">
        <v>6800</v>
      </c>
      <c r="M595" s="146">
        <v>6800</v>
      </c>
      <c r="N595" s="146">
        <v>6800</v>
      </c>
    </row>
    <row r="596" spans="1:14" ht="12.75" customHeight="1">
      <c r="A596" s="364">
        <v>20</v>
      </c>
      <c r="B596" s="146">
        <v>6675</v>
      </c>
      <c r="C596" s="146">
        <v>6675</v>
      </c>
      <c r="D596" s="146">
        <v>6755</v>
      </c>
      <c r="E596" s="146">
        <v>6800</v>
      </c>
      <c r="F596" s="146">
        <v>6800</v>
      </c>
      <c r="G596" s="146">
        <v>6800</v>
      </c>
      <c r="H596" s="146">
        <v>6800</v>
      </c>
      <c r="I596" s="146">
        <v>6800</v>
      </c>
      <c r="J596" s="146">
        <v>6800</v>
      </c>
      <c r="K596" s="146">
        <v>6800</v>
      </c>
      <c r="L596" s="146">
        <v>6800</v>
      </c>
      <c r="M596" s="146">
        <v>6800</v>
      </c>
      <c r="N596" s="146">
        <v>6800</v>
      </c>
    </row>
    <row r="597" spans="1:14" ht="12.75" customHeight="1">
      <c r="A597" s="364">
        <v>19</v>
      </c>
      <c r="B597" s="146">
        <v>6675</v>
      </c>
      <c r="C597" s="146">
        <v>6675</v>
      </c>
      <c r="D597" s="146">
        <v>6755</v>
      </c>
      <c r="E597" s="146">
        <v>6800</v>
      </c>
      <c r="F597" s="146">
        <v>6800</v>
      </c>
      <c r="G597" s="146">
        <v>6800</v>
      </c>
      <c r="H597" s="146">
        <v>6800</v>
      </c>
      <c r="I597" s="146">
        <v>6800</v>
      </c>
      <c r="J597" s="146">
        <v>6800</v>
      </c>
      <c r="K597" s="146">
        <v>6800</v>
      </c>
      <c r="L597" s="146">
        <v>6800</v>
      </c>
      <c r="M597" s="146">
        <v>6800</v>
      </c>
      <c r="N597" s="146">
        <v>6800</v>
      </c>
    </row>
    <row r="598" spans="1:14" ht="12.75" customHeight="1">
      <c r="A598" s="364">
        <v>18</v>
      </c>
      <c r="B598" s="146">
        <v>6675</v>
      </c>
      <c r="C598" s="146">
        <v>6675</v>
      </c>
      <c r="D598" s="146">
        <v>6755</v>
      </c>
      <c r="E598" s="146">
        <v>6800</v>
      </c>
      <c r="F598" s="146">
        <v>6800</v>
      </c>
      <c r="G598" s="146">
        <v>6800</v>
      </c>
      <c r="H598" s="146">
        <v>6800</v>
      </c>
      <c r="I598" s="146">
        <v>6800</v>
      </c>
      <c r="J598" s="146">
        <v>6800</v>
      </c>
      <c r="K598" s="146">
        <v>6800</v>
      </c>
      <c r="L598" s="146">
        <v>6800</v>
      </c>
      <c r="M598" s="146">
        <v>6800</v>
      </c>
      <c r="N598" s="146">
        <v>6800</v>
      </c>
    </row>
    <row r="599" spans="1:14" ht="12.75" customHeight="1">
      <c r="A599" s="364">
        <v>17</v>
      </c>
      <c r="B599" s="146">
        <v>6675</v>
      </c>
      <c r="C599" s="146">
        <v>6675</v>
      </c>
      <c r="D599" s="146">
        <v>6755</v>
      </c>
      <c r="E599" s="146">
        <v>6800</v>
      </c>
      <c r="F599" s="146">
        <v>6800</v>
      </c>
      <c r="G599" s="146">
        <v>6800</v>
      </c>
      <c r="H599" s="146">
        <v>6800</v>
      </c>
      <c r="I599" s="146">
        <v>6800</v>
      </c>
      <c r="J599" s="146">
        <v>6800</v>
      </c>
      <c r="K599" s="146">
        <v>6800</v>
      </c>
      <c r="L599" s="146">
        <v>6800</v>
      </c>
      <c r="M599" s="146">
        <v>6800</v>
      </c>
      <c r="N599" s="146">
        <v>6800</v>
      </c>
    </row>
    <row r="600" spans="1:14" ht="12.75" customHeight="1">
      <c r="A600" s="364">
        <v>16</v>
      </c>
      <c r="B600" s="146">
        <v>6675</v>
      </c>
      <c r="C600" s="146">
        <v>6675</v>
      </c>
      <c r="D600" s="146">
        <v>6755</v>
      </c>
      <c r="E600" s="146">
        <v>6800</v>
      </c>
      <c r="F600" s="146">
        <v>6800</v>
      </c>
      <c r="G600" s="146">
        <v>6800</v>
      </c>
      <c r="H600" s="146">
        <v>6800</v>
      </c>
      <c r="I600" s="146">
        <v>6800</v>
      </c>
      <c r="J600" s="146">
        <v>6800</v>
      </c>
      <c r="K600" s="146">
        <v>6800</v>
      </c>
      <c r="L600" s="146">
        <v>6800</v>
      </c>
      <c r="M600" s="146">
        <v>6800</v>
      </c>
      <c r="N600" s="146">
        <v>6800</v>
      </c>
    </row>
    <row r="601" spans="1:14" ht="12.75" customHeight="1">
      <c r="A601" s="364">
        <v>15</v>
      </c>
      <c r="B601" s="146">
        <v>6800</v>
      </c>
      <c r="C601" s="146">
        <v>6800</v>
      </c>
      <c r="D601" s="146">
        <v>6800</v>
      </c>
      <c r="E601" s="146">
        <v>6800</v>
      </c>
      <c r="F601" s="146">
        <v>6800</v>
      </c>
      <c r="G601" s="146">
        <v>6800</v>
      </c>
      <c r="H601" s="146">
        <v>6800</v>
      </c>
      <c r="I601" s="146">
        <v>6800</v>
      </c>
      <c r="J601" s="146">
        <v>6800</v>
      </c>
      <c r="K601" s="146">
        <v>6800</v>
      </c>
      <c r="L601" s="146">
        <v>6800</v>
      </c>
      <c r="M601" s="146">
        <v>6800</v>
      </c>
      <c r="N601" s="146">
        <v>6800</v>
      </c>
    </row>
    <row r="602" spans="1:14" ht="12.75" customHeight="1">
      <c r="A602" s="364">
        <v>14</v>
      </c>
      <c r="B602" s="146">
        <v>6800</v>
      </c>
      <c r="C602" s="146">
        <v>6800</v>
      </c>
      <c r="D602" s="146">
        <v>6800</v>
      </c>
      <c r="E602" s="146">
        <v>6800</v>
      </c>
      <c r="F602" s="146">
        <v>6800</v>
      </c>
      <c r="G602" s="146">
        <v>6800</v>
      </c>
      <c r="H602" s="146">
        <v>6800</v>
      </c>
      <c r="I602" s="146">
        <v>6800</v>
      </c>
      <c r="J602" s="146">
        <v>6800</v>
      </c>
      <c r="K602" s="146">
        <v>6800</v>
      </c>
      <c r="L602" s="146">
        <v>6800</v>
      </c>
      <c r="M602" s="146">
        <v>6800</v>
      </c>
      <c r="N602" s="146">
        <v>6800</v>
      </c>
    </row>
    <row r="603" spans="1:14" ht="12.75" customHeight="1">
      <c r="A603" s="364">
        <v>13</v>
      </c>
      <c r="B603" s="146">
        <v>6800</v>
      </c>
      <c r="C603" s="146">
        <v>6800</v>
      </c>
      <c r="D603" s="146">
        <v>6800</v>
      </c>
      <c r="E603" s="146">
        <v>6800</v>
      </c>
      <c r="F603" s="146">
        <v>6800</v>
      </c>
      <c r="G603" s="146">
        <v>6800</v>
      </c>
      <c r="H603" s="146">
        <v>6800</v>
      </c>
      <c r="I603" s="146">
        <v>6800</v>
      </c>
      <c r="J603" s="146">
        <v>6800</v>
      </c>
      <c r="K603" s="146">
        <v>6800</v>
      </c>
      <c r="L603" s="146">
        <v>6800</v>
      </c>
      <c r="M603" s="146">
        <v>6800</v>
      </c>
      <c r="N603" s="146">
        <v>6800</v>
      </c>
    </row>
    <row r="604" spans="1:14" ht="12.75" customHeight="1">
      <c r="A604" s="364">
        <v>12</v>
      </c>
      <c r="B604" s="146">
        <v>6800</v>
      </c>
      <c r="C604" s="146">
        <v>6800</v>
      </c>
      <c r="D604" s="146">
        <v>6800</v>
      </c>
      <c r="E604" s="146">
        <v>6800</v>
      </c>
      <c r="F604" s="146">
        <v>6800</v>
      </c>
      <c r="G604" s="146">
        <v>6800</v>
      </c>
      <c r="H604" s="146">
        <v>6800</v>
      </c>
      <c r="I604" s="146">
        <v>6800</v>
      </c>
      <c r="J604" s="146">
        <v>6800</v>
      </c>
      <c r="K604" s="146">
        <v>6800</v>
      </c>
      <c r="L604" s="146">
        <v>6800</v>
      </c>
      <c r="M604" s="146">
        <v>6800</v>
      </c>
      <c r="N604" s="146">
        <v>6800</v>
      </c>
    </row>
    <row r="605" spans="1:14" ht="12.75" customHeight="1">
      <c r="A605" s="364">
        <v>11</v>
      </c>
      <c r="B605" s="146">
        <v>6800</v>
      </c>
      <c r="C605" s="146">
        <v>6800</v>
      </c>
      <c r="D605" s="146">
        <v>6800</v>
      </c>
      <c r="E605" s="146">
        <v>6800</v>
      </c>
      <c r="F605" s="146">
        <v>6800</v>
      </c>
      <c r="G605" s="146">
        <v>6800</v>
      </c>
      <c r="H605" s="146">
        <v>6800</v>
      </c>
      <c r="I605" s="146">
        <v>6800</v>
      </c>
      <c r="J605" s="146">
        <v>6800</v>
      </c>
      <c r="K605" s="146">
        <v>6800</v>
      </c>
      <c r="L605" s="146">
        <v>6800</v>
      </c>
      <c r="M605" s="146">
        <v>6800</v>
      </c>
      <c r="N605" s="146">
        <v>6800</v>
      </c>
    </row>
    <row r="606" spans="1:14" ht="12.75" customHeight="1">
      <c r="A606" s="364">
        <v>10</v>
      </c>
      <c r="B606" s="146">
        <v>6800</v>
      </c>
      <c r="C606" s="146">
        <v>6800</v>
      </c>
      <c r="D606" s="146">
        <v>6800</v>
      </c>
      <c r="E606" s="146">
        <v>6800</v>
      </c>
      <c r="F606" s="146">
        <v>6800</v>
      </c>
      <c r="G606" s="146">
        <v>6800</v>
      </c>
      <c r="H606" s="146">
        <v>6800</v>
      </c>
      <c r="I606" s="146">
        <v>6800</v>
      </c>
      <c r="J606" s="146">
        <v>6800</v>
      </c>
      <c r="K606" s="146">
        <v>6800</v>
      </c>
      <c r="L606" s="146">
        <v>6800</v>
      </c>
      <c r="M606" s="146">
        <v>6800</v>
      </c>
      <c r="N606" s="146">
        <v>6800</v>
      </c>
    </row>
    <row r="607" spans="1:14" ht="12.75" customHeight="1">
      <c r="A607" s="364">
        <v>9</v>
      </c>
      <c r="B607" s="146">
        <v>6800</v>
      </c>
      <c r="C607" s="146">
        <v>6800</v>
      </c>
      <c r="D607" s="146">
        <v>6800</v>
      </c>
      <c r="E607" s="146">
        <v>6800</v>
      </c>
      <c r="F607" s="146">
        <v>6800</v>
      </c>
      <c r="G607" s="146">
        <v>6800</v>
      </c>
      <c r="H607" s="146">
        <v>6800</v>
      </c>
      <c r="I607" s="146">
        <v>6800</v>
      </c>
      <c r="J607" s="146">
        <v>6800</v>
      </c>
      <c r="K607" s="146">
        <v>6800</v>
      </c>
      <c r="L607" s="146">
        <v>6800</v>
      </c>
      <c r="M607" s="146">
        <v>6800</v>
      </c>
      <c r="N607" s="146">
        <v>6800</v>
      </c>
    </row>
    <row r="608" spans="1:14" ht="12.75" customHeight="1">
      <c r="A608" s="364">
        <v>8</v>
      </c>
      <c r="B608" s="146">
        <v>6800</v>
      </c>
      <c r="C608" s="146">
        <v>6800</v>
      </c>
      <c r="D608" s="146">
        <v>6800</v>
      </c>
      <c r="E608" s="146">
        <v>6800</v>
      </c>
      <c r="F608" s="146">
        <v>6800</v>
      </c>
      <c r="G608" s="146">
        <v>6800</v>
      </c>
      <c r="H608" s="146">
        <v>6800</v>
      </c>
      <c r="I608" s="146">
        <v>6800</v>
      </c>
      <c r="J608" s="146">
        <v>6800</v>
      </c>
      <c r="K608" s="146">
        <v>6800</v>
      </c>
      <c r="L608" s="146">
        <v>6800</v>
      </c>
      <c r="M608" s="146">
        <v>6800</v>
      </c>
      <c r="N608" s="146">
        <v>6800</v>
      </c>
    </row>
    <row r="609" spans="1:14" ht="12.75" customHeight="1">
      <c r="A609" s="364">
        <v>7</v>
      </c>
      <c r="B609" s="146">
        <v>6800</v>
      </c>
      <c r="C609" s="146">
        <v>6800</v>
      </c>
      <c r="D609" s="146">
        <v>6800</v>
      </c>
      <c r="E609" s="146">
        <v>6800</v>
      </c>
      <c r="F609" s="146">
        <v>6800</v>
      </c>
      <c r="G609" s="146">
        <v>6800</v>
      </c>
      <c r="H609" s="146">
        <v>6800</v>
      </c>
      <c r="I609" s="146">
        <v>6800</v>
      </c>
      <c r="J609" s="146">
        <v>6800</v>
      </c>
      <c r="K609" s="146">
        <v>6800</v>
      </c>
      <c r="L609" s="146">
        <v>6800</v>
      </c>
      <c r="M609" s="146">
        <v>6800</v>
      </c>
      <c r="N609" s="146">
        <v>6800</v>
      </c>
    </row>
    <row r="610" spans="1:14" ht="12.75" customHeight="1">
      <c r="A610" s="364">
        <v>6</v>
      </c>
      <c r="B610" s="146">
        <v>6800</v>
      </c>
      <c r="C610" s="146">
        <v>6800</v>
      </c>
      <c r="D610" s="146">
        <v>6800</v>
      </c>
      <c r="E610" s="146">
        <v>6800</v>
      </c>
      <c r="F610" s="146">
        <v>6800</v>
      </c>
      <c r="G610" s="146">
        <v>6800</v>
      </c>
      <c r="H610" s="146">
        <v>6800</v>
      </c>
      <c r="I610" s="146">
        <v>6800</v>
      </c>
      <c r="J610" s="146">
        <v>6800</v>
      </c>
      <c r="K610" s="146">
        <v>6800</v>
      </c>
      <c r="L610" s="146">
        <v>6800</v>
      </c>
      <c r="M610" s="146">
        <v>6800</v>
      </c>
      <c r="N610" s="146">
        <v>6800</v>
      </c>
    </row>
    <row r="611" spans="1:14" ht="12.75" customHeight="1">
      <c r="A611" s="364">
        <v>5</v>
      </c>
      <c r="B611" s="146">
        <v>6800</v>
      </c>
      <c r="C611" s="146">
        <v>6800</v>
      </c>
      <c r="D611" s="146">
        <v>6800</v>
      </c>
      <c r="E611" s="146">
        <v>6800</v>
      </c>
      <c r="F611" s="146">
        <v>6800</v>
      </c>
      <c r="G611" s="146">
        <v>6800</v>
      </c>
      <c r="H611" s="146">
        <v>6800</v>
      </c>
      <c r="I611" s="146">
        <v>6800</v>
      </c>
      <c r="J611" s="146">
        <v>6800</v>
      </c>
      <c r="K611" s="146">
        <v>6800</v>
      </c>
      <c r="L611" s="146">
        <v>6800</v>
      </c>
      <c r="M611" s="146">
        <v>6800</v>
      </c>
      <c r="N611" s="146">
        <v>6800</v>
      </c>
    </row>
    <row r="612" spans="1:14" ht="12.75" customHeight="1">
      <c r="A612" s="364">
        <v>4</v>
      </c>
      <c r="B612" s="146">
        <v>6800</v>
      </c>
      <c r="C612" s="146">
        <v>6800</v>
      </c>
      <c r="D612" s="146">
        <v>6800</v>
      </c>
      <c r="E612" s="146">
        <v>6800</v>
      </c>
      <c r="F612" s="146">
        <v>6800</v>
      </c>
      <c r="G612" s="146">
        <v>6800</v>
      </c>
      <c r="H612" s="146">
        <v>6800</v>
      </c>
      <c r="I612" s="146">
        <v>6800</v>
      </c>
      <c r="J612" s="146">
        <v>6800</v>
      </c>
      <c r="K612" s="146">
        <v>6800</v>
      </c>
      <c r="L612" s="146">
        <v>6800</v>
      </c>
      <c r="M612" s="146">
        <v>6800</v>
      </c>
      <c r="N612" s="146">
        <v>6800</v>
      </c>
    </row>
    <row r="613" spans="1:14" ht="12.75" customHeight="1">
      <c r="A613" s="364">
        <v>3</v>
      </c>
      <c r="B613" s="146">
        <v>6800</v>
      </c>
      <c r="C613" s="146">
        <v>6800</v>
      </c>
      <c r="D613" s="146">
        <v>6800</v>
      </c>
      <c r="E613" s="146">
        <v>6800</v>
      </c>
      <c r="F613" s="146">
        <v>6800</v>
      </c>
      <c r="G613" s="146">
        <v>6800</v>
      </c>
      <c r="H613" s="146">
        <v>6800</v>
      </c>
      <c r="I613" s="146">
        <v>6800</v>
      </c>
      <c r="J613" s="146">
        <v>6800</v>
      </c>
      <c r="K613" s="146">
        <v>6800</v>
      </c>
      <c r="L613" s="146">
        <v>6800</v>
      </c>
      <c r="M613" s="146">
        <v>6800</v>
      </c>
      <c r="N613" s="146">
        <v>6800</v>
      </c>
    </row>
    <row r="614" spans="1:14" ht="12.75" customHeight="1">
      <c r="A614" s="364">
        <v>2</v>
      </c>
      <c r="B614" s="146">
        <v>6800</v>
      </c>
      <c r="C614" s="146">
        <v>6800</v>
      </c>
      <c r="D614" s="146">
        <v>6800</v>
      </c>
      <c r="E614" s="146">
        <v>6800</v>
      </c>
      <c r="F614" s="146">
        <v>6800</v>
      </c>
      <c r="G614" s="146">
        <v>6800</v>
      </c>
      <c r="H614" s="146">
        <v>6800</v>
      </c>
      <c r="I614" s="146">
        <v>6800</v>
      </c>
      <c r="J614" s="146">
        <v>6800</v>
      </c>
      <c r="K614" s="146">
        <v>6800</v>
      </c>
      <c r="L614" s="146">
        <v>6800</v>
      </c>
      <c r="M614" s="146">
        <v>6800</v>
      </c>
      <c r="N614" s="146">
        <v>6800</v>
      </c>
    </row>
    <row r="615" spans="1:14" ht="12.75" customHeight="1">
      <c r="A615" s="364">
        <v>1</v>
      </c>
      <c r="B615" s="146">
        <v>6800</v>
      </c>
      <c r="C615" s="146">
        <v>6800</v>
      </c>
      <c r="D615" s="146">
        <v>6800</v>
      </c>
      <c r="E615" s="146">
        <v>6800</v>
      </c>
      <c r="F615" s="146">
        <v>6800</v>
      </c>
      <c r="G615" s="146">
        <v>6800</v>
      </c>
      <c r="H615" s="146">
        <v>6800</v>
      </c>
      <c r="I615" s="146">
        <v>6800</v>
      </c>
      <c r="J615" s="146">
        <v>6800</v>
      </c>
      <c r="K615" s="146">
        <v>6800</v>
      </c>
      <c r="L615" s="146">
        <v>6800</v>
      </c>
      <c r="M615" s="146">
        <v>6800</v>
      </c>
      <c r="N615" s="146">
        <v>6800</v>
      </c>
    </row>
    <row r="616" spans="1:14" ht="12.75" customHeight="1">
      <c r="A616" s="364">
        <v>0</v>
      </c>
      <c r="B616" s="146">
        <v>6800</v>
      </c>
      <c r="C616" s="146">
        <v>6800</v>
      </c>
      <c r="D616" s="146">
        <v>6800</v>
      </c>
      <c r="E616" s="146">
        <v>6800</v>
      </c>
      <c r="F616" s="146">
        <v>6800</v>
      </c>
      <c r="G616" s="146">
        <v>6800</v>
      </c>
      <c r="H616" s="146">
        <v>6800</v>
      </c>
      <c r="I616" s="146">
        <v>6800</v>
      </c>
      <c r="J616" s="146">
        <v>6800</v>
      </c>
      <c r="K616" s="146">
        <v>6800</v>
      </c>
      <c r="L616" s="146">
        <v>6800</v>
      </c>
      <c r="M616" s="146">
        <v>6800</v>
      </c>
      <c r="N616" s="146">
        <v>6800</v>
      </c>
    </row>
    <row r="617" spans="1:14" ht="12.75" customHeight="1">
      <c r="A617" s="364">
        <v>-1</v>
      </c>
      <c r="B617" s="146">
        <v>6800</v>
      </c>
      <c r="C617" s="146">
        <v>6800</v>
      </c>
      <c r="D617" s="146">
        <v>6800</v>
      </c>
      <c r="E617" s="146">
        <v>6800</v>
      </c>
      <c r="F617" s="146">
        <v>6800</v>
      </c>
      <c r="G617" s="146">
        <v>6800</v>
      </c>
      <c r="H617" s="146">
        <v>6800</v>
      </c>
      <c r="I617" s="146">
        <v>6800</v>
      </c>
      <c r="J617" s="146">
        <v>6800</v>
      </c>
      <c r="K617" s="146">
        <v>6800</v>
      </c>
      <c r="L617" s="146">
        <v>6800</v>
      </c>
      <c r="M617" s="146">
        <v>6800</v>
      </c>
      <c r="N617" s="146">
        <v>6800</v>
      </c>
    </row>
    <row r="618" spans="1:14" ht="12.75" customHeight="1">
      <c r="A618" s="364">
        <v>-2</v>
      </c>
      <c r="B618" s="146">
        <v>6800</v>
      </c>
      <c r="C618" s="146">
        <v>6800</v>
      </c>
      <c r="D618" s="146">
        <v>6800</v>
      </c>
      <c r="E618" s="146">
        <v>6800</v>
      </c>
      <c r="F618" s="146">
        <v>6800</v>
      </c>
      <c r="G618" s="146">
        <v>6800</v>
      </c>
      <c r="H618" s="146">
        <v>6800</v>
      </c>
      <c r="I618" s="146">
        <v>6800</v>
      </c>
      <c r="J618" s="146">
        <v>6800</v>
      </c>
      <c r="K618" s="146">
        <v>6800</v>
      </c>
      <c r="L618" s="146">
        <v>6800</v>
      </c>
      <c r="M618" s="146">
        <v>6800</v>
      </c>
      <c r="N618" s="146">
        <v>6800</v>
      </c>
    </row>
    <row r="619" spans="1:14" ht="12.75" customHeight="1">
      <c r="A619" s="364">
        <v>-3</v>
      </c>
      <c r="B619" s="146">
        <v>6800</v>
      </c>
      <c r="C619" s="146">
        <v>6800</v>
      </c>
      <c r="D619" s="146">
        <v>6800</v>
      </c>
      <c r="E619" s="146">
        <v>6800</v>
      </c>
      <c r="F619" s="146">
        <v>6800</v>
      </c>
      <c r="G619" s="146">
        <v>6800</v>
      </c>
      <c r="H619" s="146">
        <v>6800</v>
      </c>
      <c r="I619" s="146">
        <v>6800</v>
      </c>
      <c r="J619" s="146">
        <v>6800</v>
      </c>
      <c r="K619" s="146">
        <v>6800</v>
      </c>
      <c r="L619" s="146">
        <v>6800</v>
      </c>
      <c r="M619" s="146">
        <v>6800</v>
      </c>
      <c r="N619" s="146">
        <v>6800</v>
      </c>
    </row>
    <row r="620" spans="1:14" ht="12.75" customHeight="1">
      <c r="A620" s="364">
        <v>-4</v>
      </c>
      <c r="B620" s="146">
        <v>6800</v>
      </c>
      <c r="C620" s="146">
        <v>6800</v>
      </c>
      <c r="D620" s="146">
        <v>6800</v>
      </c>
      <c r="E620" s="146">
        <v>6800</v>
      </c>
      <c r="F620" s="146">
        <v>6800</v>
      </c>
      <c r="G620" s="146">
        <v>6800</v>
      </c>
      <c r="H620" s="146">
        <v>6800</v>
      </c>
      <c r="I620" s="146">
        <v>6800</v>
      </c>
      <c r="J620" s="146">
        <v>6800</v>
      </c>
      <c r="K620" s="146">
        <v>6800</v>
      </c>
      <c r="L620" s="146">
        <v>6800</v>
      </c>
      <c r="M620" s="146">
        <v>6800</v>
      </c>
      <c r="N620" s="146">
        <v>6800</v>
      </c>
    </row>
    <row r="621" spans="1:14" ht="12.75" customHeight="1">
      <c r="A621" s="364">
        <v>-5</v>
      </c>
      <c r="B621" s="146">
        <v>6800</v>
      </c>
      <c r="C621" s="146">
        <v>6800</v>
      </c>
      <c r="D621" s="146">
        <v>6800</v>
      </c>
      <c r="E621" s="146">
        <v>6800</v>
      </c>
      <c r="F621" s="146">
        <v>6800</v>
      </c>
      <c r="G621" s="146">
        <v>6800</v>
      </c>
      <c r="H621" s="146">
        <v>6800</v>
      </c>
      <c r="I621" s="146">
        <v>6800</v>
      </c>
      <c r="J621" s="146">
        <v>6800</v>
      </c>
      <c r="K621" s="146">
        <v>6800</v>
      </c>
      <c r="L621" s="146">
        <v>6800</v>
      </c>
      <c r="M621" s="146">
        <v>6800</v>
      </c>
      <c r="N621" s="146">
        <v>6800</v>
      </c>
    </row>
    <row r="622" spans="1:14" ht="12.75" customHeight="1">
      <c r="A622" s="364">
        <v>-6</v>
      </c>
      <c r="B622" s="146">
        <v>6800</v>
      </c>
      <c r="C622" s="146">
        <v>6800</v>
      </c>
      <c r="D622" s="146">
        <v>6800</v>
      </c>
      <c r="E622" s="146">
        <v>6800</v>
      </c>
      <c r="F622" s="146">
        <v>6800</v>
      </c>
      <c r="G622" s="146">
        <v>6800</v>
      </c>
      <c r="H622" s="146">
        <v>6800</v>
      </c>
      <c r="I622" s="146">
        <v>6800</v>
      </c>
      <c r="J622" s="146">
        <v>6800</v>
      </c>
      <c r="K622" s="146">
        <v>6800</v>
      </c>
      <c r="L622" s="146">
        <v>6800</v>
      </c>
      <c r="M622" s="146">
        <v>6800</v>
      </c>
      <c r="N622" s="146">
        <v>6800</v>
      </c>
    </row>
    <row r="623" spans="1:14" ht="12.75" customHeight="1">
      <c r="A623" s="364">
        <v>-7</v>
      </c>
      <c r="B623" s="146">
        <v>6800</v>
      </c>
      <c r="C623" s="146">
        <v>6800</v>
      </c>
      <c r="D623" s="146">
        <v>6800</v>
      </c>
      <c r="E623" s="146">
        <v>6800</v>
      </c>
      <c r="F623" s="146">
        <v>6800</v>
      </c>
      <c r="G623" s="146">
        <v>6800</v>
      </c>
      <c r="H623" s="146">
        <v>6800</v>
      </c>
      <c r="I623" s="146">
        <v>6800</v>
      </c>
      <c r="J623" s="146">
        <v>6800</v>
      </c>
      <c r="K623" s="146">
        <v>6800</v>
      </c>
      <c r="L623" s="146">
        <v>6800</v>
      </c>
      <c r="M623" s="146">
        <v>6800</v>
      </c>
      <c r="N623" s="146">
        <v>6800</v>
      </c>
    </row>
    <row r="624" spans="1:14" ht="12.75" customHeight="1">
      <c r="A624" s="364">
        <v>-8</v>
      </c>
      <c r="B624" s="146">
        <v>6800</v>
      </c>
      <c r="C624" s="146">
        <v>6800</v>
      </c>
      <c r="D624" s="146">
        <v>6800</v>
      </c>
      <c r="E624" s="146">
        <v>6800</v>
      </c>
      <c r="F624" s="146">
        <v>6800</v>
      </c>
      <c r="G624" s="146">
        <v>6800</v>
      </c>
      <c r="H624" s="146">
        <v>6800</v>
      </c>
      <c r="I624" s="146">
        <v>6800</v>
      </c>
      <c r="J624" s="146">
        <v>6800</v>
      </c>
      <c r="K624" s="146">
        <v>6800</v>
      </c>
      <c r="L624" s="146">
        <v>6800</v>
      </c>
      <c r="M624" s="146">
        <v>6800</v>
      </c>
      <c r="N624" s="146">
        <v>6800</v>
      </c>
    </row>
    <row r="625" spans="1:14" ht="12.75" customHeight="1">
      <c r="A625" s="364">
        <v>-9</v>
      </c>
      <c r="B625" s="146">
        <v>6800</v>
      </c>
      <c r="C625" s="146">
        <v>6800</v>
      </c>
      <c r="D625" s="146">
        <v>6800</v>
      </c>
      <c r="E625" s="146">
        <v>6800</v>
      </c>
      <c r="F625" s="146">
        <v>6800</v>
      </c>
      <c r="G625" s="146">
        <v>6800</v>
      </c>
      <c r="H625" s="146">
        <v>6800</v>
      </c>
      <c r="I625" s="146">
        <v>6800</v>
      </c>
      <c r="J625" s="146">
        <v>6800</v>
      </c>
      <c r="K625" s="146">
        <v>6800</v>
      </c>
      <c r="L625" s="146">
        <v>6800</v>
      </c>
      <c r="M625" s="146">
        <v>6800</v>
      </c>
      <c r="N625" s="146">
        <v>6800</v>
      </c>
    </row>
    <row r="626" spans="1:14" ht="12.75" customHeight="1">
      <c r="A626" s="364">
        <v>-10</v>
      </c>
      <c r="B626" s="146">
        <v>6800</v>
      </c>
      <c r="C626" s="146">
        <v>6800</v>
      </c>
      <c r="D626" s="146">
        <v>6800</v>
      </c>
      <c r="E626" s="146">
        <v>6800</v>
      </c>
      <c r="F626" s="146">
        <v>6800</v>
      </c>
      <c r="G626" s="146">
        <v>6800</v>
      </c>
      <c r="H626" s="146">
        <v>6800</v>
      </c>
      <c r="I626" s="146">
        <v>6800</v>
      </c>
      <c r="J626" s="146">
        <v>6800</v>
      </c>
      <c r="K626" s="146">
        <v>6800</v>
      </c>
      <c r="L626" s="146">
        <v>6800</v>
      </c>
      <c r="M626" s="146">
        <v>6800</v>
      </c>
      <c r="N626" s="146">
        <v>6800</v>
      </c>
    </row>
    <row r="627" spans="1:14" ht="12.75" customHeight="1">
      <c r="A627" s="364">
        <v>-11</v>
      </c>
      <c r="B627" s="146">
        <v>6800</v>
      </c>
      <c r="C627" s="146">
        <v>6800</v>
      </c>
      <c r="D627" s="146">
        <v>6800</v>
      </c>
      <c r="E627" s="146">
        <v>6800</v>
      </c>
      <c r="F627" s="146">
        <v>6800</v>
      </c>
      <c r="G627" s="146">
        <v>6800</v>
      </c>
      <c r="H627" s="146">
        <v>6800</v>
      </c>
      <c r="I627" s="146">
        <v>6800</v>
      </c>
      <c r="J627" s="146">
        <v>6800</v>
      </c>
      <c r="K627" s="146">
        <v>6800</v>
      </c>
      <c r="L627" s="146">
        <v>6800</v>
      </c>
      <c r="M627" s="146">
        <v>6800</v>
      </c>
      <c r="N627" s="146">
        <v>6800</v>
      </c>
    </row>
    <row r="628" spans="1:14" ht="12.75" customHeight="1">
      <c r="A628" s="364">
        <v>-12</v>
      </c>
      <c r="B628" s="146">
        <v>6800</v>
      </c>
      <c r="C628" s="146">
        <v>6800</v>
      </c>
      <c r="D628" s="146">
        <v>6800</v>
      </c>
      <c r="E628" s="146">
        <v>6800</v>
      </c>
      <c r="F628" s="146">
        <v>6800</v>
      </c>
      <c r="G628" s="146">
        <v>6800</v>
      </c>
      <c r="H628" s="146">
        <v>6800</v>
      </c>
      <c r="I628" s="146">
        <v>6800</v>
      </c>
      <c r="J628" s="146">
        <v>6800</v>
      </c>
      <c r="K628" s="146">
        <v>6800</v>
      </c>
      <c r="L628" s="146">
        <v>6800</v>
      </c>
      <c r="M628" s="146">
        <v>6800</v>
      </c>
      <c r="N628" s="146">
        <v>6800</v>
      </c>
    </row>
    <row r="629" spans="1:14" ht="12.75" customHeight="1">
      <c r="A629" s="364">
        <v>-13</v>
      </c>
      <c r="B629" s="146">
        <v>6800</v>
      </c>
      <c r="C629" s="146">
        <v>6800</v>
      </c>
      <c r="D629" s="146">
        <v>6800</v>
      </c>
      <c r="E629" s="146">
        <v>6800</v>
      </c>
      <c r="F629" s="146">
        <v>6800</v>
      </c>
      <c r="G629" s="146">
        <v>6800</v>
      </c>
      <c r="H629" s="146">
        <v>6800</v>
      </c>
      <c r="I629" s="146">
        <v>6800</v>
      </c>
      <c r="J629" s="146">
        <v>6800</v>
      </c>
      <c r="K629" s="146">
        <v>6800</v>
      </c>
      <c r="L629" s="146">
        <v>6800</v>
      </c>
      <c r="M629" s="146">
        <v>6800</v>
      </c>
      <c r="N629" s="146">
        <v>6800</v>
      </c>
    </row>
    <row r="630" spans="1:14" ht="12.75" customHeight="1">
      <c r="A630" s="364">
        <v>-14</v>
      </c>
      <c r="B630" s="146">
        <v>6800</v>
      </c>
      <c r="C630" s="146">
        <v>6800</v>
      </c>
      <c r="D630" s="146">
        <v>6800</v>
      </c>
      <c r="E630" s="146">
        <v>6800</v>
      </c>
      <c r="F630" s="146">
        <v>6800</v>
      </c>
      <c r="G630" s="146">
        <v>6800</v>
      </c>
      <c r="H630" s="146">
        <v>6800</v>
      </c>
      <c r="I630" s="146">
        <v>6800</v>
      </c>
      <c r="J630" s="146">
        <v>6800</v>
      </c>
      <c r="K630" s="146">
        <v>6800</v>
      </c>
      <c r="L630" s="146">
        <v>6800</v>
      </c>
      <c r="M630" s="146">
        <v>6800</v>
      </c>
      <c r="N630" s="146">
        <v>6800</v>
      </c>
    </row>
    <row r="631" spans="1:14" ht="12.75" customHeight="1">
      <c r="A631" s="364">
        <v>-15</v>
      </c>
      <c r="B631" s="146">
        <v>6800</v>
      </c>
      <c r="C631" s="146">
        <v>6800</v>
      </c>
      <c r="D631" s="146">
        <v>6800</v>
      </c>
      <c r="E631" s="146">
        <v>6800</v>
      </c>
      <c r="F631" s="146">
        <v>6800</v>
      </c>
      <c r="G631" s="146">
        <v>6800</v>
      </c>
      <c r="H631" s="146">
        <v>6800</v>
      </c>
      <c r="I631" s="146">
        <v>6800</v>
      </c>
      <c r="J631" s="146">
        <v>6800</v>
      </c>
      <c r="K631" s="146">
        <v>6800</v>
      </c>
      <c r="L631" s="146">
        <v>6800</v>
      </c>
      <c r="M631" s="146">
        <v>6800</v>
      </c>
      <c r="N631" s="146">
        <v>6800</v>
      </c>
    </row>
    <row r="632" spans="1:14" ht="12.75" customHeight="1">
      <c r="A632" s="364">
        <v>-16</v>
      </c>
      <c r="B632" s="146">
        <v>6800</v>
      </c>
      <c r="C632" s="146">
        <v>6800</v>
      </c>
      <c r="D632" s="146">
        <v>6800</v>
      </c>
      <c r="E632" s="146">
        <v>6800</v>
      </c>
      <c r="F632" s="146">
        <v>6800</v>
      </c>
      <c r="G632" s="146">
        <v>6800</v>
      </c>
      <c r="H632" s="146">
        <v>6800</v>
      </c>
      <c r="I632" s="146">
        <v>6800</v>
      </c>
      <c r="J632" s="146">
        <v>6800</v>
      </c>
      <c r="K632" s="146">
        <v>6800</v>
      </c>
      <c r="L632" s="146">
        <v>6800</v>
      </c>
      <c r="M632" s="146">
        <v>6800</v>
      </c>
      <c r="N632" s="146">
        <v>6800</v>
      </c>
    </row>
    <row r="633" spans="1:14" ht="12.75" customHeight="1">
      <c r="A633" s="364">
        <v>-17</v>
      </c>
      <c r="B633" s="146">
        <v>6800</v>
      </c>
      <c r="C633" s="146">
        <v>6800</v>
      </c>
      <c r="D633" s="146">
        <v>6800</v>
      </c>
      <c r="E633" s="146">
        <v>6800</v>
      </c>
      <c r="F633" s="146">
        <v>6800</v>
      </c>
      <c r="G633" s="146">
        <v>6800</v>
      </c>
      <c r="H633" s="146">
        <v>6800</v>
      </c>
      <c r="I633" s="146">
        <v>6800</v>
      </c>
      <c r="J633" s="146">
        <v>6800</v>
      </c>
      <c r="K633" s="146">
        <v>6800</v>
      </c>
      <c r="L633" s="146">
        <v>6800</v>
      </c>
      <c r="M633" s="146">
        <v>6800</v>
      </c>
      <c r="N633" s="146">
        <v>6800</v>
      </c>
    </row>
    <row r="634" spans="1:14" ht="12.75" customHeight="1">
      <c r="A634" s="364">
        <v>-18</v>
      </c>
      <c r="B634" s="146">
        <v>6800</v>
      </c>
      <c r="C634" s="146">
        <v>6800</v>
      </c>
      <c r="D634" s="146">
        <v>6800</v>
      </c>
      <c r="E634" s="146">
        <v>6800</v>
      </c>
      <c r="F634" s="146">
        <v>6800</v>
      </c>
      <c r="G634" s="146">
        <v>6800</v>
      </c>
      <c r="H634" s="146">
        <v>6800</v>
      </c>
      <c r="I634" s="146">
        <v>6800</v>
      </c>
      <c r="J634" s="146">
        <v>6800</v>
      </c>
      <c r="K634" s="146">
        <v>6800</v>
      </c>
      <c r="L634" s="146">
        <v>6800</v>
      </c>
      <c r="M634" s="146">
        <v>6800</v>
      </c>
      <c r="N634" s="146">
        <v>6800</v>
      </c>
    </row>
    <row r="635" spans="1:14" ht="12.75" customHeight="1">
      <c r="A635" s="364">
        <v>-19</v>
      </c>
      <c r="B635" s="146">
        <v>6800</v>
      </c>
      <c r="C635" s="146">
        <v>6800</v>
      </c>
      <c r="D635" s="146">
        <v>6800</v>
      </c>
      <c r="E635" s="146">
        <v>6800</v>
      </c>
      <c r="F635" s="146">
        <v>6800</v>
      </c>
      <c r="G635" s="146">
        <v>6800</v>
      </c>
      <c r="H635" s="146">
        <v>6800</v>
      </c>
      <c r="I635" s="146">
        <v>6800</v>
      </c>
      <c r="J635" s="146">
        <v>6800</v>
      </c>
      <c r="K635" s="146">
        <v>6800</v>
      </c>
      <c r="L635" s="146">
        <v>6800</v>
      </c>
      <c r="M635" s="146">
        <v>6800</v>
      </c>
      <c r="N635" s="146">
        <v>6800</v>
      </c>
    </row>
    <row r="636" spans="1:14" ht="12.75" customHeight="1">
      <c r="A636" s="364">
        <v>-20</v>
      </c>
      <c r="B636" s="146">
        <v>6800</v>
      </c>
      <c r="C636" s="146">
        <v>6800</v>
      </c>
      <c r="D636" s="146">
        <v>6800</v>
      </c>
      <c r="E636" s="146">
        <v>6800</v>
      </c>
      <c r="F636" s="146">
        <v>6800</v>
      </c>
      <c r="G636" s="146">
        <v>6800</v>
      </c>
      <c r="H636" s="146">
        <v>6800</v>
      </c>
      <c r="I636" s="146">
        <v>6800</v>
      </c>
      <c r="J636" s="146">
        <v>6800</v>
      </c>
      <c r="K636" s="146">
        <v>6800</v>
      </c>
      <c r="L636" s="146">
        <v>6800</v>
      </c>
      <c r="M636" s="146">
        <v>6800</v>
      </c>
      <c r="N636" s="146">
        <v>6800</v>
      </c>
    </row>
    <row r="637" spans="1:14" ht="12.75" customHeight="1">
      <c r="A637" s="364">
        <v>-21</v>
      </c>
      <c r="B637" s="146">
        <v>6800</v>
      </c>
      <c r="C637" s="146">
        <v>6800</v>
      </c>
      <c r="D637" s="146">
        <v>6800</v>
      </c>
      <c r="E637" s="146">
        <v>6800</v>
      </c>
      <c r="F637" s="146">
        <v>6800</v>
      </c>
      <c r="G637" s="146">
        <v>6800</v>
      </c>
      <c r="H637" s="146">
        <v>6800</v>
      </c>
      <c r="I637" s="146">
        <v>6800</v>
      </c>
      <c r="J637" s="146">
        <v>6800</v>
      </c>
      <c r="K637" s="146">
        <v>6800</v>
      </c>
      <c r="L637" s="146">
        <v>6800</v>
      </c>
      <c r="M637" s="146">
        <v>6800</v>
      </c>
      <c r="N637" s="146">
        <v>6800</v>
      </c>
    </row>
    <row r="638" spans="1:14" ht="12.75" customHeight="1">
      <c r="A638" s="364">
        <v>-22</v>
      </c>
      <c r="B638" s="146">
        <v>6800</v>
      </c>
      <c r="C638" s="146">
        <v>6800</v>
      </c>
      <c r="D638" s="146">
        <v>6800</v>
      </c>
      <c r="E638" s="146">
        <v>6800</v>
      </c>
      <c r="F638" s="146">
        <v>6800</v>
      </c>
      <c r="G638" s="146">
        <v>6800</v>
      </c>
      <c r="H638" s="146">
        <v>6800</v>
      </c>
      <c r="I638" s="146">
        <v>6800</v>
      </c>
      <c r="J638" s="146">
        <v>6800</v>
      </c>
      <c r="K638" s="146">
        <v>6800</v>
      </c>
      <c r="L638" s="146">
        <v>6800</v>
      </c>
      <c r="M638" s="146">
        <v>6800</v>
      </c>
      <c r="N638" s="146">
        <v>6800</v>
      </c>
    </row>
    <row r="639" spans="1:14" ht="12.75" customHeight="1">
      <c r="A639" s="364">
        <v>-23</v>
      </c>
      <c r="B639" s="146">
        <v>6800</v>
      </c>
      <c r="C639" s="146">
        <v>6800</v>
      </c>
      <c r="D639" s="146">
        <v>6800</v>
      </c>
      <c r="E639" s="146">
        <v>6800</v>
      </c>
      <c r="F639" s="146">
        <v>6800</v>
      </c>
      <c r="G639" s="146">
        <v>6800</v>
      </c>
      <c r="H639" s="146">
        <v>6800</v>
      </c>
      <c r="I639" s="146">
        <v>6800</v>
      </c>
      <c r="J639" s="146">
        <v>6800</v>
      </c>
      <c r="K639" s="146">
        <v>6800</v>
      </c>
      <c r="L639" s="146">
        <v>6800</v>
      </c>
      <c r="M639" s="146">
        <v>6800</v>
      </c>
      <c r="N639" s="146">
        <v>6800</v>
      </c>
    </row>
    <row r="640" spans="1:14" ht="12.75" customHeight="1">
      <c r="A640" s="364">
        <v>-24</v>
      </c>
      <c r="B640" s="146">
        <v>6800</v>
      </c>
      <c r="C640" s="146">
        <v>6800</v>
      </c>
      <c r="D640" s="146">
        <v>6800</v>
      </c>
      <c r="E640" s="146">
        <v>6800</v>
      </c>
      <c r="F640" s="146">
        <v>6800</v>
      </c>
      <c r="G640" s="146">
        <v>6800</v>
      </c>
      <c r="H640" s="146">
        <v>6800</v>
      </c>
      <c r="I640" s="146">
        <v>6800</v>
      </c>
      <c r="J640" s="146">
        <v>6800</v>
      </c>
      <c r="K640" s="146">
        <v>6800</v>
      </c>
      <c r="L640" s="146">
        <v>6800</v>
      </c>
      <c r="M640" s="146">
        <v>6800</v>
      </c>
      <c r="N640" s="146">
        <v>6800</v>
      </c>
    </row>
    <row r="641" spans="1:14" ht="12.75" customHeight="1">
      <c r="A641" s="364">
        <v>-25</v>
      </c>
      <c r="B641" s="146">
        <v>6800</v>
      </c>
      <c r="C641" s="146">
        <v>6800</v>
      </c>
      <c r="D641" s="146">
        <v>6800</v>
      </c>
      <c r="E641" s="146">
        <v>6800</v>
      </c>
      <c r="F641" s="146">
        <v>6800</v>
      </c>
      <c r="G641" s="146">
        <v>6800</v>
      </c>
      <c r="H641" s="146">
        <v>6800</v>
      </c>
      <c r="I641" s="146">
        <v>6800</v>
      </c>
      <c r="J641" s="146">
        <v>6800</v>
      </c>
      <c r="K641" s="146">
        <v>6800</v>
      </c>
      <c r="L641" s="146">
        <v>6800</v>
      </c>
      <c r="M641" s="146">
        <v>6800</v>
      </c>
      <c r="N641" s="146">
        <v>6800</v>
      </c>
    </row>
    <row r="642" spans="1:14" ht="12.75" customHeight="1">
      <c r="A642" s="364">
        <v>-26</v>
      </c>
      <c r="B642" s="146">
        <v>6800</v>
      </c>
      <c r="C642" s="146">
        <v>6800</v>
      </c>
      <c r="D642" s="146">
        <v>6800</v>
      </c>
      <c r="E642" s="146">
        <v>6800</v>
      </c>
      <c r="F642" s="146">
        <v>6800</v>
      </c>
      <c r="G642" s="146">
        <v>6800</v>
      </c>
      <c r="H642" s="146">
        <v>6800</v>
      </c>
      <c r="I642" s="146">
        <v>6800</v>
      </c>
      <c r="J642" s="146">
        <v>6800</v>
      </c>
      <c r="K642" s="146">
        <v>6800</v>
      </c>
      <c r="L642" s="146">
        <v>6800</v>
      </c>
      <c r="M642" s="146">
        <v>6800</v>
      </c>
      <c r="N642" s="146">
        <v>6800</v>
      </c>
    </row>
    <row r="643" spans="1:14" ht="12.75" customHeight="1">
      <c r="A643" s="364">
        <v>-27</v>
      </c>
      <c r="B643" s="146">
        <v>6800</v>
      </c>
      <c r="C643" s="146">
        <v>6800</v>
      </c>
      <c r="D643" s="146">
        <v>6800</v>
      </c>
      <c r="E643" s="146">
        <v>6800</v>
      </c>
      <c r="F643" s="146">
        <v>6800</v>
      </c>
      <c r="G643" s="146">
        <v>6800</v>
      </c>
      <c r="H643" s="146">
        <v>6800</v>
      </c>
      <c r="I643" s="146">
        <v>6800</v>
      </c>
      <c r="J643" s="146">
        <v>6800</v>
      </c>
      <c r="K643" s="146">
        <v>6800</v>
      </c>
      <c r="L643" s="146">
        <v>6800</v>
      </c>
      <c r="M643" s="146">
        <v>6800</v>
      </c>
      <c r="N643" s="146">
        <v>6800</v>
      </c>
    </row>
    <row r="644" spans="1:14" ht="12.75" customHeight="1">
      <c r="A644" s="364">
        <v>-28</v>
      </c>
      <c r="B644" s="146">
        <v>6800</v>
      </c>
      <c r="C644" s="146">
        <v>6800</v>
      </c>
      <c r="D644" s="146">
        <v>6800</v>
      </c>
      <c r="E644" s="146">
        <v>6800</v>
      </c>
      <c r="F644" s="146">
        <v>6800</v>
      </c>
      <c r="G644" s="146">
        <v>6800</v>
      </c>
      <c r="H644" s="146">
        <v>6800</v>
      </c>
      <c r="I644" s="146">
        <v>6800</v>
      </c>
      <c r="J644" s="146">
        <v>6800</v>
      </c>
      <c r="K644" s="146">
        <v>6800</v>
      </c>
      <c r="L644" s="146">
        <v>6800</v>
      </c>
      <c r="M644" s="146">
        <v>6800</v>
      </c>
      <c r="N644" s="146">
        <v>6800</v>
      </c>
    </row>
    <row r="645" spans="1:14" ht="12.75" customHeight="1">
      <c r="A645" s="364">
        <v>-29</v>
      </c>
      <c r="B645" s="146">
        <v>6800</v>
      </c>
      <c r="C645" s="146">
        <v>6800</v>
      </c>
      <c r="D645" s="146">
        <v>6800</v>
      </c>
      <c r="E645" s="146">
        <v>6800</v>
      </c>
      <c r="F645" s="146">
        <v>6800</v>
      </c>
      <c r="G645" s="146">
        <v>6800</v>
      </c>
      <c r="H645" s="146">
        <v>6800</v>
      </c>
      <c r="I645" s="146">
        <v>6800</v>
      </c>
      <c r="J645" s="146">
        <v>6800</v>
      </c>
      <c r="K645" s="146">
        <v>6800</v>
      </c>
      <c r="L645" s="146">
        <v>6800</v>
      </c>
      <c r="M645" s="146">
        <v>6800</v>
      </c>
      <c r="N645" s="146">
        <v>6800</v>
      </c>
    </row>
    <row r="646" spans="1:14" ht="12.75" customHeight="1">
      <c r="A646" s="364">
        <v>-30</v>
      </c>
      <c r="B646" s="146">
        <v>6800</v>
      </c>
      <c r="C646" s="146">
        <v>6800</v>
      </c>
      <c r="D646" s="146">
        <v>6800</v>
      </c>
      <c r="E646" s="146">
        <v>6800</v>
      </c>
      <c r="F646" s="146">
        <v>6800</v>
      </c>
      <c r="G646" s="146">
        <v>6800</v>
      </c>
      <c r="H646" s="146">
        <v>6800</v>
      </c>
      <c r="I646" s="146">
        <v>6800</v>
      </c>
      <c r="J646" s="146">
        <v>6800</v>
      </c>
      <c r="K646" s="146">
        <v>6800</v>
      </c>
      <c r="L646" s="146">
        <v>6800</v>
      </c>
      <c r="M646" s="146">
        <v>6800</v>
      </c>
      <c r="N646" s="146">
        <v>6800</v>
      </c>
    </row>
    <row r="647" spans="1:14" ht="12.75" customHeight="1">
      <c r="A647" s="364">
        <v>-31</v>
      </c>
      <c r="B647" s="146">
        <v>6800</v>
      </c>
      <c r="C647" s="146">
        <v>6800</v>
      </c>
      <c r="D647" s="146">
        <v>6800</v>
      </c>
      <c r="E647" s="146">
        <v>6800</v>
      </c>
      <c r="F647" s="146">
        <v>6800</v>
      </c>
      <c r="G647" s="146">
        <v>6800</v>
      </c>
      <c r="H647" s="146">
        <v>6800</v>
      </c>
      <c r="I647" s="146">
        <v>6800</v>
      </c>
      <c r="J647" s="146">
        <v>6800</v>
      </c>
      <c r="K647" s="146">
        <v>6800</v>
      </c>
      <c r="L647" s="146">
        <v>6800</v>
      </c>
      <c r="M647" s="146">
        <v>6800</v>
      </c>
      <c r="N647" s="146">
        <v>6800</v>
      </c>
    </row>
    <row r="648" spans="1:14" ht="12.75" customHeight="1">
      <c r="A648" s="364">
        <v>-32</v>
      </c>
      <c r="B648" s="146">
        <v>6800</v>
      </c>
      <c r="C648" s="146">
        <v>6800</v>
      </c>
      <c r="D648" s="146">
        <v>6800</v>
      </c>
      <c r="E648" s="146">
        <v>6800</v>
      </c>
      <c r="F648" s="146">
        <v>6800</v>
      </c>
      <c r="G648" s="146">
        <v>6800</v>
      </c>
      <c r="H648" s="146">
        <v>6800</v>
      </c>
      <c r="I648" s="146">
        <v>6800</v>
      </c>
      <c r="J648" s="146">
        <v>6800</v>
      </c>
      <c r="K648" s="146">
        <v>6800</v>
      </c>
      <c r="L648" s="146">
        <v>6800</v>
      </c>
      <c r="M648" s="146">
        <v>6800</v>
      </c>
      <c r="N648" s="146">
        <v>6800</v>
      </c>
    </row>
    <row r="649" spans="1:14" ht="12.75" customHeight="1">
      <c r="A649" s="364">
        <v>-33</v>
      </c>
      <c r="B649" s="146">
        <v>6800</v>
      </c>
      <c r="C649" s="146">
        <v>6800</v>
      </c>
      <c r="D649" s="146">
        <v>6800</v>
      </c>
      <c r="E649" s="146">
        <v>6800</v>
      </c>
      <c r="F649" s="146">
        <v>6800</v>
      </c>
      <c r="G649" s="146">
        <v>6800</v>
      </c>
      <c r="H649" s="146">
        <v>6800</v>
      </c>
      <c r="I649" s="146">
        <v>6800</v>
      </c>
      <c r="J649" s="146">
        <v>6800</v>
      </c>
      <c r="K649" s="146">
        <v>6800</v>
      </c>
      <c r="L649" s="146">
        <v>6800</v>
      </c>
      <c r="M649" s="146">
        <v>6800</v>
      </c>
      <c r="N649" s="146">
        <v>6800</v>
      </c>
    </row>
    <row r="650" spans="1:14" ht="12.75" customHeight="1">
      <c r="A650" s="364">
        <v>-34</v>
      </c>
      <c r="B650" s="146">
        <v>6800</v>
      </c>
      <c r="C650" s="146">
        <v>6800</v>
      </c>
      <c r="D650" s="146">
        <v>6800</v>
      </c>
      <c r="E650" s="146">
        <v>6800</v>
      </c>
      <c r="F650" s="146">
        <v>6800</v>
      </c>
      <c r="G650" s="146">
        <v>6800</v>
      </c>
      <c r="H650" s="146">
        <v>6800</v>
      </c>
      <c r="I650" s="146">
        <v>6800</v>
      </c>
      <c r="J650" s="146">
        <v>6800</v>
      </c>
      <c r="K650" s="146">
        <v>6800</v>
      </c>
      <c r="L650" s="146">
        <v>6800</v>
      </c>
      <c r="M650" s="146">
        <v>6800</v>
      </c>
      <c r="N650" s="146">
        <v>6800</v>
      </c>
    </row>
    <row r="651" spans="1:14" ht="12.75" customHeight="1">
      <c r="A651" s="364">
        <v>-35</v>
      </c>
      <c r="B651" s="146">
        <v>6800</v>
      </c>
      <c r="C651" s="146">
        <v>6800</v>
      </c>
      <c r="D651" s="146">
        <v>6800</v>
      </c>
      <c r="E651" s="146">
        <v>6800</v>
      </c>
      <c r="F651" s="146">
        <v>6800</v>
      </c>
      <c r="G651" s="146">
        <v>6800</v>
      </c>
      <c r="H651" s="146">
        <v>6800</v>
      </c>
      <c r="I651" s="146">
        <v>6800</v>
      </c>
      <c r="J651" s="146">
        <v>6800</v>
      </c>
      <c r="K651" s="146">
        <v>6800</v>
      </c>
      <c r="L651" s="146">
        <v>6800</v>
      </c>
      <c r="M651" s="146">
        <v>6800</v>
      </c>
      <c r="N651" s="146">
        <v>6800</v>
      </c>
    </row>
    <row r="652" spans="1:14" ht="12.75" customHeight="1">
      <c r="A652" s="364">
        <v>-36</v>
      </c>
      <c r="B652" s="146">
        <v>6800</v>
      </c>
      <c r="C652" s="146">
        <v>6800</v>
      </c>
      <c r="D652" s="146">
        <v>6800</v>
      </c>
      <c r="E652" s="146">
        <v>6800</v>
      </c>
      <c r="F652" s="146">
        <v>6800</v>
      </c>
      <c r="G652" s="146">
        <v>6800</v>
      </c>
      <c r="H652" s="146">
        <v>6800</v>
      </c>
      <c r="I652" s="146">
        <v>6800</v>
      </c>
      <c r="J652" s="146">
        <v>6800</v>
      </c>
      <c r="K652" s="146">
        <v>6800</v>
      </c>
      <c r="L652" s="146">
        <v>6800</v>
      </c>
      <c r="M652" s="146">
        <v>6800</v>
      </c>
      <c r="N652" s="146">
        <v>6800</v>
      </c>
    </row>
    <row r="653" spans="1:14" ht="12.75" customHeight="1">
      <c r="A653" s="364">
        <v>-37</v>
      </c>
      <c r="B653" s="146">
        <v>6800</v>
      </c>
      <c r="C653" s="146">
        <v>6800</v>
      </c>
      <c r="D653" s="146">
        <v>6800</v>
      </c>
      <c r="E653" s="146">
        <v>6800</v>
      </c>
      <c r="F653" s="146">
        <v>6800</v>
      </c>
      <c r="G653" s="146">
        <v>6800</v>
      </c>
      <c r="H653" s="146">
        <v>6800</v>
      </c>
      <c r="I653" s="146">
        <v>6800</v>
      </c>
      <c r="J653" s="146">
        <v>6800</v>
      </c>
      <c r="K653" s="146">
        <v>6800</v>
      </c>
      <c r="L653" s="146">
        <v>6800</v>
      </c>
      <c r="M653" s="146">
        <v>6800</v>
      </c>
      <c r="N653" s="146">
        <v>6800</v>
      </c>
    </row>
    <row r="654" spans="1:14" ht="12.75" customHeight="1">
      <c r="A654" s="364">
        <v>-38</v>
      </c>
      <c r="B654" s="146">
        <v>6800</v>
      </c>
      <c r="C654" s="146">
        <v>6800</v>
      </c>
      <c r="D654" s="146">
        <v>6800</v>
      </c>
      <c r="E654" s="146">
        <v>6800</v>
      </c>
      <c r="F654" s="146">
        <v>6800</v>
      </c>
      <c r="G654" s="146">
        <v>6800</v>
      </c>
      <c r="H654" s="146">
        <v>6800</v>
      </c>
      <c r="I654" s="146">
        <v>6800</v>
      </c>
      <c r="J654" s="146">
        <v>6800</v>
      </c>
      <c r="K654" s="146">
        <v>6800</v>
      </c>
      <c r="L654" s="146">
        <v>6800</v>
      </c>
      <c r="M654" s="146">
        <v>6800</v>
      </c>
      <c r="N654" s="146">
        <v>6800</v>
      </c>
    </row>
    <row r="655" spans="1:14" ht="12.75" customHeight="1">
      <c r="A655" s="364">
        <v>-39</v>
      </c>
      <c r="B655" s="146">
        <v>6800</v>
      </c>
      <c r="C655" s="146">
        <v>6800</v>
      </c>
      <c r="D655" s="146">
        <v>6800</v>
      </c>
      <c r="E655" s="146">
        <v>6800</v>
      </c>
      <c r="F655" s="146">
        <v>6800</v>
      </c>
      <c r="G655" s="146">
        <v>6800</v>
      </c>
      <c r="H655" s="146">
        <v>6800</v>
      </c>
      <c r="I655" s="146">
        <v>6800</v>
      </c>
      <c r="J655" s="146">
        <v>6800</v>
      </c>
      <c r="K655" s="146">
        <v>6800</v>
      </c>
      <c r="L655" s="146">
        <v>6800</v>
      </c>
      <c r="M655" s="146">
        <v>6800</v>
      </c>
      <c r="N655" s="146">
        <v>6800</v>
      </c>
    </row>
    <row r="656" spans="1:14" ht="12.75" customHeight="1">
      <c r="A656" s="364">
        <v>-40</v>
      </c>
      <c r="B656" s="146">
        <v>6800</v>
      </c>
      <c r="C656" s="146">
        <v>6800</v>
      </c>
      <c r="D656" s="146">
        <v>6800</v>
      </c>
      <c r="E656" s="146">
        <v>6800</v>
      </c>
      <c r="F656" s="146">
        <v>6800</v>
      </c>
      <c r="G656" s="146">
        <v>6800</v>
      </c>
      <c r="H656" s="146">
        <v>6800</v>
      </c>
      <c r="I656" s="146">
        <v>6800</v>
      </c>
      <c r="J656" s="146">
        <v>6800</v>
      </c>
      <c r="K656" s="146">
        <v>6800</v>
      </c>
      <c r="L656" s="146">
        <v>6800</v>
      </c>
      <c r="M656" s="146">
        <v>6800</v>
      </c>
      <c r="N656" s="146">
        <v>6800</v>
      </c>
    </row>
    <row r="657" spans="1:14" ht="12.75" customHeight="1">
      <c r="A657" s="366" t="s">
        <v>358</v>
      </c>
      <c r="B657" s="366"/>
      <c r="C657" s="366" t="s">
        <v>361</v>
      </c>
      <c r="M657" s="9"/>
    </row>
    <row r="658" spans="1:14" ht="12.75" customHeight="1">
      <c r="A658" s="570" t="s">
        <v>296</v>
      </c>
      <c r="B658" s="570">
        <v>0</v>
      </c>
      <c r="C658" s="570">
        <v>35</v>
      </c>
      <c r="D658" s="570">
        <v>45</v>
      </c>
      <c r="E658" s="570">
        <v>55</v>
      </c>
      <c r="F658" s="570">
        <v>65</v>
      </c>
      <c r="G658" s="570">
        <v>75</v>
      </c>
      <c r="H658" s="570">
        <v>85</v>
      </c>
      <c r="I658" s="570">
        <v>95</v>
      </c>
      <c r="J658" s="570">
        <v>105</v>
      </c>
      <c r="K658" s="570">
        <v>115</v>
      </c>
      <c r="L658" s="570">
        <v>125</v>
      </c>
      <c r="M658" s="570">
        <v>135</v>
      </c>
      <c r="N658" s="570">
        <v>150</v>
      </c>
    </row>
    <row r="659" spans="1:14" ht="12.75" customHeight="1">
      <c r="A659" s="364">
        <v>50</v>
      </c>
      <c r="B659" s="146">
        <v>6100</v>
      </c>
      <c r="C659" s="146">
        <v>6100</v>
      </c>
      <c r="D659" s="146">
        <v>6150</v>
      </c>
      <c r="E659" s="146">
        <v>6250</v>
      </c>
      <c r="F659" s="146">
        <v>6300</v>
      </c>
      <c r="G659" s="146">
        <v>6400</v>
      </c>
      <c r="H659" s="146">
        <v>6450</v>
      </c>
      <c r="I659" s="146">
        <v>6525</v>
      </c>
      <c r="J659" s="146">
        <v>6600</v>
      </c>
      <c r="K659" s="146">
        <v>6670</v>
      </c>
      <c r="L659" s="146">
        <v>6740</v>
      </c>
      <c r="M659" s="146">
        <v>6800</v>
      </c>
      <c r="N659" s="146">
        <v>6800</v>
      </c>
    </row>
    <row r="660" spans="1:14" ht="12.75" customHeight="1">
      <c r="A660" s="364">
        <v>49</v>
      </c>
      <c r="B660" s="146">
        <v>6100</v>
      </c>
      <c r="C660" s="146">
        <v>6100</v>
      </c>
      <c r="D660" s="146">
        <v>6150</v>
      </c>
      <c r="E660" s="146">
        <v>6250</v>
      </c>
      <c r="F660" s="146">
        <v>6300</v>
      </c>
      <c r="G660" s="146">
        <v>6400</v>
      </c>
      <c r="H660" s="146">
        <v>6450</v>
      </c>
      <c r="I660" s="146">
        <v>6525</v>
      </c>
      <c r="J660" s="146">
        <v>6600</v>
      </c>
      <c r="K660" s="146">
        <v>6670</v>
      </c>
      <c r="L660" s="146">
        <v>6740</v>
      </c>
      <c r="M660" s="146">
        <v>6800</v>
      </c>
      <c r="N660" s="146">
        <v>6800</v>
      </c>
    </row>
    <row r="661" spans="1:14" ht="12.75" customHeight="1">
      <c r="A661" s="364">
        <v>48</v>
      </c>
      <c r="B661" s="146">
        <v>6100</v>
      </c>
      <c r="C661" s="146">
        <v>6100</v>
      </c>
      <c r="D661" s="146">
        <v>6150</v>
      </c>
      <c r="E661" s="146">
        <v>6250</v>
      </c>
      <c r="F661" s="146">
        <v>6300</v>
      </c>
      <c r="G661" s="146">
        <v>6400</v>
      </c>
      <c r="H661" s="146">
        <v>6450</v>
      </c>
      <c r="I661" s="146">
        <v>6525</v>
      </c>
      <c r="J661" s="146">
        <v>6600</v>
      </c>
      <c r="K661" s="146">
        <v>6670</v>
      </c>
      <c r="L661" s="146">
        <v>6740</v>
      </c>
      <c r="M661" s="146">
        <v>6800</v>
      </c>
      <c r="N661" s="146">
        <v>6800</v>
      </c>
    </row>
    <row r="662" spans="1:14" ht="12.75" customHeight="1">
      <c r="A662" s="364">
        <v>47</v>
      </c>
      <c r="B662" s="146">
        <v>6100</v>
      </c>
      <c r="C662" s="146">
        <v>6100</v>
      </c>
      <c r="D662" s="146">
        <v>6150</v>
      </c>
      <c r="E662" s="146">
        <v>6250</v>
      </c>
      <c r="F662" s="146">
        <v>6300</v>
      </c>
      <c r="G662" s="146">
        <v>6400</v>
      </c>
      <c r="H662" s="146">
        <v>6450</v>
      </c>
      <c r="I662" s="146">
        <v>6525</v>
      </c>
      <c r="J662" s="146">
        <v>6600</v>
      </c>
      <c r="K662" s="146">
        <v>6670</v>
      </c>
      <c r="L662" s="146">
        <v>6740</v>
      </c>
      <c r="M662" s="146">
        <v>6800</v>
      </c>
      <c r="N662" s="146">
        <v>6800</v>
      </c>
    </row>
    <row r="663" spans="1:14" ht="12.75" customHeight="1">
      <c r="A663" s="364">
        <v>46</v>
      </c>
      <c r="B663" s="146">
        <v>6100</v>
      </c>
      <c r="C663" s="146">
        <v>6100</v>
      </c>
      <c r="D663" s="146">
        <v>6150</v>
      </c>
      <c r="E663" s="146">
        <v>6250</v>
      </c>
      <c r="F663" s="146">
        <v>6300</v>
      </c>
      <c r="G663" s="146">
        <v>6400</v>
      </c>
      <c r="H663" s="146">
        <v>6450</v>
      </c>
      <c r="I663" s="146">
        <v>6525</v>
      </c>
      <c r="J663" s="146">
        <v>6600</v>
      </c>
      <c r="K663" s="146">
        <v>6670</v>
      </c>
      <c r="L663" s="146">
        <v>6740</v>
      </c>
      <c r="M663" s="146">
        <v>6800</v>
      </c>
      <c r="N663" s="146">
        <v>6800</v>
      </c>
    </row>
    <row r="664" spans="1:14" ht="12.75" customHeight="1">
      <c r="A664" s="364">
        <v>45</v>
      </c>
      <c r="B664" s="146">
        <v>6190</v>
      </c>
      <c r="C664" s="146">
        <v>6190</v>
      </c>
      <c r="D664" s="146">
        <v>6250</v>
      </c>
      <c r="E664" s="146">
        <v>6320</v>
      </c>
      <c r="F664" s="146">
        <v>6400</v>
      </c>
      <c r="G664" s="146">
        <v>6480</v>
      </c>
      <c r="H664" s="146">
        <v>6550</v>
      </c>
      <c r="I664" s="146">
        <v>6620</v>
      </c>
      <c r="J664" s="146">
        <v>6680</v>
      </c>
      <c r="K664" s="146">
        <v>6770</v>
      </c>
      <c r="L664" s="146">
        <v>6800</v>
      </c>
      <c r="M664" s="146">
        <v>6800</v>
      </c>
      <c r="N664" s="146">
        <v>6800</v>
      </c>
    </row>
    <row r="665" spans="1:14" ht="12.75" customHeight="1">
      <c r="A665" s="364">
        <v>44</v>
      </c>
      <c r="B665" s="146">
        <v>6190</v>
      </c>
      <c r="C665" s="146">
        <v>6190</v>
      </c>
      <c r="D665" s="146">
        <v>6250</v>
      </c>
      <c r="E665" s="146">
        <v>6320</v>
      </c>
      <c r="F665" s="146">
        <v>6400</v>
      </c>
      <c r="G665" s="146">
        <v>6480</v>
      </c>
      <c r="H665" s="146">
        <v>6550</v>
      </c>
      <c r="I665" s="146">
        <v>6620</v>
      </c>
      <c r="J665" s="146">
        <v>6680</v>
      </c>
      <c r="K665" s="146">
        <v>6770</v>
      </c>
      <c r="L665" s="146">
        <v>6800</v>
      </c>
      <c r="M665" s="146">
        <v>6800</v>
      </c>
      <c r="N665" s="146">
        <v>6800</v>
      </c>
    </row>
    <row r="666" spans="1:14" ht="12.75" customHeight="1">
      <c r="A666" s="364">
        <v>43</v>
      </c>
      <c r="B666" s="146">
        <v>6190</v>
      </c>
      <c r="C666" s="146">
        <v>6190</v>
      </c>
      <c r="D666" s="146">
        <v>6250</v>
      </c>
      <c r="E666" s="146">
        <v>6320</v>
      </c>
      <c r="F666" s="146">
        <v>6400</v>
      </c>
      <c r="G666" s="146">
        <v>6480</v>
      </c>
      <c r="H666" s="146">
        <v>6550</v>
      </c>
      <c r="I666" s="146">
        <v>6620</v>
      </c>
      <c r="J666" s="146">
        <v>6680</v>
      </c>
      <c r="K666" s="146">
        <v>6770</v>
      </c>
      <c r="L666" s="146">
        <v>6800</v>
      </c>
      <c r="M666" s="146">
        <v>6800</v>
      </c>
      <c r="N666" s="146">
        <v>6800</v>
      </c>
    </row>
    <row r="667" spans="1:14" ht="12.75" customHeight="1">
      <c r="A667" s="364">
        <v>42</v>
      </c>
      <c r="B667" s="146">
        <v>6190</v>
      </c>
      <c r="C667" s="146">
        <v>6190</v>
      </c>
      <c r="D667" s="146">
        <v>6250</v>
      </c>
      <c r="E667" s="146">
        <v>6320</v>
      </c>
      <c r="F667" s="146">
        <v>6400</v>
      </c>
      <c r="G667" s="146">
        <v>6480</v>
      </c>
      <c r="H667" s="146">
        <v>6550</v>
      </c>
      <c r="I667" s="146">
        <v>6620</v>
      </c>
      <c r="J667" s="146">
        <v>6680</v>
      </c>
      <c r="K667" s="146">
        <v>6770</v>
      </c>
      <c r="L667" s="146">
        <v>6800</v>
      </c>
      <c r="M667" s="146">
        <v>6800</v>
      </c>
      <c r="N667" s="146">
        <v>6800</v>
      </c>
    </row>
    <row r="668" spans="1:14" ht="12.75" customHeight="1">
      <c r="A668" s="364">
        <v>41</v>
      </c>
      <c r="B668" s="146">
        <v>6190</v>
      </c>
      <c r="C668" s="146">
        <v>6190</v>
      </c>
      <c r="D668" s="146">
        <v>6250</v>
      </c>
      <c r="E668" s="146">
        <v>6320</v>
      </c>
      <c r="F668" s="146">
        <v>6400</v>
      </c>
      <c r="G668" s="146">
        <v>6480</v>
      </c>
      <c r="H668" s="146">
        <v>6550</v>
      </c>
      <c r="I668" s="146">
        <v>6620</v>
      </c>
      <c r="J668" s="146">
        <v>6680</v>
      </c>
      <c r="K668" s="146">
        <v>6770</v>
      </c>
      <c r="L668" s="146">
        <v>6800</v>
      </c>
      <c r="M668" s="146">
        <v>6800</v>
      </c>
      <c r="N668" s="146">
        <v>6800</v>
      </c>
    </row>
    <row r="669" spans="1:14" ht="12.75" customHeight="1">
      <c r="A669" s="364">
        <v>40</v>
      </c>
      <c r="B669" s="146">
        <v>6280</v>
      </c>
      <c r="C669" s="146">
        <v>6280</v>
      </c>
      <c r="D669" s="146">
        <v>6350</v>
      </c>
      <c r="E669" s="146">
        <v>6450</v>
      </c>
      <c r="F669" s="146">
        <v>6510</v>
      </c>
      <c r="G669" s="146">
        <v>6595</v>
      </c>
      <c r="H669" s="146">
        <v>6650</v>
      </c>
      <c r="I669" s="146">
        <v>6725</v>
      </c>
      <c r="J669" s="146">
        <v>6800</v>
      </c>
      <c r="K669" s="146">
        <v>6800</v>
      </c>
      <c r="L669" s="146">
        <v>6800</v>
      </c>
      <c r="M669" s="146">
        <v>6800</v>
      </c>
      <c r="N669" s="146">
        <v>6800</v>
      </c>
    </row>
    <row r="670" spans="1:14" ht="12.75" customHeight="1">
      <c r="A670" s="364">
        <v>39</v>
      </c>
      <c r="B670" s="146">
        <v>6280</v>
      </c>
      <c r="C670" s="146">
        <v>6280</v>
      </c>
      <c r="D670" s="146">
        <v>6350</v>
      </c>
      <c r="E670" s="146">
        <v>6450</v>
      </c>
      <c r="F670" s="146">
        <v>6510</v>
      </c>
      <c r="G670" s="146">
        <v>6595</v>
      </c>
      <c r="H670" s="146">
        <v>6650</v>
      </c>
      <c r="I670" s="146">
        <v>6725</v>
      </c>
      <c r="J670" s="146">
        <v>6800</v>
      </c>
      <c r="K670" s="146">
        <v>6800</v>
      </c>
      <c r="L670" s="146">
        <v>6800</v>
      </c>
      <c r="M670" s="146">
        <v>6800</v>
      </c>
      <c r="N670" s="146">
        <v>6800</v>
      </c>
    </row>
    <row r="671" spans="1:14" ht="12.75" customHeight="1">
      <c r="A671" s="364">
        <v>38</v>
      </c>
      <c r="B671" s="146">
        <v>6280</v>
      </c>
      <c r="C671" s="146">
        <v>6280</v>
      </c>
      <c r="D671" s="146">
        <v>6350</v>
      </c>
      <c r="E671" s="146">
        <v>6450</v>
      </c>
      <c r="F671" s="146">
        <v>6510</v>
      </c>
      <c r="G671" s="146">
        <v>6595</v>
      </c>
      <c r="H671" s="146">
        <v>6650</v>
      </c>
      <c r="I671" s="146">
        <v>6725</v>
      </c>
      <c r="J671" s="146">
        <v>6800</v>
      </c>
      <c r="K671" s="146">
        <v>6800</v>
      </c>
      <c r="L671" s="146">
        <v>6800</v>
      </c>
      <c r="M671" s="146">
        <v>6800</v>
      </c>
      <c r="N671" s="146">
        <v>6800</v>
      </c>
    </row>
    <row r="672" spans="1:14" ht="12.75" customHeight="1">
      <c r="A672" s="364">
        <v>37</v>
      </c>
      <c r="B672" s="146">
        <v>6280</v>
      </c>
      <c r="C672" s="146">
        <v>6280</v>
      </c>
      <c r="D672" s="146">
        <v>6350</v>
      </c>
      <c r="E672" s="146">
        <v>6450</v>
      </c>
      <c r="F672" s="146">
        <v>6510</v>
      </c>
      <c r="G672" s="146">
        <v>6595</v>
      </c>
      <c r="H672" s="146">
        <v>6650</v>
      </c>
      <c r="I672" s="146">
        <v>6725</v>
      </c>
      <c r="J672" s="146">
        <v>6800</v>
      </c>
      <c r="K672" s="146">
        <v>6800</v>
      </c>
      <c r="L672" s="146">
        <v>6800</v>
      </c>
      <c r="M672" s="146">
        <v>6800</v>
      </c>
      <c r="N672" s="146">
        <v>6800</v>
      </c>
    </row>
    <row r="673" spans="1:14" ht="12.75" customHeight="1">
      <c r="A673" s="364">
        <v>36</v>
      </c>
      <c r="B673" s="146">
        <v>6280</v>
      </c>
      <c r="C673" s="146">
        <v>6280</v>
      </c>
      <c r="D673" s="146">
        <v>6350</v>
      </c>
      <c r="E673" s="146">
        <v>6450</v>
      </c>
      <c r="F673" s="146">
        <v>6510</v>
      </c>
      <c r="G673" s="146">
        <v>6595</v>
      </c>
      <c r="H673" s="146">
        <v>6650</v>
      </c>
      <c r="I673" s="146">
        <v>6725</v>
      </c>
      <c r="J673" s="146">
        <v>6800</v>
      </c>
      <c r="K673" s="146">
        <v>6800</v>
      </c>
      <c r="L673" s="146">
        <v>6800</v>
      </c>
      <c r="M673" s="146">
        <v>6800</v>
      </c>
      <c r="N673" s="146">
        <v>6800</v>
      </c>
    </row>
    <row r="674" spans="1:14" ht="12.75" customHeight="1">
      <c r="A674" s="364">
        <v>35</v>
      </c>
      <c r="B674" s="146">
        <v>6400</v>
      </c>
      <c r="C674" s="146">
        <v>6400</v>
      </c>
      <c r="D674" s="146">
        <v>6450</v>
      </c>
      <c r="E674" s="146">
        <v>6550</v>
      </c>
      <c r="F674" s="146">
        <v>6620</v>
      </c>
      <c r="G674" s="146">
        <v>6705</v>
      </c>
      <c r="H674" s="146">
        <v>6785</v>
      </c>
      <c r="I674" s="146">
        <v>6800</v>
      </c>
      <c r="J674" s="146">
        <v>6800</v>
      </c>
      <c r="K674" s="146">
        <v>6800</v>
      </c>
      <c r="L674" s="146">
        <v>6800</v>
      </c>
      <c r="M674" s="146">
        <v>6800</v>
      </c>
      <c r="N674" s="146">
        <v>6800</v>
      </c>
    </row>
    <row r="675" spans="1:14" ht="12.75" customHeight="1">
      <c r="A675" s="364">
        <v>34</v>
      </c>
      <c r="B675" s="146">
        <v>6400</v>
      </c>
      <c r="C675" s="146">
        <v>6400</v>
      </c>
      <c r="D675" s="146">
        <v>6450</v>
      </c>
      <c r="E675" s="146">
        <v>6550</v>
      </c>
      <c r="F675" s="146">
        <v>6620</v>
      </c>
      <c r="G675" s="146">
        <v>6705</v>
      </c>
      <c r="H675" s="146">
        <v>6785</v>
      </c>
      <c r="I675" s="146">
        <v>6800</v>
      </c>
      <c r="J675" s="146">
        <v>6800</v>
      </c>
      <c r="K675" s="146">
        <v>6800</v>
      </c>
      <c r="L675" s="146">
        <v>6800</v>
      </c>
      <c r="M675" s="146">
        <v>6800</v>
      </c>
      <c r="N675" s="146">
        <v>6800</v>
      </c>
    </row>
    <row r="676" spans="1:14" ht="12.75" customHeight="1">
      <c r="A676" s="364">
        <v>33</v>
      </c>
      <c r="B676" s="146">
        <v>6400</v>
      </c>
      <c r="C676" s="146">
        <v>6400</v>
      </c>
      <c r="D676" s="146">
        <v>6450</v>
      </c>
      <c r="E676" s="146">
        <v>6550</v>
      </c>
      <c r="F676" s="146">
        <v>6620</v>
      </c>
      <c r="G676" s="146">
        <v>6705</v>
      </c>
      <c r="H676" s="146">
        <v>6785</v>
      </c>
      <c r="I676" s="146">
        <v>6800</v>
      </c>
      <c r="J676" s="146">
        <v>6800</v>
      </c>
      <c r="K676" s="146">
        <v>6800</v>
      </c>
      <c r="L676" s="146">
        <v>6800</v>
      </c>
      <c r="M676" s="146">
        <v>6800</v>
      </c>
      <c r="N676" s="146">
        <v>6800</v>
      </c>
    </row>
    <row r="677" spans="1:14" ht="12.75" customHeight="1">
      <c r="A677" s="364">
        <v>32</v>
      </c>
      <c r="B677" s="146">
        <v>6400</v>
      </c>
      <c r="C677" s="146">
        <v>6400</v>
      </c>
      <c r="D677" s="146">
        <v>6450</v>
      </c>
      <c r="E677" s="146">
        <v>6550</v>
      </c>
      <c r="F677" s="146">
        <v>6620</v>
      </c>
      <c r="G677" s="146">
        <v>6705</v>
      </c>
      <c r="H677" s="146">
        <v>6785</v>
      </c>
      <c r="I677" s="146">
        <v>6800</v>
      </c>
      <c r="J677" s="146">
        <v>6800</v>
      </c>
      <c r="K677" s="146">
        <v>6800</v>
      </c>
      <c r="L677" s="146">
        <v>6800</v>
      </c>
      <c r="M677" s="146">
        <v>6800</v>
      </c>
      <c r="N677" s="146">
        <v>6800</v>
      </c>
    </row>
    <row r="678" spans="1:14" ht="12.75" customHeight="1">
      <c r="A678" s="364">
        <v>31</v>
      </c>
      <c r="B678" s="146">
        <v>6400</v>
      </c>
      <c r="C678" s="146">
        <v>6400</v>
      </c>
      <c r="D678" s="146">
        <v>6450</v>
      </c>
      <c r="E678" s="146">
        <v>6550</v>
      </c>
      <c r="F678" s="146">
        <v>6620</v>
      </c>
      <c r="G678" s="146">
        <v>6705</v>
      </c>
      <c r="H678" s="146">
        <v>6785</v>
      </c>
      <c r="I678" s="146">
        <v>6800</v>
      </c>
      <c r="J678" s="146">
        <v>6800</v>
      </c>
      <c r="K678" s="146">
        <v>6800</v>
      </c>
      <c r="L678" s="146">
        <v>6800</v>
      </c>
      <c r="M678" s="146">
        <v>6800</v>
      </c>
      <c r="N678" s="146">
        <v>6800</v>
      </c>
    </row>
    <row r="679" spans="1:14" ht="12.75" customHeight="1">
      <c r="A679" s="364">
        <v>30</v>
      </c>
      <c r="B679" s="146">
        <v>6500</v>
      </c>
      <c r="C679" s="146">
        <v>6500</v>
      </c>
      <c r="D679" s="146">
        <v>6580</v>
      </c>
      <c r="E679" s="146">
        <v>6650</v>
      </c>
      <c r="F679" s="146">
        <v>6720</v>
      </c>
      <c r="G679" s="146">
        <v>6800</v>
      </c>
      <c r="H679" s="146">
        <v>6800</v>
      </c>
      <c r="I679" s="146">
        <v>6800</v>
      </c>
      <c r="J679" s="146">
        <v>6800</v>
      </c>
      <c r="K679" s="146">
        <v>6800</v>
      </c>
      <c r="L679" s="146">
        <v>6800</v>
      </c>
      <c r="M679" s="146">
        <v>6800</v>
      </c>
      <c r="N679" s="146">
        <v>6800</v>
      </c>
    </row>
    <row r="680" spans="1:14" ht="12.75" customHeight="1">
      <c r="A680" s="364">
        <v>29</v>
      </c>
      <c r="B680" s="146">
        <v>6500</v>
      </c>
      <c r="C680" s="146">
        <v>6500</v>
      </c>
      <c r="D680" s="146">
        <v>6580</v>
      </c>
      <c r="E680" s="146">
        <v>6650</v>
      </c>
      <c r="F680" s="146">
        <v>6720</v>
      </c>
      <c r="G680" s="146">
        <v>6800</v>
      </c>
      <c r="H680" s="146">
        <v>6800</v>
      </c>
      <c r="I680" s="146">
        <v>6800</v>
      </c>
      <c r="J680" s="146">
        <v>6800</v>
      </c>
      <c r="K680" s="146">
        <v>6800</v>
      </c>
      <c r="L680" s="146">
        <v>6800</v>
      </c>
      <c r="M680" s="146">
        <v>6800</v>
      </c>
      <c r="N680" s="146">
        <v>6800</v>
      </c>
    </row>
    <row r="681" spans="1:14" ht="12.75" customHeight="1">
      <c r="A681" s="364">
        <v>28</v>
      </c>
      <c r="B681" s="146">
        <v>6500</v>
      </c>
      <c r="C681" s="146">
        <v>6500</v>
      </c>
      <c r="D681" s="146">
        <v>6580</v>
      </c>
      <c r="E681" s="146">
        <v>6650</v>
      </c>
      <c r="F681" s="146">
        <v>6720</v>
      </c>
      <c r="G681" s="146">
        <v>6800</v>
      </c>
      <c r="H681" s="146">
        <v>6800</v>
      </c>
      <c r="I681" s="146">
        <v>6800</v>
      </c>
      <c r="J681" s="146">
        <v>6800</v>
      </c>
      <c r="K681" s="146">
        <v>6800</v>
      </c>
      <c r="L681" s="146">
        <v>6800</v>
      </c>
      <c r="M681" s="146">
        <v>6800</v>
      </c>
      <c r="N681" s="146">
        <v>6800</v>
      </c>
    </row>
    <row r="682" spans="1:14" ht="12.75" customHeight="1">
      <c r="A682" s="364">
        <v>27</v>
      </c>
      <c r="B682" s="146">
        <v>6500</v>
      </c>
      <c r="C682" s="146">
        <v>6500</v>
      </c>
      <c r="D682" s="146">
        <v>6580</v>
      </c>
      <c r="E682" s="146">
        <v>6650</v>
      </c>
      <c r="F682" s="146">
        <v>6720</v>
      </c>
      <c r="G682" s="146">
        <v>6800</v>
      </c>
      <c r="H682" s="146">
        <v>6800</v>
      </c>
      <c r="I682" s="146">
        <v>6800</v>
      </c>
      <c r="J682" s="146">
        <v>6800</v>
      </c>
      <c r="K682" s="146">
        <v>6800</v>
      </c>
      <c r="L682" s="146">
        <v>6800</v>
      </c>
      <c r="M682" s="146">
        <v>6800</v>
      </c>
      <c r="N682" s="146">
        <v>6800</v>
      </c>
    </row>
    <row r="683" spans="1:14" ht="12.75" customHeight="1">
      <c r="A683" s="364">
        <v>26</v>
      </c>
      <c r="B683" s="146">
        <v>6500</v>
      </c>
      <c r="C683" s="146">
        <v>6500</v>
      </c>
      <c r="D683" s="146">
        <v>6580</v>
      </c>
      <c r="E683" s="146">
        <v>6650</v>
      </c>
      <c r="F683" s="146">
        <v>6720</v>
      </c>
      <c r="G683" s="146">
        <v>6800</v>
      </c>
      <c r="H683" s="146">
        <v>6800</v>
      </c>
      <c r="I683" s="146">
        <v>6800</v>
      </c>
      <c r="J683" s="146">
        <v>6800</v>
      </c>
      <c r="K683" s="146">
        <v>6800</v>
      </c>
      <c r="L683" s="146">
        <v>6800</v>
      </c>
      <c r="M683" s="146">
        <v>6800</v>
      </c>
      <c r="N683" s="146">
        <v>6800</v>
      </c>
    </row>
    <row r="684" spans="1:14" ht="12.75" customHeight="1">
      <c r="A684" s="364">
        <v>25</v>
      </c>
      <c r="B684" s="146">
        <v>6600</v>
      </c>
      <c r="C684" s="146">
        <v>6600</v>
      </c>
      <c r="D684" s="146">
        <v>6675</v>
      </c>
      <c r="E684" s="146">
        <v>6750</v>
      </c>
      <c r="F684" s="146">
        <v>6800</v>
      </c>
      <c r="G684" s="146">
        <v>6800</v>
      </c>
      <c r="H684" s="146">
        <v>6800</v>
      </c>
      <c r="I684" s="146">
        <v>6800</v>
      </c>
      <c r="J684" s="146">
        <v>6800</v>
      </c>
      <c r="K684" s="146">
        <v>6800</v>
      </c>
      <c r="L684" s="146">
        <v>6800</v>
      </c>
      <c r="M684" s="146">
        <v>6800</v>
      </c>
      <c r="N684" s="146">
        <v>6800</v>
      </c>
    </row>
    <row r="685" spans="1:14" ht="12.75" customHeight="1">
      <c r="A685" s="364">
        <v>24</v>
      </c>
      <c r="B685" s="146">
        <v>6600</v>
      </c>
      <c r="C685" s="146">
        <v>6600</v>
      </c>
      <c r="D685" s="146">
        <v>6675</v>
      </c>
      <c r="E685" s="146">
        <v>6750</v>
      </c>
      <c r="F685" s="146">
        <v>6800</v>
      </c>
      <c r="G685" s="146">
        <v>6800</v>
      </c>
      <c r="H685" s="146">
        <v>6800</v>
      </c>
      <c r="I685" s="146">
        <v>6800</v>
      </c>
      <c r="J685" s="146">
        <v>6800</v>
      </c>
      <c r="K685" s="146">
        <v>6800</v>
      </c>
      <c r="L685" s="146">
        <v>6800</v>
      </c>
      <c r="M685" s="146">
        <v>6800</v>
      </c>
      <c r="N685" s="146">
        <v>6800</v>
      </c>
    </row>
    <row r="686" spans="1:14" ht="12.75" customHeight="1">
      <c r="A686" s="364">
        <v>23</v>
      </c>
      <c r="B686" s="146">
        <v>6600</v>
      </c>
      <c r="C686" s="146">
        <v>6600</v>
      </c>
      <c r="D686" s="146">
        <v>6675</v>
      </c>
      <c r="E686" s="146">
        <v>6750</v>
      </c>
      <c r="F686" s="146">
        <v>6800</v>
      </c>
      <c r="G686" s="146">
        <v>6800</v>
      </c>
      <c r="H686" s="146">
        <v>6800</v>
      </c>
      <c r="I686" s="146">
        <v>6800</v>
      </c>
      <c r="J686" s="146">
        <v>6800</v>
      </c>
      <c r="K686" s="146">
        <v>6800</v>
      </c>
      <c r="L686" s="146">
        <v>6800</v>
      </c>
      <c r="M686" s="146">
        <v>6800</v>
      </c>
      <c r="N686" s="146">
        <v>6800</v>
      </c>
    </row>
    <row r="687" spans="1:14" ht="12.75" customHeight="1">
      <c r="A687" s="364">
        <v>22</v>
      </c>
      <c r="B687" s="146">
        <v>6600</v>
      </c>
      <c r="C687" s="146">
        <v>6600</v>
      </c>
      <c r="D687" s="146">
        <v>6675</v>
      </c>
      <c r="E687" s="146">
        <v>6750</v>
      </c>
      <c r="F687" s="146">
        <v>6800</v>
      </c>
      <c r="G687" s="146">
        <v>6800</v>
      </c>
      <c r="H687" s="146">
        <v>6800</v>
      </c>
      <c r="I687" s="146">
        <v>6800</v>
      </c>
      <c r="J687" s="146">
        <v>6800</v>
      </c>
      <c r="K687" s="146">
        <v>6800</v>
      </c>
      <c r="L687" s="146">
        <v>6800</v>
      </c>
      <c r="M687" s="146">
        <v>6800</v>
      </c>
      <c r="N687" s="146">
        <v>6800</v>
      </c>
    </row>
    <row r="688" spans="1:14" ht="12.75" customHeight="1">
      <c r="A688" s="364">
        <v>21</v>
      </c>
      <c r="B688" s="146">
        <v>6600</v>
      </c>
      <c r="C688" s="146">
        <v>6600</v>
      </c>
      <c r="D688" s="146">
        <v>6675</v>
      </c>
      <c r="E688" s="146">
        <v>6750</v>
      </c>
      <c r="F688" s="146">
        <v>6800</v>
      </c>
      <c r="G688" s="146">
        <v>6800</v>
      </c>
      <c r="H688" s="146">
        <v>6800</v>
      </c>
      <c r="I688" s="146">
        <v>6800</v>
      </c>
      <c r="J688" s="146">
        <v>6800</v>
      </c>
      <c r="K688" s="146">
        <v>6800</v>
      </c>
      <c r="L688" s="146">
        <v>6800</v>
      </c>
      <c r="M688" s="146">
        <v>6800</v>
      </c>
      <c r="N688" s="146">
        <v>6800</v>
      </c>
    </row>
    <row r="689" spans="1:14" ht="12.75" customHeight="1">
      <c r="A689" s="364">
        <v>20</v>
      </c>
      <c r="B689" s="146">
        <v>6710</v>
      </c>
      <c r="C689" s="146">
        <v>6710</v>
      </c>
      <c r="D689" s="146">
        <v>6800</v>
      </c>
      <c r="E689" s="146">
        <v>6800</v>
      </c>
      <c r="F689" s="146">
        <v>6800</v>
      </c>
      <c r="G689" s="146">
        <v>6800</v>
      </c>
      <c r="H689" s="146">
        <v>6800</v>
      </c>
      <c r="I689" s="146">
        <v>6800</v>
      </c>
      <c r="J689" s="146">
        <v>6800</v>
      </c>
      <c r="K689" s="146">
        <v>6800</v>
      </c>
      <c r="L689" s="146">
        <v>6800</v>
      </c>
      <c r="M689" s="146">
        <v>6800</v>
      </c>
      <c r="N689" s="146">
        <v>6800</v>
      </c>
    </row>
    <row r="690" spans="1:14" ht="12.75" customHeight="1">
      <c r="A690" s="364">
        <v>19</v>
      </c>
      <c r="B690" s="146">
        <v>6710</v>
      </c>
      <c r="C690" s="146">
        <v>6710</v>
      </c>
      <c r="D690" s="146">
        <v>6800</v>
      </c>
      <c r="E690" s="146">
        <v>6800</v>
      </c>
      <c r="F690" s="146">
        <v>6800</v>
      </c>
      <c r="G690" s="146">
        <v>6800</v>
      </c>
      <c r="H690" s="146">
        <v>6800</v>
      </c>
      <c r="I690" s="146">
        <v>6800</v>
      </c>
      <c r="J690" s="146">
        <v>6800</v>
      </c>
      <c r="K690" s="146">
        <v>6800</v>
      </c>
      <c r="L690" s="146">
        <v>6800</v>
      </c>
      <c r="M690" s="146">
        <v>6800</v>
      </c>
      <c r="N690" s="146">
        <v>6800</v>
      </c>
    </row>
    <row r="691" spans="1:14" ht="12.75" customHeight="1">
      <c r="A691" s="364">
        <v>18</v>
      </c>
      <c r="B691" s="146">
        <v>6710</v>
      </c>
      <c r="C691" s="146">
        <v>6710</v>
      </c>
      <c r="D691" s="146">
        <v>6800</v>
      </c>
      <c r="E691" s="146">
        <v>6800</v>
      </c>
      <c r="F691" s="146">
        <v>6800</v>
      </c>
      <c r="G691" s="146">
        <v>6800</v>
      </c>
      <c r="H691" s="146">
        <v>6800</v>
      </c>
      <c r="I691" s="146">
        <v>6800</v>
      </c>
      <c r="J691" s="146">
        <v>6800</v>
      </c>
      <c r="K691" s="146">
        <v>6800</v>
      </c>
      <c r="L691" s="146">
        <v>6800</v>
      </c>
      <c r="M691" s="146">
        <v>6800</v>
      </c>
      <c r="N691" s="146">
        <v>6800</v>
      </c>
    </row>
    <row r="692" spans="1:14" ht="12.75" customHeight="1">
      <c r="A692" s="364">
        <v>17</v>
      </c>
      <c r="B692" s="146">
        <v>6710</v>
      </c>
      <c r="C692" s="146">
        <v>6710</v>
      </c>
      <c r="D692" s="146">
        <v>6800</v>
      </c>
      <c r="E692" s="146">
        <v>6800</v>
      </c>
      <c r="F692" s="146">
        <v>6800</v>
      </c>
      <c r="G692" s="146">
        <v>6800</v>
      </c>
      <c r="H692" s="146">
        <v>6800</v>
      </c>
      <c r="I692" s="146">
        <v>6800</v>
      </c>
      <c r="J692" s="146">
        <v>6800</v>
      </c>
      <c r="K692" s="146">
        <v>6800</v>
      </c>
      <c r="L692" s="146">
        <v>6800</v>
      </c>
      <c r="M692" s="146">
        <v>6800</v>
      </c>
      <c r="N692" s="146">
        <v>6800</v>
      </c>
    </row>
    <row r="693" spans="1:14" ht="12.75" customHeight="1">
      <c r="A693" s="364">
        <v>16</v>
      </c>
      <c r="B693" s="146">
        <v>6710</v>
      </c>
      <c r="C693" s="146">
        <v>6710</v>
      </c>
      <c r="D693" s="146">
        <v>6800</v>
      </c>
      <c r="E693" s="146">
        <v>6800</v>
      </c>
      <c r="F693" s="146">
        <v>6800</v>
      </c>
      <c r="G693" s="146">
        <v>6800</v>
      </c>
      <c r="H693" s="146">
        <v>6800</v>
      </c>
      <c r="I693" s="146">
        <v>6800</v>
      </c>
      <c r="J693" s="146">
        <v>6800</v>
      </c>
      <c r="K693" s="146">
        <v>6800</v>
      </c>
      <c r="L693" s="146">
        <v>6800</v>
      </c>
      <c r="M693" s="146">
        <v>6800</v>
      </c>
      <c r="N693" s="146">
        <v>6800</v>
      </c>
    </row>
    <row r="694" spans="1:14" ht="12.75" customHeight="1">
      <c r="A694" s="364">
        <v>15</v>
      </c>
      <c r="B694" s="146">
        <v>6800</v>
      </c>
      <c r="C694" s="146">
        <v>6800</v>
      </c>
      <c r="D694" s="146">
        <v>6800</v>
      </c>
      <c r="E694" s="146">
        <v>6800</v>
      </c>
      <c r="F694" s="146">
        <v>6800</v>
      </c>
      <c r="G694" s="146">
        <v>6800</v>
      </c>
      <c r="H694" s="146">
        <v>6800</v>
      </c>
      <c r="I694" s="146">
        <v>6800</v>
      </c>
      <c r="J694" s="146">
        <v>6800</v>
      </c>
      <c r="K694" s="146">
        <v>6800</v>
      </c>
      <c r="L694" s="146">
        <v>6800</v>
      </c>
      <c r="M694" s="146">
        <v>6800</v>
      </c>
      <c r="N694" s="146">
        <v>6800</v>
      </c>
    </row>
    <row r="695" spans="1:14" ht="12.75" customHeight="1">
      <c r="A695" s="364">
        <v>14</v>
      </c>
      <c r="B695" s="146">
        <v>6800</v>
      </c>
      <c r="C695" s="146">
        <v>6800</v>
      </c>
      <c r="D695" s="146">
        <v>6800</v>
      </c>
      <c r="E695" s="146">
        <v>6800</v>
      </c>
      <c r="F695" s="146">
        <v>6800</v>
      </c>
      <c r="G695" s="146">
        <v>6800</v>
      </c>
      <c r="H695" s="146">
        <v>6800</v>
      </c>
      <c r="I695" s="146">
        <v>6800</v>
      </c>
      <c r="J695" s="146">
        <v>6800</v>
      </c>
      <c r="K695" s="146">
        <v>6800</v>
      </c>
      <c r="L695" s="146">
        <v>6800</v>
      </c>
      <c r="M695" s="146">
        <v>6800</v>
      </c>
      <c r="N695" s="146">
        <v>6800</v>
      </c>
    </row>
    <row r="696" spans="1:14" ht="12.75" customHeight="1">
      <c r="A696" s="364">
        <v>13</v>
      </c>
      <c r="B696" s="146">
        <v>6800</v>
      </c>
      <c r="C696" s="146">
        <v>6800</v>
      </c>
      <c r="D696" s="146">
        <v>6800</v>
      </c>
      <c r="E696" s="146">
        <v>6800</v>
      </c>
      <c r="F696" s="146">
        <v>6800</v>
      </c>
      <c r="G696" s="146">
        <v>6800</v>
      </c>
      <c r="H696" s="146">
        <v>6800</v>
      </c>
      <c r="I696" s="146">
        <v>6800</v>
      </c>
      <c r="J696" s="146">
        <v>6800</v>
      </c>
      <c r="K696" s="146">
        <v>6800</v>
      </c>
      <c r="L696" s="146">
        <v>6800</v>
      </c>
      <c r="M696" s="146">
        <v>6800</v>
      </c>
      <c r="N696" s="146">
        <v>6800</v>
      </c>
    </row>
    <row r="697" spans="1:14" ht="12.75" customHeight="1">
      <c r="A697" s="364">
        <v>12</v>
      </c>
      <c r="B697" s="146">
        <v>6800</v>
      </c>
      <c r="C697" s="146">
        <v>6800</v>
      </c>
      <c r="D697" s="146">
        <v>6800</v>
      </c>
      <c r="E697" s="146">
        <v>6800</v>
      </c>
      <c r="F697" s="146">
        <v>6800</v>
      </c>
      <c r="G697" s="146">
        <v>6800</v>
      </c>
      <c r="H697" s="146">
        <v>6800</v>
      </c>
      <c r="I697" s="146">
        <v>6800</v>
      </c>
      <c r="J697" s="146">
        <v>6800</v>
      </c>
      <c r="K697" s="146">
        <v>6800</v>
      </c>
      <c r="L697" s="146">
        <v>6800</v>
      </c>
      <c r="M697" s="146">
        <v>6800</v>
      </c>
      <c r="N697" s="146">
        <v>6800</v>
      </c>
    </row>
    <row r="698" spans="1:14" ht="12.75" customHeight="1">
      <c r="A698" s="364">
        <v>11</v>
      </c>
      <c r="B698" s="146">
        <v>6800</v>
      </c>
      <c r="C698" s="146">
        <v>6800</v>
      </c>
      <c r="D698" s="146">
        <v>6800</v>
      </c>
      <c r="E698" s="146">
        <v>6800</v>
      </c>
      <c r="F698" s="146">
        <v>6800</v>
      </c>
      <c r="G698" s="146">
        <v>6800</v>
      </c>
      <c r="H698" s="146">
        <v>6800</v>
      </c>
      <c r="I698" s="146">
        <v>6800</v>
      </c>
      <c r="J698" s="146">
        <v>6800</v>
      </c>
      <c r="K698" s="146">
        <v>6800</v>
      </c>
      <c r="L698" s="146">
        <v>6800</v>
      </c>
      <c r="M698" s="146">
        <v>6800</v>
      </c>
      <c r="N698" s="146">
        <v>6800</v>
      </c>
    </row>
    <row r="699" spans="1:14" ht="12.75" customHeight="1">
      <c r="A699" s="364">
        <v>10</v>
      </c>
      <c r="B699" s="146">
        <v>6800</v>
      </c>
      <c r="C699" s="146">
        <v>6800</v>
      </c>
      <c r="D699" s="146">
        <v>6800</v>
      </c>
      <c r="E699" s="146">
        <v>6800</v>
      </c>
      <c r="F699" s="146">
        <v>6800</v>
      </c>
      <c r="G699" s="146">
        <v>6800</v>
      </c>
      <c r="H699" s="146">
        <v>6800</v>
      </c>
      <c r="I699" s="146">
        <v>6800</v>
      </c>
      <c r="J699" s="146">
        <v>6800</v>
      </c>
      <c r="K699" s="146">
        <v>6800</v>
      </c>
      <c r="L699" s="146">
        <v>6800</v>
      </c>
      <c r="M699" s="146">
        <v>6800</v>
      </c>
      <c r="N699" s="146">
        <v>6800</v>
      </c>
    </row>
    <row r="700" spans="1:14" ht="12.75" customHeight="1">
      <c r="A700" s="364">
        <v>9</v>
      </c>
      <c r="B700" s="146">
        <v>6800</v>
      </c>
      <c r="C700" s="146">
        <v>6800</v>
      </c>
      <c r="D700" s="146">
        <v>6800</v>
      </c>
      <c r="E700" s="146">
        <v>6800</v>
      </c>
      <c r="F700" s="146">
        <v>6800</v>
      </c>
      <c r="G700" s="146">
        <v>6800</v>
      </c>
      <c r="H700" s="146">
        <v>6800</v>
      </c>
      <c r="I700" s="146">
        <v>6800</v>
      </c>
      <c r="J700" s="146">
        <v>6800</v>
      </c>
      <c r="K700" s="146">
        <v>6800</v>
      </c>
      <c r="L700" s="146">
        <v>6800</v>
      </c>
      <c r="M700" s="146">
        <v>6800</v>
      </c>
      <c r="N700" s="146">
        <v>6800</v>
      </c>
    </row>
    <row r="701" spans="1:14" ht="12.75" customHeight="1">
      <c r="A701" s="364">
        <v>8</v>
      </c>
      <c r="B701" s="146">
        <v>6800</v>
      </c>
      <c r="C701" s="146">
        <v>6800</v>
      </c>
      <c r="D701" s="146">
        <v>6800</v>
      </c>
      <c r="E701" s="146">
        <v>6800</v>
      </c>
      <c r="F701" s="146">
        <v>6800</v>
      </c>
      <c r="G701" s="146">
        <v>6800</v>
      </c>
      <c r="H701" s="146">
        <v>6800</v>
      </c>
      <c r="I701" s="146">
        <v>6800</v>
      </c>
      <c r="J701" s="146">
        <v>6800</v>
      </c>
      <c r="K701" s="146">
        <v>6800</v>
      </c>
      <c r="L701" s="146">
        <v>6800</v>
      </c>
      <c r="M701" s="146">
        <v>6800</v>
      </c>
      <c r="N701" s="146">
        <v>6800</v>
      </c>
    </row>
    <row r="702" spans="1:14" ht="12.75" customHeight="1">
      <c r="A702" s="364">
        <v>7</v>
      </c>
      <c r="B702" s="146">
        <v>6800</v>
      </c>
      <c r="C702" s="146">
        <v>6800</v>
      </c>
      <c r="D702" s="146">
        <v>6800</v>
      </c>
      <c r="E702" s="146">
        <v>6800</v>
      </c>
      <c r="F702" s="146">
        <v>6800</v>
      </c>
      <c r="G702" s="146">
        <v>6800</v>
      </c>
      <c r="H702" s="146">
        <v>6800</v>
      </c>
      <c r="I702" s="146">
        <v>6800</v>
      </c>
      <c r="J702" s="146">
        <v>6800</v>
      </c>
      <c r="K702" s="146">
        <v>6800</v>
      </c>
      <c r="L702" s="146">
        <v>6800</v>
      </c>
      <c r="M702" s="146">
        <v>6800</v>
      </c>
      <c r="N702" s="146">
        <v>6800</v>
      </c>
    </row>
    <row r="703" spans="1:14" ht="12.75" customHeight="1">
      <c r="A703" s="364">
        <v>6</v>
      </c>
      <c r="B703" s="146">
        <v>6800</v>
      </c>
      <c r="C703" s="146">
        <v>6800</v>
      </c>
      <c r="D703" s="146">
        <v>6800</v>
      </c>
      <c r="E703" s="146">
        <v>6800</v>
      </c>
      <c r="F703" s="146">
        <v>6800</v>
      </c>
      <c r="G703" s="146">
        <v>6800</v>
      </c>
      <c r="H703" s="146">
        <v>6800</v>
      </c>
      <c r="I703" s="146">
        <v>6800</v>
      </c>
      <c r="J703" s="146">
        <v>6800</v>
      </c>
      <c r="K703" s="146">
        <v>6800</v>
      </c>
      <c r="L703" s="146">
        <v>6800</v>
      </c>
      <c r="M703" s="146">
        <v>6800</v>
      </c>
      <c r="N703" s="146">
        <v>6800</v>
      </c>
    </row>
    <row r="704" spans="1:14" ht="12.75" customHeight="1">
      <c r="A704" s="364">
        <v>5</v>
      </c>
      <c r="B704" s="146">
        <v>6800</v>
      </c>
      <c r="C704" s="146">
        <v>6800</v>
      </c>
      <c r="D704" s="146">
        <v>6800</v>
      </c>
      <c r="E704" s="146">
        <v>6800</v>
      </c>
      <c r="F704" s="146">
        <v>6800</v>
      </c>
      <c r="G704" s="146">
        <v>6800</v>
      </c>
      <c r="H704" s="146">
        <v>6800</v>
      </c>
      <c r="I704" s="146">
        <v>6800</v>
      </c>
      <c r="J704" s="146">
        <v>6800</v>
      </c>
      <c r="K704" s="146">
        <v>6800</v>
      </c>
      <c r="L704" s="146">
        <v>6800</v>
      </c>
      <c r="M704" s="146">
        <v>6800</v>
      </c>
      <c r="N704" s="146">
        <v>6800</v>
      </c>
    </row>
    <row r="705" spans="1:14" ht="12.75" customHeight="1">
      <c r="A705" s="364">
        <v>4</v>
      </c>
      <c r="B705" s="146">
        <v>6800</v>
      </c>
      <c r="C705" s="146">
        <v>6800</v>
      </c>
      <c r="D705" s="146">
        <v>6800</v>
      </c>
      <c r="E705" s="146">
        <v>6800</v>
      </c>
      <c r="F705" s="146">
        <v>6800</v>
      </c>
      <c r="G705" s="146">
        <v>6800</v>
      </c>
      <c r="H705" s="146">
        <v>6800</v>
      </c>
      <c r="I705" s="146">
        <v>6800</v>
      </c>
      <c r="J705" s="146">
        <v>6800</v>
      </c>
      <c r="K705" s="146">
        <v>6800</v>
      </c>
      <c r="L705" s="146">
        <v>6800</v>
      </c>
      <c r="M705" s="146">
        <v>6800</v>
      </c>
      <c r="N705" s="146">
        <v>6800</v>
      </c>
    </row>
    <row r="706" spans="1:14" ht="12.75" customHeight="1">
      <c r="A706" s="364">
        <v>3</v>
      </c>
      <c r="B706" s="146">
        <v>6800</v>
      </c>
      <c r="C706" s="146">
        <v>6800</v>
      </c>
      <c r="D706" s="146">
        <v>6800</v>
      </c>
      <c r="E706" s="146">
        <v>6800</v>
      </c>
      <c r="F706" s="146">
        <v>6800</v>
      </c>
      <c r="G706" s="146">
        <v>6800</v>
      </c>
      <c r="H706" s="146">
        <v>6800</v>
      </c>
      <c r="I706" s="146">
        <v>6800</v>
      </c>
      <c r="J706" s="146">
        <v>6800</v>
      </c>
      <c r="K706" s="146">
        <v>6800</v>
      </c>
      <c r="L706" s="146">
        <v>6800</v>
      </c>
      <c r="M706" s="146">
        <v>6800</v>
      </c>
      <c r="N706" s="146">
        <v>6800</v>
      </c>
    </row>
    <row r="707" spans="1:14" ht="12.75" customHeight="1">
      <c r="A707" s="364">
        <v>2</v>
      </c>
      <c r="B707" s="146">
        <v>6800</v>
      </c>
      <c r="C707" s="146">
        <v>6800</v>
      </c>
      <c r="D707" s="146">
        <v>6800</v>
      </c>
      <c r="E707" s="146">
        <v>6800</v>
      </c>
      <c r="F707" s="146">
        <v>6800</v>
      </c>
      <c r="G707" s="146">
        <v>6800</v>
      </c>
      <c r="H707" s="146">
        <v>6800</v>
      </c>
      <c r="I707" s="146">
        <v>6800</v>
      </c>
      <c r="J707" s="146">
        <v>6800</v>
      </c>
      <c r="K707" s="146">
        <v>6800</v>
      </c>
      <c r="L707" s="146">
        <v>6800</v>
      </c>
      <c r="M707" s="146">
        <v>6800</v>
      </c>
      <c r="N707" s="146">
        <v>6800</v>
      </c>
    </row>
    <row r="708" spans="1:14" ht="12.75" customHeight="1">
      <c r="A708" s="364">
        <v>1</v>
      </c>
      <c r="B708" s="146">
        <v>6800</v>
      </c>
      <c r="C708" s="146">
        <v>6800</v>
      </c>
      <c r="D708" s="146">
        <v>6800</v>
      </c>
      <c r="E708" s="146">
        <v>6800</v>
      </c>
      <c r="F708" s="146">
        <v>6800</v>
      </c>
      <c r="G708" s="146">
        <v>6800</v>
      </c>
      <c r="H708" s="146">
        <v>6800</v>
      </c>
      <c r="I708" s="146">
        <v>6800</v>
      </c>
      <c r="J708" s="146">
        <v>6800</v>
      </c>
      <c r="K708" s="146">
        <v>6800</v>
      </c>
      <c r="L708" s="146">
        <v>6800</v>
      </c>
      <c r="M708" s="146">
        <v>6800</v>
      </c>
      <c r="N708" s="146">
        <v>6800</v>
      </c>
    </row>
    <row r="709" spans="1:14" ht="12.75" customHeight="1">
      <c r="A709" s="364">
        <v>0</v>
      </c>
      <c r="B709" s="146">
        <v>6800</v>
      </c>
      <c r="C709" s="146">
        <v>6800</v>
      </c>
      <c r="D709" s="146">
        <v>6800</v>
      </c>
      <c r="E709" s="146">
        <v>6800</v>
      </c>
      <c r="F709" s="146">
        <v>6800</v>
      </c>
      <c r="G709" s="146">
        <v>6800</v>
      </c>
      <c r="H709" s="146">
        <v>6800</v>
      </c>
      <c r="I709" s="146">
        <v>6800</v>
      </c>
      <c r="J709" s="146">
        <v>6800</v>
      </c>
      <c r="K709" s="146">
        <v>6800</v>
      </c>
      <c r="L709" s="146">
        <v>6800</v>
      </c>
      <c r="M709" s="146">
        <v>6800</v>
      </c>
      <c r="N709" s="146">
        <v>6800</v>
      </c>
    </row>
    <row r="710" spans="1:14" ht="12.75" customHeight="1">
      <c r="A710" s="364">
        <v>-1</v>
      </c>
      <c r="B710" s="146">
        <v>6800</v>
      </c>
      <c r="C710" s="146">
        <v>6800</v>
      </c>
      <c r="D710" s="146">
        <v>6800</v>
      </c>
      <c r="E710" s="146">
        <v>6800</v>
      </c>
      <c r="F710" s="146">
        <v>6800</v>
      </c>
      <c r="G710" s="146">
        <v>6800</v>
      </c>
      <c r="H710" s="146">
        <v>6800</v>
      </c>
      <c r="I710" s="146">
        <v>6800</v>
      </c>
      <c r="J710" s="146">
        <v>6800</v>
      </c>
      <c r="K710" s="146">
        <v>6800</v>
      </c>
      <c r="L710" s="146">
        <v>6800</v>
      </c>
      <c r="M710" s="146">
        <v>6800</v>
      </c>
      <c r="N710" s="146">
        <v>6800</v>
      </c>
    </row>
    <row r="711" spans="1:14" ht="12.75" customHeight="1">
      <c r="A711" s="364">
        <v>-2</v>
      </c>
      <c r="B711" s="146">
        <v>6800</v>
      </c>
      <c r="C711" s="146">
        <v>6800</v>
      </c>
      <c r="D711" s="146">
        <v>6800</v>
      </c>
      <c r="E711" s="146">
        <v>6800</v>
      </c>
      <c r="F711" s="146">
        <v>6800</v>
      </c>
      <c r="G711" s="146">
        <v>6800</v>
      </c>
      <c r="H711" s="146">
        <v>6800</v>
      </c>
      <c r="I711" s="146">
        <v>6800</v>
      </c>
      <c r="J711" s="146">
        <v>6800</v>
      </c>
      <c r="K711" s="146">
        <v>6800</v>
      </c>
      <c r="L711" s="146">
        <v>6800</v>
      </c>
      <c r="M711" s="146">
        <v>6800</v>
      </c>
      <c r="N711" s="146">
        <v>6800</v>
      </c>
    </row>
    <row r="712" spans="1:14" ht="12.75" customHeight="1">
      <c r="A712" s="364">
        <v>-3</v>
      </c>
      <c r="B712" s="146">
        <v>6800</v>
      </c>
      <c r="C712" s="146">
        <v>6800</v>
      </c>
      <c r="D712" s="146">
        <v>6800</v>
      </c>
      <c r="E712" s="146">
        <v>6800</v>
      </c>
      <c r="F712" s="146">
        <v>6800</v>
      </c>
      <c r="G712" s="146">
        <v>6800</v>
      </c>
      <c r="H712" s="146">
        <v>6800</v>
      </c>
      <c r="I712" s="146">
        <v>6800</v>
      </c>
      <c r="J712" s="146">
        <v>6800</v>
      </c>
      <c r="K712" s="146">
        <v>6800</v>
      </c>
      <c r="L712" s="146">
        <v>6800</v>
      </c>
      <c r="M712" s="146">
        <v>6800</v>
      </c>
      <c r="N712" s="146">
        <v>6800</v>
      </c>
    </row>
    <row r="713" spans="1:14" ht="12.75" customHeight="1">
      <c r="A713" s="364">
        <v>-4</v>
      </c>
      <c r="B713" s="146">
        <v>6800</v>
      </c>
      <c r="C713" s="146">
        <v>6800</v>
      </c>
      <c r="D713" s="146">
        <v>6800</v>
      </c>
      <c r="E713" s="146">
        <v>6800</v>
      </c>
      <c r="F713" s="146">
        <v>6800</v>
      </c>
      <c r="G713" s="146">
        <v>6800</v>
      </c>
      <c r="H713" s="146">
        <v>6800</v>
      </c>
      <c r="I713" s="146">
        <v>6800</v>
      </c>
      <c r="J713" s="146">
        <v>6800</v>
      </c>
      <c r="K713" s="146">
        <v>6800</v>
      </c>
      <c r="L713" s="146">
        <v>6800</v>
      </c>
      <c r="M713" s="146">
        <v>6800</v>
      </c>
      <c r="N713" s="146">
        <v>6800</v>
      </c>
    </row>
    <row r="714" spans="1:14" ht="12.75" customHeight="1">
      <c r="A714" s="364">
        <v>-5</v>
      </c>
      <c r="B714" s="146">
        <v>6800</v>
      </c>
      <c r="C714" s="146">
        <v>6800</v>
      </c>
      <c r="D714" s="146">
        <v>6800</v>
      </c>
      <c r="E714" s="146">
        <v>6800</v>
      </c>
      <c r="F714" s="146">
        <v>6800</v>
      </c>
      <c r="G714" s="146">
        <v>6800</v>
      </c>
      <c r="H714" s="146">
        <v>6800</v>
      </c>
      <c r="I714" s="146">
        <v>6800</v>
      </c>
      <c r="J714" s="146">
        <v>6800</v>
      </c>
      <c r="K714" s="146">
        <v>6800</v>
      </c>
      <c r="L714" s="146">
        <v>6800</v>
      </c>
      <c r="M714" s="146">
        <v>6800</v>
      </c>
      <c r="N714" s="146">
        <v>6800</v>
      </c>
    </row>
    <row r="715" spans="1:14" ht="12.75" customHeight="1">
      <c r="A715" s="364">
        <v>-6</v>
      </c>
      <c r="B715" s="146">
        <v>6800</v>
      </c>
      <c r="C715" s="146">
        <v>6800</v>
      </c>
      <c r="D715" s="146">
        <v>6800</v>
      </c>
      <c r="E715" s="146">
        <v>6800</v>
      </c>
      <c r="F715" s="146">
        <v>6800</v>
      </c>
      <c r="G715" s="146">
        <v>6800</v>
      </c>
      <c r="H715" s="146">
        <v>6800</v>
      </c>
      <c r="I715" s="146">
        <v>6800</v>
      </c>
      <c r="J715" s="146">
        <v>6800</v>
      </c>
      <c r="K715" s="146">
        <v>6800</v>
      </c>
      <c r="L715" s="146">
        <v>6800</v>
      </c>
      <c r="M715" s="146">
        <v>6800</v>
      </c>
      <c r="N715" s="146">
        <v>6800</v>
      </c>
    </row>
    <row r="716" spans="1:14" ht="12.75" customHeight="1">
      <c r="A716" s="364">
        <v>-7</v>
      </c>
      <c r="B716" s="146">
        <v>6800</v>
      </c>
      <c r="C716" s="146">
        <v>6800</v>
      </c>
      <c r="D716" s="146">
        <v>6800</v>
      </c>
      <c r="E716" s="146">
        <v>6800</v>
      </c>
      <c r="F716" s="146">
        <v>6800</v>
      </c>
      <c r="G716" s="146">
        <v>6800</v>
      </c>
      <c r="H716" s="146">
        <v>6800</v>
      </c>
      <c r="I716" s="146">
        <v>6800</v>
      </c>
      <c r="J716" s="146">
        <v>6800</v>
      </c>
      <c r="K716" s="146">
        <v>6800</v>
      </c>
      <c r="L716" s="146">
        <v>6800</v>
      </c>
      <c r="M716" s="146">
        <v>6800</v>
      </c>
      <c r="N716" s="146">
        <v>6800</v>
      </c>
    </row>
    <row r="717" spans="1:14" ht="12.75" customHeight="1">
      <c r="A717" s="364">
        <v>-8</v>
      </c>
      <c r="B717" s="146">
        <v>6800</v>
      </c>
      <c r="C717" s="146">
        <v>6800</v>
      </c>
      <c r="D717" s="146">
        <v>6800</v>
      </c>
      <c r="E717" s="146">
        <v>6800</v>
      </c>
      <c r="F717" s="146">
        <v>6800</v>
      </c>
      <c r="G717" s="146">
        <v>6800</v>
      </c>
      <c r="H717" s="146">
        <v>6800</v>
      </c>
      <c r="I717" s="146">
        <v>6800</v>
      </c>
      <c r="J717" s="146">
        <v>6800</v>
      </c>
      <c r="K717" s="146">
        <v>6800</v>
      </c>
      <c r="L717" s="146">
        <v>6800</v>
      </c>
      <c r="M717" s="146">
        <v>6800</v>
      </c>
      <c r="N717" s="146">
        <v>6800</v>
      </c>
    </row>
    <row r="718" spans="1:14" ht="12.75" customHeight="1">
      <c r="A718" s="364">
        <v>-9</v>
      </c>
      <c r="B718" s="146">
        <v>6800</v>
      </c>
      <c r="C718" s="146">
        <v>6800</v>
      </c>
      <c r="D718" s="146">
        <v>6800</v>
      </c>
      <c r="E718" s="146">
        <v>6800</v>
      </c>
      <c r="F718" s="146">
        <v>6800</v>
      </c>
      <c r="G718" s="146">
        <v>6800</v>
      </c>
      <c r="H718" s="146">
        <v>6800</v>
      </c>
      <c r="I718" s="146">
        <v>6800</v>
      </c>
      <c r="J718" s="146">
        <v>6800</v>
      </c>
      <c r="K718" s="146">
        <v>6800</v>
      </c>
      <c r="L718" s="146">
        <v>6800</v>
      </c>
      <c r="M718" s="146">
        <v>6800</v>
      </c>
      <c r="N718" s="146">
        <v>6800</v>
      </c>
    </row>
    <row r="719" spans="1:14" ht="12.75" customHeight="1">
      <c r="A719" s="364">
        <v>-10</v>
      </c>
      <c r="B719" s="146">
        <v>6800</v>
      </c>
      <c r="C719" s="146">
        <v>6800</v>
      </c>
      <c r="D719" s="146">
        <v>6800</v>
      </c>
      <c r="E719" s="146">
        <v>6800</v>
      </c>
      <c r="F719" s="146">
        <v>6800</v>
      </c>
      <c r="G719" s="146">
        <v>6800</v>
      </c>
      <c r="H719" s="146">
        <v>6800</v>
      </c>
      <c r="I719" s="146">
        <v>6800</v>
      </c>
      <c r="J719" s="146">
        <v>6800</v>
      </c>
      <c r="K719" s="146">
        <v>6800</v>
      </c>
      <c r="L719" s="146">
        <v>6800</v>
      </c>
      <c r="M719" s="146">
        <v>6800</v>
      </c>
      <c r="N719" s="146">
        <v>6800</v>
      </c>
    </row>
    <row r="720" spans="1:14" ht="12.75" customHeight="1">
      <c r="A720" s="364">
        <v>-11</v>
      </c>
      <c r="B720" s="146">
        <v>6800</v>
      </c>
      <c r="C720" s="146">
        <v>6800</v>
      </c>
      <c r="D720" s="146">
        <v>6800</v>
      </c>
      <c r="E720" s="146">
        <v>6800</v>
      </c>
      <c r="F720" s="146">
        <v>6800</v>
      </c>
      <c r="G720" s="146">
        <v>6800</v>
      </c>
      <c r="H720" s="146">
        <v>6800</v>
      </c>
      <c r="I720" s="146">
        <v>6800</v>
      </c>
      <c r="J720" s="146">
        <v>6800</v>
      </c>
      <c r="K720" s="146">
        <v>6800</v>
      </c>
      <c r="L720" s="146">
        <v>6800</v>
      </c>
      <c r="M720" s="146">
        <v>6800</v>
      </c>
      <c r="N720" s="146">
        <v>6800</v>
      </c>
    </row>
    <row r="721" spans="1:14" ht="12.75" customHeight="1">
      <c r="A721" s="364">
        <v>-12</v>
      </c>
      <c r="B721" s="146">
        <v>6800</v>
      </c>
      <c r="C721" s="146">
        <v>6800</v>
      </c>
      <c r="D721" s="146">
        <v>6800</v>
      </c>
      <c r="E721" s="146">
        <v>6800</v>
      </c>
      <c r="F721" s="146">
        <v>6800</v>
      </c>
      <c r="G721" s="146">
        <v>6800</v>
      </c>
      <c r="H721" s="146">
        <v>6800</v>
      </c>
      <c r="I721" s="146">
        <v>6800</v>
      </c>
      <c r="J721" s="146">
        <v>6800</v>
      </c>
      <c r="K721" s="146">
        <v>6800</v>
      </c>
      <c r="L721" s="146">
        <v>6800</v>
      </c>
      <c r="M721" s="146">
        <v>6800</v>
      </c>
      <c r="N721" s="146">
        <v>6800</v>
      </c>
    </row>
    <row r="722" spans="1:14" ht="12.75" customHeight="1">
      <c r="A722" s="364">
        <v>-13</v>
      </c>
      <c r="B722" s="146">
        <v>6800</v>
      </c>
      <c r="C722" s="146">
        <v>6800</v>
      </c>
      <c r="D722" s="146">
        <v>6800</v>
      </c>
      <c r="E722" s="146">
        <v>6800</v>
      </c>
      <c r="F722" s="146">
        <v>6800</v>
      </c>
      <c r="G722" s="146">
        <v>6800</v>
      </c>
      <c r="H722" s="146">
        <v>6800</v>
      </c>
      <c r="I722" s="146">
        <v>6800</v>
      </c>
      <c r="J722" s="146">
        <v>6800</v>
      </c>
      <c r="K722" s="146">
        <v>6800</v>
      </c>
      <c r="L722" s="146">
        <v>6800</v>
      </c>
      <c r="M722" s="146">
        <v>6800</v>
      </c>
      <c r="N722" s="146">
        <v>6800</v>
      </c>
    </row>
    <row r="723" spans="1:14" ht="12.75" customHeight="1">
      <c r="A723" s="364">
        <v>-14</v>
      </c>
      <c r="B723" s="146">
        <v>6800</v>
      </c>
      <c r="C723" s="146">
        <v>6800</v>
      </c>
      <c r="D723" s="146">
        <v>6800</v>
      </c>
      <c r="E723" s="146">
        <v>6800</v>
      </c>
      <c r="F723" s="146">
        <v>6800</v>
      </c>
      <c r="G723" s="146">
        <v>6800</v>
      </c>
      <c r="H723" s="146">
        <v>6800</v>
      </c>
      <c r="I723" s="146">
        <v>6800</v>
      </c>
      <c r="J723" s="146">
        <v>6800</v>
      </c>
      <c r="K723" s="146">
        <v>6800</v>
      </c>
      <c r="L723" s="146">
        <v>6800</v>
      </c>
      <c r="M723" s="146">
        <v>6800</v>
      </c>
      <c r="N723" s="146">
        <v>6800</v>
      </c>
    </row>
    <row r="724" spans="1:14" ht="12.75" customHeight="1">
      <c r="A724" s="364">
        <v>-15</v>
      </c>
      <c r="B724" s="146">
        <v>6800</v>
      </c>
      <c r="C724" s="146">
        <v>6800</v>
      </c>
      <c r="D724" s="146">
        <v>6800</v>
      </c>
      <c r="E724" s="146">
        <v>6800</v>
      </c>
      <c r="F724" s="146">
        <v>6800</v>
      </c>
      <c r="G724" s="146">
        <v>6800</v>
      </c>
      <c r="H724" s="146">
        <v>6800</v>
      </c>
      <c r="I724" s="146">
        <v>6800</v>
      </c>
      <c r="J724" s="146">
        <v>6800</v>
      </c>
      <c r="K724" s="146">
        <v>6800</v>
      </c>
      <c r="L724" s="146">
        <v>6800</v>
      </c>
      <c r="M724" s="146">
        <v>6800</v>
      </c>
      <c r="N724" s="146">
        <v>6800</v>
      </c>
    </row>
    <row r="725" spans="1:14" ht="12.75" customHeight="1">
      <c r="A725" s="364">
        <v>-16</v>
      </c>
      <c r="B725" s="146">
        <v>6800</v>
      </c>
      <c r="C725" s="146">
        <v>6800</v>
      </c>
      <c r="D725" s="146">
        <v>6800</v>
      </c>
      <c r="E725" s="146">
        <v>6800</v>
      </c>
      <c r="F725" s="146">
        <v>6800</v>
      </c>
      <c r="G725" s="146">
        <v>6800</v>
      </c>
      <c r="H725" s="146">
        <v>6800</v>
      </c>
      <c r="I725" s="146">
        <v>6800</v>
      </c>
      <c r="J725" s="146">
        <v>6800</v>
      </c>
      <c r="K725" s="146">
        <v>6800</v>
      </c>
      <c r="L725" s="146">
        <v>6800</v>
      </c>
      <c r="M725" s="146">
        <v>6800</v>
      </c>
      <c r="N725" s="146">
        <v>6800</v>
      </c>
    </row>
    <row r="726" spans="1:14" ht="12.75" customHeight="1">
      <c r="A726" s="364">
        <v>-17</v>
      </c>
      <c r="B726" s="146">
        <v>6800</v>
      </c>
      <c r="C726" s="146">
        <v>6800</v>
      </c>
      <c r="D726" s="146">
        <v>6800</v>
      </c>
      <c r="E726" s="146">
        <v>6800</v>
      </c>
      <c r="F726" s="146">
        <v>6800</v>
      </c>
      <c r="G726" s="146">
        <v>6800</v>
      </c>
      <c r="H726" s="146">
        <v>6800</v>
      </c>
      <c r="I726" s="146">
        <v>6800</v>
      </c>
      <c r="J726" s="146">
        <v>6800</v>
      </c>
      <c r="K726" s="146">
        <v>6800</v>
      </c>
      <c r="L726" s="146">
        <v>6800</v>
      </c>
      <c r="M726" s="146">
        <v>6800</v>
      </c>
      <c r="N726" s="146">
        <v>6800</v>
      </c>
    </row>
    <row r="727" spans="1:14" ht="12.75" customHeight="1">
      <c r="A727" s="364">
        <v>-18</v>
      </c>
      <c r="B727" s="146">
        <v>6800</v>
      </c>
      <c r="C727" s="146">
        <v>6800</v>
      </c>
      <c r="D727" s="146">
        <v>6800</v>
      </c>
      <c r="E727" s="146">
        <v>6800</v>
      </c>
      <c r="F727" s="146">
        <v>6800</v>
      </c>
      <c r="G727" s="146">
        <v>6800</v>
      </c>
      <c r="H727" s="146">
        <v>6800</v>
      </c>
      <c r="I727" s="146">
        <v>6800</v>
      </c>
      <c r="J727" s="146">
        <v>6800</v>
      </c>
      <c r="K727" s="146">
        <v>6800</v>
      </c>
      <c r="L727" s="146">
        <v>6800</v>
      </c>
      <c r="M727" s="146">
        <v>6800</v>
      </c>
      <c r="N727" s="146">
        <v>6800</v>
      </c>
    </row>
    <row r="728" spans="1:14" ht="12.75" customHeight="1">
      <c r="A728" s="364">
        <v>-19</v>
      </c>
      <c r="B728" s="146">
        <v>6800</v>
      </c>
      <c r="C728" s="146">
        <v>6800</v>
      </c>
      <c r="D728" s="146">
        <v>6800</v>
      </c>
      <c r="E728" s="146">
        <v>6800</v>
      </c>
      <c r="F728" s="146">
        <v>6800</v>
      </c>
      <c r="G728" s="146">
        <v>6800</v>
      </c>
      <c r="H728" s="146">
        <v>6800</v>
      </c>
      <c r="I728" s="146">
        <v>6800</v>
      </c>
      <c r="J728" s="146">
        <v>6800</v>
      </c>
      <c r="K728" s="146">
        <v>6800</v>
      </c>
      <c r="L728" s="146">
        <v>6800</v>
      </c>
      <c r="M728" s="146">
        <v>6800</v>
      </c>
      <c r="N728" s="146">
        <v>6800</v>
      </c>
    </row>
    <row r="729" spans="1:14" ht="12.75" customHeight="1">
      <c r="A729" s="364">
        <v>-20</v>
      </c>
      <c r="B729" s="146">
        <v>6800</v>
      </c>
      <c r="C729" s="146">
        <v>6800</v>
      </c>
      <c r="D729" s="146">
        <v>6800</v>
      </c>
      <c r="E729" s="146">
        <v>6800</v>
      </c>
      <c r="F729" s="146">
        <v>6800</v>
      </c>
      <c r="G729" s="146">
        <v>6800</v>
      </c>
      <c r="H729" s="146">
        <v>6800</v>
      </c>
      <c r="I729" s="146">
        <v>6800</v>
      </c>
      <c r="J729" s="146">
        <v>6800</v>
      </c>
      <c r="K729" s="146">
        <v>6800</v>
      </c>
      <c r="L729" s="146">
        <v>6800</v>
      </c>
      <c r="M729" s="146">
        <v>6800</v>
      </c>
      <c r="N729" s="146">
        <v>6800</v>
      </c>
    </row>
    <row r="730" spans="1:14" ht="12.75" customHeight="1">
      <c r="A730" s="364">
        <v>-21</v>
      </c>
      <c r="B730" s="146">
        <v>6800</v>
      </c>
      <c r="C730" s="146">
        <v>6800</v>
      </c>
      <c r="D730" s="146">
        <v>6800</v>
      </c>
      <c r="E730" s="146">
        <v>6800</v>
      </c>
      <c r="F730" s="146">
        <v>6800</v>
      </c>
      <c r="G730" s="146">
        <v>6800</v>
      </c>
      <c r="H730" s="146">
        <v>6800</v>
      </c>
      <c r="I730" s="146">
        <v>6800</v>
      </c>
      <c r="J730" s="146">
        <v>6800</v>
      </c>
      <c r="K730" s="146">
        <v>6800</v>
      </c>
      <c r="L730" s="146">
        <v>6800</v>
      </c>
      <c r="M730" s="146">
        <v>6800</v>
      </c>
      <c r="N730" s="146">
        <v>6800</v>
      </c>
    </row>
    <row r="731" spans="1:14" ht="12.75" customHeight="1">
      <c r="A731" s="364">
        <v>-22</v>
      </c>
      <c r="B731" s="146">
        <v>6800</v>
      </c>
      <c r="C731" s="146">
        <v>6800</v>
      </c>
      <c r="D731" s="146">
        <v>6800</v>
      </c>
      <c r="E731" s="146">
        <v>6800</v>
      </c>
      <c r="F731" s="146">
        <v>6800</v>
      </c>
      <c r="G731" s="146">
        <v>6800</v>
      </c>
      <c r="H731" s="146">
        <v>6800</v>
      </c>
      <c r="I731" s="146">
        <v>6800</v>
      </c>
      <c r="J731" s="146">
        <v>6800</v>
      </c>
      <c r="K731" s="146">
        <v>6800</v>
      </c>
      <c r="L731" s="146">
        <v>6800</v>
      </c>
      <c r="M731" s="146">
        <v>6800</v>
      </c>
      <c r="N731" s="146">
        <v>6800</v>
      </c>
    </row>
    <row r="732" spans="1:14" ht="12.75" customHeight="1">
      <c r="A732" s="364">
        <v>-23</v>
      </c>
      <c r="B732" s="146">
        <v>6800</v>
      </c>
      <c r="C732" s="146">
        <v>6800</v>
      </c>
      <c r="D732" s="146">
        <v>6800</v>
      </c>
      <c r="E732" s="146">
        <v>6800</v>
      </c>
      <c r="F732" s="146">
        <v>6800</v>
      </c>
      <c r="G732" s="146">
        <v>6800</v>
      </c>
      <c r="H732" s="146">
        <v>6800</v>
      </c>
      <c r="I732" s="146">
        <v>6800</v>
      </c>
      <c r="J732" s="146">
        <v>6800</v>
      </c>
      <c r="K732" s="146">
        <v>6800</v>
      </c>
      <c r="L732" s="146">
        <v>6800</v>
      </c>
      <c r="M732" s="146">
        <v>6800</v>
      </c>
      <c r="N732" s="146">
        <v>6800</v>
      </c>
    </row>
    <row r="733" spans="1:14" ht="12.75" customHeight="1">
      <c r="A733" s="364">
        <v>-24</v>
      </c>
      <c r="B733" s="146">
        <v>6800</v>
      </c>
      <c r="C733" s="146">
        <v>6800</v>
      </c>
      <c r="D733" s="146">
        <v>6800</v>
      </c>
      <c r="E733" s="146">
        <v>6800</v>
      </c>
      <c r="F733" s="146">
        <v>6800</v>
      </c>
      <c r="G733" s="146">
        <v>6800</v>
      </c>
      <c r="H733" s="146">
        <v>6800</v>
      </c>
      <c r="I733" s="146">
        <v>6800</v>
      </c>
      <c r="J733" s="146">
        <v>6800</v>
      </c>
      <c r="K733" s="146">
        <v>6800</v>
      </c>
      <c r="L733" s="146">
        <v>6800</v>
      </c>
      <c r="M733" s="146">
        <v>6800</v>
      </c>
      <c r="N733" s="146">
        <v>6800</v>
      </c>
    </row>
    <row r="734" spans="1:14" ht="12.75" customHeight="1">
      <c r="A734" s="364">
        <v>-25</v>
      </c>
      <c r="B734" s="146">
        <v>6800</v>
      </c>
      <c r="C734" s="146">
        <v>6800</v>
      </c>
      <c r="D734" s="146">
        <v>6800</v>
      </c>
      <c r="E734" s="146">
        <v>6800</v>
      </c>
      <c r="F734" s="146">
        <v>6800</v>
      </c>
      <c r="G734" s="146">
        <v>6800</v>
      </c>
      <c r="H734" s="146">
        <v>6800</v>
      </c>
      <c r="I734" s="146">
        <v>6800</v>
      </c>
      <c r="J734" s="146">
        <v>6800</v>
      </c>
      <c r="K734" s="146">
        <v>6800</v>
      </c>
      <c r="L734" s="146">
        <v>6800</v>
      </c>
      <c r="M734" s="146">
        <v>6800</v>
      </c>
      <c r="N734" s="146">
        <v>6800</v>
      </c>
    </row>
    <row r="735" spans="1:14" ht="12.75" customHeight="1">
      <c r="A735" s="364">
        <v>-26</v>
      </c>
      <c r="B735" s="146">
        <v>6800</v>
      </c>
      <c r="C735" s="146">
        <v>6800</v>
      </c>
      <c r="D735" s="146">
        <v>6800</v>
      </c>
      <c r="E735" s="146">
        <v>6800</v>
      </c>
      <c r="F735" s="146">
        <v>6800</v>
      </c>
      <c r="G735" s="146">
        <v>6800</v>
      </c>
      <c r="H735" s="146">
        <v>6800</v>
      </c>
      <c r="I735" s="146">
        <v>6800</v>
      </c>
      <c r="J735" s="146">
        <v>6800</v>
      </c>
      <c r="K735" s="146">
        <v>6800</v>
      </c>
      <c r="L735" s="146">
        <v>6800</v>
      </c>
      <c r="M735" s="146">
        <v>6800</v>
      </c>
      <c r="N735" s="146">
        <v>6800</v>
      </c>
    </row>
    <row r="736" spans="1:14" ht="12.75" customHeight="1">
      <c r="A736" s="364">
        <v>-27</v>
      </c>
      <c r="B736" s="146">
        <v>6800</v>
      </c>
      <c r="C736" s="146">
        <v>6800</v>
      </c>
      <c r="D736" s="146">
        <v>6800</v>
      </c>
      <c r="E736" s="146">
        <v>6800</v>
      </c>
      <c r="F736" s="146">
        <v>6800</v>
      </c>
      <c r="G736" s="146">
        <v>6800</v>
      </c>
      <c r="H736" s="146">
        <v>6800</v>
      </c>
      <c r="I736" s="146">
        <v>6800</v>
      </c>
      <c r="J736" s="146">
        <v>6800</v>
      </c>
      <c r="K736" s="146">
        <v>6800</v>
      </c>
      <c r="L736" s="146">
        <v>6800</v>
      </c>
      <c r="M736" s="146">
        <v>6800</v>
      </c>
      <c r="N736" s="146">
        <v>6800</v>
      </c>
    </row>
    <row r="737" spans="1:14" ht="12.75" customHeight="1">
      <c r="A737" s="364">
        <v>-28</v>
      </c>
      <c r="B737" s="146">
        <v>6800</v>
      </c>
      <c r="C737" s="146">
        <v>6800</v>
      </c>
      <c r="D737" s="146">
        <v>6800</v>
      </c>
      <c r="E737" s="146">
        <v>6800</v>
      </c>
      <c r="F737" s="146">
        <v>6800</v>
      </c>
      <c r="G737" s="146">
        <v>6800</v>
      </c>
      <c r="H737" s="146">
        <v>6800</v>
      </c>
      <c r="I737" s="146">
        <v>6800</v>
      </c>
      <c r="J737" s="146">
        <v>6800</v>
      </c>
      <c r="K737" s="146">
        <v>6800</v>
      </c>
      <c r="L737" s="146">
        <v>6800</v>
      </c>
      <c r="M737" s="146">
        <v>6800</v>
      </c>
      <c r="N737" s="146">
        <v>6800</v>
      </c>
    </row>
    <row r="738" spans="1:14" ht="12.75" customHeight="1">
      <c r="A738" s="364">
        <v>-29</v>
      </c>
      <c r="B738" s="146">
        <v>6800</v>
      </c>
      <c r="C738" s="146">
        <v>6800</v>
      </c>
      <c r="D738" s="146">
        <v>6800</v>
      </c>
      <c r="E738" s="146">
        <v>6800</v>
      </c>
      <c r="F738" s="146">
        <v>6800</v>
      </c>
      <c r="G738" s="146">
        <v>6800</v>
      </c>
      <c r="H738" s="146">
        <v>6800</v>
      </c>
      <c r="I738" s="146">
        <v>6800</v>
      </c>
      <c r="J738" s="146">
        <v>6800</v>
      </c>
      <c r="K738" s="146">
        <v>6800</v>
      </c>
      <c r="L738" s="146">
        <v>6800</v>
      </c>
      <c r="M738" s="146">
        <v>6800</v>
      </c>
      <c r="N738" s="146">
        <v>6800</v>
      </c>
    </row>
    <row r="739" spans="1:14" ht="12.75" customHeight="1">
      <c r="A739" s="364">
        <v>-30</v>
      </c>
      <c r="B739" s="146">
        <v>6800</v>
      </c>
      <c r="C739" s="146">
        <v>6800</v>
      </c>
      <c r="D739" s="146">
        <v>6800</v>
      </c>
      <c r="E739" s="146">
        <v>6800</v>
      </c>
      <c r="F739" s="146">
        <v>6800</v>
      </c>
      <c r="G739" s="146">
        <v>6800</v>
      </c>
      <c r="H739" s="146">
        <v>6800</v>
      </c>
      <c r="I739" s="146">
        <v>6800</v>
      </c>
      <c r="J739" s="146">
        <v>6800</v>
      </c>
      <c r="K739" s="146">
        <v>6800</v>
      </c>
      <c r="L739" s="146">
        <v>6800</v>
      </c>
      <c r="M739" s="146">
        <v>6800</v>
      </c>
      <c r="N739" s="146">
        <v>6800</v>
      </c>
    </row>
    <row r="740" spans="1:14" ht="12.75" customHeight="1">
      <c r="A740" s="364">
        <v>-31</v>
      </c>
      <c r="B740" s="146">
        <v>6800</v>
      </c>
      <c r="C740" s="146">
        <v>6800</v>
      </c>
      <c r="D740" s="146">
        <v>6800</v>
      </c>
      <c r="E740" s="146">
        <v>6800</v>
      </c>
      <c r="F740" s="146">
        <v>6800</v>
      </c>
      <c r="G740" s="146">
        <v>6800</v>
      </c>
      <c r="H740" s="146">
        <v>6800</v>
      </c>
      <c r="I740" s="146">
        <v>6800</v>
      </c>
      <c r="J740" s="146">
        <v>6800</v>
      </c>
      <c r="K740" s="146">
        <v>6800</v>
      </c>
      <c r="L740" s="146">
        <v>6800</v>
      </c>
      <c r="M740" s="146">
        <v>6800</v>
      </c>
      <c r="N740" s="146">
        <v>6800</v>
      </c>
    </row>
    <row r="741" spans="1:14" ht="12.75" customHeight="1">
      <c r="A741" s="364">
        <v>-32</v>
      </c>
      <c r="B741" s="146">
        <v>6800</v>
      </c>
      <c r="C741" s="146">
        <v>6800</v>
      </c>
      <c r="D741" s="146">
        <v>6800</v>
      </c>
      <c r="E741" s="146">
        <v>6800</v>
      </c>
      <c r="F741" s="146">
        <v>6800</v>
      </c>
      <c r="G741" s="146">
        <v>6800</v>
      </c>
      <c r="H741" s="146">
        <v>6800</v>
      </c>
      <c r="I741" s="146">
        <v>6800</v>
      </c>
      <c r="J741" s="146">
        <v>6800</v>
      </c>
      <c r="K741" s="146">
        <v>6800</v>
      </c>
      <c r="L741" s="146">
        <v>6800</v>
      </c>
      <c r="M741" s="146">
        <v>6800</v>
      </c>
      <c r="N741" s="146">
        <v>6800</v>
      </c>
    </row>
    <row r="742" spans="1:14" ht="12.75" customHeight="1">
      <c r="A742" s="364">
        <v>-33</v>
      </c>
      <c r="B742" s="146">
        <v>6800</v>
      </c>
      <c r="C742" s="146">
        <v>6800</v>
      </c>
      <c r="D742" s="146">
        <v>6800</v>
      </c>
      <c r="E742" s="146">
        <v>6800</v>
      </c>
      <c r="F742" s="146">
        <v>6800</v>
      </c>
      <c r="G742" s="146">
        <v>6800</v>
      </c>
      <c r="H742" s="146">
        <v>6800</v>
      </c>
      <c r="I742" s="146">
        <v>6800</v>
      </c>
      <c r="J742" s="146">
        <v>6800</v>
      </c>
      <c r="K742" s="146">
        <v>6800</v>
      </c>
      <c r="L742" s="146">
        <v>6800</v>
      </c>
      <c r="M742" s="146">
        <v>6800</v>
      </c>
      <c r="N742" s="146">
        <v>6800</v>
      </c>
    </row>
    <row r="743" spans="1:14" ht="12.75" customHeight="1">
      <c r="A743" s="364">
        <v>-34</v>
      </c>
      <c r="B743" s="146">
        <v>6800</v>
      </c>
      <c r="C743" s="146">
        <v>6800</v>
      </c>
      <c r="D743" s="146">
        <v>6800</v>
      </c>
      <c r="E743" s="146">
        <v>6800</v>
      </c>
      <c r="F743" s="146">
        <v>6800</v>
      </c>
      <c r="G743" s="146">
        <v>6800</v>
      </c>
      <c r="H743" s="146">
        <v>6800</v>
      </c>
      <c r="I743" s="146">
        <v>6800</v>
      </c>
      <c r="J743" s="146">
        <v>6800</v>
      </c>
      <c r="K743" s="146">
        <v>6800</v>
      </c>
      <c r="L743" s="146">
        <v>6800</v>
      </c>
      <c r="M743" s="146">
        <v>6800</v>
      </c>
      <c r="N743" s="146">
        <v>6800</v>
      </c>
    </row>
    <row r="744" spans="1:14" ht="12.75" customHeight="1">
      <c r="A744" s="364">
        <v>-35</v>
      </c>
      <c r="B744" s="146">
        <v>6800</v>
      </c>
      <c r="C744" s="146">
        <v>6800</v>
      </c>
      <c r="D744" s="146">
        <v>6800</v>
      </c>
      <c r="E744" s="146">
        <v>6800</v>
      </c>
      <c r="F744" s="146">
        <v>6800</v>
      </c>
      <c r="G744" s="146">
        <v>6800</v>
      </c>
      <c r="H744" s="146">
        <v>6800</v>
      </c>
      <c r="I744" s="146">
        <v>6800</v>
      </c>
      <c r="J744" s="146">
        <v>6800</v>
      </c>
      <c r="K744" s="146">
        <v>6800</v>
      </c>
      <c r="L744" s="146">
        <v>6800</v>
      </c>
      <c r="M744" s="146">
        <v>6800</v>
      </c>
      <c r="N744" s="146">
        <v>6800</v>
      </c>
    </row>
    <row r="745" spans="1:14" ht="12.75" customHeight="1">
      <c r="A745" s="364">
        <v>-36</v>
      </c>
      <c r="B745" s="146">
        <v>6800</v>
      </c>
      <c r="C745" s="146">
        <v>6800</v>
      </c>
      <c r="D745" s="146">
        <v>6800</v>
      </c>
      <c r="E745" s="146">
        <v>6800</v>
      </c>
      <c r="F745" s="146">
        <v>6800</v>
      </c>
      <c r="G745" s="146">
        <v>6800</v>
      </c>
      <c r="H745" s="146">
        <v>6800</v>
      </c>
      <c r="I745" s="146">
        <v>6800</v>
      </c>
      <c r="J745" s="146">
        <v>6800</v>
      </c>
      <c r="K745" s="146">
        <v>6800</v>
      </c>
      <c r="L745" s="146">
        <v>6800</v>
      </c>
      <c r="M745" s="146">
        <v>6800</v>
      </c>
      <c r="N745" s="146">
        <v>6800</v>
      </c>
    </row>
    <row r="746" spans="1:14" ht="12.75" customHeight="1">
      <c r="A746" s="364">
        <v>-37</v>
      </c>
      <c r="B746" s="146">
        <v>6800</v>
      </c>
      <c r="C746" s="146">
        <v>6800</v>
      </c>
      <c r="D746" s="146">
        <v>6800</v>
      </c>
      <c r="E746" s="146">
        <v>6800</v>
      </c>
      <c r="F746" s="146">
        <v>6800</v>
      </c>
      <c r="G746" s="146">
        <v>6800</v>
      </c>
      <c r="H746" s="146">
        <v>6800</v>
      </c>
      <c r="I746" s="146">
        <v>6800</v>
      </c>
      <c r="J746" s="146">
        <v>6800</v>
      </c>
      <c r="K746" s="146">
        <v>6800</v>
      </c>
      <c r="L746" s="146">
        <v>6800</v>
      </c>
      <c r="M746" s="146">
        <v>6800</v>
      </c>
      <c r="N746" s="146">
        <v>6800</v>
      </c>
    </row>
    <row r="747" spans="1:14" ht="12.75" customHeight="1">
      <c r="A747" s="364">
        <v>-38</v>
      </c>
      <c r="B747" s="146">
        <v>6800</v>
      </c>
      <c r="C747" s="146">
        <v>6800</v>
      </c>
      <c r="D747" s="146">
        <v>6800</v>
      </c>
      <c r="E747" s="146">
        <v>6800</v>
      </c>
      <c r="F747" s="146">
        <v>6800</v>
      </c>
      <c r="G747" s="146">
        <v>6800</v>
      </c>
      <c r="H747" s="146">
        <v>6800</v>
      </c>
      <c r="I747" s="146">
        <v>6800</v>
      </c>
      <c r="J747" s="146">
        <v>6800</v>
      </c>
      <c r="K747" s="146">
        <v>6800</v>
      </c>
      <c r="L747" s="146">
        <v>6800</v>
      </c>
      <c r="M747" s="146">
        <v>6800</v>
      </c>
      <c r="N747" s="146">
        <v>6800</v>
      </c>
    </row>
    <row r="748" spans="1:14" ht="12.75" customHeight="1">
      <c r="A748" s="364">
        <v>-39</v>
      </c>
      <c r="B748" s="146">
        <v>6800</v>
      </c>
      <c r="C748" s="146">
        <v>6800</v>
      </c>
      <c r="D748" s="146">
        <v>6800</v>
      </c>
      <c r="E748" s="146">
        <v>6800</v>
      </c>
      <c r="F748" s="146">
        <v>6800</v>
      </c>
      <c r="G748" s="146">
        <v>6800</v>
      </c>
      <c r="H748" s="146">
        <v>6800</v>
      </c>
      <c r="I748" s="146">
        <v>6800</v>
      </c>
      <c r="J748" s="146">
        <v>6800</v>
      </c>
      <c r="K748" s="146">
        <v>6800</v>
      </c>
      <c r="L748" s="146">
        <v>6800</v>
      </c>
      <c r="M748" s="146">
        <v>6800</v>
      </c>
      <c r="N748" s="146">
        <v>6800</v>
      </c>
    </row>
    <row r="749" spans="1:14" ht="12.75" customHeight="1">
      <c r="A749" s="364">
        <v>-40</v>
      </c>
      <c r="B749" s="146">
        <v>6800</v>
      </c>
      <c r="C749" s="146">
        <v>6800</v>
      </c>
      <c r="D749" s="146">
        <v>6800</v>
      </c>
      <c r="E749" s="146">
        <v>6800</v>
      </c>
      <c r="F749" s="146">
        <v>6800</v>
      </c>
      <c r="G749" s="146">
        <v>6800</v>
      </c>
      <c r="H749" s="146">
        <v>6800</v>
      </c>
      <c r="I749" s="146">
        <v>6800</v>
      </c>
      <c r="J749" s="146">
        <v>6800</v>
      </c>
      <c r="K749" s="146">
        <v>6800</v>
      </c>
      <c r="L749" s="146">
        <v>6800</v>
      </c>
      <c r="M749" s="146">
        <v>6800</v>
      </c>
      <c r="N749" s="146">
        <v>6800</v>
      </c>
    </row>
    <row r="750" spans="1:14" ht="12.75" customHeight="1">
      <c r="A750" s="366" t="s">
        <v>359</v>
      </c>
      <c r="B750" s="366"/>
      <c r="C750" s="366" t="s">
        <v>361</v>
      </c>
      <c r="M750" s="9"/>
    </row>
    <row r="751" spans="1:14" ht="12.75" customHeight="1">
      <c r="A751" s="570" t="s">
        <v>296</v>
      </c>
      <c r="B751" s="570">
        <v>0</v>
      </c>
      <c r="C751" s="570">
        <v>35</v>
      </c>
      <c r="D751" s="570">
        <v>45</v>
      </c>
      <c r="E751" s="570">
        <v>55</v>
      </c>
      <c r="F751" s="570">
        <v>65</v>
      </c>
      <c r="G751" s="570">
        <v>75</v>
      </c>
      <c r="H751" s="570">
        <v>85</v>
      </c>
      <c r="I751" s="570">
        <v>95</v>
      </c>
      <c r="J751" s="570">
        <v>105</v>
      </c>
      <c r="K751" s="570">
        <v>115</v>
      </c>
      <c r="L751" s="570">
        <v>125</v>
      </c>
      <c r="M751" s="570">
        <v>135</v>
      </c>
      <c r="N751" s="570">
        <v>150</v>
      </c>
    </row>
    <row r="752" spans="1:14" ht="12.75" customHeight="1">
      <c r="A752" s="364">
        <v>50</v>
      </c>
      <c r="B752" s="146">
        <v>6125</v>
      </c>
      <c r="C752" s="146">
        <v>6125</v>
      </c>
      <c r="D752" s="146">
        <v>6200</v>
      </c>
      <c r="E752" s="146">
        <v>6275</v>
      </c>
      <c r="F752" s="146">
        <v>6350</v>
      </c>
      <c r="G752" s="146">
        <v>6425</v>
      </c>
      <c r="H752" s="146">
        <v>6485</v>
      </c>
      <c r="I752" s="146">
        <v>6550</v>
      </c>
      <c r="J752" s="146">
        <v>6635</v>
      </c>
      <c r="K752" s="146">
        <v>6705</v>
      </c>
      <c r="L752" s="146">
        <v>6770</v>
      </c>
      <c r="M752" s="146">
        <v>6800</v>
      </c>
      <c r="N752" s="146">
        <v>6800</v>
      </c>
    </row>
    <row r="753" spans="1:14" ht="12.75" customHeight="1">
      <c r="A753" s="364">
        <v>49</v>
      </c>
      <c r="B753" s="146">
        <v>6125</v>
      </c>
      <c r="C753" s="146">
        <v>6125</v>
      </c>
      <c r="D753" s="146">
        <v>6200</v>
      </c>
      <c r="E753" s="146">
        <v>6275</v>
      </c>
      <c r="F753" s="146">
        <v>6350</v>
      </c>
      <c r="G753" s="146">
        <v>6425</v>
      </c>
      <c r="H753" s="146">
        <v>6485</v>
      </c>
      <c r="I753" s="146">
        <v>6550</v>
      </c>
      <c r="J753" s="146">
        <v>6635</v>
      </c>
      <c r="K753" s="146">
        <v>6705</v>
      </c>
      <c r="L753" s="146">
        <v>6770</v>
      </c>
      <c r="M753" s="146">
        <v>6800</v>
      </c>
      <c r="N753" s="146">
        <v>6800</v>
      </c>
    </row>
    <row r="754" spans="1:14" ht="12.75" customHeight="1">
      <c r="A754" s="364">
        <v>48</v>
      </c>
      <c r="B754" s="146">
        <v>6125</v>
      </c>
      <c r="C754" s="146">
        <v>6125</v>
      </c>
      <c r="D754" s="146">
        <v>6200</v>
      </c>
      <c r="E754" s="146">
        <v>6275</v>
      </c>
      <c r="F754" s="146">
        <v>6350</v>
      </c>
      <c r="G754" s="146">
        <v>6425</v>
      </c>
      <c r="H754" s="146">
        <v>6485</v>
      </c>
      <c r="I754" s="146">
        <v>6550</v>
      </c>
      <c r="J754" s="146">
        <v>6635</v>
      </c>
      <c r="K754" s="146">
        <v>6705</v>
      </c>
      <c r="L754" s="146">
        <v>6770</v>
      </c>
      <c r="M754" s="146">
        <v>6800</v>
      </c>
      <c r="N754" s="146">
        <v>6800</v>
      </c>
    </row>
    <row r="755" spans="1:14" ht="12.75" customHeight="1">
      <c r="A755" s="364">
        <v>47</v>
      </c>
      <c r="B755" s="146">
        <v>6125</v>
      </c>
      <c r="C755" s="146">
        <v>6125</v>
      </c>
      <c r="D755" s="146">
        <v>6200</v>
      </c>
      <c r="E755" s="146">
        <v>6275</v>
      </c>
      <c r="F755" s="146">
        <v>6350</v>
      </c>
      <c r="G755" s="146">
        <v>6425</v>
      </c>
      <c r="H755" s="146">
        <v>6485</v>
      </c>
      <c r="I755" s="146">
        <v>6550</v>
      </c>
      <c r="J755" s="146">
        <v>6635</v>
      </c>
      <c r="K755" s="146">
        <v>6705</v>
      </c>
      <c r="L755" s="146">
        <v>6770</v>
      </c>
      <c r="M755" s="146">
        <v>6800</v>
      </c>
      <c r="N755" s="146">
        <v>6800</v>
      </c>
    </row>
    <row r="756" spans="1:14" ht="12.75" customHeight="1">
      <c r="A756" s="364">
        <v>46</v>
      </c>
      <c r="B756" s="146">
        <v>6125</v>
      </c>
      <c r="C756" s="146">
        <v>6125</v>
      </c>
      <c r="D756" s="146">
        <v>6200</v>
      </c>
      <c r="E756" s="146">
        <v>6275</v>
      </c>
      <c r="F756" s="146">
        <v>6350</v>
      </c>
      <c r="G756" s="146">
        <v>6425</v>
      </c>
      <c r="H756" s="146">
        <v>6485</v>
      </c>
      <c r="I756" s="146">
        <v>6550</v>
      </c>
      <c r="J756" s="146">
        <v>6635</v>
      </c>
      <c r="K756" s="146">
        <v>6705</v>
      </c>
      <c r="L756" s="146">
        <v>6770</v>
      </c>
      <c r="M756" s="146">
        <v>6800</v>
      </c>
      <c r="N756" s="146">
        <v>6800</v>
      </c>
    </row>
    <row r="757" spans="1:14" ht="12.75" customHeight="1">
      <c r="A757" s="364">
        <v>45</v>
      </c>
      <c r="B757" s="146">
        <v>6220</v>
      </c>
      <c r="C757" s="146">
        <v>6220</v>
      </c>
      <c r="D757" s="146">
        <v>6285</v>
      </c>
      <c r="E757" s="146">
        <v>6360</v>
      </c>
      <c r="F757" s="146">
        <v>6440</v>
      </c>
      <c r="G757" s="146">
        <v>6515</v>
      </c>
      <c r="H757" s="146">
        <v>6585</v>
      </c>
      <c r="I757" s="146">
        <v>6650</v>
      </c>
      <c r="J757" s="146">
        <v>6725</v>
      </c>
      <c r="K757" s="146">
        <v>6800</v>
      </c>
      <c r="L757" s="146">
        <v>6800</v>
      </c>
      <c r="M757" s="146">
        <v>6800</v>
      </c>
      <c r="N757" s="146">
        <v>6800</v>
      </c>
    </row>
    <row r="758" spans="1:14" ht="12.75" customHeight="1">
      <c r="A758" s="364">
        <v>44</v>
      </c>
      <c r="B758" s="146">
        <v>6220</v>
      </c>
      <c r="C758" s="146">
        <v>6220</v>
      </c>
      <c r="D758" s="146">
        <v>6285</v>
      </c>
      <c r="E758" s="146">
        <v>6360</v>
      </c>
      <c r="F758" s="146">
        <v>6440</v>
      </c>
      <c r="G758" s="146">
        <v>6515</v>
      </c>
      <c r="H758" s="146">
        <v>6585</v>
      </c>
      <c r="I758" s="146">
        <v>6650</v>
      </c>
      <c r="J758" s="146">
        <v>6725</v>
      </c>
      <c r="K758" s="146">
        <v>6800</v>
      </c>
      <c r="L758" s="146">
        <v>6800</v>
      </c>
      <c r="M758" s="146">
        <v>6800</v>
      </c>
      <c r="N758" s="146">
        <v>6800</v>
      </c>
    </row>
    <row r="759" spans="1:14" ht="12.75" customHeight="1">
      <c r="A759" s="364">
        <v>43</v>
      </c>
      <c r="B759" s="146">
        <v>6220</v>
      </c>
      <c r="C759" s="146">
        <v>6220</v>
      </c>
      <c r="D759" s="146">
        <v>6285</v>
      </c>
      <c r="E759" s="146">
        <v>6360</v>
      </c>
      <c r="F759" s="146">
        <v>6440</v>
      </c>
      <c r="G759" s="146">
        <v>6515</v>
      </c>
      <c r="H759" s="146">
        <v>6585</v>
      </c>
      <c r="I759" s="146">
        <v>6650</v>
      </c>
      <c r="J759" s="146">
        <v>6725</v>
      </c>
      <c r="K759" s="146">
        <v>6800</v>
      </c>
      <c r="L759" s="146">
        <v>6800</v>
      </c>
      <c r="M759" s="146">
        <v>6800</v>
      </c>
      <c r="N759" s="146">
        <v>6800</v>
      </c>
    </row>
    <row r="760" spans="1:14" ht="12.75" customHeight="1">
      <c r="A760" s="364">
        <v>42</v>
      </c>
      <c r="B760" s="146">
        <v>6220</v>
      </c>
      <c r="C760" s="146">
        <v>6220</v>
      </c>
      <c r="D760" s="146">
        <v>6285</v>
      </c>
      <c r="E760" s="146">
        <v>6360</v>
      </c>
      <c r="F760" s="146">
        <v>6440</v>
      </c>
      <c r="G760" s="146">
        <v>6515</v>
      </c>
      <c r="H760" s="146">
        <v>6585</v>
      </c>
      <c r="I760" s="146">
        <v>6650</v>
      </c>
      <c r="J760" s="146">
        <v>6725</v>
      </c>
      <c r="K760" s="146">
        <v>6800</v>
      </c>
      <c r="L760" s="146">
        <v>6800</v>
      </c>
      <c r="M760" s="146">
        <v>6800</v>
      </c>
      <c r="N760" s="146">
        <v>6800</v>
      </c>
    </row>
    <row r="761" spans="1:14" ht="12.75" customHeight="1">
      <c r="A761" s="364">
        <v>41</v>
      </c>
      <c r="B761" s="146">
        <v>6220</v>
      </c>
      <c r="C761" s="146">
        <v>6220</v>
      </c>
      <c r="D761" s="146">
        <v>6285</v>
      </c>
      <c r="E761" s="146">
        <v>6360</v>
      </c>
      <c r="F761" s="146">
        <v>6440</v>
      </c>
      <c r="G761" s="146">
        <v>6515</v>
      </c>
      <c r="H761" s="146">
        <v>6585</v>
      </c>
      <c r="I761" s="146">
        <v>6650</v>
      </c>
      <c r="J761" s="146">
        <v>6725</v>
      </c>
      <c r="K761" s="146">
        <v>6800</v>
      </c>
      <c r="L761" s="146">
        <v>6800</v>
      </c>
      <c r="M761" s="146">
        <v>6800</v>
      </c>
      <c r="N761" s="146">
        <v>6800</v>
      </c>
    </row>
    <row r="762" spans="1:14" ht="12.75" customHeight="1">
      <c r="A762" s="364">
        <v>40</v>
      </c>
      <c r="B762" s="146">
        <v>6315</v>
      </c>
      <c r="C762" s="146">
        <v>6315</v>
      </c>
      <c r="D762" s="146">
        <v>6400</v>
      </c>
      <c r="E762" s="146">
        <v>6480</v>
      </c>
      <c r="F762" s="146">
        <v>6550</v>
      </c>
      <c r="G762" s="146">
        <v>6625</v>
      </c>
      <c r="H762" s="146">
        <v>6685</v>
      </c>
      <c r="I762" s="146">
        <v>6775</v>
      </c>
      <c r="J762" s="146">
        <v>6800</v>
      </c>
      <c r="K762" s="146">
        <v>6800</v>
      </c>
      <c r="L762" s="146">
        <v>6800</v>
      </c>
      <c r="M762" s="146">
        <v>6800</v>
      </c>
      <c r="N762" s="146">
        <v>6800</v>
      </c>
    </row>
    <row r="763" spans="1:14" ht="12.75" customHeight="1">
      <c r="A763" s="364">
        <v>39</v>
      </c>
      <c r="B763" s="146">
        <v>6315</v>
      </c>
      <c r="C763" s="146">
        <v>6315</v>
      </c>
      <c r="D763" s="146">
        <v>6400</v>
      </c>
      <c r="E763" s="146">
        <v>6480</v>
      </c>
      <c r="F763" s="146">
        <v>6550</v>
      </c>
      <c r="G763" s="146">
        <v>6625</v>
      </c>
      <c r="H763" s="146">
        <v>6685</v>
      </c>
      <c r="I763" s="146">
        <v>6775</v>
      </c>
      <c r="J763" s="146">
        <v>6800</v>
      </c>
      <c r="K763" s="146">
        <v>6800</v>
      </c>
      <c r="L763" s="146">
        <v>6800</v>
      </c>
      <c r="M763" s="146">
        <v>6800</v>
      </c>
      <c r="N763" s="146">
        <v>6800</v>
      </c>
    </row>
    <row r="764" spans="1:14" ht="12.75" customHeight="1">
      <c r="A764" s="364">
        <v>38</v>
      </c>
      <c r="B764" s="146">
        <v>6315</v>
      </c>
      <c r="C764" s="146">
        <v>6315</v>
      </c>
      <c r="D764" s="146">
        <v>6400</v>
      </c>
      <c r="E764" s="146">
        <v>6480</v>
      </c>
      <c r="F764" s="146">
        <v>6550</v>
      </c>
      <c r="G764" s="146">
        <v>6625</v>
      </c>
      <c r="H764" s="146">
        <v>6685</v>
      </c>
      <c r="I764" s="146">
        <v>6775</v>
      </c>
      <c r="J764" s="146">
        <v>6800</v>
      </c>
      <c r="K764" s="146">
        <v>6800</v>
      </c>
      <c r="L764" s="146">
        <v>6800</v>
      </c>
      <c r="M764" s="146">
        <v>6800</v>
      </c>
      <c r="N764" s="146">
        <v>6800</v>
      </c>
    </row>
    <row r="765" spans="1:14" ht="12.75" customHeight="1">
      <c r="A765" s="364">
        <v>37</v>
      </c>
      <c r="B765" s="146">
        <v>6315</v>
      </c>
      <c r="C765" s="146">
        <v>6315</v>
      </c>
      <c r="D765" s="146">
        <v>6400</v>
      </c>
      <c r="E765" s="146">
        <v>6480</v>
      </c>
      <c r="F765" s="146">
        <v>6550</v>
      </c>
      <c r="G765" s="146">
        <v>6625</v>
      </c>
      <c r="H765" s="146">
        <v>6685</v>
      </c>
      <c r="I765" s="146">
        <v>6775</v>
      </c>
      <c r="J765" s="146">
        <v>6800</v>
      </c>
      <c r="K765" s="146">
        <v>6800</v>
      </c>
      <c r="L765" s="146">
        <v>6800</v>
      </c>
      <c r="M765" s="146">
        <v>6800</v>
      </c>
      <c r="N765" s="146">
        <v>6800</v>
      </c>
    </row>
    <row r="766" spans="1:14" ht="12.75" customHeight="1">
      <c r="A766" s="364">
        <v>36</v>
      </c>
      <c r="B766" s="146">
        <v>6315</v>
      </c>
      <c r="C766" s="146">
        <v>6315</v>
      </c>
      <c r="D766" s="146">
        <v>6400</v>
      </c>
      <c r="E766" s="146">
        <v>6480</v>
      </c>
      <c r="F766" s="146">
        <v>6550</v>
      </c>
      <c r="G766" s="146">
        <v>6625</v>
      </c>
      <c r="H766" s="146">
        <v>6685</v>
      </c>
      <c r="I766" s="146">
        <v>6775</v>
      </c>
      <c r="J766" s="146">
        <v>6800</v>
      </c>
      <c r="K766" s="146">
        <v>6800</v>
      </c>
      <c r="L766" s="146">
        <v>6800</v>
      </c>
      <c r="M766" s="146">
        <v>6800</v>
      </c>
      <c r="N766" s="146">
        <v>6800</v>
      </c>
    </row>
    <row r="767" spans="1:14" ht="12.75" customHeight="1">
      <c r="A767" s="364">
        <v>35</v>
      </c>
      <c r="B767" s="146">
        <v>6425</v>
      </c>
      <c r="C767" s="146">
        <v>6425</v>
      </c>
      <c r="D767" s="146">
        <v>6500</v>
      </c>
      <c r="E767" s="146">
        <v>6585</v>
      </c>
      <c r="F767" s="146">
        <v>6660</v>
      </c>
      <c r="G767" s="146">
        <v>6745</v>
      </c>
      <c r="H767" s="146">
        <v>6800</v>
      </c>
      <c r="I767" s="146">
        <v>6800</v>
      </c>
      <c r="J767" s="146">
        <v>6800</v>
      </c>
      <c r="K767" s="146">
        <v>6800</v>
      </c>
      <c r="L767" s="146">
        <v>6800</v>
      </c>
      <c r="M767" s="146">
        <v>6800</v>
      </c>
      <c r="N767" s="146">
        <v>6800</v>
      </c>
    </row>
    <row r="768" spans="1:14" ht="12.75" customHeight="1">
      <c r="A768" s="364">
        <v>34</v>
      </c>
      <c r="B768" s="146">
        <v>6425</v>
      </c>
      <c r="C768" s="146">
        <v>6425</v>
      </c>
      <c r="D768" s="146">
        <v>6500</v>
      </c>
      <c r="E768" s="146">
        <v>6585</v>
      </c>
      <c r="F768" s="146">
        <v>6660</v>
      </c>
      <c r="G768" s="146">
        <v>6745</v>
      </c>
      <c r="H768" s="146">
        <v>6800</v>
      </c>
      <c r="I768" s="146">
        <v>6800</v>
      </c>
      <c r="J768" s="146">
        <v>6800</v>
      </c>
      <c r="K768" s="146">
        <v>6800</v>
      </c>
      <c r="L768" s="146">
        <v>6800</v>
      </c>
      <c r="M768" s="146">
        <v>6800</v>
      </c>
      <c r="N768" s="146">
        <v>6800</v>
      </c>
    </row>
    <row r="769" spans="1:14" ht="12.75" customHeight="1">
      <c r="A769" s="364">
        <v>33</v>
      </c>
      <c r="B769" s="146">
        <v>6425</v>
      </c>
      <c r="C769" s="146">
        <v>6425</v>
      </c>
      <c r="D769" s="146">
        <v>6500</v>
      </c>
      <c r="E769" s="146">
        <v>6585</v>
      </c>
      <c r="F769" s="146">
        <v>6660</v>
      </c>
      <c r="G769" s="146">
        <v>6745</v>
      </c>
      <c r="H769" s="146">
        <v>6800</v>
      </c>
      <c r="I769" s="146">
        <v>6800</v>
      </c>
      <c r="J769" s="146">
        <v>6800</v>
      </c>
      <c r="K769" s="146">
        <v>6800</v>
      </c>
      <c r="L769" s="146">
        <v>6800</v>
      </c>
      <c r="M769" s="146">
        <v>6800</v>
      </c>
      <c r="N769" s="146">
        <v>6800</v>
      </c>
    </row>
    <row r="770" spans="1:14" ht="12.75" customHeight="1">
      <c r="A770" s="364">
        <v>32</v>
      </c>
      <c r="B770" s="146">
        <v>6425</v>
      </c>
      <c r="C770" s="146">
        <v>6425</v>
      </c>
      <c r="D770" s="146">
        <v>6500</v>
      </c>
      <c r="E770" s="146">
        <v>6585</v>
      </c>
      <c r="F770" s="146">
        <v>6660</v>
      </c>
      <c r="G770" s="146">
        <v>6745</v>
      </c>
      <c r="H770" s="146">
        <v>6800</v>
      </c>
      <c r="I770" s="146">
        <v>6800</v>
      </c>
      <c r="J770" s="146">
        <v>6800</v>
      </c>
      <c r="K770" s="146">
        <v>6800</v>
      </c>
      <c r="L770" s="146">
        <v>6800</v>
      </c>
      <c r="M770" s="146">
        <v>6800</v>
      </c>
      <c r="N770" s="146">
        <v>6800</v>
      </c>
    </row>
    <row r="771" spans="1:14" ht="12.75" customHeight="1">
      <c r="A771" s="364">
        <v>31</v>
      </c>
      <c r="B771" s="146">
        <v>6425</v>
      </c>
      <c r="C771" s="146">
        <v>6425</v>
      </c>
      <c r="D771" s="146">
        <v>6500</v>
      </c>
      <c r="E771" s="146">
        <v>6585</v>
      </c>
      <c r="F771" s="146">
        <v>6660</v>
      </c>
      <c r="G771" s="146">
        <v>6745</v>
      </c>
      <c r="H771" s="146">
        <v>6800</v>
      </c>
      <c r="I771" s="146">
        <v>6800</v>
      </c>
      <c r="J771" s="146">
        <v>6800</v>
      </c>
      <c r="K771" s="146">
        <v>6800</v>
      </c>
      <c r="L771" s="146">
        <v>6800</v>
      </c>
      <c r="M771" s="146">
        <v>6800</v>
      </c>
      <c r="N771" s="146">
        <v>6800</v>
      </c>
    </row>
    <row r="772" spans="1:14" ht="12.75" customHeight="1">
      <c r="A772" s="364">
        <v>30</v>
      </c>
      <c r="B772" s="146">
        <v>6540</v>
      </c>
      <c r="C772" s="146">
        <v>6540</v>
      </c>
      <c r="D772" s="146">
        <v>6615</v>
      </c>
      <c r="E772" s="146">
        <v>6685</v>
      </c>
      <c r="F772" s="146">
        <v>6760</v>
      </c>
      <c r="G772" s="146">
        <v>6800</v>
      </c>
      <c r="H772" s="146">
        <v>6800</v>
      </c>
      <c r="I772" s="146">
        <v>6800</v>
      </c>
      <c r="J772" s="146">
        <v>6800</v>
      </c>
      <c r="K772" s="146">
        <v>6800</v>
      </c>
      <c r="L772" s="146">
        <v>6800</v>
      </c>
      <c r="M772" s="146">
        <v>6800</v>
      </c>
      <c r="N772" s="146">
        <v>6800</v>
      </c>
    </row>
    <row r="773" spans="1:14" ht="12.75" customHeight="1">
      <c r="A773" s="364">
        <v>29</v>
      </c>
      <c r="B773" s="146">
        <v>6540</v>
      </c>
      <c r="C773" s="146">
        <v>6540</v>
      </c>
      <c r="D773" s="146">
        <v>6615</v>
      </c>
      <c r="E773" s="146">
        <v>6685</v>
      </c>
      <c r="F773" s="146">
        <v>6760</v>
      </c>
      <c r="G773" s="146">
        <v>6800</v>
      </c>
      <c r="H773" s="146">
        <v>6800</v>
      </c>
      <c r="I773" s="146">
        <v>6800</v>
      </c>
      <c r="J773" s="146">
        <v>6800</v>
      </c>
      <c r="K773" s="146">
        <v>6800</v>
      </c>
      <c r="L773" s="146">
        <v>6800</v>
      </c>
      <c r="M773" s="146">
        <v>6800</v>
      </c>
      <c r="N773" s="146">
        <v>6800</v>
      </c>
    </row>
    <row r="774" spans="1:14" ht="12.75" customHeight="1">
      <c r="A774" s="364">
        <v>28</v>
      </c>
      <c r="B774" s="146">
        <v>6540</v>
      </c>
      <c r="C774" s="146">
        <v>6540</v>
      </c>
      <c r="D774" s="146">
        <v>6615</v>
      </c>
      <c r="E774" s="146">
        <v>6685</v>
      </c>
      <c r="F774" s="146">
        <v>6760</v>
      </c>
      <c r="G774" s="146">
        <v>6800</v>
      </c>
      <c r="H774" s="146">
        <v>6800</v>
      </c>
      <c r="I774" s="146">
        <v>6800</v>
      </c>
      <c r="J774" s="146">
        <v>6800</v>
      </c>
      <c r="K774" s="146">
        <v>6800</v>
      </c>
      <c r="L774" s="146">
        <v>6800</v>
      </c>
      <c r="M774" s="146">
        <v>6800</v>
      </c>
      <c r="N774" s="146">
        <v>6800</v>
      </c>
    </row>
    <row r="775" spans="1:14" ht="12.75" customHeight="1">
      <c r="A775" s="364">
        <v>27</v>
      </c>
      <c r="B775" s="146">
        <v>6540</v>
      </c>
      <c r="C775" s="146">
        <v>6540</v>
      </c>
      <c r="D775" s="146">
        <v>6615</v>
      </c>
      <c r="E775" s="146">
        <v>6685</v>
      </c>
      <c r="F775" s="146">
        <v>6760</v>
      </c>
      <c r="G775" s="146">
        <v>6800</v>
      </c>
      <c r="H775" s="146">
        <v>6800</v>
      </c>
      <c r="I775" s="146">
        <v>6800</v>
      </c>
      <c r="J775" s="146">
        <v>6800</v>
      </c>
      <c r="K775" s="146">
        <v>6800</v>
      </c>
      <c r="L775" s="146">
        <v>6800</v>
      </c>
      <c r="M775" s="146">
        <v>6800</v>
      </c>
      <c r="N775" s="146">
        <v>6800</v>
      </c>
    </row>
    <row r="776" spans="1:14" ht="12.75" customHeight="1">
      <c r="A776" s="364">
        <v>26</v>
      </c>
      <c r="B776" s="146">
        <v>6540</v>
      </c>
      <c r="C776" s="146">
        <v>6540</v>
      </c>
      <c r="D776" s="146">
        <v>6615</v>
      </c>
      <c r="E776" s="146">
        <v>6685</v>
      </c>
      <c r="F776" s="146">
        <v>6760</v>
      </c>
      <c r="G776" s="146">
        <v>6800</v>
      </c>
      <c r="H776" s="146">
        <v>6800</v>
      </c>
      <c r="I776" s="146">
        <v>6800</v>
      </c>
      <c r="J776" s="146">
        <v>6800</v>
      </c>
      <c r="K776" s="146">
        <v>6800</v>
      </c>
      <c r="L776" s="146">
        <v>6800</v>
      </c>
      <c r="M776" s="146">
        <v>6800</v>
      </c>
      <c r="N776" s="146">
        <v>6800</v>
      </c>
    </row>
    <row r="777" spans="1:14" ht="12.75" customHeight="1">
      <c r="A777" s="364">
        <v>25</v>
      </c>
      <c r="B777" s="146">
        <v>6640</v>
      </c>
      <c r="C777" s="146">
        <v>6640</v>
      </c>
      <c r="D777" s="146">
        <v>6715</v>
      </c>
      <c r="E777" s="146">
        <v>6800</v>
      </c>
      <c r="F777" s="146">
        <v>6800</v>
      </c>
      <c r="G777" s="146">
        <v>6800</v>
      </c>
      <c r="H777" s="146">
        <v>6800</v>
      </c>
      <c r="I777" s="146">
        <v>6800</v>
      </c>
      <c r="J777" s="146">
        <v>6800</v>
      </c>
      <c r="K777" s="146">
        <v>6800</v>
      </c>
      <c r="L777" s="146">
        <v>6800</v>
      </c>
      <c r="M777" s="146">
        <v>6800</v>
      </c>
      <c r="N777" s="146">
        <v>6800</v>
      </c>
    </row>
    <row r="778" spans="1:14" ht="12.75" customHeight="1">
      <c r="A778" s="364">
        <v>24</v>
      </c>
      <c r="B778" s="146">
        <v>6640</v>
      </c>
      <c r="C778" s="146">
        <v>6640</v>
      </c>
      <c r="D778" s="146">
        <v>6715</v>
      </c>
      <c r="E778" s="146">
        <v>6800</v>
      </c>
      <c r="F778" s="146">
        <v>6800</v>
      </c>
      <c r="G778" s="146">
        <v>6800</v>
      </c>
      <c r="H778" s="146">
        <v>6800</v>
      </c>
      <c r="I778" s="146">
        <v>6800</v>
      </c>
      <c r="J778" s="146">
        <v>6800</v>
      </c>
      <c r="K778" s="146">
        <v>6800</v>
      </c>
      <c r="L778" s="146">
        <v>6800</v>
      </c>
      <c r="M778" s="146">
        <v>6800</v>
      </c>
      <c r="N778" s="146">
        <v>6800</v>
      </c>
    </row>
    <row r="779" spans="1:14" ht="12.75" customHeight="1">
      <c r="A779" s="364">
        <v>23</v>
      </c>
      <c r="B779" s="146">
        <v>6640</v>
      </c>
      <c r="C779" s="146">
        <v>6640</v>
      </c>
      <c r="D779" s="146">
        <v>6715</v>
      </c>
      <c r="E779" s="146">
        <v>6800</v>
      </c>
      <c r="F779" s="146">
        <v>6800</v>
      </c>
      <c r="G779" s="146">
        <v>6800</v>
      </c>
      <c r="H779" s="146">
        <v>6800</v>
      </c>
      <c r="I779" s="146">
        <v>6800</v>
      </c>
      <c r="J779" s="146">
        <v>6800</v>
      </c>
      <c r="K779" s="146">
        <v>6800</v>
      </c>
      <c r="L779" s="146">
        <v>6800</v>
      </c>
      <c r="M779" s="146">
        <v>6800</v>
      </c>
      <c r="N779" s="146">
        <v>6800</v>
      </c>
    </row>
    <row r="780" spans="1:14" ht="12.75" customHeight="1">
      <c r="A780" s="364">
        <v>22</v>
      </c>
      <c r="B780" s="146">
        <v>6640</v>
      </c>
      <c r="C780" s="146">
        <v>6640</v>
      </c>
      <c r="D780" s="146">
        <v>6715</v>
      </c>
      <c r="E780" s="146">
        <v>6800</v>
      </c>
      <c r="F780" s="146">
        <v>6800</v>
      </c>
      <c r="G780" s="146">
        <v>6800</v>
      </c>
      <c r="H780" s="146">
        <v>6800</v>
      </c>
      <c r="I780" s="146">
        <v>6800</v>
      </c>
      <c r="J780" s="146">
        <v>6800</v>
      </c>
      <c r="K780" s="146">
        <v>6800</v>
      </c>
      <c r="L780" s="146">
        <v>6800</v>
      </c>
      <c r="M780" s="146">
        <v>6800</v>
      </c>
      <c r="N780" s="146">
        <v>6800</v>
      </c>
    </row>
    <row r="781" spans="1:14" ht="12.75" customHeight="1">
      <c r="A781" s="364">
        <v>21</v>
      </c>
      <c r="B781" s="146">
        <v>6640</v>
      </c>
      <c r="C781" s="146">
        <v>6640</v>
      </c>
      <c r="D781" s="146">
        <v>6715</v>
      </c>
      <c r="E781" s="146">
        <v>6800</v>
      </c>
      <c r="F781" s="146">
        <v>6800</v>
      </c>
      <c r="G781" s="146">
        <v>6800</v>
      </c>
      <c r="H781" s="146">
        <v>6800</v>
      </c>
      <c r="I781" s="146">
        <v>6800</v>
      </c>
      <c r="J781" s="146">
        <v>6800</v>
      </c>
      <c r="K781" s="146">
        <v>6800</v>
      </c>
      <c r="L781" s="146">
        <v>6800</v>
      </c>
      <c r="M781" s="146">
        <v>6800</v>
      </c>
      <c r="N781" s="146">
        <v>6800</v>
      </c>
    </row>
    <row r="782" spans="1:14" ht="12.75" customHeight="1">
      <c r="A782" s="364">
        <v>20</v>
      </c>
      <c r="B782" s="146">
        <v>6755</v>
      </c>
      <c r="C782" s="146">
        <v>6755</v>
      </c>
      <c r="D782" s="146">
        <v>6800</v>
      </c>
      <c r="E782" s="146">
        <v>6800</v>
      </c>
      <c r="F782" s="146">
        <v>6800</v>
      </c>
      <c r="G782" s="146">
        <v>6800</v>
      </c>
      <c r="H782" s="146">
        <v>6800</v>
      </c>
      <c r="I782" s="146">
        <v>6800</v>
      </c>
      <c r="J782" s="146">
        <v>6800</v>
      </c>
      <c r="K782" s="146">
        <v>6800</v>
      </c>
      <c r="L782" s="146">
        <v>6800</v>
      </c>
      <c r="M782" s="146">
        <v>6800</v>
      </c>
      <c r="N782" s="146">
        <v>6800</v>
      </c>
    </row>
    <row r="783" spans="1:14" ht="12.75" customHeight="1">
      <c r="A783" s="364">
        <v>19</v>
      </c>
      <c r="B783" s="146">
        <v>6755</v>
      </c>
      <c r="C783" s="146">
        <v>6755</v>
      </c>
      <c r="D783" s="146">
        <v>6800</v>
      </c>
      <c r="E783" s="146">
        <v>6800</v>
      </c>
      <c r="F783" s="146">
        <v>6800</v>
      </c>
      <c r="G783" s="146">
        <v>6800</v>
      </c>
      <c r="H783" s="146">
        <v>6800</v>
      </c>
      <c r="I783" s="146">
        <v>6800</v>
      </c>
      <c r="J783" s="146">
        <v>6800</v>
      </c>
      <c r="K783" s="146">
        <v>6800</v>
      </c>
      <c r="L783" s="146">
        <v>6800</v>
      </c>
      <c r="M783" s="146">
        <v>6800</v>
      </c>
      <c r="N783" s="146">
        <v>6800</v>
      </c>
    </row>
    <row r="784" spans="1:14" ht="12.75" customHeight="1">
      <c r="A784" s="364">
        <v>18</v>
      </c>
      <c r="B784" s="146">
        <v>6755</v>
      </c>
      <c r="C784" s="146">
        <v>6755</v>
      </c>
      <c r="D784" s="146">
        <v>6800</v>
      </c>
      <c r="E784" s="146">
        <v>6800</v>
      </c>
      <c r="F784" s="146">
        <v>6800</v>
      </c>
      <c r="G784" s="146">
        <v>6800</v>
      </c>
      <c r="H784" s="146">
        <v>6800</v>
      </c>
      <c r="I784" s="146">
        <v>6800</v>
      </c>
      <c r="J784" s="146">
        <v>6800</v>
      </c>
      <c r="K784" s="146">
        <v>6800</v>
      </c>
      <c r="L784" s="146">
        <v>6800</v>
      </c>
      <c r="M784" s="146">
        <v>6800</v>
      </c>
      <c r="N784" s="146">
        <v>6800</v>
      </c>
    </row>
    <row r="785" spans="1:14" ht="12.75" customHeight="1">
      <c r="A785" s="364">
        <v>17</v>
      </c>
      <c r="B785" s="146">
        <v>6755</v>
      </c>
      <c r="C785" s="146">
        <v>6755</v>
      </c>
      <c r="D785" s="146">
        <v>6800</v>
      </c>
      <c r="E785" s="146">
        <v>6800</v>
      </c>
      <c r="F785" s="146">
        <v>6800</v>
      </c>
      <c r="G785" s="146">
        <v>6800</v>
      </c>
      <c r="H785" s="146">
        <v>6800</v>
      </c>
      <c r="I785" s="146">
        <v>6800</v>
      </c>
      <c r="J785" s="146">
        <v>6800</v>
      </c>
      <c r="K785" s="146">
        <v>6800</v>
      </c>
      <c r="L785" s="146">
        <v>6800</v>
      </c>
      <c r="M785" s="146">
        <v>6800</v>
      </c>
      <c r="N785" s="146">
        <v>6800</v>
      </c>
    </row>
    <row r="786" spans="1:14" ht="12.75" customHeight="1">
      <c r="A786" s="364">
        <v>16</v>
      </c>
      <c r="B786" s="146">
        <v>6755</v>
      </c>
      <c r="C786" s="146">
        <v>6755</v>
      </c>
      <c r="D786" s="146">
        <v>6800</v>
      </c>
      <c r="E786" s="146">
        <v>6800</v>
      </c>
      <c r="F786" s="146">
        <v>6800</v>
      </c>
      <c r="G786" s="146">
        <v>6800</v>
      </c>
      <c r="H786" s="146">
        <v>6800</v>
      </c>
      <c r="I786" s="146">
        <v>6800</v>
      </c>
      <c r="J786" s="146">
        <v>6800</v>
      </c>
      <c r="K786" s="146">
        <v>6800</v>
      </c>
      <c r="L786" s="146">
        <v>6800</v>
      </c>
      <c r="M786" s="146">
        <v>6800</v>
      </c>
      <c r="N786" s="146">
        <v>6800</v>
      </c>
    </row>
    <row r="787" spans="1:14" ht="12.75" customHeight="1">
      <c r="A787" s="364">
        <v>15</v>
      </c>
      <c r="B787" s="146">
        <v>6800</v>
      </c>
      <c r="C787" s="146">
        <v>6800</v>
      </c>
      <c r="D787" s="146">
        <v>6800</v>
      </c>
      <c r="E787" s="146">
        <v>6800</v>
      </c>
      <c r="F787" s="146">
        <v>6800</v>
      </c>
      <c r="G787" s="146">
        <v>6800</v>
      </c>
      <c r="H787" s="146">
        <v>6800</v>
      </c>
      <c r="I787" s="146">
        <v>6800</v>
      </c>
      <c r="J787" s="146">
        <v>6800</v>
      </c>
      <c r="K787" s="146">
        <v>6800</v>
      </c>
      <c r="L787" s="146">
        <v>6800</v>
      </c>
      <c r="M787" s="146">
        <v>6800</v>
      </c>
      <c r="N787" s="146">
        <v>6800</v>
      </c>
    </row>
    <row r="788" spans="1:14" ht="12.75" customHeight="1">
      <c r="A788" s="364">
        <v>14</v>
      </c>
      <c r="B788" s="146">
        <v>6800</v>
      </c>
      <c r="C788" s="146">
        <v>6800</v>
      </c>
      <c r="D788" s="146">
        <v>6800</v>
      </c>
      <c r="E788" s="146">
        <v>6800</v>
      </c>
      <c r="F788" s="146">
        <v>6800</v>
      </c>
      <c r="G788" s="146">
        <v>6800</v>
      </c>
      <c r="H788" s="146">
        <v>6800</v>
      </c>
      <c r="I788" s="146">
        <v>6800</v>
      </c>
      <c r="J788" s="146">
        <v>6800</v>
      </c>
      <c r="K788" s="146">
        <v>6800</v>
      </c>
      <c r="L788" s="146">
        <v>6800</v>
      </c>
      <c r="M788" s="146">
        <v>6800</v>
      </c>
      <c r="N788" s="146">
        <v>6800</v>
      </c>
    </row>
    <row r="789" spans="1:14" ht="12.75" customHeight="1">
      <c r="A789" s="364">
        <v>13</v>
      </c>
      <c r="B789" s="146">
        <v>6800</v>
      </c>
      <c r="C789" s="146">
        <v>6800</v>
      </c>
      <c r="D789" s="146">
        <v>6800</v>
      </c>
      <c r="E789" s="146">
        <v>6800</v>
      </c>
      <c r="F789" s="146">
        <v>6800</v>
      </c>
      <c r="G789" s="146">
        <v>6800</v>
      </c>
      <c r="H789" s="146">
        <v>6800</v>
      </c>
      <c r="I789" s="146">
        <v>6800</v>
      </c>
      <c r="J789" s="146">
        <v>6800</v>
      </c>
      <c r="K789" s="146">
        <v>6800</v>
      </c>
      <c r="L789" s="146">
        <v>6800</v>
      </c>
      <c r="M789" s="146">
        <v>6800</v>
      </c>
      <c r="N789" s="146">
        <v>6800</v>
      </c>
    </row>
    <row r="790" spans="1:14" ht="12.75" customHeight="1">
      <c r="A790" s="364">
        <v>12</v>
      </c>
      <c r="B790" s="146">
        <v>6800</v>
      </c>
      <c r="C790" s="146">
        <v>6800</v>
      </c>
      <c r="D790" s="146">
        <v>6800</v>
      </c>
      <c r="E790" s="146">
        <v>6800</v>
      </c>
      <c r="F790" s="146">
        <v>6800</v>
      </c>
      <c r="G790" s="146">
        <v>6800</v>
      </c>
      <c r="H790" s="146">
        <v>6800</v>
      </c>
      <c r="I790" s="146">
        <v>6800</v>
      </c>
      <c r="J790" s="146">
        <v>6800</v>
      </c>
      <c r="K790" s="146">
        <v>6800</v>
      </c>
      <c r="L790" s="146">
        <v>6800</v>
      </c>
      <c r="M790" s="146">
        <v>6800</v>
      </c>
      <c r="N790" s="146">
        <v>6800</v>
      </c>
    </row>
    <row r="791" spans="1:14" ht="12.75" customHeight="1">
      <c r="A791" s="364">
        <v>11</v>
      </c>
      <c r="B791" s="146">
        <v>6800</v>
      </c>
      <c r="C791" s="146">
        <v>6800</v>
      </c>
      <c r="D791" s="146">
        <v>6800</v>
      </c>
      <c r="E791" s="146">
        <v>6800</v>
      </c>
      <c r="F791" s="146">
        <v>6800</v>
      </c>
      <c r="G791" s="146">
        <v>6800</v>
      </c>
      <c r="H791" s="146">
        <v>6800</v>
      </c>
      <c r="I791" s="146">
        <v>6800</v>
      </c>
      <c r="J791" s="146">
        <v>6800</v>
      </c>
      <c r="K791" s="146">
        <v>6800</v>
      </c>
      <c r="L791" s="146">
        <v>6800</v>
      </c>
      <c r="M791" s="146">
        <v>6800</v>
      </c>
      <c r="N791" s="146">
        <v>6800</v>
      </c>
    </row>
    <row r="792" spans="1:14" ht="12.75" customHeight="1">
      <c r="A792" s="364">
        <v>10</v>
      </c>
      <c r="B792" s="146">
        <v>6800</v>
      </c>
      <c r="C792" s="146">
        <v>6800</v>
      </c>
      <c r="D792" s="146">
        <v>6800</v>
      </c>
      <c r="E792" s="146">
        <v>6800</v>
      </c>
      <c r="F792" s="146">
        <v>6800</v>
      </c>
      <c r="G792" s="146">
        <v>6800</v>
      </c>
      <c r="H792" s="146">
        <v>6800</v>
      </c>
      <c r="I792" s="146">
        <v>6800</v>
      </c>
      <c r="J792" s="146">
        <v>6800</v>
      </c>
      <c r="K792" s="146">
        <v>6800</v>
      </c>
      <c r="L792" s="146">
        <v>6800</v>
      </c>
      <c r="M792" s="146">
        <v>6800</v>
      </c>
      <c r="N792" s="146">
        <v>6800</v>
      </c>
    </row>
    <row r="793" spans="1:14" ht="12.75" customHeight="1">
      <c r="A793" s="364">
        <v>9</v>
      </c>
      <c r="B793" s="146">
        <v>6800</v>
      </c>
      <c r="C793" s="146">
        <v>6800</v>
      </c>
      <c r="D793" s="146">
        <v>6800</v>
      </c>
      <c r="E793" s="146">
        <v>6800</v>
      </c>
      <c r="F793" s="146">
        <v>6800</v>
      </c>
      <c r="G793" s="146">
        <v>6800</v>
      </c>
      <c r="H793" s="146">
        <v>6800</v>
      </c>
      <c r="I793" s="146">
        <v>6800</v>
      </c>
      <c r="J793" s="146">
        <v>6800</v>
      </c>
      <c r="K793" s="146">
        <v>6800</v>
      </c>
      <c r="L793" s="146">
        <v>6800</v>
      </c>
      <c r="M793" s="146">
        <v>6800</v>
      </c>
      <c r="N793" s="146">
        <v>6800</v>
      </c>
    </row>
    <row r="794" spans="1:14" ht="12.75" customHeight="1">
      <c r="A794" s="364">
        <v>8</v>
      </c>
      <c r="B794" s="146">
        <v>6800</v>
      </c>
      <c r="C794" s="146">
        <v>6800</v>
      </c>
      <c r="D794" s="146">
        <v>6800</v>
      </c>
      <c r="E794" s="146">
        <v>6800</v>
      </c>
      <c r="F794" s="146">
        <v>6800</v>
      </c>
      <c r="G794" s="146">
        <v>6800</v>
      </c>
      <c r="H794" s="146">
        <v>6800</v>
      </c>
      <c r="I794" s="146">
        <v>6800</v>
      </c>
      <c r="J794" s="146">
        <v>6800</v>
      </c>
      <c r="K794" s="146">
        <v>6800</v>
      </c>
      <c r="L794" s="146">
        <v>6800</v>
      </c>
      <c r="M794" s="146">
        <v>6800</v>
      </c>
      <c r="N794" s="146">
        <v>6800</v>
      </c>
    </row>
    <row r="795" spans="1:14" ht="12.75" customHeight="1">
      <c r="A795" s="364">
        <v>7</v>
      </c>
      <c r="B795" s="146">
        <v>6800</v>
      </c>
      <c r="C795" s="146">
        <v>6800</v>
      </c>
      <c r="D795" s="146">
        <v>6800</v>
      </c>
      <c r="E795" s="146">
        <v>6800</v>
      </c>
      <c r="F795" s="146">
        <v>6800</v>
      </c>
      <c r="G795" s="146">
        <v>6800</v>
      </c>
      <c r="H795" s="146">
        <v>6800</v>
      </c>
      <c r="I795" s="146">
        <v>6800</v>
      </c>
      <c r="J795" s="146">
        <v>6800</v>
      </c>
      <c r="K795" s="146">
        <v>6800</v>
      </c>
      <c r="L795" s="146">
        <v>6800</v>
      </c>
      <c r="M795" s="146">
        <v>6800</v>
      </c>
      <c r="N795" s="146">
        <v>6800</v>
      </c>
    </row>
    <row r="796" spans="1:14" ht="12.75" customHeight="1">
      <c r="A796" s="364">
        <v>6</v>
      </c>
      <c r="B796" s="146">
        <v>6800</v>
      </c>
      <c r="C796" s="146">
        <v>6800</v>
      </c>
      <c r="D796" s="146">
        <v>6800</v>
      </c>
      <c r="E796" s="146">
        <v>6800</v>
      </c>
      <c r="F796" s="146">
        <v>6800</v>
      </c>
      <c r="G796" s="146">
        <v>6800</v>
      </c>
      <c r="H796" s="146">
        <v>6800</v>
      </c>
      <c r="I796" s="146">
        <v>6800</v>
      </c>
      <c r="J796" s="146">
        <v>6800</v>
      </c>
      <c r="K796" s="146">
        <v>6800</v>
      </c>
      <c r="L796" s="146">
        <v>6800</v>
      </c>
      <c r="M796" s="146">
        <v>6800</v>
      </c>
      <c r="N796" s="146">
        <v>6800</v>
      </c>
    </row>
    <row r="797" spans="1:14" ht="12.75" customHeight="1">
      <c r="A797" s="364">
        <v>5</v>
      </c>
      <c r="B797" s="146">
        <v>6800</v>
      </c>
      <c r="C797" s="146">
        <v>6800</v>
      </c>
      <c r="D797" s="146">
        <v>6800</v>
      </c>
      <c r="E797" s="146">
        <v>6800</v>
      </c>
      <c r="F797" s="146">
        <v>6800</v>
      </c>
      <c r="G797" s="146">
        <v>6800</v>
      </c>
      <c r="H797" s="146">
        <v>6800</v>
      </c>
      <c r="I797" s="146">
        <v>6800</v>
      </c>
      <c r="J797" s="146">
        <v>6800</v>
      </c>
      <c r="K797" s="146">
        <v>6800</v>
      </c>
      <c r="L797" s="146">
        <v>6800</v>
      </c>
      <c r="M797" s="146">
        <v>6800</v>
      </c>
      <c r="N797" s="146">
        <v>6800</v>
      </c>
    </row>
    <row r="798" spans="1:14" ht="12.75" customHeight="1">
      <c r="A798" s="364">
        <v>4</v>
      </c>
      <c r="B798" s="146">
        <v>6800</v>
      </c>
      <c r="C798" s="146">
        <v>6800</v>
      </c>
      <c r="D798" s="146">
        <v>6800</v>
      </c>
      <c r="E798" s="146">
        <v>6800</v>
      </c>
      <c r="F798" s="146">
        <v>6800</v>
      </c>
      <c r="G798" s="146">
        <v>6800</v>
      </c>
      <c r="H798" s="146">
        <v>6800</v>
      </c>
      <c r="I798" s="146">
        <v>6800</v>
      </c>
      <c r="J798" s="146">
        <v>6800</v>
      </c>
      <c r="K798" s="146">
        <v>6800</v>
      </c>
      <c r="L798" s="146">
        <v>6800</v>
      </c>
      <c r="M798" s="146">
        <v>6800</v>
      </c>
      <c r="N798" s="146">
        <v>6800</v>
      </c>
    </row>
    <row r="799" spans="1:14" ht="12.75" customHeight="1">
      <c r="A799" s="364">
        <v>3</v>
      </c>
      <c r="B799" s="146">
        <v>6800</v>
      </c>
      <c r="C799" s="146">
        <v>6800</v>
      </c>
      <c r="D799" s="146">
        <v>6800</v>
      </c>
      <c r="E799" s="146">
        <v>6800</v>
      </c>
      <c r="F799" s="146">
        <v>6800</v>
      </c>
      <c r="G799" s="146">
        <v>6800</v>
      </c>
      <c r="H799" s="146">
        <v>6800</v>
      </c>
      <c r="I799" s="146">
        <v>6800</v>
      </c>
      <c r="J799" s="146">
        <v>6800</v>
      </c>
      <c r="K799" s="146">
        <v>6800</v>
      </c>
      <c r="L799" s="146">
        <v>6800</v>
      </c>
      <c r="M799" s="146">
        <v>6800</v>
      </c>
      <c r="N799" s="146">
        <v>6800</v>
      </c>
    </row>
    <row r="800" spans="1:14" ht="12.75" customHeight="1">
      <c r="A800" s="364">
        <v>2</v>
      </c>
      <c r="B800" s="146">
        <v>6800</v>
      </c>
      <c r="C800" s="146">
        <v>6800</v>
      </c>
      <c r="D800" s="146">
        <v>6800</v>
      </c>
      <c r="E800" s="146">
        <v>6800</v>
      </c>
      <c r="F800" s="146">
        <v>6800</v>
      </c>
      <c r="G800" s="146">
        <v>6800</v>
      </c>
      <c r="H800" s="146">
        <v>6800</v>
      </c>
      <c r="I800" s="146">
        <v>6800</v>
      </c>
      <c r="J800" s="146">
        <v>6800</v>
      </c>
      <c r="K800" s="146">
        <v>6800</v>
      </c>
      <c r="L800" s="146">
        <v>6800</v>
      </c>
      <c r="M800" s="146">
        <v>6800</v>
      </c>
      <c r="N800" s="146">
        <v>6800</v>
      </c>
    </row>
    <row r="801" spans="1:14" ht="12.75" customHeight="1">
      <c r="A801" s="364">
        <v>1</v>
      </c>
      <c r="B801" s="146">
        <v>6800</v>
      </c>
      <c r="C801" s="146">
        <v>6800</v>
      </c>
      <c r="D801" s="146">
        <v>6800</v>
      </c>
      <c r="E801" s="146">
        <v>6800</v>
      </c>
      <c r="F801" s="146">
        <v>6800</v>
      </c>
      <c r="G801" s="146">
        <v>6800</v>
      </c>
      <c r="H801" s="146">
        <v>6800</v>
      </c>
      <c r="I801" s="146">
        <v>6800</v>
      </c>
      <c r="J801" s="146">
        <v>6800</v>
      </c>
      <c r="K801" s="146">
        <v>6800</v>
      </c>
      <c r="L801" s="146">
        <v>6800</v>
      </c>
      <c r="M801" s="146">
        <v>6800</v>
      </c>
      <c r="N801" s="146">
        <v>6800</v>
      </c>
    </row>
    <row r="802" spans="1:14" ht="12.75" customHeight="1">
      <c r="A802" s="364">
        <v>0</v>
      </c>
      <c r="B802" s="146">
        <v>6800</v>
      </c>
      <c r="C802" s="146">
        <v>6800</v>
      </c>
      <c r="D802" s="146">
        <v>6800</v>
      </c>
      <c r="E802" s="146">
        <v>6800</v>
      </c>
      <c r="F802" s="146">
        <v>6800</v>
      </c>
      <c r="G802" s="146">
        <v>6800</v>
      </c>
      <c r="H802" s="146">
        <v>6800</v>
      </c>
      <c r="I802" s="146">
        <v>6800</v>
      </c>
      <c r="J802" s="146">
        <v>6800</v>
      </c>
      <c r="K802" s="146">
        <v>6800</v>
      </c>
      <c r="L802" s="146">
        <v>6800</v>
      </c>
      <c r="M802" s="146">
        <v>6800</v>
      </c>
      <c r="N802" s="146">
        <v>6800</v>
      </c>
    </row>
    <row r="803" spans="1:14" ht="12.75" customHeight="1">
      <c r="A803" s="364">
        <v>-1</v>
      </c>
      <c r="B803" s="146">
        <v>6800</v>
      </c>
      <c r="C803" s="146">
        <v>6800</v>
      </c>
      <c r="D803" s="146">
        <v>6800</v>
      </c>
      <c r="E803" s="146">
        <v>6800</v>
      </c>
      <c r="F803" s="146">
        <v>6800</v>
      </c>
      <c r="G803" s="146">
        <v>6800</v>
      </c>
      <c r="H803" s="146">
        <v>6800</v>
      </c>
      <c r="I803" s="146">
        <v>6800</v>
      </c>
      <c r="J803" s="146">
        <v>6800</v>
      </c>
      <c r="K803" s="146">
        <v>6800</v>
      </c>
      <c r="L803" s="146">
        <v>6800</v>
      </c>
      <c r="M803" s="146">
        <v>6800</v>
      </c>
      <c r="N803" s="146">
        <v>6800</v>
      </c>
    </row>
    <row r="804" spans="1:14" ht="12.75" customHeight="1">
      <c r="A804" s="364">
        <v>-2</v>
      </c>
      <c r="B804" s="146">
        <v>6800</v>
      </c>
      <c r="C804" s="146">
        <v>6800</v>
      </c>
      <c r="D804" s="146">
        <v>6800</v>
      </c>
      <c r="E804" s="146">
        <v>6800</v>
      </c>
      <c r="F804" s="146">
        <v>6800</v>
      </c>
      <c r="G804" s="146">
        <v>6800</v>
      </c>
      <c r="H804" s="146">
        <v>6800</v>
      </c>
      <c r="I804" s="146">
        <v>6800</v>
      </c>
      <c r="J804" s="146">
        <v>6800</v>
      </c>
      <c r="K804" s="146">
        <v>6800</v>
      </c>
      <c r="L804" s="146">
        <v>6800</v>
      </c>
      <c r="M804" s="146">
        <v>6800</v>
      </c>
      <c r="N804" s="146">
        <v>6800</v>
      </c>
    </row>
    <row r="805" spans="1:14" ht="12.75" customHeight="1">
      <c r="A805" s="364">
        <v>-3</v>
      </c>
      <c r="B805" s="146">
        <v>6800</v>
      </c>
      <c r="C805" s="146">
        <v>6800</v>
      </c>
      <c r="D805" s="146">
        <v>6800</v>
      </c>
      <c r="E805" s="146">
        <v>6800</v>
      </c>
      <c r="F805" s="146">
        <v>6800</v>
      </c>
      <c r="G805" s="146">
        <v>6800</v>
      </c>
      <c r="H805" s="146">
        <v>6800</v>
      </c>
      <c r="I805" s="146">
        <v>6800</v>
      </c>
      <c r="J805" s="146">
        <v>6800</v>
      </c>
      <c r="K805" s="146">
        <v>6800</v>
      </c>
      <c r="L805" s="146">
        <v>6800</v>
      </c>
      <c r="M805" s="146">
        <v>6800</v>
      </c>
      <c r="N805" s="146">
        <v>6800</v>
      </c>
    </row>
    <row r="806" spans="1:14" ht="12.75" customHeight="1">
      <c r="A806" s="364">
        <v>-4</v>
      </c>
      <c r="B806" s="146">
        <v>6800</v>
      </c>
      <c r="C806" s="146">
        <v>6800</v>
      </c>
      <c r="D806" s="146">
        <v>6800</v>
      </c>
      <c r="E806" s="146">
        <v>6800</v>
      </c>
      <c r="F806" s="146">
        <v>6800</v>
      </c>
      <c r="G806" s="146">
        <v>6800</v>
      </c>
      <c r="H806" s="146">
        <v>6800</v>
      </c>
      <c r="I806" s="146">
        <v>6800</v>
      </c>
      <c r="J806" s="146">
        <v>6800</v>
      </c>
      <c r="K806" s="146">
        <v>6800</v>
      </c>
      <c r="L806" s="146">
        <v>6800</v>
      </c>
      <c r="M806" s="146">
        <v>6800</v>
      </c>
      <c r="N806" s="146">
        <v>6800</v>
      </c>
    </row>
    <row r="807" spans="1:14" ht="12.75" customHeight="1">
      <c r="A807" s="364">
        <v>-5</v>
      </c>
      <c r="B807" s="146">
        <v>6800</v>
      </c>
      <c r="C807" s="146">
        <v>6800</v>
      </c>
      <c r="D807" s="146">
        <v>6800</v>
      </c>
      <c r="E807" s="146">
        <v>6800</v>
      </c>
      <c r="F807" s="146">
        <v>6800</v>
      </c>
      <c r="G807" s="146">
        <v>6800</v>
      </c>
      <c r="H807" s="146">
        <v>6800</v>
      </c>
      <c r="I807" s="146">
        <v>6800</v>
      </c>
      <c r="J807" s="146">
        <v>6800</v>
      </c>
      <c r="K807" s="146">
        <v>6800</v>
      </c>
      <c r="L807" s="146">
        <v>6800</v>
      </c>
      <c r="M807" s="146">
        <v>6800</v>
      </c>
      <c r="N807" s="146">
        <v>6800</v>
      </c>
    </row>
    <row r="808" spans="1:14" ht="12.75" customHeight="1">
      <c r="A808" s="364">
        <v>-6</v>
      </c>
      <c r="B808" s="146">
        <v>6800</v>
      </c>
      <c r="C808" s="146">
        <v>6800</v>
      </c>
      <c r="D808" s="146">
        <v>6800</v>
      </c>
      <c r="E808" s="146">
        <v>6800</v>
      </c>
      <c r="F808" s="146">
        <v>6800</v>
      </c>
      <c r="G808" s="146">
        <v>6800</v>
      </c>
      <c r="H808" s="146">
        <v>6800</v>
      </c>
      <c r="I808" s="146">
        <v>6800</v>
      </c>
      <c r="J808" s="146">
        <v>6800</v>
      </c>
      <c r="K808" s="146">
        <v>6800</v>
      </c>
      <c r="L808" s="146">
        <v>6800</v>
      </c>
      <c r="M808" s="146">
        <v>6800</v>
      </c>
      <c r="N808" s="146">
        <v>6800</v>
      </c>
    </row>
    <row r="809" spans="1:14" ht="12.75" customHeight="1">
      <c r="A809" s="364">
        <v>-7</v>
      </c>
      <c r="B809" s="146">
        <v>6800</v>
      </c>
      <c r="C809" s="146">
        <v>6800</v>
      </c>
      <c r="D809" s="146">
        <v>6800</v>
      </c>
      <c r="E809" s="146">
        <v>6800</v>
      </c>
      <c r="F809" s="146">
        <v>6800</v>
      </c>
      <c r="G809" s="146">
        <v>6800</v>
      </c>
      <c r="H809" s="146">
        <v>6800</v>
      </c>
      <c r="I809" s="146">
        <v>6800</v>
      </c>
      <c r="J809" s="146">
        <v>6800</v>
      </c>
      <c r="K809" s="146">
        <v>6800</v>
      </c>
      <c r="L809" s="146">
        <v>6800</v>
      </c>
      <c r="M809" s="146">
        <v>6800</v>
      </c>
      <c r="N809" s="146">
        <v>6800</v>
      </c>
    </row>
    <row r="810" spans="1:14" ht="12.75" customHeight="1">
      <c r="A810" s="364">
        <v>-8</v>
      </c>
      <c r="B810" s="146">
        <v>6800</v>
      </c>
      <c r="C810" s="146">
        <v>6800</v>
      </c>
      <c r="D810" s="146">
        <v>6800</v>
      </c>
      <c r="E810" s="146">
        <v>6800</v>
      </c>
      <c r="F810" s="146">
        <v>6800</v>
      </c>
      <c r="G810" s="146">
        <v>6800</v>
      </c>
      <c r="H810" s="146">
        <v>6800</v>
      </c>
      <c r="I810" s="146">
        <v>6800</v>
      </c>
      <c r="J810" s="146">
        <v>6800</v>
      </c>
      <c r="K810" s="146">
        <v>6800</v>
      </c>
      <c r="L810" s="146">
        <v>6800</v>
      </c>
      <c r="M810" s="146">
        <v>6800</v>
      </c>
      <c r="N810" s="146">
        <v>6800</v>
      </c>
    </row>
    <row r="811" spans="1:14" ht="12.75" customHeight="1">
      <c r="A811" s="364">
        <v>-9</v>
      </c>
      <c r="B811" s="146">
        <v>6800</v>
      </c>
      <c r="C811" s="146">
        <v>6800</v>
      </c>
      <c r="D811" s="146">
        <v>6800</v>
      </c>
      <c r="E811" s="146">
        <v>6800</v>
      </c>
      <c r="F811" s="146">
        <v>6800</v>
      </c>
      <c r="G811" s="146">
        <v>6800</v>
      </c>
      <c r="H811" s="146">
        <v>6800</v>
      </c>
      <c r="I811" s="146">
        <v>6800</v>
      </c>
      <c r="J811" s="146">
        <v>6800</v>
      </c>
      <c r="K811" s="146">
        <v>6800</v>
      </c>
      <c r="L811" s="146">
        <v>6800</v>
      </c>
      <c r="M811" s="146">
        <v>6800</v>
      </c>
      <c r="N811" s="146">
        <v>6800</v>
      </c>
    </row>
    <row r="812" spans="1:14" ht="12.75" customHeight="1">
      <c r="A812" s="364">
        <v>-10</v>
      </c>
      <c r="B812" s="146">
        <v>6800</v>
      </c>
      <c r="C812" s="146">
        <v>6800</v>
      </c>
      <c r="D812" s="146">
        <v>6800</v>
      </c>
      <c r="E812" s="146">
        <v>6800</v>
      </c>
      <c r="F812" s="146">
        <v>6800</v>
      </c>
      <c r="G812" s="146">
        <v>6800</v>
      </c>
      <c r="H812" s="146">
        <v>6800</v>
      </c>
      <c r="I812" s="146">
        <v>6800</v>
      </c>
      <c r="J812" s="146">
        <v>6800</v>
      </c>
      <c r="K812" s="146">
        <v>6800</v>
      </c>
      <c r="L812" s="146">
        <v>6800</v>
      </c>
      <c r="M812" s="146">
        <v>6800</v>
      </c>
      <c r="N812" s="146">
        <v>6800</v>
      </c>
    </row>
    <row r="813" spans="1:14" ht="12.75" customHeight="1">
      <c r="A813" s="364">
        <v>-11</v>
      </c>
      <c r="B813" s="146">
        <v>6800</v>
      </c>
      <c r="C813" s="146">
        <v>6800</v>
      </c>
      <c r="D813" s="146">
        <v>6800</v>
      </c>
      <c r="E813" s="146">
        <v>6800</v>
      </c>
      <c r="F813" s="146">
        <v>6800</v>
      </c>
      <c r="G813" s="146">
        <v>6800</v>
      </c>
      <c r="H813" s="146">
        <v>6800</v>
      </c>
      <c r="I813" s="146">
        <v>6800</v>
      </c>
      <c r="J813" s="146">
        <v>6800</v>
      </c>
      <c r="K813" s="146">
        <v>6800</v>
      </c>
      <c r="L813" s="146">
        <v>6800</v>
      </c>
      <c r="M813" s="146">
        <v>6800</v>
      </c>
      <c r="N813" s="146">
        <v>6800</v>
      </c>
    </row>
    <row r="814" spans="1:14" ht="12.75" customHeight="1">
      <c r="A814" s="364">
        <v>-12</v>
      </c>
      <c r="B814" s="146">
        <v>6800</v>
      </c>
      <c r="C814" s="146">
        <v>6800</v>
      </c>
      <c r="D814" s="146">
        <v>6800</v>
      </c>
      <c r="E814" s="146">
        <v>6800</v>
      </c>
      <c r="F814" s="146">
        <v>6800</v>
      </c>
      <c r="G814" s="146">
        <v>6800</v>
      </c>
      <c r="H814" s="146">
        <v>6800</v>
      </c>
      <c r="I814" s="146">
        <v>6800</v>
      </c>
      <c r="J814" s="146">
        <v>6800</v>
      </c>
      <c r="K814" s="146">
        <v>6800</v>
      </c>
      <c r="L814" s="146">
        <v>6800</v>
      </c>
      <c r="M814" s="146">
        <v>6800</v>
      </c>
      <c r="N814" s="146">
        <v>6800</v>
      </c>
    </row>
    <row r="815" spans="1:14" ht="12.75" customHeight="1">
      <c r="A815" s="364">
        <v>-13</v>
      </c>
      <c r="B815" s="146">
        <v>6800</v>
      </c>
      <c r="C815" s="146">
        <v>6800</v>
      </c>
      <c r="D815" s="146">
        <v>6800</v>
      </c>
      <c r="E815" s="146">
        <v>6800</v>
      </c>
      <c r="F815" s="146">
        <v>6800</v>
      </c>
      <c r="G815" s="146">
        <v>6800</v>
      </c>
      <c r="H815" s="146">
        <v>6800</v>
      </c>
      <c r="I815" s="146">
        <v>6800</v>
      </c>
      <c r="J815" s="146">
        <v>6800</v>
      </c>
      <c r="K815" s="146">
        <v>6800</v>
      </c>
      <c r="L815" s="146">
        <v>6800</v>
      </c>
      <c r="M815" s="146">
        <v>6800</v>
      </c>
      <c r="N815" s="146">
        <v>6800</v>
      </c>
    </row>
    <row r="816" spans="1:14" ht="12.75" customHeight="1">
      <c r="A816" s="364">
        <v>-14</v>
      </c>
      <c r="B816" s="146">
        <v>6800</v>
      </c>
      <c r="C816" s="146">
        <v>6800</v>
      </c>
      <c r="D816" s="146">
        <v>6800</v>
      </c>
      <c r="E816" s="146">
        <v>6800</v>
      </c>
      <c r="F816" s="146">
        <v>6800</v>
      </c>
      <c r="G816" s="146">
        <v>6800</v>
      </c>
      <c r="H816" s="146">
        <v>6800</v>
      </c>
      <c r="I816" s="146">
        <v>6800</v>
      </c>
      <c r="J816" s="146">
        <v>6800</v>
      </c>
      <c r="K816" s="146">
        <v>6800</v>
      </c>
      <c r="L816" s="146">
        <v>6800</v>
      </c>
      <c r="M816" s="146">
        <v>6800</v>
      </c>
      <c r="N816" s="146">
        <v>6800</v>
      </c>
    </row>
    <row r="817" spans="1:14" ht="12.75" customHeight="1">
      <c r="A817" s="364">
        <v>-15</v>
      </c>
      <c r="B817" s="146">
        <v>6800</v>
      </c>
      <c r="C817" s="146">
        <v>6800</v>
      </c>
      <c r="D817" s="146">
        <v>6800</v>
      </c>
      <c r="E817" s="146">
        <v>6800</v>
      </c>
      <c r="F817" s="146">
        <v>6800</v>
      </c>
      <c r="G817" s="146">
        <v>6800</v>
      </c>
      <c r="H817" s="146">
        <v>6800</v>
      </c>
      <c r="I817" s="146">
        <v>6800</v>
      </c>
      <c r="J817" s="146">
        <v>6800</v>
      </c>
      <c r="K817" s="146">
        <v>6800</v>
      </c>
      <c r="L817" s="146">
        <v>6800</v>
      </c>
      <c r="M817" s="146">
        <v>6800</v>
      </c>
      <c r="N817" s="146">
        <v>6800</v>
      </c>
    </row>
    <row r="818" spans="1:14" ht="12.75" customHeight="1">
      <c r="A818" s="364">
        <v>-16</v>
      </c>
      <c r="B818" s="146">
        <v>6800</v>
      </c>
      <c r="C818" s="146">
        <v>6800</v>
      </c>
      <c r="D818" s="146">
        <v>6800</v>
      </c>
      <c r="E818" s="146">
        <v>6800</v>
      </c>
      <c r="F818" s="146">
        <v>6800</v>
      </c>
      <c r="G818" s="146">
        <v>6800</v>
      </c>
      <c r="H818" s="146">
        <v>6800</v>
      </c>
      <c r="I818" s="146">
        <v>6800</v>
      </c>
      <c r="J818" s="146">
        <v>6800</v>
      </c>
      <c r="K818" s="146">
        <v>6800</v>
      </c>
      <c r="L818" s="146">
        <v>6800</v>
      </c>
      <c r="M818" s="146">
        <v>6800</v>
      </c>
      <c r="N818" s="146">
        <v>6800</v>
      </c>
    </row>
    <row r="819" spans="1:14" ht="12.75" customHeight="1">
      <c r="A819" s="364">
        <v>-17</v>
      </c>
      <c r="B819" s="146">
        <v>6800</v>
      </c>
      <c r="C819" s="146">
        <v>6800</v>
      </c>
      <c r="D819" s="146">
        <v>6800</v>
      </c>
      <c r="E819" s="146">
        <v>6800</v>
      </c>
      <c r="F819" s="146">
        <v>6800</v>
      </c>
      <c r="G819" s="146">
        <v>6800</v>
      </c>
      <c r="H819" s="146">
        <v>6800</v>
      </c>
      <c r="I819" s="146">
        <v>6800</v>
      </c>
      <c r="J819" s="146">
        <v>6800</v>
      </c>
      <c r="K819" s="146">
        <v>6800</v>
      </c>
      <c r="L819" s="146">
        <v>6800</v>
      </c>
      <c r="M819" s="146">
        <v>6800</v>
      </c>
      <c r="N819" s="146">
        <v>6800</v>
      </c>
    </row>
    <row r="820" spans="1:14" ht="12.75" customHeight="1">
      <c r="A820" s="364">
        <v>-18</v>
      </c>
      <c r="B820" s="146">
        <v>6800</v>
      </c>
      <c r="C820" s="146">
        <v>6800</v>
      </c>
      <c r="D820" s="146">
        <v>6800</v>
      </c>
      <c r="E820" s="146">
        <v>6800</v>
      </c>
      <c r="F820" s="146">
        <v>6800</v>
      </c>
      <c r="G820" s="146">
        <v>6800</v>
      </c>
      <c r="H820" s="146">
        <v>6800</v>
      </c>
      <c r="I820" s="146">
        <v>6800</v>
      </c>
      <c r="J820" s="146">
        <v>6800</v>
      </c>
      <c r="K820" s="146">
        <v>6800</v>
      </c>
      <c r="L820" s="146">
        <v>6800</v>
      </c>
      <c r="M820" s="146">
        <v>6800</v>
      </c>
      <c r="N820" s="146">
        <v>6800</v>
      </c>
    </row>
    <row r="821" spans="1:14" ht="12.75" customHeight="1">
      <c r="A821" s="364">
        <v>-19</v>
      </c>
      <c r="B821" s="146">
        <v>6800</v>
      </c>
      <c r="C821" s="146">
        <v>6800</v>
      </c>
      <c r="D821" s="146">
        <v>6800</v>
      </c>
      <c r="E821" s="146">
        <v>6800</v>
      </c>
      <c r="F821" s="146">
        <v>6800</v>
      </c>
      <c r="G821" s="146">
        <v>6800</v>
      </c>
      <c r="H821" s="146">
        <v>6800</v>
      </c>
      <c r="I821" s="146">
        <v>6800</v>
      </c>
      <c r="J821" s="146">
        <v>6800</v>
      </c>
      <c r="K821" s="146">
        <v>6800</v>
      </c>
      <c r="L821" s="146">
        <v>6800</v>
      </c>
      <c r="M821" s="146">
        <v>6800</v>
      </c>
      <c r="N821" s="146">
        <v>6800</v>
      </c>
    </row>
    <row r="822" spans="1:14" ht="12.75" customHeight="1">
      <c r="A822" s="364">
        <v>-20</v>
      </c>
      <c r="B822" s="146">
        <v>6800</v>
      </c>
      <c r="C822" s="146">
        <v>6800</v>
      </c>
      <c r="D822" s="146">
        <v>6800</v>
      </c>
      <c r="E822" s="146">
        <v>6800</v>
      </c>
      <c r="F822" s="146">
        <v>6800</v>
      </c>
      <c r="G822" s="146">
        <v>6800</v>
      </c>
      <c r="H822" s="146">
        <v>6800</v>
      </c>
      <c r="I822" s="146">
        <v>6800</v>
      </c>
      <c r="J822" s="146">
        <v>6800</v>
      </c>
      <c r="K822" s="146">
        <v>6800</v>
      </c>
      <c r="L822" s="146">
        <v>6800</v>
      </c>
      <c r="M822" s="146">
        <v>6800</v>
      </c>
      <c r="N822" s="146">
        <v>6800</v>
      </c>
    </row>
    <row r="823" spans="1:14" ht="12.75" customHeight="1">
      <c r="A823" s="364">
        <v>-21</v>
      </c>
      <c r="B823" s="146">
        <v>6800</v>
      </c>
      <c r="C823" s="146">
        <v>6800</v>
      </c>
      <c r="D823" s="146">
        <v>6800</v>
      </c>
      <c r="E823" s="146">
        <v>6800</v>
      </c>
      <c r="F823" s="146">
        <v>6800</v>
      </c>
      <c r="G823" s="146">
        <v>6800</v>
      </c>
      <c r="H823" s="146">
        <v>6800</v>
      </c>
      <c r="I823" s="146">
        <v>6800</v>
      </c>
      <c r="J823" s="146">
        <v>6800</v>
      </c>
      <c r="K823" s="146">
        <v>6800</v>
      </c>
      <c r="L823" s="146">
        <v>6800</v>
      </c>
      <c r="M823" s="146">
        <v>6800</v>
      </c>
      <c r="N823" s="146">
        <v>6800</v>
      </c>
    </row>
    <row r="824" spans="1:14" ht="12.75" customHeight="1">
      <c r="A824" s="364">
        <v>-22</v>
      </c>
      <c r="B824" s="146">
        <v>6800</v>
      </c>
      <c r="C824" s="146">
        <v>6800</v>
      </c>
      <c r="D824" s="146">
        <v>6800</v>
      </c>
      <c r="E824" s="146">
        <v>6800</v>
      </c>
      <c r="F824" s="146">
        <v>6800</v>
      </c>
      <c r="G824" s="146">
        <v>6800</v>
      </c>
      <c r="H824" s="146">
        <v>6800</v>
      </c>
      <c r="I824" s="146">
        <v>6800</v>
      </c>
      <c r="J824" s="146">
        <v>6800</v>
      </c>
      <c r="K824" s="146">
        <v>6800</v>
      </c>
      <c r="L824" s="146">
        <v>6800</v>
      </c>
      <c r="M824" s="146">
        <v>6800</v>
      </c>
      <c r="N824" s="146">
        <v>6800</v>
      </c>
    </row>
    <row r="825" spans="1:14" ht="12.75" customHeight="1">
      <c r="A825" s="364">
        <v>-23</v>
      </c>
      <c r="B825" s="146">
        <v>6800</v>
      </c>
      <c r="C825" s="146">
        <v>6800</v>
      </c>
      <c r="D825" s="146">
        <v>6800</v>
      </c>
      <c r="E825" s="146">
        <v>6800</v>
      </c>
      <c r="F825" s="146">
        <v>6800</v>
      </c>
      <c r="G825" s="146">
        <v>6800</v>
      </c>
      <c r="H825" s="146">
        <v>6800</v>
      </c>
      <c r="I825" s="146">
        <v>6800</v>
      </c>
      <c r="J825" s="146">
        <v>6800</v>
      </c>
      <c r="K825" s="146">
        <v>6800</v>
      </c>
      <c r="L825" s="146">
        <v>6800</v>
      </c>
      <c r="M825" s="146">
        <v>6800</v>
      </c>
      <c r="N825" s="146">
        <v>6800</v>
      </c>
    </row>
    <row r="826" spans="1:14" ht="12.75" customHeight="1">
      <c r="A826" s="364">
        <v>-24</v>
      </c>
      <c r="B826" s="146">
        <v>6800</v>
      </c>
      <c r="C826" s="146">
        <v>6800</v>
      </c>
      <c r="D826" s="146">
        <v>6800</v>
      </c>
      <c r="E826" s="146">
        <v>6800</v>
      </c>
      <c r="F826" s="146">
        <v>6800</v>
      </c>
      <c r="G826" s="146">
        <v>6800</v>
      </c>
      <c r="H826" s="146">
        <v>6800</v>
      </c>
      <c r="I826" s="146">
        <v>6800</v>
      </c>
      <c r="J826" s="146">
        <v>6800</v>
      </c>
      <c r="K826" s="146">
        <v>6800</v>
      </c>
      <c r="L826" s="146">
        <v>6800</v>
      </c>
      <c r="M826" s="146">
        <v>6800</v>
      </c>
      <c r="N826" s="146">
        <v>6800</v>
      </c>
    </row>
    <row r="827" spans="1:14" ht="12.75" customHeight="1">
      <c r="A827" s="364">
        <v>-25</v>
      </c>
      <c r="B827" s="146">
        <v>6800</v>
      </c>
      <c r="C827" s="146">
        <v>6800</v>
      </c>
      <c r="D827" s="146">
        <v>6800</v>
      </c>
      <c r="E827" s="146">
        <v>6800</v>
      </c>
      <c r="F827" s="146">
        <v>6800</v>
      </c>
      <c r="G827" s="146">
        <v>6800</v>
      </c>
      <c r="H827" s="146">
        <v>6800</v>
      </c>
      <c r="I827" s="146">
        <v>6800</v>
      </c>
      <c r="J827" s="146">
        <v>6800</v>
      </c>
      <c r="K827" s="146">
        <v>6800</v>
      </c>
      <c r="L827" s="146">
        <v>6800</v>
      </c>
      <c r="M827" s="146">
        <v>6800</v>
      </c>
      <c r="N827" s="146">
        <v>6800</v>
      </c>
    </row>
    <row r="828" spans="1:14" ht="12.75" customHeight="1">
      <c r="A828" s="364">
        <v>-26</v>
      </c>
      <c r="B828" s="146">
        <v>6800</v>
      </c>
      <c r="C828" s="146">
        <v>6800</v>
      </c>
      <c r="D828" s="146">
        <v>6800</v>
      </c>
      <c r="E828" s="146">
        <v>6800</v>
      </c>
      <c r="F828" s="146">
        <v>6800</v>
      </c>
      <c r="G828" s="146">
        <v>6800</v>
      </c>
      <c r="H828" s="146">
        <v>6800</v>
      </c>
      <c r="I828" s="146">
        <v>6800</v>
      </c>
      <c r="J828" s="146">
        <v>6800</v>
      </c>
      <c r="K828" s="146">
        <v>6800</v>
      </c>
      <c r="L828" s="146">
        <v>6800</v>
      </c>
      <c r="M828" s="146">
        <v>6800</v>
      </c>
      <c r="N828" s="146">
        <v>6800</v>
      </c>
    </row>
    <row r="829" spans="1:14" ht="12.75" customHeight="1">
      <c r="A829" s="364">
        <v>-27</v>
      </c>
      <c r="B829" s="146">
        <v>6800</v>
      </c>
      <c r="C829" s="146">
        <v>6800</v>
      </c>
      <c r="D829" s="146">
        <v>6800</v>
      </c>
      <c r="E829" s="146">
        <v>6800</v>
      </c>
      <c r="F829" s="146">
        <v>6800</v>
      </c>
      <c r="G829" s="146">
        <v>6800</v>
      </c>
      <c r="H829" s="146">
        <v>6800</v>
      </c>
      <c r="I829" s="146">
        <v>6800</v>
      </c>
      <c r="J829" s="146">
        <v>6800</v>
      </c>
      <c r="K829" s="146">
        <v>6800</v>
      </c>
      <c r="L829" s="146">
        <v>6800</v>
      </c>
      <c r="M829" s="146">
        <v>6800</v>
      </c>
      <c r="N829" s="146">
        <v>6800</v>
      </c>
    </row>
    <row r="830" spans="1:14" ht="12.75" customHeight="1">
      <c r="A830" s="364">
        <v>-28</v>
      </c>
      <c r="B830" s="146">
        <v>6800</v>
      </c>
      <c r="C830" s="146">
        <v>6800</v>
      </c>
      <c r="D830" s="146">
        <v>6800</v>
      </c>
      <c r="E830" s="146">
        <v>6800</v>
      </c>
      <c r="F830" s="146">
        <v>6800</v>
      </c>
      <c r="G830" s="146">
        <v>6800</v>
      </c>
      <c r="H830" s="146">
        <v>6800</v>
      </c>
      <c r="I830" s="146">
        <v>6800</v>
      </c>
      <c r="J830" s="146">
        <v>6800</v>
      </c>
      <c r="K830" s="146">
        <v>6800</v>
      </c>
      <c r="L830" s="146">
        <v>6800</v>
      </c>
      <c r="M830" s="146">
        <v>6800</v>
      </c>
      <c r="N830" s="146">
        <v>6800</v>
      </c>
    </row>
    <row r="831" spans="1:14" ht="12.75" customHeight="1">
      <c r="A831" s="364">
        <v>-29</v>
      </c>
      <c r="B831" s="146">
        <v>6800</v>
      </c>
      <c r="C831" s="146">
        <v>6800</v>
      </c>
      <c r="D831" s="146">
        <v>6800</v>
      </c>
      <c r="E831" s="146">
        <v>6800</v>
      </c>
      <c r="F831" s="146">
        <v>6800</v>
      </c>
      <c r="G831" s="146">
        <v>6800</v>
      </c>
      <c r="H831" s="146">
        <v>6800</v>
      </c>
      <c r="I831" s="146">
        <v>6800</v>
      </c>
      <c r="J831" s="146">
        <v>6800</v>
      </c>
      <c r="K831" s="146">
        <v>6800</v>
      </c>
      <c r="L831" s="146">
        <v>6800</v>
      </c>
      <c r="M831" s="146">
        <v>6800</v>
      </c>
      <c r="N831" s="146">
        <v>6800</v>
      </c>
    </row>
    <row r="832" spans="1:14" ht="12.75" customHeight="1">
      <c r="A832" s="364">
        <v>-30</v>
      </c>
      <c r="B832" s="146">
        <v>6800</v>
      </c>
      <c r="C832" s="146">
        <v>6800</v>
      </c>
      <c r="D832" s="146">
        <v>6800</v>
      </c>
      <c r="E832" s="146">
        <v>6800</v>
      </c>
      <c r="F832" s="146">
        <v>6800</v>
      </c>
      <c r="G832" s="146">
        <v>6800</v>
      </c>
      <c r="H832" s="146">
        <v>6800</v>
      </c>
      <c r="I832" s="146">
        <v>6800</v>
      </c>
      <c r="J832" s="146">
        <v>6800</v>
      </c>
      <c r="K832" s="146">
        <v>6800</v>
      </c>
      <c r="L832" s="146">
        <v>6800</v>
      </c>
      <c r="M832" s="146">
        <v>6800</v>
      </c>
      <c r="N832" s="146">
        <v>6800</v>
      </c>
    </row>
    <row r="833" spans="1:14" ht="12.75" customHeight="1">
      <c r="A833" s="364">
        <v>-31</v>
      </c>
      <c r="B833" s="146">
        <v>6800</v>
      </c>
      <c r="C833" s="146">
        <v>6800</v>
      </c>
      <c r="D833" s="146">
        <v>6800</v>
      </c>
      <c r="E833" s="146">
        <v>6800</v>
      </c>
      <c r="F833" s="146">
        <v>6800</v>
      </c>
      <c r="G833" s="146">
        <v>6800</v>
      </c>
      <c r="H833" s="146">
        <v>6800</v>
      </c>
      <c r="I833" s="146">
        <v>6800</v>
      </c>
      <c r="J833" s="146">
        <v>6800</v>
      </c>
      <c r="K833" s="146">
        <v>6800</v>
      </c>
      <c r="L833" s="146">
        <v>6800</v>
      </c>
      <c r="M833" s="146">
        <v>6800</v>
      </c>
      <c r="N833" s="146">
        <v>6800</v>
      </c>
    </row>
    <row r="834" spans="1:14" ht="12.75" customHeight="1">
      <c r="A834" s="364">
        <v>-32</v>
      </c>
      <c r="B834" s="146">
        <v>6800</v>
      </c>
      <c r="C834" s="146">
        <v>6800</v>
      </c>
      <c r="D834" s="146">
        <v>6800</v>
      </c>
      <c r="E834" s="146">
        <v>6800</v>
      </c>
      <c r="F834" s="146">
        <v>6800</v>
      </c>
      <c r="G834" s="146">
        <v>6800</v>
      </c>
      <c r="H834" s="146">
        <v>6800</v>
      </c>
      <c r="I834" s="146">
        <v>6800</v>
      </c>
      <c r="J834" s="146">
        <v>6800</v>
      </c>
      <c r="K834" s="146">
        <v>6800</v>
      </c>
      <c r="L834" s="146">
        <v>6800</v>
      </c>
      <c r="M834" s="146">
        <v>6800</v>
      </c>
      <c r="N834" s="146">
        <v>6800</v>
      </c>
    </row>
    <row r="835" spans="1:14" ht="12.75" customHeight="1">
      <c r="A835" s="364">
        <v>-33</v>
      </c>
      <c r="B835" s="146">
        <v>6800</v>
      </c>
      <c r="C835" s="146">
        <v>6800</v>
      </c>
      <c r="D835" s="146">
        <v>6800</v>
      </c>
      <c r="E835" s="146">
        <v>6800</v>
      </c>
      <c r="F835" s="146">
        <v>6800</v>
      </c>
      <c r="G835" s="146">
        <v>6800</v>
      </c>
      <c r="H835" s="146">
        <v>6800</v>
      </c>
      <c r="I835" s="146">
        <v>6800</v>
      </c>
      <c r="J835" s="146">
        <v>6800</v>
      </c>
      <c r="K835" s="146">
        <v>6800</v>
      </c>
      <c r="L835" s="146">
        <v>6800</v>
      </c>
      <c r="M835" s="146">
        <v>6800</v>
      </c>
      <c r="N835" s="146">
        <v>6800</v>
      </c>
    </row>
    <row r="836" spans="1:14" ht="12.75" customHeight="1">
      <c r="A836" s="364">
        <v>-34</v>
      </c>
      <c r="B836" s="146">
        <v>6800</v>
      </c>
      <c r="C836" s="146">
        <v>6800</v>
      </c>
      <c r="D836" s="146">
        <v>6800</v>
      </c>
      <c r="E836" s="146">
        <v>6800</v>
      </c>
      <c r="F836" s="146">
        <v>6800</v>
      </c>
      <c r="G836" s="146">
        <v>6800</v>
      </c>
      <c r="H836" s="146">
        <v>6800</v>
      </c>
      <c r="I836" s="146">
        <v>6800</v>
      </c>
      <c r="J836" s="146">
        <v>6800</v>
      </c>
      <c r="K836" s="146">
        <v>6800</v>
      </c>
      <c r="L836" s="146">
        <v>6800</v>
      </c>
      <c r="M836" s="146">
        <v>6800</v>
      </c>
      <c r="N836" s="146">
        <v>6800</v>
      </c>
    </row>
    <row r="837" spans="1:14" ht="12.75" customHeight="1">
      <c r="A837" s="364">
        <v>-35</v>
      </c>
      <c r="B837" s="146">
        <v>6800</v>
      </c>
      <c r="C837" s="146">
        <v>6800</v>
      </c>
      <c r="D837" s="146">
        <v>6800</v>
      </c>
      <c r="E837" s="146">
        <v>6800</v>
      </c>
      <c r="F837" s="146">
        <v>6800</v>
      </c>
      <c r="G837" s="146">
        <v>6800</v>
      </c>
      <c r="H837" s="146">
        <v>6800</v>
      </c>
      <c r="I837" s="146">
        <v>6800</v>
      </c>
      <c r="J837" s="146">
        <v>6800</v>
      </c>
      <c r="K837" s="146">
        <v>6800</v>
      </c>
      <c r="L837" s="146">
        <v>6800</v>
      </c>
      <c r="M837" s="146">
        <v>6800</v>
      </c>
      <c r="N837" s="146">
        <v>6800</v>
      </c>
    </row>
    <row r="838" spans="1:14" ht="12.75" customHeight="1">
      <c r="A838" s="364">
        <v>-36</v>
      </c>
      <c r="B838" s="146">
        <v>6800</v>
      </c>
      <c r="C838" s="146">
        <v>6800</v>
      </c>
      <c r="D838" s="146">
        <v>6800</v>
      </c>
      <c r="E838" s="146">
        <v>6800</v>
      </c>
      <c r="F838" s="146">
        <v>6800</v>
      </c>
      <c r="G838" s="146">
        <v>6800</v>
      </c>
      <c r="H838" s="146">
        <v>6800</v>
      </c>
      <c r="I838" s="146">
        <v>6800</v>
      </c>
      <c r="J838" s="146">
        <v>6800</v>
      </c>
      <c r="K838" s="146">
        <v>6800</v>
      </c>
      <c r="L838" s="146">
        <v>6800</v>
      </c>
      <c r="M838" s="146">
        <v>6800</v>
      </c>
      <c r="N838" s="146">
        <v>6800</v>
      </c>
    </row>
    <row r="839" spans="1:14" ht="12.75" customHeight="1">
      <c r="A839" s="364">
        <v>-37</v>
      </c>
      <c r="B839" s="146">
        <v>6800</v>
      </c>
      <c r="C839" s="146">
        <v>6800</v>
      </c>
      <c r="D839" s="146">
        <v>6800</v>
      </c>
      <c r="E839" s="146">
        <v>6800</v>
      </c>
      <c r="F839" s="146">
        <v>6800</v>
      </c>
      <c r="G839" s="146">
        <v>6800</v>
      </c>
      <c r="H839" s="146">
        <v>6800</v>
      </c>
      <c r="I839" s="146">
        <v>6800</v>
      </c>
      <c r="J839" s="146">
        <v>6800</v>
      </c>
      <c r="K839" s="146">
        <v>6800</v>
      </c>
      <c r="L839" s="146">
        <v>6800</v>
      </c>
      <c r="M839" s="146">
        <v>6800</v>
      </c>
      <c r="N839" s="146">
        <v>6800</v>
      </c>
    </row>
    <row r="840" spans="1:14" ht="12.75" customHeight="1">
      <c r="A840" s="364">
        <v>-38</v>
      </c>
      <c r="B840" s="146">
        <v>6800</v>
      </c>
      <c r="C840" s="146">
        <v>6800</v>
      </c>
      <c r="D840" s="146">
        <v>6800</v>
      </c>
      <c r="E840" s="146">
        <v>6800</v>
      </c>
      <c r="F840" s="146">
        <v>6800</v>
      </c>
      <c r="G840" s="146">
        <v>6800</v>
      </c>
      <c r="H840" s="146">
        <v>6800</v>
      </c>
      <c r="I840" s="146">
        <v>6800</v>
      </c>
      <c r="J840" s="146">
        <v>6800</v>
      </c>
      <c r="K840" s="146">
        <v>6800</v>
      </c>
      <c r="L840" s="146">
        <v>6800</v>
      </c>
      <c r="M840" s="146">
        <v>6800</v>
      </c>
      <c r="N840" s="146">
        <v>6800</v>
      </c>
    </row>
    <row r="841" spans="1:14" ht="12.75" customHeight="1">
      <c r="A841" s="364">
        <v>-39</v>
      </c>
      <c r="B841" s="146">
        <v>6800</v>
      </c>
      <c r="C841" s="146">
        <v>6800</v>
      </c>
      <c r="D841" s="146">
        <v>6800</v>
      </c>
      <c r="E841" s="146">
        <v>6800</v>
      </c>
      <c r="F841" s="146">
        <v>6800</v>
      </c>
      <c r="G841" s="146">
        <v>6800</v>
      </c>
      <c r="H841" s="146">
        <v>6800</v>
      </c>
      <c r="I841" s="146">
        <v>6800</v>
      </c>
      <c r="J841" s="146">
        <v>6800</v>
      </c>
      <c r="K841" s="146">
        <v>6800</v>
      </c>
      <c r="L841" s="146">
        <v>6800</v>
      </c>
      <c r="M841" s="146">
        <v>6800</v>
      </c>
      <c r="N841" s="146">
        <v>6800</v>
      </c>
    </row>
    <row r="842" spans="1:14" ht="12.75" customHeight="1">
      <c r="A842" s="364">
        <v>-40</v>
      </c>
      <c r="B842" s="146">
        <v>6800</v>
      </c>
      <c r="C842" s="146">
        <v>6800</v>
      </c>
      <c r="D842" s="146">
        <v>6800</v>
      </c>
      <c r="E842" s="146">
        <v>6800</v>
      </c>
      <c r="F842" s="146">
        <v>6800</v>
      </c>
      <c r="G842" s="146">
        <v>6800</v>
      </c>
      <c r="H842" s="146">
        <v>6800</v>
      </c>
      <c r="I842" s="146">
        <v>6800</v>
      </c>
      <c r="J842" s="146">
        <v>6800</v>
      </c>
      <c r="K842" s="146">
        <v>6800</v>
      </c>
      <c r="L842" s="146">
        <v>6800</v>
      </c>
      <c r="M842" s="146">
        <v>6800</v>
      </c>
      <c r="N842" s="146">
        <v>6800</v>
      </c>
    </row>
    <row r="843" spans="1:14" ht="12.75" customHeight="1">
      <c r="A843" s="366" t="s">
        <v>360</v>
      </c>
      <c r="B843" s="366"/>
      <c r="C843" s="366" t="s">
        <v>361</v>
      </c>
      <c r="M843" s="9"/>
    </row>
    <row r="844" spans="1:14" ht="12.75" customHeight="1">
      <c r="A844" s="570" t="s">
        <v>296</v>
      </c>
      <c r="B844" s="570">
        <v>0</v>
      </c>
      <c r="C844" s="570">
        <v>35</v>
      </c>
      <c r="D844" s="570">
        <v>45</v>
      </c>
      <c r="E844" s="570">
        <v>55</v>
      </c>
      <c r="F844" s="570">
        <v>65</v>
      </c>
      <c r="G844" s="570">
        <v>75</v>
      </c>
      <c r="H844" s="570">
        <v>85</v>
      </c>
      <c r="I844" s="570">
        <v>95</v>
      </c>
      <c r="J844" s="570">
        <v>105</v>
      </c>
      <c r="K844" s="570">
        <v>115</v>
      </c>
      <c r="L844" s="570">
        <v>125</v>
      </c>
      <c r="M844" s="570">
        <v>135</v>
      </c>
      <c r="N844" s="570">
        <v>150</v>
      </c>
    </row>
    <row r="845" spans="1:14" ht="12.75" customHeight="1">
      <c r="A845" s="364">
        <v>50</v>
      </c>
      <c r="B845" s="146">
        <v>6150</v>
      </c>
      <c r="C845" s="146">
        <v>6150</v>
      </c>
      <c r="D845" s="146">
        <v>6250</v>
      </c>
      <c r="E845" s="146">
        <v>6300</v>
      </c>
      <c r="F845" s="146">
        <v>6400</v>
      </c>
      <c r="G845" s="146">
        <v>6450</v>
      </c>
      <c r="H845" s="146">
        <v>6525</v>
      </c>
      <c r="I845" s="146">
        <v>6600</v>
      </c>
      <c r="J845" s="146">
        <v>6670</v>
      </c>
      <c r="K845" s="146">
        <v>6800</v>
      </c>
      <c r="L845" s="146">
        <v>6800</v>
      </c>
      <c r="M845" s="146">
        <v>6800</v>
      </c>
      <c r="N845" s="146">
        <v>6800</v>
      </c>
    </row>
    <row r="846" spans="1:14" ht="12.75" customHeight="1">
      <c r="A846" s="364">
        <v>49</v>
      </c>
      <c r="B846" s="146">
        <v>6150</v>
      </c>
      <c r="C846" s="146">
        <v>6150</v>
      </c>
      <c r="D846" s="146">
        <v>6250</v>
      </c>
      <c r="E846" s="146">
        <v>6300</v>
      </c>
      <c r="F846" s="146">
        <v>6400</v>
      </c>
      <c r="G846" s="146">
        <v>6450</v>
      </c>
      <c r="H846" s="146">
        <v>6525</v>
      </c>
      <c r="I846" s="146">
        <v>6600</v>
      </c>
      <c r="J846" s="146">
        <v>6670</v>
      </c>
      <c r="K846" s="146">
        <v>6800</v>
      </c>
      <c r="L846" s="146">
        <v>6800</v>
      </c>
      <c r="M846" s="146">
        <v>6800</v>
      </c>
      <c r="N846" s="146">
        <v>6800</v>
      </c>
    </row>
    <row r="847" spans="1:14" ht="12.75" customHeight="1">
      <c r="A847" s="364">
        <v>48</v>
      </c>
      <c r="B847" s="146">
        <v>6150</v>
      </c>
      <c r="C847" s="146">
        <v>6150</v>
      </c>
      <c r="D847" s="146">
        <v>6250</v>
      </c>
      <c r="E847" s="146">
        <v>6300</v>
      </c>
      <c r="F847" s="146">
        <v>6400</v>
      </c>
      <c r="G847" s="146">
        <v>6450</v>
      </c>
      <c r="H847" s="146">
        <v>6525</v>
      </c>
      <c r="I847" s="146">
        <v>6600</v>
      </c>
      <c r="J847" s="146">
        <v>6670</v>
      </c>
      <c r="K847" s="146">
        <v>6800</v>
      </c>
      <c r="L847" s="146">
        <v>6800</v>
      </c>
      <c r="M847" s="146">
        <v>6800</v>
      </c>
      <c r="N847" s="146">
        <v>6800</v>
      </c>
    </row>
    <row r="848" spans="1:14" ht="12.75" customHeight="1">
      <c r="A848" s="364">
        <v>47</v>
      </c>
      <c r="B848" s="146">
        <v>6150</v>
      </c>
      <c r="C848" s="146">
        <v>6150</v>
      </c>
      <c r="D848" s="146">
        <v>6250</v>
      </c>
      <c r="E848" s="146">
        <v>6300</v>
      </c>
      <c r="F848" s="146">
        <v>6400</v>
      </c>
      <c r="G848" s="146">
        <v>6450</v>
      </c>
      <c r="H848" s="146">
        <v>6525</v>
      </c>
      <c r="I848" s="146">
        <v>6600</v>
      </c>
      <c r="J848" s="146">
        <v>6670</v>
      </c>
      <c r="K848" s="146">
        <v>6800</v>
      </c>
      <c r="L848" s="146">
        <v>6800</v>
      </c>
      <c r="M848" s="146">
        <v>6800</v>
      </c>
      <c r="N848" s="146">
        <v>6800</v>
      </c>
    </row>
    <row r="849" spans="1:14" ht="12.75" customHeight="1">
      <c r="A849" s="364">
        <v>46</v>
      </c>
      <c r="B849" s="146">
        <v>6150</v>
      </c>
      <c r="C849" s="146">
        <v>6150</v>
      </c>
      <c r="D849" s="146">
        <v>6250</v>
      </c>
      <c r="E849" s="146">
        <v>6300</v>
      </c>
      <c r="F849" s="146">
        <v>6400</v>
      </c>
      <c r="G849" s="146">
        <v>6450</v>
      </c>
      <c r="H849" s="146">
        <v>6525</v>
      </c>
      <c r="I849" s="146">
        <v>6600</v>
      </c>
      <c r="J849" s="146">
        <v>6670</v>
      </c>
      <c r="K849" s="146">
        <v>6800</v>
      </c>
      <c r="L849" s="146">
        <v>6800</v>
      </c>
      <c r="M849" s="146">
        <v>6800</v>
      </c>
      <c r="N849" s="146">
        <v>6800</v>
      </c>
    </row>
    <row r="850" spans="1:14" ht="12.75" customHeight="1">
      <c r="A850" s="364">
        <v>45</v>
      </c>
      <c r="B850" s="146">
        <v>6250</v>
      </c>
      <c r="C850" s="146">
        <v>6250</v>
      </c>
      <c r="D850" s="146">
        <v>6320</v>
      </c>
      <c r="E850" s="146">
        <v>6400</v>
      </c>
      <c r="F850" s="146">
        <v>6480</v>
      </c>
      <c r="G850" s="146">
        <v>6550</v>
      </c>
      <c r="H850" s="146">
        <v>6620</v>
      </c>
      <c r="I850" s="146">
        <v>6680</v>
      </c>
      <c r="J850" s="146">
        <v>6770</v>
      </c>
      <c r="K850" s="146">
        <v>6800</v>
      </c>
      <c r="L850" s="146">
        <v>6800</v>
      </c>
      <c r="M850" s="146">
        <v>6800</v>
      </c>
      <c r="N850" s="146">
        <v>6800</v>
      </c>
    </row>
    <row r="851" spans="1:14" ht="12.75" customHeight="1">
      <c r="A851" s="364">
        <v>44</v>
      </c>
      <c r="B851" s="146">
        <v>6250</v>
      </c>
      <c r="C851" s="146">
        <v>6250</v>
      </c>
      <c r="D851" s="146">
        <v>6320</v>
      </c>
      <c r="E851" s="146">
        <v>6400</v>
      </c>
      <c r="F851" s="146">
        <v>6480</v>
      </c>
      <c r="G851" s="146">
        <v>6550</v>
      </c>
      <c r="H851" s="146">
        <v>6620</v>
      </c>
      <c r="I851" s="146">
        <v>6680</v>
      </c>
      <c r="J851" s="146">
        <v>6770</v>
      </c>
      <c r="K851" s="146">
        <v>6800</v>
      </c>
      <c r="L851" s="146">
        <v>6800</v>
      </c>
      <c r="M851" s="146">
        <v>6800</v>
      </c>
      <c r="N851" s="146">
        <v>6800</v>
      </c>
    </row>
    <row r="852" spans="1:14" ht="12.75" customHeight="1">
      <c r="A852" s="364">
        <v>43</v>
      </c>
      <c r="B852" s="146">
        <v>6250</v>
      </c>
      <c r="C852" s="146">
        <v>6250</v>
      </c>
      <c r="D852" s="146">
        <v>6320</v>
      </c>
      <c r="E852" s="146">
        <v>6400</v>
      </c>
      <c r="F852" s="146">
        <v>6480</v>
      </c>
      <c r="G852" s="146">
        <v>6550</v>
      </c>
      <c r="H852" s="146">
        <v>6620</v>
      </c>
      <c r="I852" s="146">
        <v>6680</v>
      </c>
      <c r="J852" s="146">
        <v>6770</v>
      </c>
      <c r="K852" s="146">
        <v>6800</v>
      </c>
      <c r="L852" s="146">
        <v>6800</v>
      </c>
      <c r="M852" s="146">
        <v>6800</v>
      </c>
      <c r="N852" s="146">
        <v>6800</v>
      </c>
    </row>
    <row r="853" spans="1:14" ht="12.75" customHeight="1">
      <c r="A853" s="364">
        <v>42</v>
      </c>
      <c r="B853" s="146">
        <v>6250</v>
      </c>
      <c r="C853" s="146">
        <v>6250</v>
      </c>
      <c r="D853" s="146">
        <v>6320</v>
      </c>
      <c r="E853" s="146">
        <v>6400</v>
      </c>
      <c r="F853" s="146">
        <v>6480</v>
      </c>
      <c r="G853" s="146">
        <v>6550</v>
      </c>
      <c r="H853" s="146">
        <v>6620</v>
      </c>
      <c r="I853" s="146">
        <v>6680</v>
      </c>
      <c r="J853" s="146">
        <v>6770</v>
      </c>
      <c r="K853" s="146">
        <v>6800</v>
      </c>
      <c r="L853" s="146">
        <v>6800</v>
      </c>
      <c r="M853" s="146">
        <v>6800</v>
      </c>
      <c r="N853" s="146">
        <v>6800</v>
      </c>
    </row>
    <row r="854" spans="1:14" ht="12.75" customHeight="1">
      <c r="A854" s="364">
        <v>41</v>
      </c>
      <c r="B854" s="146">
        <v>6250</v>
      </c>
      <c r="C854" s="146">
        <v>6250</v>
      </c>
      <c r="D854" s="146">
        <v>6320</v>
      </c>
      <c r="E854" s="146">
        <v>6400</v>
      </c>
      <c r="F854" s="146">
        <v>6480</v>
      </c>
      <c r="G854" s="146">
        <v>6550</v>
      </c>
      <c r="H854" s="146">
        <v>6620</v>
      </c>
      <c r="I854" s="146">
        <v>6680</v>
      </c>
      <c r="J854" s="146">
        <v>6770</v>
      </c>
      <c r="K854" s="146">
        <v>6800</v>
      </c>
      <c r="L854" s="146">
        <v>6800</v>
      </c>
      <c r="M854" s="146">
        <v>6800</v>
      </c>
      <c r="N854" s="146">
        <v>6800</v>
      </c>
    </row>
    <row r="855" spans="1:14" ht="12.75" customHeight="1">
      <c r="A855" s="364">
        <v>40</v>
      </c>
      <c r="B855" s="146">
        <v>6350</v>
      </c>
      <c r="C855" s="146">
        <v>6350</v>
      </c>
      <c r="D855" s="146">
        <v>6450</v>
      </c>
      <c r="E855" s="146">
        <v>6510</v>
      </c>
      <c r="F855" s="146">
        <v>6595</v>
      </c>
      <c r="G855" s="146">
        <v>6650</v>
      </c>
      <c r="H855" s="146">
        <v>6725</v>
      </c>
      <c r="I855" s="146">
        <v>6800</v>
      </c>
      <c r="J855" s="146">
        <v>6800</v>
      </c>
      <c r="K855" s="146">
        <v>6800</v>
      </c>
      <c r="L855" s="146">
        <v>6800</v>
      </c>
      <c r="M855" s="146">
        <v>6800</v>
      </c>
      <c r="N855" s="146">
        <v>6800</v>
      </c>
    </row>
    <row r="856" spans="1:14" ht="12.75" customHeight="1">
      <c r="A856" s="364">
        <v>39</v>
      </c>
      <c r="B856" s="146">
        <v>6350</v>
      </c>
      <c r="C856" s="146">
        <v>6350</v>
      </c>
      <c r="D856" s="146">
        <v>6450</v>
      </c>
      <c r="E856" s="146">
        <v>6510</v>
      </c>
      <c r="F856" s="146">
        <v>6595</v>
      </c>
      <c r="G856" s="146">
        <v>6650</v>
      </c>
      <c r="H856" s="146">
        <v>6725</v>
      </c>
      <c r="I856" s="146">
        <v>6800</v>
      </c>
      <c r="J856" s="146">
        <v>6800</v>
      </c>
      <c r="K856" s="146">
        <v>6800</v>
      </c>
      <c r="L856" s="146">
        <v>6800</v>
      </c>
      <c r="M856" s="146">
        <v>6800</v>
      </c>
      <c r="N856" s="146">
        <v>6800</v>
      </c>
    </row>
    <row r="857" spans="1:14" ht="12.75" customHeight="1">
      <c r="A857" s="364">
        <v>38</v>
      </c>
      <c r="B857" s="146">
        <v>6350</v>
      </c>
      <c r="C857" s="146">
        <v>6350</v>
      </c>
      <c r="D857" s="146">
        <v>6450</v>
      </c>
      <c r="E857" s="146">
        <v>6510</v>
      </c>
      <c r="F857" s="146">
        <v>6595</v>
      </c>
      <c r="G857" s="146">
        <v>6650</v>
      </c>
      <c r="H857" s="146">
        <v>6725</v>
      </c>
      <c r="I857" s="146">
        <v>6800</v>
      </c>
      <c r="J857" s="146">
        <v>6800</v>
      </c>
      <c r="K857" s="146">
        <v>6800</v>
      </c>
      <c r="L857" s="146">
        <v>6800</v>
      </c>
      <c r="M857" s="146">
        <v>6800</v>
      </c>
      <c r="N857" s="146">
        <v>6800</v>
      </c>
    </row>
    <row r="858" spans="1:14" ht="12.75" customHeight="1">
      <c r="A858" s="364">
        <v>37</v>
      </c>
      <c r="B858" s="146">
        <v>6350</v>
      </c>
      <c r="C858" s="146">
        <v>6350</v>
      </c>
      <c r="D858" s="146">
        <v>6450</v>
      </c>
      <c r="E858" s="146">
        <v>6510</v>
      </c>
      <c r="F858" s="146">
        <v>6595</v>
      </c>
      <c r="G858" s="146">
        <v>6650</v>
      </c>
      <c r="H858" s="146">
        <v>6725</v>
      </c>
      <c r="I858" s="146">
        <v>6800</v>
      </c>
      <c r="J858" s="146">
        <v>6800</v>
      </c>
      <c r="K858" s="146">
        <v>6800</v>
      </c>
      <c r="L858" s="146">
        <v>6800</v>
      </c>
      <c r="M858" s="146">
        <v>6800</v>
      </c>
      <c r="N858" s="146">
        <v>6800</v>
      </c>
    </row>
    <row r="859" spans="1:14" ht="12.75" customHeight="1">
      <c r="A859" s="364">
        <v>36</v>
      </c>
      <c r="B859" s="146">
        <v>6350</v>
      </c>
      <c r="C859" s="146">
        <v>6350</v>
      </c>
      <c r="D859" s="146">
        <v>6450</v>
      </c>
      <c r="E859" s="146">
        <v>6510</v>
      </c>
      <c r="F859" s="146">
        <v>6595</v>
      </c>
      <c r="G859" s="146">
        <v>6650</v>
      </c>
      <c r="H859" s="146">
        <v>6725</v>
      </c>
      <c r="I859" s="146">
        <v>6800</v>
      </c>
      <c r="J859" s="146">
        <v>6800</v>
      </c>
      <c r="K859" s="146">
        <v>6800</v>
      </c>
      <c r="L859" s="146">
        <v>6800</v>
      </c>
      <c r="M859" s="146">
        <v>6800</v>
      </c>
      <c r="N859" s="146">
        <v>6800</v>
      </c>
    </row>
    <row r="860" spans="1:14" ht="12.75" customHeight="1">
      <c r="A860" s="364">
        <v>35</v>
      </c>
      <c r="B860" s="146">
        <v>6450</v>
      </c>
      <c r="C860" s="146">
        <v>6450</v>
      </c>
      <c r="D860" s="146">
        <v>6550</v>
      </c>
      <c r="E860" s="146">
        <v>6620</v>
      </c>
      <c r="F860" s="146">
        <v>6705</v>
      </c>
      <c r="G860" s="146">
        <v>6785</v>
      </c>
      <c r="H860" s="146">
        <v>6800</v>
      </c>
      <c r="I860" s="146">
        <v>6800</v>
      </c>
      <c r="J860" s="146">
        <v>6800</v>
      </c>
      <c r="K860" s="146">
        <v>6800</v>
      </c>
      <c r="L860" s="146">
        <v>6800</v>
      </c>
      <c r="M860" s="146">
        <v>6800</v>
      </c>
      <c r="N860" s="146">
        <v>6800</v>
      </c>
    </row>
    <row r="861" spans="1:14" ht="12.75" customHeight="1">
      <c r="A861" s="364">
        <v>34</v>
      </c>
      <c r="B861" s="146">
        <v>6450</v>
      </c>
      <c r="C861" s="146">
        <v>6450</v>
      </c>
      <c r="D861" s="146">
        <v>6550</v>
      </c>
      <c r="E861" s="146">
        <v>6620</v>
      </c>
      <c r="F861" s="146">
        <v>6705</v>
      </c>
      <c r="G861" s="146">
        <v>6785</v>
      </c>
      <c r="H861" s="146">
        <v>6800</v>
      </c>
      <c r="I861" s="146">
        <v>6800</v>
      </c>
      <c r="J861" s="146">
        <v>6800</v>
      </c>
      <c r="K861" s="146">
        <v>6800</v>
      </c>
      <c r="L861" s="146">
        <v>6800</v>
      </c>
      <c r="M861" s="146">
        <v>6800</v>
      </c>
      <c r="N861" s="146">
        <v>6800</v>
      </c>
    </row>
    <row r="862" spans="1:14" ht="12.75" customHeight="1">
      <c r="A862" s="364">
        <v>33</v>
      </c>
      <c r="B862" s="146">
        <v>6450</v>
      </c>
      <c r="C862" s="146">
        <v>6450</v>
      </c>
      <c r="D862" s="146">
        <v>6550</v>
      </c>
      <c r="E862" s="146">
        <v>6620</v>
      </c>
      <c r="F862" s="146">
        <v>6705</v>
      </c>
      <c r="G862" s="146">
        <v>6785</v>
      </c>
      <c r="H862" s="146">
        <v>6800</v>
      </c>
      <c r="I862" s="146">
        <v>6800</v>
      </c>
      <c r="J862" s="146">
        <v>6800</v>
      </c>
      <c r="K862" s="146">
        <v>6800</v>
      </c>
      <c r="L862" s="146">
        <v>6800</v>
      </c>
      <c r="M862" s="146">
        <v>6800</v>
      </c>
      <c r="N862" s="146">
        <v>6800</v>
      </c>
    </row>
    <row r="863" spans="1:14" ht="12.75" customHeight="1">
      <c r="A863" s="364">
        <v>32</v>
      </c>
      <c r="B863" s="146">
        <v>6450</v>
      </c>
      <c r="C863" s="146">
        <v>6450</v>
      </c>
      <c r="D863" s="146">
        <v>6550</v>
      </c>
      <c r="E863" s="146">
        <v>6620</v>
      </c>
      <c r="F863" s="146">
        <v>6705</v>
      </c>
      <c r="G863" s="146">
        <v>6785</v>
      </c>
      <c r="H863" s="146">
        <v>6800</v>
      </c>
      <c r="I863" s="146">
        <v>6800</v>
      </c>
      <c r="J863" s="146">
        <v>6800</v>
      </c>
      <c r="K863" s="146">
        <v>6800</v>
      </c>
      <c r="L863" s="146">
        <v>6800</v>
      </c>
      <c r="M863" s="146">
        <v>6800</v>
      </c>
      <c r="N863" s="146">
        <v>6800</v>
      </c>
    </row>
    <row r="864" spans="1:14" ht="12.75" customHeight="1">
      <c r="A864" s="364">
        <v>31</v>
      </c>
      <c r="B864" s="146">
        <v>6450</v>
      </c>
      <c r="C864" s="146">
        <v>6450</v>
      </c>
      <c r="D864" s="146">
        <v>6550</v>
      </c>
      <c r="E864" s="146">
        <v>6620</v>
      </c>
      <c r="F864" s="146">
        <v>6705</v>
      </c>
      <c r="G864" s="146">
        <v>6785</v>
      </c>
      <c r="H864" s="146">
        <v>6800</v>
      </c>
      <c r="I864" s="146">
        <v>6800</v>
      </c>
      <c r="J864" s="146">
        <v>6800</v>
      </c>
      <c r="K864" s="146">
        <v>6800</v>
      </c>
      <c r="L864" s="146">
        <v>6800</v>
      </c>
      <c r="M864" s="146">
        <v>6800</v>
      </c>
      <c r="N864" s="146">
        <v>6800</v>
      </c>
    </row>
    <row r="865" spans="1:14" ht="12.75" customHeight="1">
      <c r="A865" s="364">
        <v>30</v>
      </c>
      <c r="B865" s="146">
        <v>6580</v>
      </c>
      <c r="C865" s="146">
        <v>6580</v>
      </c>
      <c r="D865" s="146">
        <v>6650</v>
      </c>
      <c r="E865" s="146">
        <v>6720</v>
      </c>
      <c r="F865" s="146">
        <v>6800</v>
      </c>
      <c r="G865" s="146">
        <v>6800</v>
      </c>
      <c r="H865" s="146">
        <v>6800</v>
      </c>
      <c r="I865" s="146">
        <v>6800</v>
      </c>
      <c r="J865" s="146">
        <v>6800</v>
      </c>
      <c r="K865" s="146">
        <v>6800</v>
      </c>
      <c r="L865" s="146">
        <v>6800</v>
      </c>
      <c r="M865" s="146">
        <v>6800</v>
      </c>
      <c r="N865" s="146">
        <v>6800</v>
      </c>
    </row>
    <row r="866" spans="1:14" ht="12.75" customHeight="1">
      <c r="A866" s="364">
        <v>29</v>
      </c>
      <c r="B866" s="146">
        <v>6580</v>
      </c>
      <c r="C866" s="146">
        <v>6580</v>
      </c>
      <c r="D866" s="146">
        <v>6650</v>
      </c>
      <c r="E866" s="146">
        <v>6720</v>
      </c>
      <c r="F866" s="146">
        <v>6800</v>
      </c>
      <c r="G866" s="146">
        <v>6800</v>
      </c>
      <c r="H866" s="146">
        <v>6800</v>
      </c>
      <c r="I866" s="146">
        <v>6800</v>
      </c>
      <c r="J866" s="146">
        <v>6800</v>
      </c>
      <c r="K866" s="146">
        <v>6800</v>
      </c>
      <c r="L866" s="146">
        <v>6800</v>
      </c>
      <c r="M866" s="146">
        <v>6800</v>
      </c>
      <c r="N866" s="146">
        <v>6800</v>
      </c>
    </row>
    <row r="867" spans="1:14" ht="12.75" customHeight="1">
      <c r="A867" s="364">
        <v>28</v>
      </c>
      <c r="B867" s="146">
        <v>6580</v>
      </c>
      <c r="C867" s="146">
        <v>6580</v>
      </c>
      <c r="D867" s="146">
        <v>6650</v>
      </c>
      <c r="E867" s="146">
        <v>6720</v>
      </c>
      <c r="F867" s="146">
        <v>6800</v>
      </c>
      <c r="G867" s="146">
        <v>6800</v>
      </c>
      <c r="H867" s="146">
        <v>6800</v>
      </c>
      <c r="I867" s="146">
        <v>6800</v>
      </c>
      <c r="J867" s="146">
        <v>6800</v>
      </c>
      <c r="K867" s="146">
        <v>6800</v>
      </c>
      <c r="L867" s="146">
        <v>6800</v>
      </c>
      <c r="M867" s="146">
        <v>6800</v>
      </c>
      <c r="N867" s="146">
        <v>6800</v>
      </c>
    </row>
    <row r="868" spans="1:14" ht="12.75" customHeight="1">
      <c r="A868" s="364">
        <v>27</v>
      </c>
      <c r="B868" s="146">
        <v>6580</v>
      </c>
      <c r="C868" s="146">
        <v>6580</v>
      </c>
      <c r="D868" s="146">
        <v>6650</v>
      </c>
      <c r="E868" s="146">
        <v>6720</v>
      </c>
      <c r="F868" s="146">
        <v>6800</v>
      </c>
      <c r="G868" s="146">
        <v>6800</v>
      </c>
      <c r="H868" s="146">
        <v>6800</v>
      </c>
      <c r="I868" s="146">
        <v>6800</v>
      </c>
      <c r="J868" s="146">
        <v>6800</v>
      </c>
      <c r="K868" s="146">
        <v>6800</v>
      </c>
      <c r="L868" s="146">
        <v>6800</v>
      </c>
      <c r="M868" s="146">
        <v>6800</v>
      </c>
      <c r="N868" s="146">
        <v>6800</v>
      </c>
    </row>
    <row r="869" spans="1:14" ht="12.75" customHeight="1">
      <c r="A869" s="364">
        <v>26</v>
      </c>
      <c r="B869" s="146">
        <v>6580</v>
      </c>
      <c r="C869" s="146">
        <v>6580</v>
      </c>
      <c r="D869" s="146">
        <v>6650</v>
      </c>
      <c r="E869" s="146">
        <v>6720</v>
      </c>
      <c r="F869" s="146">
        <v>6800</v>
      </c>
      <c r="G869" s="146">
        <v>6800</v>
      </c>
      <c r="H869" s="146">
        <v>6800</v>
      </c>
      <c r="I869" s="146">
        <v>6800</v>
      </c>
      <c r="J869" s="146">
        <v>6800</v>
      </c>
      <c r="K869" s="146">
        <v>6800</v>
      </c>
      <c r="L869" s="146">
        <v>6800</v>
      </c>
      <c r="M869" s="146">
        <v>6800</v>
      </c>
      <c r="N869" s="146">
        <v>6800</v>
      </c>
    </row>
    <row r="870" spans="1:14" ht="12.75" customHeight="1">
      <c r="A870" s="364">
        <v>25</v>
      </c>
      <c r="B870" s="146">
        <v>6675</v>
      </c>
      <c r="C870" s="146">
        <v>6675</v>
      </c>
      <c r="D870" s="146">
        <v>6750</v>
      </c>
      <c r="E870" s="146">
        <v>6800</v>
      </c>
      <c r="F870" s="146">
        <v>6800</v>
      </c>
      <c r="G870" s="146">
        <v>6800</v>
      </c>
      <c r="H870" s="146">
        <v>6800</v>
      </c>
      <c r="I870" s="146">
        <v>6800</v>
      </c>
      <c r="J870" s="146">
        <v>6800</v>
      </c>
      <c r="K870" s="146">
        <v>6800</v>
      </c>
      <c r="L870" s="146">
        <v>6800</v>
      </c>
      <c r="M870" s="146">
        <v>6800</v>
      </c>
      <c r="N870" s="146">
        <v>6800</v>
      </c>
    </row>
    <row r="871" spans="1:14" ht="12.75" customHeight="1">
      <c r="A871" s="364">
        <v>24</v>
      </c>
      <c r="B871" s="146">
        <v>6675</v>
      </c>
      <c r="C871" s="146">
        <v>6675</v>
      </c>
      <c r="D871" s="146">
        <v>6750</v>
      </c>
      <c r="E871" s="146">
        <v>6800</v>
      </c>
      <c r="F871" s="146">
        <v>6800</v>
      </c>
      <c r="G871" s="146">
        <v>6800</v>
      </c>
      <c r="H871" s="146">
        <v>6800</v>
      </c>
      <c r="I871" s="146">
        <v>6800</v>
      </c>
      <c r="J871" s="146">
        <v>6800</v>
      </c>
      <c r="K871" s="146">
        <v>6800</v>
      </c>
      <c r="L871" s="146">
        <v>6800</v>
      </c>
      <c r="M871" s="146">
        <v>6800</v>
      </c>
      <c r="N871" s="146">
        <v>6800</v>
      </c>
    </row>
    <row r="872" spans="1:14" ht="12.75" customHeight="1">
      <c r="A872" s="364">
        <v>23</v>
      </c>
      <c r="B872" s="146">
        <v>6675</v>
      </c>
      <c r="C872" s="146">
        <v>6675</v>
      </c>
      <c r="D872" s="146">
        <v>6750</v>
      </c>
      <c r="E872" s="146">
        <v>6800</v>
      </c>
      <c r="F872" s="146">
        <v>6800</v>
      </c>
      <c r="G872" s="146">
        <v>6800</v>
      </c>
      <c r="H872" s="146">
        <v>6800</v>
      </c>
      <c r="I872" s="146">
        <v>6800</v>
      </c>
      <c r="J872" s="146">
        <v>6800</v>
      </c>
      <c r="K872" s="146">
        <v>6800</v>
      </c>
      <c r="L872" s="146">
        <v>6800</v>
      </c>
      <c r="M872" s="146">
        <v>6800</v>
      </c>
      <c r="N872" s="146">
        <v>6800</v>
      </c>
    </row>
    <row r="873" spans="1:14" ht="12.75" customHeight="1">
      <c r="A873" s="364">
        <v>22</v>
      </c>
      <c r="B873" s="146">
        <v>6675</v>
      </c>
      <c r="C873" s="146">
        <v>6675</v>
      </c>
      <c r="D873" s="146">
        <v>6750</v>
      </c>
      <c r="E873" s="146">
        <v>6800</v>
      </c>
      <c r="F873" s="146">
        <v>6800</v>
      </c>
      <c r="G873" s="146">
        <v>6800</v>
      </c>
      <c r="H873" s="146">
        <v>6800</v>
      </c>
      <c r="I873" s="146">
        <v>6800</v>
      </c>
      <c r="J873" s="146">
        <v>6800</v>
      </c>
      <c r="K873" s="146">
        <v>6800</v>
      </c>
      <c r="L873" s="146">
        <v>6800</v>
      </c>
      <c r="M873" s="146">
        <v>6800</v>
      </c>
      <c r="N873" s="146">
        <v>6800</v>
      </c>
    </row>
    <row r="874" spans="1:14" ht="12.75" customHeight="1">
      <c r="A874" s="364">
        <v>21</v>
      </c>
      <c r="B874" s="146">
        <v>6675</v>
      </c>
      <c r="C874" s="146">
        <v>6675</v>
      </c>
      <c r="D874" s="146">
        <v>6750</v>
      </c>
      <c r="E874" s="146">
        <v>6800</v>
      </c>
      <c r="F874" s="146">
        <v>6800</v>
      </c>
      <c r="G874" s="146">
        <v>6800</v>
      </c>
      <c r="H874" s="146">
        <v>6800</v>
      </c>
      <c r="I874" s="146">
        <v>6800</v>
      </c>
      <c r="J874" s="146">
        <v>6800</v>
      </c>
      <c r="K874" s="146">
        <v>6800</v>
      </c>
      <c r="L874" s="146">
        <v>6800</v>
      </c>
      <c r="M874" s="146">
        <v>6800</v>
      </c>
      <c r="N874" s="146">
        <v>6800</v>
      </c>
    </row>
    <row r="875" spans="1:14" ht="12.75" customHeight="1">
      <c r="A875" s="364">
        <v>20</v>
      </c>
      <c r="B875" s="146">
        <v>6800</v>
      </c>
      <c r="C875" s="146">
        <v>6800</v>
      </c>
      <c r="D875" s="146">
        <v>6800</v>
      </c>
      <c r="E875" s="146">
        <v>6800</v>
      </c>
      <c r="F875" s="146">
        <v>6800</v>
      </c>
      <c r="G875" s="146">
        <v>6800</v>
      </c>
      <c r="H875" s="146">
        <v>6800</v>
      </c>
      <c r="I875" s="146">
        <v>6800</v>
      </c>
      <c r="J875" s="146">
        <v>6800</v>
      </c>
      <c r="K875" s="146">
        <v>6800</v>
      </c>
      <c r="L875" s="146">
        <v>6800</v>
      </c>
      <c r="M875" s="146">
        <v>6800</v>
      </c>
      <c r="N875" s="146">
        <v>6800</v>
      </c>
    </row>
    <row r="876" spans="1:14" ht="12.75" customHeight="1">
      <c r="A876" s="364">
        <v>19</v>
      </c>
      <c r="B876" s="146">
        <v>6800</v>
      </c>
      <c r="C876" s="146">
        <v>6800</v>
      </c>
      <c r="D876" s="146">
        <v>6800</v>
      </c>
      <c r="E876" s="146">
        <v>6800</v>
      </c>
      <c r="F876" s="146">
        <v>6800</v>
      </c>
      <c r="G876" s="146">
        <v>6800</v>
      </c>
      <c r="H876" s="146">
        <v>6800</v>
      </c>
      <c r="I876" s="146">
        <v>6800</v>
      </c>
      <c r="J876" s="146">
        <v>6800</v>
      </c>
      <c r="K876" s="146">
        <v>6800</v>
      </c>
      <c r="L876" s="146">
        <v>6800</v>
      </c>
      <c r="M876" s="146">
        <v>6800</v>
      </c>
      <c r="N876" s="146">
        <v>6800</v>
      </c>
    </row>
    <row r="877" spans="1:14" ht="12.75" customHeight="1">
      <c r="A877" s="364">
        <v>18</v>
      </c>
      <c r="B877" s="146">
        <v>6800</v>
      </c>
      <c r="C877" s="146">
        <v>6800</v>
      </c>
      <c r="D877" s="146">
        <v>6800</v>
      </c>
      <c r="E877" s="146">
        <v>6800</v>
      </c>
      <c r="F877" s="146">
        <v>6800</v>
      </c>
      <c r="G877" s="146">
        <v>6800</v>
      </c>
      <c r="H877" s="146">
        <v>6800</v>
      </c>
      <c r="I877" s="146">
        <v>6800</v>
      </c>
      <c r="J877" s="146">
        <v>6800</v>
      </c>
      <c r="K877" s="146">
        <v>6800</v>
      </c>
      <c r="L877" s="146">
        <v>6800</v>
      </c>
      <c r="M877" s="146">
        <v>6800</v>
      </c>
      <c r="N877" s="146">
        <v>6800</v>
      </c>
    </row>
    <row r="878" spans="1:14" ht="12.75" customHeight="1">
      <c r="A878" s="364">
        <v>17</v>
      </c>
      <c r="B878" s="146">
        <v>6800</v>
      </c>
      <c r="C878" s="146">
        <v>6800</v>
      </c>
      <c r="D878" s="146">
        <v>6800</v>
      </c>
      <c r="E878" s="146">
        <v>6800</v>
      </c>
      <c r="F878" s="146">
        <v>6800</v>
      </c>
      <c r="G878" s="146">
        <v>6800</v>
      </c>
      <c r="H878" s="146">
        <v>6800</v>
      </c>
      <c r="I878" s="146">
        <v>6800</v>
      </c>
      <c r="J878" s="146">
        <v>6800</v>
      </c>
      <c r="K878" s="146">
        <v>6800</v>
      </c>
      <c r="L878" s="146">
        <v>6800</v>
      </c>
      <c r="M878" s="146">
        <v>6800</v>
      </c>
      <c r="N878" s="146">
        <v>6800</v>
      </c>
    </row>
    <row r="879" spans="1:14" ht="12.75" customHeight="1">
      <c r="A879" s="364">
        <v>16</v>
      </c>
      <c r="B879" s="146">
        <v>6800</v>
      </c>
      <c r="C879" s="146">
        <v>6800</v>
      </c>
      <c r="D879" s="146">
        <v>6800</v>
      </c>
      <c r="E879" s="146">
        <v>6800</v>
      </c>
      <c r="F879" s="146">
        <v>6800</v>
      </c>
      <c r="G879" s="146">
        <v>6800</v>
      </c>
      <c r="H879" s="146">
        <v>6800</v>
      </c>
      <c r="I879" s="146">
        <v>6800</v>
      </c>
      <c r="J879" s="146">
        <v>6800</v>
      </c>
      <c r="K879" s="146">
        <v>6800</v>
      </c>
      <c r="L879" s="146">
        <v>6800</v>
      </c>
      <c r="M879" s="146">
        <v>6800</v>
      </c>
      <c r="N879" s="146">
        <v>6800</v>
      </c>
    </row>
    <row r="880" spans="1:14" ht="12.75" customHeight="1">
      <c r="A880" s="364">
        <v>15</v>
      </c>
      <c r="B880" s="146">
        <v>6800</v>
      </c>
      <c r="C880" s="146">
        <v>6800</v>
      </c>
      <c r="D880" s="146">
        <v>6800</v>
      </c>
      <c r="E880" s="146">
        <v>6800</v>
      </c>
      <c r="F880" s="146">
        <v>6800</v>
      </c>
      <c r="G880" s="146">
        <v>6800</v>
      </c>
      <c r="H880" s="146">
        <v>6800</v>
      </c>
      <c r="I880" s="146">
        <v>6800</v>
      </c>
      <c r="J880" s="146">
        <v>6800</v>
      </c>
      <c r="K880" s="146">
        <v>6800</v>
      </c>
      <c r="L880" s="146">
        <v>6800</v>
      </c>
      <c r="M880" s="146">
        <v>6800</v>
      </c>
      <c r="N880" s="146">
        <v>6800</v>
      </c>
    </row>
    <row r="881" spans="1:14" ht="12.75" customHeight="1">
      <c r="A881" s="364">
        <v>14</v>
      </c>
      <c r="B881" s="146">
        <v>6800</v>
      </c>
      <c r="C881" s="146">
        <v>6800</v>
      </c>
      <c r="D881" s="146">
        <v>6800</v>
      </c>
      <c r="E881" s="146">
        <v>6800</v>
      </c>
      <c r="F881" s="146">
        <v>6800</v>
      </c>
      <c r="G881" s="146">
        <v>6800</v>
      </c>
      <c r="H881" s="146">
        <v>6800</v>
      </c>
      <c r="I881" s="146">
        <v>6800</v>
      </c>
      <c r="J881" s="146">
        <v>6800</v>
      </c>
      <c r="K881" s="146">
        <v>6800</v>
      </c>
      <c r="L881" s="146">
        <v>6800</v>
      </c>
      <c r="M881" s="146">
        <v>6800</v>
      </c>
      <c r="N881" s="146">
        <v>6800</v>
      </c>
    </row>
    <row r="882" spans="1:14" ht="12.75" customHeight="1">
      <c r="A882" s="364">
        <v>13</v>
      </c>
      <c r="B882" s="146">
        <v>6800</v>
      </c>
      <c r="C882" s="146">
        <v>6800</v>
      </c>
      <c r="D882" s="146">
        <v>6800</v>
      </c>
      <c r="E882" s="146">
        <v>6800</v>
      </c>
      <c r="F882" s="146">
        <v>6800</v>
      </c>
      <c r="G882" s="146">
        <v>6800</v>
      </c>
      <c r="H882" s="146">
        <v>6800</v>
      </c>
      <c r="I882" s="146">
        <v>6800</v>
      </c>
      <c r="J882" s="146">
        <v>6800</v>
      </c>
      <c r="K882" s="146">
        <v>6800</v>
      </c>
      <c r="L882" s="146">
        <v>6800</v>
      </c>
      <c r="M882" s="146">
        <v>6800</v>
      </c>
      <c r="N882" s="146">
        <v>6800</v>
      </c>
    </row>
    <row r="883" spans="1:14" ht="12.75" customHeight="1">
      <c r="A883" s="364">
        <v>12</v>
      </c>
      <c r="B883" s="146">
        <v>6800</v>
      </c>
      <c r="C883" s="146">
        <v>6800</v>
      </c>
      <c r="D883" s="146">
        <v>6800</v>
      </c>
      <c r="E883" s="146">
        <v>6800</v>
      </c>
      <c r="F883" s="146">
        <v>6800</v>
      </c>
      <c r="G883" s="146">
        <v>6800</v>
      </c>
      <c r="H883" s="146">
        <v>6800</v>
      </c>
      <c r="I883" s="146">
        <v>6800</v>
      </c>
      <c r="J883" s="146">
        <v>6800</v>
      </c>
      <c r="K883" s="146">
        <v>6800</v>
      </c>
      <c r="L883" s="146">
        <v>6800</v>
      </c>
      <c r="M883" s="146">
        <v>6800</v>
      </c>
      <c r="N883" s="146">
        <v>6800</v>
      </c>
    </row>
    <row r="884" spans="1:14" ht="12.75" customHeight="1">
      <c r="A884" s="364">
        <v>11</v>
      </c>
      <c r="B884" s="146">
        <v>6800</v>
      </c>
      <c r="C884" s="146">
        <v>6800</v>
      </c>
      <c r="D884" s="146">
        <v>6800</v>
      </c>
      <c r="E884" s="146">
        <v>6800</v>
      </c>
      <c r="F884" s="146">
        <v>6800</v>
      </c>
      <c r="G884" s="146">
        <v>6800</v>
      </c>
      <c r="H884" s="146">
        <v>6800</v>
      </c>
      <c r="I884" s="146">
        <v>6800</v>
      </c>
      <c r="J884" s="146">
        <v>6800</v>
      </c>
      <c r="K884" s="146">
        <v>6800</v>
      </c>
      <c r="L884" s="146">
        <v>6800</v>
      </c>
      <c r="M884" s="146">
        <v>6800</v>
      </c>
      <c r="N884" s="146">
        <v>6800</v>
      </c>
    </row>
    <row r="885" spans="1:14" ht="12.75" customHeight="1">
      <c r="A885" s="364">
        <v>10</v>
      </c>
      <c r="B885" s="146">
        <v>6800</v>
      </c>
      <c r="C885" s="146">
        <v>6800</v>
      </c>
      <c r="D885" s="146">
        <v>6800</v>
      </c>
      <c r="E885" s="146">
        <v>6800</v>
      </c>
      <c r="F885" s="146">
        <v>6800</v>
      </c>
      <c r="G885" s="146">
        <v>6800</v>
      </c>
      <c r="H885" s="146">
        <v>6800</v>
      </c>
      <c r="I885" s="146">
        <v>6800</v>
      </c>
      <c r="J885" s="146">
        <v>6800</v>
      </c>
      <c r="K885" s="146">
        <v>6800</v>
      </c>
      <c r="L885" s="146">
        <v>6800</v>
      </c>
      <c r="M885" s="146">
        <v>6800</v>
      </c>
      <c r="N885" s="146">
        <v>6800</v>
      </c>
    </row>
    <row r="886" spans="1:14" ht="12.75" customHeight="1">
      <c r="A886" s="364">
        <v>9</v>
      </c>
      <c r="B886" s="146">
        <v>6800</v>
      </c>
      <c r="C886" s="146">
        <v>6800</v>
      </c>
      <c r="D886" s="146">
        <v>6800</v>
      </c>
      <c r="E886" s="146">
        <v>6800</v>
      </c>
      <c r="F886" s="146">
        <v>6800</v>
      </c>
      <c r="G886" s="146">
        <v>6800</v>
      </c>
      <c r="H886" s="146">
        <v>6800</v>
      </c>
      <c r="I886" s="146">
        <v>6800</v>
      </c>
      <c r="J886" s="146">
        <v>6800</v>
      </c>
      <c r="K886" s="146">
        <v>6800</v>
      </c>
      <c r="L886" s="146">
        <v>6800</v>
      </c>
      <c r="M886" s="146">
        <v>6800</v>
      </c>
      <c r="N886" s="146">
        <v>6800</v>
      </c>
    </row>
    <row r="887" spans="1:14" ht="12.75" customHeight="1">
      <c r="A887" s="364">
        <v>8</v>
      </c>
      <c r="B887" s="146">
        <v>6800</v>
      </c>
      <c r="C887" s="146">
        <v>6800</v>
      </c>
      <c r="D887" s="146">
        <v>6800</v>
      </c>
      <c r="E887" s="146">
        <v>6800</v>
      </c>
      <c r="F887" s="146">
        <v>6800</v>
      </c>
      <c r="G887" s="146">
        <v>6800</v>
      </c>
      <c r="H887" s="146">
        <v>6800</v>
      </c>
      <c r="I887" s="146">
        <v>6800</v>
      </c>
      <c r="J887" s="146">
        <v>6800</v>
      </c>
      <c r="K887" s="146">
        <v>6800</v>
      </c>
      <c r="L887" s="146">
        <v>6800</v>
      </c>
      <c r="M887" s="146">
        <v>6800</v>
      </c>
      <c r="N887" s="146">
        <v>6800</v>
      </c>
    </row>
    <row r="888" spans="1:14" ht="12.75" customHeight="1">
      <c r="A888" s="364">
        <v>7</v>
      </c>
      <c r="B888" s="146">
        <v>6800</v>
      </c>
      <c r="C888" s="146">
        <v>6800</v>
      </c>
      <c r="D888" s="146">
        <v>6800</v>
      </c>
      <c r="E888" s="146">
        <v>6800</v>
      </c>
      <c r="F888" s="146">
        <v>6800</v>
      </c>
      <c r="G888" s="146">
        <v>6800</v>
      </c>
      <c r="H888" s="146">
        <v>6800</v>
      </c>
      <c r="I888" s="146">
        <v>6800</v>
      </c>
      <c r="J888" s="146">
        <v>6800</v>
      </c>
      <c r="K888" s="146">
        <v>6800</v>
      </c>
      <c r="L888" s="146">
        <v>6800</v>
      </c>
      <c r="M888" s="146">
        <v>6800</v>
      </c>
      <c r="N888" s="146">
        <v>6800</v>
      </c>
    </row>
    <row r="889" spans="1:14" ht="12.75" customHeight="1">
      <c r="A889" s="364">
        <v>6</v>
      </c>
      <c r="B889" s="146">
        <v>6800</v>
      </c>
      <c r="C889" s="146">
        <v>6800</v>
      </c>
      <c r="D889" s="146">
        <v>6800</v>
      </c>
      <c r="E889" s="146">
        <v>6800</v>
      </c>
      <c r="F889" s="146">
        <v>6800</v>
      </c>
      <c r="G889" s="146">
        <v>6800</v>
      </c>
      <c r="H889" s="146">
        <v>6800</v>
      </c>
      <c r="I889" s="146">
        <v>6800</v>
      </c>
      <c r="J889" s="146">
        <v>6800</v>
      </c>
      <c r="K889" s="146">
        <v>6800</v>
      </c>
      <c r="L889" s="146">
        <v>6800</v>
      </c>
      <c r="M889" s="146">
        <v>6800</v>
      </c>
      <c r="N889" s="146">
        <v>6800</v>
      </c>
    </row>
    <row r="890" spans="1:14" ht="12.75" customHeight="1">
      <c r="A890" s="364">
        <v>5</v>
      </c>
      <c r="B890" s="146">
        <v>6800</v>
      </c>
      <c r="C890" s="146">
        <v>6800</v>
      </c>
      <c r="D890" s="146">
        <v>6800</v>
      </c>
      <c r="E890" s="146">
        <v>6800</v>
      </c>
      <c r="F890" s="146">
        <v>6800</v>
      </c>
      <c r="G890" s="146">
        <v>6800</v>
      </c>
      <c r="H890" s="146">
        <v>6800</v>
      </c>
      <c r="I890" s="146">
        <v>6800</v>
      </c>
      <c r="J890" s="146">
        <v>6800</v>
      </c>
      <c r="K890" s="146">
        <v>6800</v>
      </c>
      <c r="L890" s="146">
        <v>6800</v>
      </c>
      <c r="M890" s="146">
        <v>6800</v>
      </c>
      <c r="N890" s="146">
        <v>6800</v>
      </c>
    </row>
    <row r="891" spans="1:14" ht="12.75" customHeight="1">
      <c r="A891" s="364">
        <v>4</v>
      </c>
      <c r="B891" s="146">
        <v>6800</v>
      </c>
      <c r="C891" s="146">
        <v>6800</v>
      </c>
      <c r="D891" s="146">
        <v>6800</v>
      </c>
      <c r="E891" s="146">
        <v>6800</v>
      </c>
      <c r="F891" s="146">
        <v>6800</v>
      </c>
      <c r="G891" s="146">
        <v>6800</v>
      </c>
      <c r="H891" s="146">
        <v>6800</v>
      </c>
      <c r="I891" s="146">
        <v>6800</v>
      </c>
      <c r="J891" s="146">
        <v>6800</v>
      </c>
      <c r="K891" s="146">
        <v>6800</v>
      </c>
      <c r="L891" s="146">
        <v>6800</v>
      </c>
      <c r="M891" s="146">
        <v>6800</v>
      </c>
      <c r="N891" s="146">
        <v>6800</v>
      </c>
    </row>
    <row r="892" spans="1:14" ht="12.75" customHeight="1">
      <c r="A892" s="364">
        <v>3</v>
      </c>
      <c r="B892" s="146">
        <v>6800</v>
      </c>
      <c r="C892" s="146">
        <v>6800</v>
      </c>
      <c r="D892" s="146">
        <v>6800</v>
      </c>
      <c r="E892" s="146">
        <v>6800</v>
      </c>
      <c r="F892" s="146">
        <v>6800</v>
      </c>
      <c r="G892" s="146">
        <v>6800</v>
      </c>
      <c r="H892" s="146">
        <v>6800</v>
      </c>
      <c r="I892" s="146">
        <v>6800</v>
      </c>
      <c r="J892" s="146">
        <v>6800</v>
      </c>
      <c r="K892" s="146">
        <v>6800</v>
      </c>
      <c r="L892" s="146">
        <v>6800</v>
      </c>
      <c r="M892" s="146">
        <v>6800</v>
      </c>
      <c r="N892" s="146">
        <v>6800</v>
      </c>
    </row>
    <row r="893" spans="1:14" ht="12.75" customHeight="1">
      <c r="A893" s="364">
        <v>2</v>
      </c>
      <c r="B893" s="146">
        <v>6800</v>
      </c>
      <c r="C893" s="146">
        <v>6800</v>
      </c>
      <c r="D893" s="146">
        <v>6800</v>
      </c>
      <c r="E893" s="146">
        <v>6800</v>
      </c>
      <c r="F893" s="146">
        <v>6800</v>
      </c>
      <c r="G893" s="146">
        <v>6800</v>
      </c>
      <c r="H893" s="146">
        <v>6800</v>
      </c>
      <c r="I893" s="146">
        <v>6800</v>
      </c>
      <c r="J893" s="146">
        <v>6800</v>
      </c>
      <c r="K893" s="146">
        <v>6800</v>
      </c>
      <c r="L893" s="146">
        <v>6800</v>
      </c>
      <c r="M893" s="146">
        <v>6800</v>
      </c>
      <c r="N893" s="146">
        <v>6800</v>
      </c>
    </row>
    <row r="894" spans="1:14" ht="12.75" customHeight="1">
      <c r="A894" s="364">
        <v>1</v>
      </c>
      <c r="B894" s="146">
        <v>6800</v>
      </c>
      <c r="C894" s="146">
        <v>6800</v>
      </c>
      <c r="D894" s="146">
        <v>6800</v>
      </c>
      <c r="E894" s="146">
        <v>6800</v>
      </c>
      <c r="F894" s="146">
        <v>6800</v>
      </c>
      <c r="G894" s="146">
        <v>6800</v>
      </c>
      <c r="H894" s="146">
        <v>6800</v>
      </c>
      <c r="I894" s="146">
        <v>6800</v>
      </c>
      <c r="J894" s="146">
        <v>6800</v>
      </c>
      <c r="K894" s="146">
        <v>6800</v>
      </c>
      <c r="L894" s="146">
        <v>6800</v>
      </c>
      <c r="M894" s="146">
        <v>6800</v>
      </c>
      <c r="N894" s="146">
        <v>6800</v>
      </c>
    </row>
    <row r="895" spans="1:14" ht="12.75" customHeight="1">
      <c r="A895" s="364">
        <v>0</v>
      </c>
      <c r="B895" s="146">
        <v>6800</v>
      </c>
      <c r="C895" s="146">
        <v>6800</v>
      </c>
      <c r="D895" s="146">
        <v>6800</v>
      </c>
      <c r="E895" s="146">
        <v>6800</v>
      </c>
      <c r="F895" s="146">
        <v>6800</v>
      </c>
      <c r="G895" s="146">
        <v>6800</v>
      </c>
      <c r="H895" s="146">
        <v>6800</v>
      </c>
      <c r="I895" s="146">
        <v>6800</v>
      </c>
      <c r="J895" s="146">
        <v>6800</v>
      </c>
      <c r="K895" s="146">
        <v>6800</v>
      </c>
      <c r="L895" s="146">
        <v>6800</v>
      </c>
      <c r="M895" s="146">
        <v>6800</v>
      </c>
      <c r="N895" s="146">
        <v>6800</v>
      </c>
    </row>
    <row r="896" spans="1:14" ht="12.75" customHeight="1">
      <c r="A896" s="364">
        <v>-1</v>
      </c>
      <c r="B896" s="146">
        <v>6800</v>
      </c>
      <c r="C896" s="146">
        <v>6800</v>
      </c>
      <c r="D896" s="146">
        <v>6800</v>
      </c>
      <c r="E896" s="146">
        <v>6800</v>
      </c>
      <c r="F896" s="146">
        <v>6800</v>
      </c>
      <c r="G896" s="146">
        <v>6800</v>
      </c>
      <c r="H896" s="146">
        <v>6800</v>
      </c>
      <c r="I896" s="146">
        <v>6800</v>
      </c>
      <c r="J896" s="146">
        <v>6800</v>
      </c>
      <c r="K896" s="146">
        <v>6800</v>
      </c>
      <c r="L896" s="146">
        <v>6800</v>
      </c>
      <c r="M896" s="146">
        <v>6800</v>
      </c>
      <c r="N896" s="146">
        <v>6800</v>
      </c>
    </row>
    <row r="897" spans="1:14" ht="12.75" customHeight="1">
      <c r="A897" s="364">
        <v>-2</v>
      </c>
      <c r="B897" s="146">
        <v>6800</v>
      </c>
      <c r="C897" s="146">
        <v>6800</v>
      </c>
      <c r="D897" s="146">
        <v>6800</v>
      </c>
      <c r="E897" s="146">
        <v>6800</v>
      </c>
      <c r="F897" s="146">
        <v>6800</v>
      </c>
      <c r="G897" s="146">
        <v>6800</v>
      </c>
      <c r="H897" s="146">
        <v>6800</v>
      </c>
      <c r="I897" s="146">
        <v>6800</v>
      </c>
      <c r="J897" s="146">
        <v>6800</v>
      </c>
      <c r="K897" s="146">
        <v>6800</v>
      </c>
      <c r="L897" s="146">
        <v>6800</v>
      </c>
      <c r="M897" s="146">
        <v>6800</v>
      </c>
      <c r="N897" s="146">
        <v>6800</v>
      </c>
    </row>
    <row r="898" spans="1:14" ht="12.75" customHeight="1">
      <c r="A898" s="364">
        <v>-3</v>
      </c>
      <c r="B898" s="146">
        <v>6800</v>
      </c>
      <c r="C898" s="146">
        <v>6800</v>
      </c>
      <c r="D898" s="146">
        <v>6800</v>
      </c>
      <c r="E898" s="146">
        <v>6800</v>
      </c>
      <c r="F898" s="146">
        <v>6800</v>
      </c>
      <c r="G898" s="146">
        <v>6800</v>
      </c>
      <c r="H898" s="146">
        <v>6800</v>
      </c>
      <c r="I898" s="146">
        <v>6800</v>
      </c>
      <c r="J898" s="146">
        <v>6800</v>
      </c>
      <c r="K898" s="146">
        <v>6800</v>
      </c>
      <c r="L898" s="146">
        <v>6800</v>
      </c>
      <c r="M898" s="146">
        <v>6800</v>
      </c>
      <c r="N898" s="146">
        <v>6800</v>
      </c>
    </row>
    <row r="899" spans="1:14" ht="12.75" customHeight="1">
      <c r="A899" s="364">
        <v>-4</v>
      </c>
      <c r="B899" s="146">
        <v>6800</v>
      </c>
      <c r="C899" s="146">
        <v>6800</v>
      </c>
      <c r="D899" s="146">
        <v>6800</v>
      </c>
      <c r="E899" s="146">
        <v>6800</v>
      </c>
      <c r="F899" s="146">
        <v>6800</v>
      </c>
      <c r="G899" s="146">
        <v>6800</v>
      </c>
      <c r="H899" s="146">
        <v>6800</v>
      </c>
      <c r="I899" s="146">
        <v>6800</v>
      </c>
      <c r="J899" s="146">
        <v>6800</v>
      </c>
      <c r="K899" s="146">
        <v>6800</v>
      </c>
      <c r="L899" s="146">
        <v>6800</v>
      </c>
      <c r="M899" s="146">
        <v>6800</v>
      </c>
      <c r="N899" s="146">
        <v>6800</v>
      </c>
    </row>
    <row r="900" spans="1:14" ht="12.75" customHeight="1">
      <c r="A900" s="364">
        <v>-5</v>
      </c>
      <c r="B900" s="146">
        <v>6800</v>
      </c>
      <c r="C900" s="146">
        <v>6800</v>
      </c>
      <c r="D900" s="146">
        <v>6800</v>
      </c>
      <c r="E900" s="146">
        <v>6800</v>
      </c>
      <c r="F900" s="146">
        <v>6800</v>
      </c>
      <c r="G900" s="146">
        <v>6800</v>
      </c>
      <c r="H900" s="146">
        <v>6800</v>
      </c>
      <c r="I900" s="146">
        <v>6800</v>
      </c>
      <c r="J900" s="146">
        <v>6800</v>
      </c>
      <c r="K900" s="146">
        <v>6800</v>
      </c>
      <c r="L900" s="146">
        <v>6800</v>
      </c>
      <c r="M900" s="146">
        <v>6800</v>
      </c>
      <c r="N900" s="146">
        <v>6800</v>
      </c>
    </row>
    <row r="901" spans="1:14" ht="12.75" customHeight="1">
      <c r="A901" s="364">
        <v>-6</v>
      </c>
      <c r="B901" s="146">
        <v>6800</v>
      </c>
      <c r="C901" s="146">
        <v>6800</v>
      </c>
      <c r="D901" s="146">
        <v>6800</v>
      </c>
      <c r="E901" s="146">
        <v>6800</v>
      </c>
      <c r="F901" s="146">
        <v>6800</v>
      </c>
      <c r="G901" s="146">
        <v>6800</v>
      </c>
      <c r="H901" s="146">
        <v>6800</v>
      </c>
      <c r="I901" s="146">
        <v>6800</v>
      </c>
      <c r="J901" s="146">
        <v>6800</v>
      </c>
      <c r="K901" s="146">
        <v>6800</v>
      </c>
      <c r="L901" s="146">
        <v>6800</v>
      </c>
      <c r="M901" s="146">
        <v>6800</v>
      </c>
      <c r="N901" s="146">
        <v>6800</v>
      </c>
    </row>
    <row r="902" spans="1:14" ht="12.75" customHeight="1">
      <c r="A902" s="364">
        <v>-7</v>
      </c>
      <c r="B902" s="146">
        <v>6800</v>
      </c>
      <c r="C902" s="146">
        <v>6800</v>
      </c>
      <c r="D902" s="146">
        <v>6800</v>
      </c>
      <c r="E902" s="146">
        <v>6800</v>
      </c>
      <c r="F902" s="146">
        <v>6800</v>
      </c>
      <c r="G902" s="146">
        <v>6800</v>
      </c>
      <c r="H902" s="146">
        <v>6800</v>
      </c>
      <c r="I902" s="146">
        <v>6800</v>
      </c>
      <c r="J902" s="146">
        <v>6800</v>
      </c>
      <c r="K902" s="146">
        <v>6800</v>
      </c>
      <c r="L902" s="146">
        <v>6800</v>
      </c>
      <c r="M902" s="146">
        <v>6800</v>
      </c>
      <c r="N902" s="146">
        <v>6800</v>
      </c>
    </row>
    <row r="903" spans="1:14" ht="12.75" customHeight="1">
      <c r="A903" s="364">
        <v>-8</v>
      </c>
      <c r="B903" s="146">
        <v>6800</v>
      </c>
      <c r="C903" s="146">
        <v>6800</v>
      </c>
      <c r="D903" s="146">
        <v>6800</v>
      </c>
      <c r="E903" s="146">
        <v>6800</v>
      </c>
      <c r="F903" s="146">
        <v>6800</v>
      </c>
      <c r="G903" s="146">
        <v>6800</v>
      </c>
      <c r="H903" s="146">
        <v>6800</v>
      </c>
      <c r="I903" s="146">
        <v>6800</v>
      </c>
      <c r="J903" s="146">
        <v>6800</v>
      </c>
      <c r="K903" s="146">
        <v>6800</v>
      </c>
      <c r="L903" s="146">
        <v>6800</v>
      </c>
      <c r="M903" s="146">
        <v>6800</v>
      </c>
      <c r="N903" s="146">
        <v>6800</v>
      </c>
    </row>
    <row r="904" spans="1:14" ht="12.75" customHeight="1">
      <c r="A904" s="364">
        <v>-9</v>
      </c>
      <c r="B904" s="146">
        <v>6800</v>
      </c>
      <c r="C904" s="146">
        <v>6800</v>
      </c>
      <c r="D904" s="146">
        <v>6800</v>
      </c>
      <c r="E904" s="146">
        <v>6800</v>
      </c>
      <c r="F904" s="146">
        <v>6800</v>
      </c>
      <c r="G904" s="146">
        <v>6800</v>
      </c>
      <c r="H904" s="146">
        <v>6800</v>
      </c>
      <c r="I904" s="146">
        <v>6800</v>
      </c>
      <c r="J904" s="146">
        <v>6800</v>
      </c>
      <c r="K904" s="146">
        <v>6800</v>
      </c>
      <c r="L904" s="146">
        <v>6800</v>
      </c>
      <c r="M904" s="146">
        <v>6800</v>
      </c>
      <c r="N904" s="146">
        <v>6800</v>
      </c>
    </row>
    <row r="905" spans="1:14" ht="12.75" customHeight="1">
      <c r="A905" s="364">
        <v>-10</v>
      </c>
      <c r="B905" s="146">
        <v>6800</v>
      </c>
      <c r="C905" s="146">
        <v>6800</v>
      </c>
      <c r="D905" s="146">
        <v>6800</v>
      </c>
      <c r="E905" s="146">
        <v>6800</v>
      </c>
      <c r="F905" s="146">
        <v>6800</v>
      </c>
      <c r="G905" s="146">
        <v>6800</v>
      </c>
      <c r="H905" s="146">
        <v>6800</v>
      </c>
      <c r="I905" s="146">
        <v>6800</v>
      </c>
      <c r="J905" s="146">
        <v>6800</v>
      </c>
      <c r="K905" s="146">
        <v>6800</v>
      </c>
      <c r="L905" s="146">
        <v>6800</v>
      </c>
      <c r="M905" s="146">
        <v>6800</v>
      </c>
      <c r="N905" s="146">
        <v>6800</v>
      </c>
    </row>
    <row r="906" spans="1:14" ht="12.75" customHeight="1">
      <c r="A906" s="364">
        <v>-11</v>
      </c>
      <c r="B906" s="146">
        <v>6800</v>
      </c>
      <c r="C906" s="146">
        <v>6800</v>
      </c>
      <c r="D906" s="146">
        <v>6800</v>
      </c>
      <c r="E906" s="146">
        <v>6800</v>
      </c>
      <c r="F906" s="146">
        <v>6800</v>
      </c>
      <c r="G906" s="146">
        <v>6800</v>
      </c>
      <c r="H906" s="146">
        <v>6800</v>
      </c>
      <c r="I906" s="146">
        <v>6800</v>
      </c>
      <c r="J906" s="146">
        <v>6800</v>
      </c>
      <c r="K906" s="146">
        <v>6800</v>
      </c>
      <c r="L906" s="146">
        <v>6800</v>
      </c>
      <c r="M906" s="146">
        <v>6800</v>
      </c>
      <c r="N906" s="146">
        <v>6800</v>
      </c>
    </row>
    <row r="907" spans="1:14" ht="12.75" customHeight="1">
      <c r="A907" s="364">
        <v>-12</v>
      </c>
      <c r="B907" s="146">
        <v>6800</v>
      </c>
      <c r="C907" s="146">
        <v>6800</v>
      </c>
      <c r="D907" s="146">
        <v>6800</v>
      </c>
      <c r="E907" s="146">
        <v>6800</v>
      </c>
      <c r="F907" s="146">
        <v>6800</v>
      </c>
      <c r="G907" s="146">
        <v>6800</v>
      </c>
      <c r="H907" s="146">
        <v>6800</v>
      </c>
      <c r="I907" s="146">
        <v>6800</v>
      </c>
      <c r="J907" s="146">
        <v>6800</v>
      </c>
      <c r="K907" s="146">
        <v>6800</v>
      </c>
      <c r="L907" s="146">
        <v>6800</v>
      </c>
      <c r="M907" s="146">
        <v>6800</v>
      </c>
      <c r="N907" s="146">
        <v>6800</v>
      </c>
    </row>
    <row r="908" spans="1:14" ht="12.75" customHeight="1">
      <c r="A908" s="364">
        <v>-13</v>
      </c>
      <c r="B908" s="146">
        <v>6800</v>
      </c>
      <c r="C908" s="146">
        <v>6800</v>
      </c>
      <c r="D908" s="146">
        <v>6800</v>
      </c>
      <c r="E908" s="146">
        <v>6800</v>
      </c>
      <c r="F908" s="146">
        <v>6800</v>
      </c>
      <c r="G908" s="146">
        <v>6800</v>
      </c>
      <c r="H908" s="146">
        <v>6800</v>
      </c>
      <c r="I908" s="146">
        <v>6800</v>
      </c>
      <c r="J908" s="146">
        <v>6800</v>
      </c>
      <c r="K908" s="146">
        <v>6800</v>
      </c>
      <c r="L908" s="146">
        <v>6800</v>
      </c>
      <c r="M908" s="146">
        <v>6800</v>
      </c>
      <c r="N908" s="146">
        <v>6800</v>
      </c>
    </row>
    <row r="909" spans="1:14" ht="12.75" customHeight="1">
      <c r="A909" s="364">
        <v>-14</v>
      </c>
      <c r="B909" s="146">
        <v>6800</v>
      </c>
      <c r="C909" s="146">
        <v>6800</v>
      </c>
      <c r="D909" s="146">
        <v>6800</v>
      </c>
      <c r="E909" s="146">
        <v>6800</v>
      </c>
      <c r="F909" s="146">
        <v>6800</v>
      </c>
      <c r="G909" s="146">
        <v>6800</v>
      </c>
      <c r="H909" s="146">
        <v>6800</v>
      </c>
      <c r="I909" s="146">
        <v>6800</v>
      </c>
      <c r="J909" s="146">
        <v>6800</v>
      </c>
      <c r="K909" s="146">
        <v>6800</v>
      </c>
      <c r="L909" s="146">
        <v>6800</v>
      </c>
      <c r="M909" s="146">
        <v>6800</v>
      </c>
      <c r="N909" s="146">
        <v>6800</v>
      </c>
    </row>
    <row r="910" spans="1:14" ht="12.75" customHeight="1">
      <c r="A910" s="364">
        <v>-15</v>
      </c>
      <c r="B910" s="146">
        <v>6800</v>
      </c>
      <c r="C910" s="146">
        <v>6800</v>
      </c>
      <c r="D910" s="146">
        <v>6800</v>
      </c>
      <c r="E910" s="146">
        <v>6800</v>
      </c>
      <c r="F910" s="146">
        <v>6800</v>
      </c>
      <c r="G910" s="146">
        <v>6800</v>
      </c>
      <c r="H910" s="146">
        <v>6800</v>
      </c>
      <c r="I910" s="146">
        <v>6800</v>
      </c>
      <c r="J910" s="146">
        <v>6800</v>
      </c>
      <c r="K910" s="146">
        <v>6800</v>
      </c>
      <c r="L910" s="146">
        <v>6800</v>
      </c>
      <c r="M910" s="146">
        <v>6800</v>
      </c>
      <c r="N910" s="146">
        <v>6800</v>
      </c>
    </row>
    <row r="911" spans="1:14" ht="12.75" customHeight="1">
      <c r="A911" s="364">
        <v>-16</v>
      </c>
      <c r="B911" s="146">
        <v>6800</v>
      </c>
      <c r="C911" s="146">
        <v>6800</v>
      </c>
      <c r="D911" s="146">
        <v>6800</v>
      </c>
      <c r="E911" s="146">
        <v>6800</v>
      </c>
      <c r="F911" s="146">
        <v>6800</v>
      </c>
      <c r="G911" s="146">
        <v>6800</v>
      </c>
      <c r="H911" s="146">
        <v>6800</v>
      </c>
      <c r="I911" s="146">
        <v>6800</v>
      </c>
      <c r="J911" s="146">
        <v>6800</v>
      </c>
      <c r="K911" s="146">
        <v>6800</v>
      </c>
      <c r="L911" s="146">
        <v>6800</v>
      </c>
      <c r="M911" s="146">
        <v>6800</v>
      </c>
      <c r="N911" s="146">
        <v>6800</v>
      </c>
    </row>
    <row r="912" spans="1:14" ht="12.75" customHeight="1">
      <c r="A912" s="364">
        <v>-17</v>
      </c>
      <c r="B912" s="146">
        <v>6800</v>
      </c>
      <c r="C912" s="146">
        <v>6800</v>
      </c>
      <c r="D912" s="146">
        <v>6800</v>
      </c>
      <c r="E912" s="146">
        <v>6800</v>
      </c>
      <c r="F912" s="146">
        <v>6800</v>
      </c>
      <c r="G912" s="146">
        <v>6800</v>
      </c>
      <c r="H912" s="146">
        <v>6800</v>
      </c>
      <c r="I912" s="146">
        <v>6800</v>
      </c>
      <c r="J912" s="146">
        <v>6800</v>
      </c>
      <c r="K912" s="146">
        <v>6800</v>
      </c>
      <c r="L912" s="146">
        <v>6800</v>
      </c>
      <c r="M912" s="146">
        <v>6800</v>
      </c>
      <c r="N912" s="146">
        <v>6800</v>
      </c>
    </row>
    <row r="913" spans="1:14" ht="12.75" customHeight="1">
      <c r="A913" s="364">
        <v>-18</v>
      </c>
      <c r="B913" s="146">
        <v>6800</v>
      </c>
      <c r="C913" s="146">
        <v>6800</v>
      </c>
      <c r="D913" s="146">
        <v>6800</v>
      </c>
      <c r="E913" s="146">
        <v>6800</v>
      </c>
      <c r="F913" s="146">
        <v>6800</v>
      </c>
      <c r="G913" s="146">
        <v>6800</v>
      </c>
      <c r="H913" s="146">
        <v>6800</v>
      </c>
      <c r="I913" s="146">
        <v>6800</v>
      </c>
      <c r="J913" s="146">
        <v>6800</v>
      </c>
      <c r="K913" s="146">
        <v>6800</v>
      </c>
      <c r="L913" s="146">
        <v>6800</v>
      </c>
      <c r="M913" s="146">
        <v>6800</v>
      </c>
      <c r="N913" s="146">
        <v>6800</v>
      </c>
    </row>
    <row r="914" spans="1:14" ht="12.75" customHeight="1">
      <c r="A914" s="364">
        <v>-19</v>
      </c>
      <c r="B914" s="146">
        <v>6800</v>
      </c>
      <c r="C914" s="146">
        <v>6800</v>
      </c>
      <c r="D914" s="146">
        <v>6800</v>
      </c>
      <c r="E914" s="146">
        <v>6800</v>
      </c>
      <c r="F914" s="146">
        <v>6800</v>
      </c>
      <c r="G914" s="146">
        <v>6800</v>
      </c>
      <c r="H914" s="146">
        <v>6800</v>
      </c>
      <c r="I914" s="146">
        <v>6800</v>
      </c>
      <c r="J914" s="146">
        <v>6800</v>
      </c>
      <c r="K914" s="146">
        <v>6800</v>
      </c>
      <c r="L914" s="146">
        <v>6800</v>
      </c>
      <c r="M914" s="146">
        <v>6800</v>
      </c>
      <c r="N914" s="146">
        <v>6800</v>
      </c>
    </row>
    <row r="915" spans="1:14" ht="12.75" customHeight="1">
      <c r="A915" s="364">
        <v>-20</v>
      </c>
      <c r="B915" s="146">
        <v>6800</v>
      </c>
      <c r="C915" s="146">
        <v>6800</v>
      </c>
      <c r="D915" s="146">
        <v>6800</v>
      </c>
      <c r="E915" s="146">
        <v>6800</v>
      </c>
      <c r="F915" s="146">
        <v>6800</v>
      </c>
      <c r="G915" s="146">
        <v>6800</v>
      </c>
      <c r="H915" s="146">
        <v>6800</v>
      </c>
      <c r="I915" s="146">
        <v>6800</v>
      </c>
      <c r="J915" s="146">
        <v>6800</v>
      </c>
      <c r="K915" s="146">
        <v>6800</v>
      </c>
      <c r="L915" s="146">
        <v>6800</v>
      </c>
      <c r="M915" s="146">
        <v>6800</v>
      </c>
      <c r="N915" s="146">
        <v>6800</v>
      </c>
    </row>
    <row r="916" spans="1:14" ht="12.75" customHeight="1">
      <c r="A916" s="364">
        <v>-21</v>
      </c>
      <c r="B916" s="146">
        <v>6800</v>
      </c>
      <c r="C916" s="146">
        <v>6800</v>
      </c>
      <c r="D916" s="146">
        <v>6800</v>
      </c>
      <c r="E916" s="146">
        <v>6800</v>
      </c>
      <c r="F916" s="146">
        <v>6800</v>
      </c>
      <c r="G916" s="146">
        <v>6800</v>
      </c>
      <c r="H916" s="146">
        <v>6800</v>
      </c>
      <c r="I916" s="146">
        <v>6800</v>
      </c>
      <c r="J916" s="146">
        <v>6800</v>
      </c>
      <c r="K916" s="146">
        <v>6800</v>
      </c>
      <c r="L916" s="146">
        <v>6800</v>
      </c>
      <c r="M916" s="146">
        <v>6800</v>
      </c>
      <c r="N916" s="146">
        <v>6800</v>
      </c>
    </row>
    <row r="917" spans="1:14" ht="12.75" customHeight="1">
      <c r="A917" s="364">
        <v>-22</v>
      </c>
      <c r="B917" s="146">
        <v>6800</v>
      </c>
      <c r="C917" s="146">
        <v>6800</v>
      </c>
      <c r="D917" s="146">
        <v>6800</v>
      </c>
      <c r="E917" s="146">
        <v>6800</v>
      </c>
      <c r="F917" s="146">
        <v>6800</v>
      </c>
      <c r="G917" s="146">
        <v>6800</v>
      </c>
      <c r="H917" s="146">
        <v>6800</v>
      </c>
      <c r="I917" s="146">
        <v>6800</v>
      </c>
      <c r="J917" s="146">
        <v>6800</v>
      </c>
      <c r="K917" s="146">
        <v>6800</v>
      </c>
      <c r="L917" s="146">
        <v>6800</v>
      </c>
      <c r="M917" s="146">
        <v>6800</v>
      </c>
      <c r="N917" s="146">
        <v>6800</v>
      </c>
    </row>
    <row r="918" spans="1:14" ht="12.75" customHeight="1">
      <c r="A918" s="364">
        <v>-23</v>
      </c>
      <c r="B918" s="146">
        <v>6800</v>
      </c>
      <c r="C918" s="146">
        <v>6800</v>
      </c>
      <c r="D918" s="146">
        <v>6800</v>
      </c>
      <c r="E918" s="146">
        <v>6800</v>
      </c>
      <c r="F918" s="146">
        <v>6800</v>
      </c>
      <c r="G918" s="146">
        <v>6800</v>
      </c>
      <c r="H918" s="146">
        <v>6800</v>
      </c>
      <c r="I918" s="146">
        <v>6800</v>
      </c>
      <c r="J918" s="146">
        <v>6800</v>
      </c>
      <c r="K918" s="146">
        <v>6800</v>
      </c>
      <c r="L918" s="146">
        <v>6800</v>
      </c>
      <c r="M918" s="146">
        <v>6800</v>
      </c>
      <c r="N918" s="146">
        <v>6800</v>
      </c>
    </row>
    <row r="919" spans="1:14" ht="12.75" customHeight="1">
      <c r="A919" s="364">
        <v>-24</v>
      </c>
      <c r="B919" s="146">
        <v>6800</v>
      </c>
      <c r="C919" s="146">
        <v>6800</v>
      </c>
      <c r="D919" s="146">
        <v>6800</v>
      </c>
      <c r="E919" s="146">
        <v>6800</v>
      </c>
      <c r="F919" s="146">
        <v>6800</v>
      </c>
      <c r="G919" s="146">
        <v>6800</v>
      </c>
      <c r="H919" s="146">
        <v>6800</v>
      </c>
      <c r="I919" s="146">
        <v>6800</v>
      </c>
      <c r="J919" s="146">
        <v>6800</v>
      </c>
      <c r="K919" s="146">
        <v>6800</v>
      </c>
      <c r="L919" s="146">
        <v>6800</v>
      </c>
      <c r="M919" s="146">
        <v>6800</v>
      </c>
      <c r="N919" s="146">
        <v>6800</v>
      </c>
    </row>
    <row r="920" spans="1:14" ht="12.75" customHeight="1">
      <c r="A920" s="364">
        <v>-25</v>
      </c>
      <c r="B920" s="146">
        <v>6800</v>
      </c>
      <c r="C920" s="146">
        <v>6800</v>
      </c>
      <c r="D920" s="146">
        <v>6800</v>
      </c>
      <c r="E920" s="146">
        <v>6800</v>
      </c>
      <c r="F920" s="146">
        <v>6800</v>
      </c>
      <c r="G920" s="146">
        <v>6800</v>
      </c>
      <c r="H920" s="146">
        <v>6800</v>
      </c>
      <c r="I920" s="146">
        <v>6800</v>
      </c>
      <c r="J920" s="146">
        <v>6800</v>
      </c>
      <c r="K920" s="146">
        <v>6800</v>
      </c>
      <c r="L920" s="146">
        <v>6800</v>
      </c>
      <c r="M920" s="146">
        <v>6800</v>
      </c>
      <c r="N920" s="146">
        <v>6800</v>
      </c>
    </row>
    <row r="921" spans="1:14" ht="12.75" customHeight="1">
      <c r="A921" s="364">
        <v>-26</v>
      </c>
      <c r="B921" s="146">
        <v>6800</v>
      </c>
      <c r="C921" s="146">
        <v>6800</v>
      </c>
      <c r="D921" s="146">
        <v>6800</v>
      </c>
      <c r="E921" s="146">
        <v>6800</v>
      </c>
      <c r="F921" s="146">
        <v>6800</v>
      </c>
      <c r="G921" s="146">
        <v>6800</v>
      </c>
      <c r="H921" s="146">
        <v>6800</v>
      </c>
      <c r="I921" s="146">
        <v>6800</v>
      </c>
      <c r="J921" s="146">
        <v>6800</v>
      </c>
      <c r="K921" s="146">
        <v>6800</v>
      </c>
      <c r="L921" s="146">
        <v>6800</v>
      </c>
      <c r="M921" s="146">
        <v>6800</v>
      </c>
      <c r="N921" s="146">
        <v>6800</v>
      </c>
    </row>
    <row r="922" spans="1:14" ht="12.75" customHeight="1">
      <c r="A922" s="364">
        <v>-27</v>
      </c>
      <c r="B922" s="146">
        <v>6800</v>
      </c>
      <c r="C922" s="146">
        <v>6800</v>
      </c>
      <c r="D922" s="146">
        <v>6800</v>
      </c>
      <c r="E922" s="146">
        <v>6800</v>
      </c>
      <c r="F922" s="146">
        <v>6800</v>
      </c>
      <c r="G922" s="146">
        <v>6800</v>
      </c>
      <c r="H922" s="146">
        <v>6800</v>
      </c>
      <c r="I922" s="146">
        <v>6800</v>
      </c>
      <c r="J922" s="146">
        <v>6800</v>
      </c>
      <c r="K922" s="146">
        <v>6800</v>
      </c>
      <c r="L922" s="146">
        <v>6800</v>
      </c>
      <c r="M922" s="146">
        <v>6800</v>
      </c>
      <c r="N922" s="146">
        <v>6800</v>
      </c>
    </row>
    <row r="923" spans="1:14" ht="12.75" customHeight="1">
      <c r="A923" s="364">
        <v>-28</v>
      </c>
      <c r="B923" s="146">
        <v>6800</v>
      </c>
      <c r="C923" s="146">
        <v>6800</v>
      </c>
      <c r="D923" s="146">
        <v>6800</v>
      </c>
      <c r="E923" s="146">
        <v>6800</v>
      </c>
      <c r="F923" s="146">
        <v>6800</v>
      </c>
      <c r="G923" s="146">
        <v>6800</v>
      </c>
      <c r="H923" s="146">
        <v>6800</v>
      </c>
      <c r="I923" s="146">
        <v>6800</v>
      </c>
      <c r="J923" s="146">
        <v>6800</v>
      </c>
      <c r="K923" s="146">
        <v>6800</v>
      </c>
      <c r="L923" s="146">
        <v>6800</v>
      </c>
      <c r="M923" s="146">
        <v>6800</v>
      </c>
      <c r="N923" s="146">
        <v>6800</v>
      </c>
    </row>
    <row r="924" spans="1:14" ht="12.75" customHeight="1">
      <c r="A924" s="364">
        <v>-29</v>
      </c>
      <c r="B924" s="146">
        <v>6800</v>
      </c>
      <c r="C924" s="146">
        <v>6800</v>
      </c>
      <c r="D924" s="146">
        <v>6800</v>
      </c>
      <c r="E924" s="146">
        <v>6800</v>
      </c>
      <c r="F924" s="146">
        <v>6800</v>
      </c>
      <c r="G924" s="146">
        <v>6800</v>
      </c>
      <c r="H924" s="146">
        <v>6800</v>
      </c>
      <c r="I924" s="146">
        <v>6800</v>
      </c>
      <c r="J924" s="146">
        <v>6800</v>
      </c>
      <c r="K924" s="146">
        <v>6800</v>
      </c>
      <c r="L924" s="146">
        <v>6800</v>
      </c>
      <c r="M924" s="146">
        <v>6800</v>
      </c>
      <c r="N924" s="146">
        <v>6800</v>
      </c>
    </row>
    <row r="925" spans="1:14" ht="12.75" customHeight="1">
      <c r="A925" s="364">
        <v>-30</v>
      </c>
      <c r="B925" s="146">
        <v>6800</v>
      </c>
      <c r="C925" s="146">
        <v>6800</v>
      </c>
      <c r="D925" s="146">
        <v>6800</v>
      </c>
      <c r="E925" s="146">
        <v>6800</v>
      </c>
      <c r="F925" s="146">
        <v>6800</v>
      </c>
      <c r="G925" s="146">
        <v>6800</v>
      </c>
      <c r="H925" s="146">
        <v>6800</v>
      </c>
      <c r="I925" s="146">
        <v>6800</v>
      </c>
      <c r="J925" s="146">
        <v>6800</v>
      </c>
      <c r="K925" s="146">
        <v>6800</v>
      </c>
      <c r="L925" s="146">
        <v>6800</v>
      </c>
      <c r="M925" s="146">
        <v>6800</v>
      </c>
      <c r="N925" s="146">
        <v>6800</v>
      </c>
    </row>
    <row r="926" spans="1:14" ht="12.75" customHeight="1">
      <c r="A926" s="364">
        <v>-31</v>
      </c>
      <c r="B926" s="146">
        <v>6800</v>
      </c>
      <c r="C926" s="146">
        <v>6800</v>
      </c>
      <c r="D926" s="146">
        <v>6800</v>
      </c>
      <c r="E926" s="146">
        <v>6800</v>
      </c>
      <c r="F926" s="146">
        <v>6800</v>
      </c>
      <c r="G926" s="146">
        <v>6800</v>
      </c>
      <c r="H926" s="146">
        <v>6800</v>
      </c>
      <c r="I926" s="146">
        <v>6800</v>
      </c>
      <c r="J926" s="146">
        <v>6800</v>
      </c>
      <c r="K926" s="146">
        <v>6800</v>
      </c>
      <c r="L926" s="146">
        <v>6800</v>
      </c>
      <c r="M926" s="146">
        <v>6800</v>
      </c>
      <c r="N926" s="146">
        <v>6800</v>
      </c>
    </row>
    <row r="927" spans="1:14" ht="12.75" customHeight="1">
      <c r="A927" s="364">
        <v>-32</v>
      </c>
      <c r="B927" s="146">
        <v>6800</v>
      </c>
      <c r="C927" s="146">
        <v>6800</v>
      </c>
      <c r="D927" s="146">
        <v>6800</v>
      </c>
      <c r="E927" s="146">
        <v>6800</v>
      </c>
      <c r="F927" s="146">
        <v>6800</v>
      </c>
      <c r="G927" s="146">
        <v>6800</v>
      </c>
      <c r="H927" s="146">
        <v>6800</v>
      </c>
      <c r="I927" s="146">
        <v>6800</v>
      </c>
      <c r="J927" s="146">
        <v>6800</v>
      </c>
      <c r="K927" s="146">
        <v>6800</v>
      </c>
      <c r="L927" s="146">
        <v>6800</v>
      </c>
      <c r="M927" s="146">
        <v>6800</v>
      </c>
      <c r="N927" s="146">
        <v>6800</v>
      </c>
    </row>
    <row r="928" spans="1:14" ht="12.75" customHeight="1">
      <c r="A928" s="364">
        <v>-33</v>
      </c>
      <c r="B928" s="146">
        <v>6800</v>
      </c>
      <c r="C928" s="146">
        <v>6800</v>
      </c>
      <c r="D928" s="146">
        <v>6800</v>
      </c>
      <c r="E928" s="146">
        <v>6800</v>
      </c>
      <c r="F928" s="146">
        <v>6800</v>
      </c>
      <c r="G928" s="146">
        <v>6800</v>
      </c>
      <c r="H928" s="146">
        <v>6800</v>
      </c>
      <c r="I928" s="146">
        <v>6800</v>
      </c>
      <c r="J928" s="146">
        <v>6800</v>
      </c>
      <c r="K928" s="146">
        <v>6800</v>
      </c>
      <c r="L928" s="146">
        <v>6800</v>
      </c>
      <c r="M928" s="146">
        <v>6800</v>
      </c>
      <c r="N928" s="146">
        <v>6800</v>
      </c>
    </row>
    <row r="929" spans="1:14" ht="12.75" customHeight="1">
      <c r="A929" s="364">
        <v>-34</v>
      </c>
      <c r="B929" s="146">
        <v>6800</v>
      </c>
      <c r="C929" s="146">
        <v>6800</v>
      </c>
      <c r="D929" s="146">
        <v>6800</v>
      </c>
      <c r="E929" s="146">
        <v>6800</v>
      </c>
      <c r="F929" s="146">
        <v>6800</v>
      </c>
      <c r="G929" s="146">
        <v>6800</v>
      </c>
      <c r="H929" s="146">
        <v>6800</v>
      </c>
      <c r="I929" s="146">
        <v>6800</v>
      </c>
      <c r="J929" s="146">
        <v>6800</v>
      </c>
      <c r="K929" s="146">
        <v>6800</v>
      </c>
      <c r="L929" s="146">
        <v>6800</v>
      </c>
      <c r="M929" s="146">
        <v>6800</v>
      </c>
      <c r="N929" s="146">
        <v>6800</v>
      </c>
    </row>
    <row r="930" spans="1:14" ht="12.75" customHeight="1">
      <c r="A930" s="364">
        <v>-35</v>
      </c>
      <c r="B930" s="146">
        <v>6800</v>
      </c>
      <c r="C930" s="146">
        <v>6800</v>
      </c>
      <c r="D930" s="146">
        <v>6800</v>
      </c>
      <c r="E930" s="146">
        <v>6800</v>
      </c>
      <c r="F930" s="146">
        <v>6800</v>
      </c>
      <c r="G930" s="146">
        <v>6800</v>
      </c>
      <c r="H930" s="146">
        <v>6800</v>
      </c>
      <c r="I930" s="146">
        <v>6800</v>
      </c>
      <c r="J930" s="146">
        <v>6800</v>
      </c>
      <c r="K930" s="146">
        <v>6800</v>
      </c>
      <c r="L930" s="146">
        <v>6800</v>
      </c>
      <c r="M930" s="146">
        <v>6800</v>
      </c>
      <c r="N930" s="146">
        <v>6800</v>
      </c>
    </row>
    <row r="931" spans="1:14" ht="12.75" customHeight="1">
      <c r="A931" s="364">
        <v>-36</v>
      </c>
      <c r="B931" s="146">
        <v>6800</v>
      </c>
      <c r="C931" s="146">
        <v>6800</v>
      </c>
      <c r="D931" s="146">
        <v>6800</v>
      </c>
      <c r="E931" s="146">
        <v>6800</v>
      </c>
      <c r="F931" s="146">
        <v>6800</v>
      </c>
      <c r="G931" s="146">
        <v>6800</v>
      </c>
      <c r="H931" s="146">
        <v>6800</v>
      </c>
      <c r="I931" s="146">
        <v>6800</v>
      </c>
      <c r="J931" s="146">
        <v>6800</v>
      </c>
      <c r="K931" s="146">
        <v>6800</v>
      </c>
      <c r="L931" s="146">
        <v>6800</v>
      </c>
      <c r="M931" s="146">
        <v>6800</v>
      </c>
      <c r="N931" s="146">
        <v>6800</v>
      </c>
    </row>
    <row r="932" spans="1:14" ht="12.75" customHeight="1">
      <c r="A932" s="364">
        <v>-37</v>
      </c>
      <c r="B932" s="146">
        <v>6800</v>
      </c>
      <c r="C932" s="146">
        <v>6800</v>
      </c>
      <c r="D932" s="146">
        <v>6800</v>
      </c>
      <c r="E932" s="146">
        <v>6800</v>
      </c>
      <c r="F932" s="146">
        <v>6800</v>
      </c>
      <c r="G932" s="146">
        <v>6800</v>
      </c>
      <c r="H932" s="146">
        <v>6800</v>
      </c>
      <c r="I932" s="146">
        <v>6800</v>
      </c>
      <c r="J932" s="146">
        <v>6800</v>
      </c>
      <c r="K932" s="146">
        <v>6800</v>
      </c>
      <c r="L932" s="146">
        <v>6800</v>
      </c>
      <c r="M932" s="146">
        <v>6800</v>
      </c>
      <c r="N932" s="146">
        <v>6800</v>
      </c>
    </row>
    <row r="933" spans="1:14" ht="12.75" customHeight="1">
      <c r="A933" s="364">
        <v>-38</v>
      </c>
      <c r="B933" s="146">
        <v>6800</v>
      </c>
      <c r="C933" s="146">
        <v>6800</v>
      </c>
      <c r="D933" s="146">
        <v>6800</v>
      </c>
      <c r="E933" s="146">
        <v>6800</v>
      </c>
      <c r="F933" s="146">
        <v>6800</v>
      </c>
      <c r="G933" s="146">
        <v>6800</v>
      </c>
      <c r="H933" s="146">
        <v>6800</v>
      </c>
      <c r="I933" s="146">
        <v>6800</v>
      </c>
      <c r="J933" s="146">
        <v>6800</v>
      </c>
      <c r="K933" s="146">
        <v>6800</v>
      </c>
      <c r="L933" s="146">
        <v>6800</v>
      </c>
      <c r="M933" s="146">
        <v>6800</v>
      </c>
      <c r="N933" s="146">
        <v>6800</v>
      </c>
    </row>
    <row r="934" spans="1:14" ht="12.75" customHeight="1">
      <c r="A934" s="364">
        <v>-39</v>
      </c>
      <c r="B934" s="146">
        <v>6800</v>
      </c>
      <c r="C934" s="146">
        <v>6800</v>
      </c>
      <c r="D934" s="146">
        <v>6800</v>
      </c>
      <c r="E934" s="146">
        <v>6800</v>
      </c>
      <c r="F934" s="146">
        <v>6800</v>
      </c>
      <c r="G934" s="146">
        <v>6800</v>
      </c>
      <c r="H934" s="146">
        <v>6800</v>
      </c>
      <c r="I934" s="146">
        <v>6800</v>
      </c>
      <c r="J934" s="146">
        <v>6800</v>
      </c>
      <c r="K934" s="146">
        <v>6800</v>
      </c>
      <c r="L934" s="146">
        <v>6800</v>
      </c>
      <c r="M934" s="146">
        <v>6800</v>
      </c>
      <c r="N934" s="146">
        <v>6800</v>
      </c>
    </row>
    <row r="935" spans="1:14" ht="12.75" customHeight="1">
      <c r="A935" s="364">
        <v>-40</v>
      </c>
      <c r="B935" s="146">
        <v>6800</v>
      </c>
      <c r="C935" s="146">
        <v>6800</v>
      </c>
      <c r="D935" s="146">
        <v>6800</v>
      </c>
      <c r="E935" s="146">
        <v>6800</v>
      </c>
      <c r="F935" s="146">
        <v>6800</v>
      </c>
      <c r="G935" s="146">
        <v>6800</v>
      </c>
      <c r="H935" s="146">
        <v>6800</v>
      </c>
      <c r="I935" s="146">
        <v>6800</v>
      </c>
      <c r="J935" s="146">
        <v>6800</v>
      </c>
      <c r="K935" s="146">
        <v>6800</v>
      </c>
      <c r="L935" s="146">
        <v>6800</v>
      </c>
      <c r="M935" s="146">
        <v>6800</v>
      </c>
      <c r="N935" s="146">
        <v>6800</v>
      </c>
    </row>
  </sheetData>
  <sheetProtection password="B1DF" sheet="1" objects="1" scenarios="1"/>
  <mergeCells count="2">
    <mergeCell ref="A1:H1"/>
    <mergeCell ref="A2:H2"/>
  </mergeCells>
  <phoneticPr fontId="0" type="noConversion"/>
  <dataValidations count="1">
    <dataValidation type="textLength" allowBlank="1" showInputMessage="1" showErrorMessage="1" sqref="I4 M41:M45 M4:M9 P41:P45 P4:P9">
      <formula1>0</formula1>
      <formula2>5</formula2>
    </dataValidation>
  </dataValidations>
  <printOptions gridLines="1"/>
  <pageMargins left="0.78740157499999996" right="0.78740157499999996" top="0.984251969" bottom="0.984251969" header="0.5" footer="0.5"/>
  <pageSetup orientation="portrait" horizontalDpi="4294967293" verticalDpi="4294967293" r:id="rId1"/>
  <headerFooter alignWithMargins="0">
    <oddHeader>&amp;LS92 OFFSHORE RTOM V 3.2&amp;C&amp;D&amp;REFFECTIVE 01 JUL 06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AB221"/>
  <sheetViews>
    <sheetView workbookViewId="0"/>
  </sheetViews>
  <sheetFormatPr baseColWidth="10" defaultColWidth="11.5703125" defaultRowHeight="12.75"/>
  <cols>
    <col min="1" max="1" width="16.140625" bestFit="1" customWidth="1"/>
    <col min="2" max="2" width="14.7109375" customWidth="1"/>
    <col min="3" max="3" width="9.28515625" customWidth="1"/>
    <col min="4" max="11" width="8.7109375" customWidth="1"/>
    <col min="12" max="12" width="13.7109375" customWidth="1"/>
    <col min="13" max="20" width="13.7109375" style="7" customWidth="1"/>
    <col min="21" max="21" width="13.7109375" customWidth="1"/>
  </cols>
  <sheetData>
    <row r="1" spans="1:28">
      <c r="B1" s="8" t="s">
        <v>41</v>
      </c>
      <c r="C1" s="310" t="str">
        <f>'6_Legs_A'!T15</f>
        <v>CA&gt;800</v>
      </c>
      <c r="D1" s="311" t="str">
        <f>'6_Legs_A'!U15</f>
        <v>PC2e</v>
      </c>
      <c r="E1" s="311" t="str">
        <f>'6_Legs_A'!V15</f>
        <v>PC2e</v>
      </c>
      <c r="F1" s="311" t="str">
        <f>'6_Legs_A'!W15</f>
        <v>PC2e</v>
      </c>
      <c r="G1" s="311" t="str">
        <f>'6_Legs_A'!X15</f>
        <v>PC2e</v>
      </c>
      <c r="H1" s="311" t="str">
        <f>'6_Legs_A'!Y15</f>
        <v>PC2e</v>
      </c>
      <c r="K1" s="486" t="s">
        <v>321</v>
      </c>
      <c r="L1" s="7" t="str">
        <f>VLOOKUP(FrontPage!D5,Ac_Table,2,FALSE)</f>
        <v>AW139</v>
      </c>
      <c r="M1" s="488" t="s">
        <v>51</v>
      </c>
      <c r="N1" s="309" t="s">
        <v>347</v>
      </c>
      <c r="O1" s="10" t="s">
        <v>346</v>
      </c>
      <c r="P1" s="10" t="s">
        <v>345</v>
      </c>
      <c r="Q1" s="10" t="s">
        <v>344</v>
      </c>
      <c r="R1" s="10" t="s">
        <v>8</v>
      </c>
      <c r="S1" s="10" t="s">
        <v>72</v>
      </c>
      <c r="T1" s="10"/>
    </row>
    <row r="2" spans="1:28">
      <c r="A2" s="9"/>
      <c r="B2" s="70" t="s">
        <v>19</v>
      </c>
      <c r="C2" s="310">
        <f>'6_Legs_A'!T16</f>
        <v>0</v>
      </c>
      <c r="D2" s="310">
        <f>'6_Legs_A'!U16</f>
        <v>0</v>
      </c>
      <c r="E2" s="310">
        <f>'6_Legs_A'!V16</f>
        <v>0</v>
      </c>
      <c r="F2" s="310">
        <f>'6_Legs_A'!W16</f>
        <v>0</v>
      </c>
      <c r="G2" s="311">
        <f>'6_Legs_A'!X16</f>
        <v>0</v>
      </c>
      <c r="H2" s="311">
        <f>'6_Legs_A'!Y16</f>
        <v>0</v>
      </c>
      <c r="I2" s="200"/>
      <c r="K2" s="195" t="s">
        <v>78</v>
      </c>
      <c r="L2" s="320">
        <f>VLOOKUP(FrontPage!$D$5,Ac_Table,3,FALSE)+IF(FrontPage!$V$10=TRUE,VLOOKUP(FrontPage!$D$5,Ac_Table,7,FALSE),0)</f>
        <v>4768.8999999999996</v>
      </c>
      <c r="M2" s="488" t="s">
        <v>328</v>
      </c>
      <c r="N2" s="10">
        <f>VLOOKUP(FrontPage!$F$5,Aircraft_data!$A$2:$AD$6,11,FALSE)</f>
        <v>0</v>
      </c>
      <c r="O2" s="10">
        <f>VLOOKUP(FrontPage!$F$5,Aircraft_data!$A$2:$AD$6,20,FALSE)</f>
        <v>-40</v>
      </c>
      <c r="P2" s="10" t="str">
        <f>VLOOKUP(FrontPage!$F$5,Aircraft_data!$A$2:$AD$6,22,FALSE)</f>
        <v>CA&gt;800</v>
      </c>
      <c r="Q2" s="10" t="s">
        <v>13</v>
      </c>
      <c r="R2" s="488" t="s">
        <v>320</v>
      </c>
      <c r="S2" s="489">
        <v>0.05</v>
      </c>
      <c r="T2" s="10"/>
    </row>
    <row r="3" spans="1:28">
      <c r="A3" s="9"/>
      <c r="B3" s="8" t="s">
        <v>348</v>
      </c>
      <c r="C3" s="310">
        <f>'6_Legs_A'!T17</f>
        <v>0</v>
      </c>
      <c r="D3" s="310">
        <f>'6_Legs_A'!U17</f>
        <v>0</v>
      </c>
      <c r="E3" s="310">
        <f>'6_Legs_A'!V17</f>
        <v>0</v>
      </c>
      <c r="F3" s="310">
        <f>'6_Legs_A'!W17</f>
        <v>0</v>
      </c>
      <c r="G3" s="310">
        <f>'6_Legs_A'!X17</f>
        <v>0</v>
      </c>
      <c r="H3" s="311">
        <f>'6_Legs_A'!Y17</f>
        <v>0</v>
      </c>
      <c r="I3" s="200"/>
      <c r="K3" s="486" t="s">
        <v>322</v>
      </c>
      <c r="L3" s="320">
        <f>IF(FrontPage!D7=0,0,SUM(VLOOKUP(FrontPage!D7,Crew_Table,4,FALSE),IF(FrontPage!D9=0,0,VLOOKUP(FrontPage!D9,Crew_Table,4,FALSE)),IF(FrontPage!D11=0,0,VLOOKUP(FrontPage!D11,Crew_Table,4,FALSE))))/IF(L4=TRUE,2.2,1)</f>
        <v>195</v>
      </c>
      <c r="M3" s="488" t="s">
        <v>327</v>
      </c>
      <c r="N3" s="10">
        <f>VLOOKUP(FrontPage!$F$5,Aircraft_data!$A$2:$AD$6,12,FALSE)</f>
        <v>5</v>
      </c>
      <c r="O3" s="10">
        <f>VLOOKUP(FrontPage!$F$5,Aircraft_data!$A$2:$AD$6,21,FALSE)</f>
        <v>50</v>
      </c>
      <c r="P3" s="10" t="str">
        <f>VLOOKUP(FrontPage!$F$5,Aircraft_data!$A$2:$AD$6,23,FALSE)</f>
        <v>CA&lt;400</v>
      </c>
      <c r="Q3" s="10" t="s">
        <v>9</v>
      </c>
      <c r="R3" s="10" t="s">
        <v>429</v>
      </c>
      <c r="S3" s="489">
        <v>0.1</v>
      </c>
      <c r="T3" s="10"/>
    </row>
    <row r="4" spans="1:28">
      <c r="A4" s="9"/>
      <c r="B4" s="569" t="s">
        <v>363</v>
      </c>
      <c r="C4" s="310">
        <f>'6_Legs_A'!T18</f>
        <v>0</v>
      </c>
      <c r="D4" s="310">
        <f>'6_Legs_A'!U18</f>
        <v>0</v>
      </c>
      <c r="E4" s="310">
        <f>'6_Legs_A'!V18</f>
        <v>0</v>
      </c>
      <c r="F4" s="310">
        <f>'6_Legs_A'!W18</f>
        <v>0</v>
      </c>
      <c r="G4" s="310">
        <f>'6_Legs_A'!X18</f>
        <v>0</v>
      </c>
      <c r="H4" s="311">
        <f>'6_Legs_A'!Y18</f>
        <v>0</v>
      </c>
      <c r="I4" s="201"/>
      <c r="K4" s="487" t="s">
        <v>323</v>
      </c>
      <c r="L4" s="321" t="b">
        <f>IF(FrontPage!$D$5=0,0,IF(VLOOKUP(FrontPage!$F$5,Type_Data,6,FALSE)="KGS",TRUE,FALSE))</f>
        <v>1</v>
      </c>
      <c r="M4" s="488" t="s">
        <v>326</v>
      </c>
      <c r="N4" s="10">
        <f>VLOOKUP(FrontPage!$F$5,Aircraft_data!$A$2:$AD$6,13,FALSE)</f>
        <v>10</v>
      </c>
      <c r="O4" s="10"/>
      <c r="P4" s="10" t="str">
        <f>VLOOKUP(FrontPage!$F$5,Aircraft_data!$A$2:$AD$6,24,FALSE)</f>
        <v>CONF</v>
      </c>
      <c r="Q4" s="370"/>
      <c r="R4" s="370"/>
    </row>
    <row r="5" spans="1:28">
      <c r="A5" s="9"/>
      <c r="B5" s="8" t="s">
        <v>20</v>
      </c>
      <c r="C5" s="138">
        <f>(ROUND(C2/100,0))*100</f>
        <v>0</v>
      </c>
      <c r="D5" s="138">
        <f t="shared" ref="D5:H5" si="0">(ROUND(D2/100,0))*100</f>
        <v>0</v>
      </c>
      <c r="E5" s="138">
        <f t="shared" si="0"/>
        <v>0</v>
      </c>
      <c r="F5" s="138">
        <f t="shared" si="0"/>
        <v>0</v>
      </c>
      <c r="G5" s="138">
        <f t="shared" si="0"/>
        <v>0</v>
      </c>
      <c r="H5" s="138">
        <f t="shared" si="0"/>
        <v>0</v>
      </c>
      <c r="I5" s="201"/>
      <c r="K5" s="487" t="s">
        <v>324</v>
      </c>
      <c r="L5" s="320">
        <f>VLOOKUP(FrontPage!F5,Type_Data,3,FALSE)</f>
        <v>420</v>
      </c>
      <c r="M5" s="370"/>
      <c r="N5" s="10">
        <f>VLOOKUP(FrontPage!$F$5,Aircraft_data!$A$2:$AD$6,14,FALSE)</f>
        <v>15</v>
      </c>
      <c r="O5" s="10"/>
      <c r="P5" s="10" t="str">
        <f>VLOOKUP(FrontPage!$F$5,Aircraft_data!$A$2:$AD$6,25,FALSE)</f>
        <v>VT HEL</v>
      </c>
      <c r="Q5" s="370"/>
      <c r="R5" s="370"/>
    </row>
    <row r="6" spans="1:28">
      <c r="A6" s="9"/>
      <c r="B6" s="8" t="s">
        <v>21</v>
      </c>
      <c r="C6" s="138" t="str">
        <f t="shared" ref="C6:H6" si="1">TEXT(ROUNDUP(C2/1000,0)*500,0)</f>
        <v>0</v>
      </c>
      <c r="D6" s="138" t="str">
        <f t="shared" si="1"/>
        <v>0</v>
      </c>
      <c r="E6" s="138" t="str">
        <f t="shared" si="1"/>
        <v>0</v>
      </c>
      <c r="F6" s="138" t="str">
        <f t="shared" si="1"/>
        <v>0</v>
      </c>
      <c r="G6" s="138" t="str">
        <f t="shared" si="1"/>
        <v>0</v>
      </c>
      <c r="H6" s="138" t="str">
        <f t="shared" si="1"/>
        <v>0</v>
      </c>
      <c r="I6" s="201"/>
      <c r="K6" s="487" t="s">
        <v>325</v>
      </c>
      <c r="L6" s="320">
        <f>VLOOKUP(FrontPage!F5,Type_Data,4,FALSE)</f>
        <v>360</v>
      </c>
      <c r="M6" s="370"/>
      <c r="N6" s="10">
        <f>VLOOKUP(FrontPage!$F$5,Aircraft_data!$A$2:$AD$6,15,FALSE)</f>
        <v>20</v>
      </c>
      <c r="O6" s="10"/>
      <c r="P6" s="10" t="str">
        <f>VLOOKUP(FrontPage!$F$5,Aircraft_data!$A$2:$AD$6,26,FALSE)</f>
        <v>PC2 SFL</v>
      </c>
      <c r="Q6" s="370"/>
      <c r="R6" s="370"/>
    </row>
    <row r="7" spans="1:28">
      <c r="A7" s="9"/>
      <c r="B7" s="102"/>
      <c r="C7" s="283"/>
      <c r="D7" s="283"/>
      <c r="E7" s="283"/>
      <c r="F7" s="283"/>
      <c r="G7" s="283"/>
      <c r="H7" s="283"/>
      <c r="I7" s="201"/>
      <c r="K7" s="10"/>
      <c r="L7" s="10"/>
      <c r="M7" s="370"/>
      <c r="N7" s="10">
        <f>VLOOKUP(FrontPage!$F$5,Aircraft_data!$A$2:$AD$6,16,FALSE)</f>
        <v>25</v>
      </c>
      <c r="O7" s="10"/>
      <c r="P7" s="10" t="str">
        <f>VLOOKUP(FrontPage!$F$5,Aircraft_data!$A$2:$AD$6,27,FALSE)</f>
        <v>PC2 NSFL</v>
      </c>
      <c r="Q7" s="370"/>
      <c r="R7" s="370"/>
    </row>
    <row r="8" spans="1:28">
      <c r="A8" s="9"/>
      <c r="B8" s="307" t="s">
        <v>63</v>
      </c>
      <c r="C8" s="491">
        <f>VLOOKUP(C1,$B$9:$H$16,2,FALSE)</f>
        <v>6800</v>
      </c>
      <c r="D8" s="491">
        <f>VLOOKUP(D1,$B$9:$H$16,3,FALSE)</f>
        <v>6725</v>
      </c>
      <c r="E8" s="491">
        <f>VLOOKUP(E1,$B$9:$H$16,4,FALSE)</f>
        <v>6725</v>
      </c>
      <c r="F8" s="491">
        <f>VLOOKUP(F1,$B$9:$H$16,5,FALSE)</f>
        <v>6725</v>
      </c>
      <c r="G8" s="491">
        <f>VLOOKUP(G1,$B$9:$H$16,6,FALSE)</f>
        <v>6725</v>
      </c>
      <c r="H8" s="491">
        <f>VLOOKUP(H1,$B$9:$H$16,7,FALSE)</f>
        <v>6725</v>
      </c>
      <c r="I8" s="199"/>
      <c r="K8" s="10"/>
      <c r="L8" s="10"/>
      <c r="M8" s="370"/>
      <c r="N8" s="10">
        <f>VLOOKUP(FrontPage!$F$5,Aircraft_data!$A$2:$AD$6,17,FALSE)</f>
        <v>30</v>
      </c>
      <c r="O8" s="10"/>
      <c r="P8" s="10" t="str">
        <f>VLOOKUP(FrontPage!$F$5,Aircraft_data!$A$2:$AD$6,28,FALSE)</f>
        <v>CB ON/S</v>
      </c>
      <c r="Q8" s="370"/>
      <c r="R8" s="370"/>
    </row>
    <row r="9" spans="1:28">
      <c r="A9" s="9"/>
      <c r="B9" s="359" t="s">
        <v>263</v>
      </c>
      <c r="C9" s="492">
        <f>VLOOKUP(FrontPage!$F$5,Class_CA_800,2,FALSE)</f>
        <v>6800</v>
      </c>
      <c r="D9" s="492">
        <f>VLOOKUP(FrontPage!$F$5,Class_CA_800,3,FALSE)</f>
        <v>6800</v>
      </c>
      <c r="E9" s="492">
        <f>VLOOKUP(FrontPage!$F$5,Class_CA_800,4,FALSE)</f>
        <v>6800</v>
      </c>
      <c r="F9" s="492">
        <f>VLOOKUP(FrontPage!$F$5,Class_CA_800,5,FALSE)</f>
        <v>6800</v>
      </c>
      <c r="G9" s="492">
        <f>VLOOKUP(FrontPage!$F$5,Class_CA_800,6,FALSE)</f>
        <v>6800</v>
      </c>
      <c r="H9" s="492">
        <f>VLOOKUP(FrontPage!$F$5,Class_CA_800,7,FALSE)</f>
        <v>6800</v>
      </c>
      <c r="I9" s="199"/>
      <c r="K9" s="10"/>
      <c r="L9" s="10"/>
      <c r="M9" s="10"/>
      <c r="N9" s="10">
        <f>VLOOKUP(FrontPage!$F$5,Aircraft_data!$A$2:$AD$6,18,FALSE)</f>
        <v>35</v>
      </c>
      <c r="O9" s="10"/>
      <c r="P9" s="10" t="str">
        <f>VLOOKUP(FrontPage!$F$5,Aircraft_data!$A$2:$AD$6,29,FALSE)</f>
        <v>PC2e</v>
      </c>
      <c r="Q9" s="370"/>
      <c r="R9" s="370"/>
    </row>
    <row r="10" spans="1:28">
      <c r="A10" s="9"/>
      <c r="B10" s="359" t="s">
        <v>264</v>
      </c>
      <c r="C10" s="492">
        <f>VLOOKUP(FrontPage!$F$5,Class_CA_400,2,FALSE)</f>
        <v>6800</v>
      </c>
      <c r="D10" s="492">
        <f>VLOOKUP(FrontPage!$F$5,Class_CA_400,3,FALSE)</f>
        <v>6800</v>
      </c>
      <c r="E10" s="492">
        <f>VLOOKUP(FrontPage!$F$5,Class_CA_400,4,FALSE)</f>
        <v>6800</v>
      </c>
      <c r="F10" s="492">
        <f>VLOOKUP(FrontPage!$F$5,Class_CA_400,5,FALSE)</f>
        <v>6800</v>
      </c>
      <c r="G10" s="492">
        <f>VLOOKUP(FrontPage!$F$5,Class_CA_400,6,FALSE)</f>
        <v>6800</v>
      </c>
      <c r="H10" s="492">
        <f>VLOOKUP(FrontPage!$F$5,Class_CA_400,7,FALSE)</f>
        <v>6800</v>
      </c>
      <c r="I10" s="199"/>
      <c r="K10" s="10"/>
      <c r="N10" s="10">
        <f>VLOOKUP(FrontPage!$F$5,Aircraft_data!$A$2:$AD$6,19,FALSE)</f>
        <v>40</v>
      </c>
    </row>
    <row r="11" spans="1:28">
      <c r="B11" s="359" t="s">
        <v>268</v>
      </c>
      <c r="C11" s="492">
        <f>VLOOKUP(FrontPage!$F$5,Class_CONF,2,FALSE)</f>
        <v>6800</v>
      </c>
      <c r="D11" s="492">
        <f>VLOOKUP(FrontPage!$F$5,Class_CONF,3,FALSE)</f>
        <v>6800</v>
      </c>
      <c r="E11" s="492">
        <f>VLOOKUP(FrontPage!$F$5,Class_CONF,4,FALSE)</f>
        <v>6800</v>
      </c>
      <c r="F11" s="492">
        <f>VLOOKUP(FrontPage!$F$5,Class_CONF,5,FALSE)</f>
        <v>6800</v>
      </c>
      <c r="G11" s="492">
        <f>VLOOKUP(FrontPage!$F$5,Class_CONF,6,FALSE)</f>
        <v>6800</v>
      </c>
      <c r="H11" s="492">
        <f>VLOOKUP(FrontPage!$F$5,Class_CONF,7,FALSE)</f>
        <v>6800</v>
      </c>
      <c r="I11" s="199"/>
      <c r="O11" s="10"/>
      <c r="P11" s="370"/>
      <c r="Q11" s="370"/>
      <c r="R11" s="370"/>
      <c r="U11" s="2"/>
      <c r="V11" s="2"/>
      <c r="W11" s="2"/>
      <c r="X11" s="2"/>
      <c r="Y11" s="2"/>
      <c r="Z11" s="2"/>
      <c r="AA11" s="2"/>
      <c r="AB11" s="2"/>
    </row>
    <row r="12" spans="1:28">
      <c r="A12" s="9"/>
      <c r="B12" s="359" t="s">
        <v>267</v>
      </c>
      <c r="C12" s="492">
        <f>VLOOKUP(FrontPage!$F$5,Class_VT_HEL,2,FALSE)</f>
        <v>6400</v>
      </c>
      <c r="D12" s="492">
        <f>VLOOKUP(FrontPage!$F$5,Class_VT_HEL,3,FALSE)</f>
        <v>6400</v>
      </c>
      <c r="E12" s="492">
        <f>VLOOKUP(FrontPage!$F$5,Class_VT_HEL,4,FALSE)</f>
        <v>6400</v>
      </c>
      <c r="F12" s="492">
        <f>VLOOKUP(FrontPage!$F$5,Class_VT_HEL,5,FALSE)</f>
        <v>6400</v>
      </c>
      <c r="G12" s="492">
        <f>VLOOKUP(FrontPage!$F$5,Class_VT_HEL,6,FALSE)</f>
        <v>6400</v>
      </c>
      <c r="H12" s="492">
        <f>VLOOKUP(FrontPage!$F$5,Class_VT_HEL,7,FALSE)</f>
        <v>6400</v>
      </c>
      <c r="I12" s="199"/>
      <c r="O12" s="10"/>
      <c r="P12" s="370"/>
      <c r="Q12" s="370"/>
      <c r="R12" s="370"/>
      <c r="U12" s="71"/>
      <c r="V12" s="19"/>
      <c r="W12" s="19"/>
      <c r="X12" s="19"/>
      <c r="Y12" s="19"/>
      <c r="Z12" s="19"/>
      <c r="AA12" s="19"/>
      <c r="AB12" s="19"/>
    </row>
    <row r="13" spans="1:28">
      <c r="A13" s="9"/>
      <c r="B13" s="359" t="s">
        <v>266</v>
      </c>
      <c r="C13" s="492">
        <f>VLOOKUP(FrontPage!$F$5,Class_PC2_SFL,2,FALSE)</f>
        <v>6800</v>
      </c>
      <c r="D13" s="492">
        <f>VLOOKUP(FrontPage!$F$5,Class_PC2_SFL,3,FALSE)</f>
        <v>6800</v>
      </c>
      <c r="E13" s="492">
        <f>VLOOKUP(FrontPage!$F$5,Class_PC2_SFL,4,FALSE)</f>
        <v>6800</v>
      </c>
      <c r="F13" s="492">
        <f>VLOOKUP(FrontPage!$F$5,Class_PC2_SFL,5,FALSE)</f>
        <v>6800</v>
      </c>
      <c r="G13" s="492">
        <f>VLOOKUP(FrontPage!$F$5,Class_PC2_SFL,6,FALSE)</f>
        <v>6800</v>
      </c>
      <c r="H13" s="492">
        <f>VLOOKUP(FrontPage!$F$5,Class_PC2_SFL,7,FALSE)</f>
        <v>6800</v>
      </c>
      <c r="I13" s="199"/>
      <c r="O13" s="10"/>
      <c r="P13" s="370"/>
      <c r="Q13" s="370"/>
      <c r="R13" s="370"/>
      <c r="U13" s="71"/>
      <c r="V13" s="5"/>
      <c r="W13" s="5"/>
      <c r="X13" s="5"/>
      <c r="Y13" s="5"/>
      <c r="Z13" s="5"/>
      <c r="AA13" s="5"/>
      <c r="AB13" s="5"/>
    </row>
    <row r="14" spans="1:28">
      <c r="A14" s="9"/>
      <c r="B14" s="360" t="s">
        <v>265</v>
      </c>
      <c r="C14" s="492">
        <f>VLOOKUP(FrontPage!$F$5,Class_PC2_NSFL,2,FALSE)</f>
        <v>6800</v>
      </c>
      <c r="D14" s="492">
        <f>VLOOKUP(FrontPage!$F$5,Class_PC2_NSFL,3,FALSE)</f>
        <v>6800</v>
      </c>
      <c r="E14" s="492">
        <f>VLOOKUP(FrontPage!$F$5,Class_PC2_NSFL,4,FALSE)</f>
        <v>6800</v>
      </c>
      <c r="F14" s="492">
        <f>VLOOKUP(FrontPage!$F$5,Class_PC2_NSFL,5,FALSE)</f>
        <v>6800</v>
      </c>
      <c r="G14" s="492">
        <f>VLOOKUP(FrontPage!$F$5,Class_PC2_NSFL,6,FALSE)</f>
        <v>6800</v>
      </c>
      <c r="H14" s="492">
        <f>VLOOKUP(FrontPage!$F$5,Class_PC2_NSFL,7,FALSE)</f>
        <v>6800</v>
      </c>
      <c r="I14" s="199"/>
      <c r="N14" s="316"/>
      <c r="O14" s="316"/>
      <c r="U14" s="71"/>
      <c r="V14" s="5"/>
      <c r="W14" s="5"/>
      <c r="X14" s="5"/>
      <c r="Y14" s="5"/>
      <c r="Z14" s="5"/>
      <c r="AA14" s="5"/>
      <c r="AB14" s="5"/>
    </row>
    <row r="15" spans="1:28">
      <c r="A15" s="9"/>
      <c r="B15" s="360" t="s">
        <v>262</v>
      </c>
      <c r="C15" s="492">
        <f>VLOOKUP(FrontPage!$F$5,Class_CB_ONS,2,FALSE)</f>
        <v>6800</v>
      </c>
      <c r="D15" s="492">
        <f>VLOOKUP(FrontPage!$F$5,Class_CB_ONS,3,FALSE)</f>
        <v>6800</v>
      </c>
      <c r="E15" s="492">
        <f>VLOOKUP(FrontPage!$F$5,Class_CB_ONS,4,FALSE)</f>
        <v>6800</v>
      </c>
      <c r="F15" s="492">
        <f>VLOOKUP(FrontPage!$F$5,Class_CB_ONS,5,FALSE)</f>
        <v>6800</v>
      </c>
      <c r="G15" s="492">
        <f>VLOOKUP(FrontPage!$F$5,Class_CB_ONS,6,FALSE)</f>
        <v>6800</v>
      </c>
      <c r="H15" s="492">
        <f>VLOOKUP(FrontPage!$F$5,Class_CB_ONS,7,FALSE)</f>
        <v>6800</v>
      </c>
      <c r="I15" s="199"/>
      <c r="M15" s="316"/>
      <c r="N15" s="316"/>
      <c r="O15" s="316"/>
      <c r="U15" s="71"/>
      <c r="V15" s="5"/>
      <c r="W15" s="5"/>
      <c r="X15" s="5"/>
      <c r="Y15" s="5"/>
      <c r="Z15" s="5"/>
      <c r="AA15" s="5"/>
      <c r="AB15" s="5"/>
    </row>
    <row r="16" spans="1:28">
      <c r="A16" s="9"/>
      <c r="B16" s="308" t="s">
        <v>74</v>
      </c>
      <c r="C16" s="492">
        <f>VLOOKUP(FrontPage!$F$5,Class_PC2e,2,FALSE)</f>
        <v>6725</v>
      </c>
      <c r="D16" s="492">
        <f>VLOOKUP(FrontPage!$F$5,Class_PC2e,3,FALSE)</f>
        <v>6725</v>
      </c>
      <c r="E16" s="492">
        <f>VLOOKUP(FrontPage!$F$5,Class_PC2e,4,FALSE)</f>
        <v>6725</v>
      </c>
      <c r="F16" s="492">
        <f>VLOOKUP(FrontPage!$F$5,Class_PC2e,5,FALSE)</f>
        <v>6725</v>
      </c>
      <c r="G16" s="492">
        <f>VLOOKUP(FrontPage!$F$5,Class_PC2e,6,FALSE)</f>
        <v>6725</v>
      </c>
      <c r="H16" s="492">
        <f>VLOOKUP(FrontPage!$F$5,Class_PC2e,7,FALSE)</f>
        <v>6725</v>
      </c>
      <c r="I16" s="199"/>
      <c r="J16" s="5"/>
      <c r="M16" s="10"/>
      <c r="N16" s="10"/>
      <c r="O16" s="10"/>
      <c r="U16" s="71"/>
      <c r="V16" s="5"/>
      <c r="W16" s="5"/>
      <c r="X16" s="5"/>
      <c r="Y16" s="5"/>
      <c r="Z16" s="5"/>
      <c r="AA16" s="5"/>
      <c r="AB16" s="5"/>
    </row>
    <row r="17" spans="1:28">
      <c r="A17" s="9"/>
      <c r="B17" s="203"/>
      <c r="C17" s="140"/>
      <c r="D17" s="140"/>
      <c r="E17" s="140"/>
      <c r="F17" s="140"/>
      <c r="G17" s="140"/>
      <c r="H17" s="140"/>
      <c r="I17" s="199"/>
      <c r="J17" s="5"/>
      <c r="K17" s="5"/>
      <c r="L17" s="5"/>
      <c r="M17" s="10"/>
      <c r="N17" s="10"/>
      <c r="O17" s="10"/>
      <c r="U17" s="71"/>
      <c r="V17" s="5"/>
      <c r="W17" s="5"/>
      <c r="X17" s="5"/>
      <c r="Y17" s="5"/>
      <c r="Z17" s="5"/>
      <c r="AA17" s="5"/>
      <c r="AB17" s="5"/>
    </row>
    <row r="18" spans="1:28">
      <c r="A18" s="121" t="s">
        <v>329</v>
      </c>
      <c r="B18" s="368" t="s">
        <v>80</v>
      </c>
      <c r="C18" s="306">
        <f t="shared" ref="C18:H18" si="2">VLOOKUP(C$3,RTOM,2,FALSE)</f>
        <v>6800</v>
      </c>
      <c r="D18" s="306">
        <f t="shared" si="2"/>
        <v>6800</v>
      </c>
      <c r="E18" s="306">
        <f t="shared" si="2"/>
        <v>6800</v>
      </c>
      <c r="F18" s="306">
        <f t="shared" si="2"/>
        <v>6800</v>
      </c>
      <c r="G18" s="306">
        <f t="shared" si="2"/>
        <v>6800</v>
      </c>
      <c r="H18" s="306">
        <f t="shared" si="2"/>
        <v>6800</v>
      </c>
      <c r="I18" s="199"/>
      <c r="J18" s="5"/>
      <c r="K18" s="11"/>
      <c r="L18" s="5"/>
      <c r="M18" s="10"/>
      <c r="N18" s="10"/>
      <c r="O18" s="10"/>
    </row>
    <row r="19" spans="1:28">
      <c r="A19" s="134"/>
      <c r="B19" s="135"/>
      <c r="C19" s="140"/>
      <c r="D19" s="140"/>
      <c r="E19" s="140"/>
      <c r="F19" s="140"/>
      <c r="G19" s="140"/>
      <c r="H19" s="140"/>
      <c r="I19" s="199"/>
      <c r="J19" s="5"/>
      <c r="K19" s="11"/>
      <c r="L19" s="5"/>
      <c r="M19" s="10"/>
      <c r="N19" s="10"/>
      <c r="O19" s="10"/>
    </row>
    <row r="20" spans="1:28">
      <c r="A20" s="121" t="s">
        <v>330</v>
      </c>
      <c r="B20" s="368" t="s">
        <v>80</v>
      </c>
      <c r="C20" s="306">
        <f t="shared" ref="C20:H20" si="3">VLOOKUP(C$3,RTOM,3,FALSE)</f>
        <v>6800</v>
      </c>
      <c r="D20" s="306">
        <f t="shared" si="3"/>
        <v>6800</v>
      </c>
      <c r="E20" s="306">
        <f t="shared" si="3"/>
        <v>6800</v>
      </c>
      <c r="F20" s="306">
        <f t="shared" si="3"/>
        <v>6800</v>
      </c>
      <c r="G20" s="306">
        <f t="shared" si="3"/>
        <v>6800</v>
      </c>
      <c r="H20" s="306">
        <f t="shared" si="3"/>
        <v>6800</v>
      </c>
      <c r="I20" s="140"/>
      <c r="K20" s="11"/>
      <c r="L20" s="11"/>
      <c r="M20" s="10"/>
      <c r="N20" s="316"/>
      <c r="O20" s="316"/>
    </row>
    <row r="21" spans="1:28">
      <c r="A21" s="9"/>
      <c r="B21" s="141"/>
      <c r="C21" s="141"/>
      <c r="D21" s="141"/>
      <c r="E21" s="141"/>
      <c r="F21" s="141"/>
      <c r="G21" s="141"/>
      <c r="H21" s="141"/>
      <c r="I21" s="132"/>
      <c r="K21" s="5"/>
      <c r="L21" s="135"/>
      <c r="M21" s="142"/>
    </row>
    <row r="22" spans="1:28">
      <c r="A22" s="123" t="s">
        <v>272</v>
      </c>
      <c r="B22" s="368" t="s">
        <v>80</v>
      </c>
      <c r="C22" s="306">
        <f t="shared" ref="C22:H22" si="4">VLOOKUP(C$3,RTOM,4,FALSE)</f>
        <v>6800</v>
      </c>
      <c r="D22" s="306">
        <f t="shared" si="4"/>
        <v>6800</v>
      </c>
      <c r="E22" s="306">
        <f t="shared" si="4"/>
        <v>6800</v>
      </c>
      <c r="F22" s="306">
        <f t="shared" si="4"/>
        <v>6800</v>
      </c>
      <c r="G22" s="306">
        <f t="shared" si="4"/>
        <v>6800</v>
      </c>
      <c r="H22" s="306">
        <f t="shared" si="4"/>
        <v>6800</v>
      </c>
      <c r="I22" s="140"/>
      <c r="J22" s="9"/>
      <c r="L22" s="135"/>
      <c r="M22" s="142"/>
    </row>
    <row r="23" spans="1:28">
      <c r="A23" s="9"/>
      <c r="B23" s="17"/>
      <c r="C23" s="17"/>
      <c r="D23" s="17"/>
      <c r="E23" s="17"/>
      <c r="F23" s="17"/>
      <c r="G23" s="17"/>
      <c r="H23" s="17"/>
      <c r="J23" s="9"/>
      <c r="L23" s="135"/>
      <c r="M23" s="142"/>
    </row>
    <row r="24" spans="1:28">
      <c r="A24" s="123" t="s">
        <v>271</v>
      </c>
      <c r="B24" s="368" t="s">
        <v>80</v>
      </c>
      <c r="C24" s="306">
        <f t="shared" ref="C24:H24" si="5">VLOOKUP(C$3,RTOM,5,FALSE)</f>
        <v>6400</v>
      </c>
      <c r="D24" s="306">
        <f t="shared" si="5"/>
        <v>6400</v>
      </c>
      <c r="E24" s="306">
        <f t="shared" si="5"/>
        <v>6400</v>
      </c>
      <c r="F24" s="306">
        <f t="shared" si="5"/>
        <v>6400</v>
      </c>
      <c r="G24" s="306">
        <f t="shared" si="5"/>
        <v>6400</v>
      </c>
      <c r="H24" s="306">
        <f t="shared" si="5"/>
        <v>6400</v>
      </c>
    </row>
    <row r="25" spans="1:28">
      <c r="B25" s="17"/>
      <c r="C25" s="17"/>
      <c r="D25" s="17"/>
      <c r="E25" s="17"/>
      <c r="F25" s="17"/>
      <c r="G25" s="17"/>
      <c r="H25" s="17"/>
      <c r="I25" s="141"/>
    </row>
    <row r="26" spans="1:28">
      <c r="A26" s="369" t="s">
        <v>270</v>
      </c>
      <c r="B26" s="368" t="s">
        <v>80</v>
      </c>
      <c r="C26" s="306">
        <f t="shared" ref="C26:H26" si="6">VLOOKUP(C$3,RTOM,6,FALSE)</f>
        <v>6800</v>
      </c>
      <c r="D26" s="306">
        <f t="shared" si="6"/>
        <v>6800</v>
      </c>
      <c r="E26" s="306">
        <f t="shared" si="6"/>
        <v>6800</v>
      </c>
      <c r="F26" s="306">
        <f t="shared" si="6"/>
        <v>6800</v>
      </c>
      <c r="G26" s="306">
        <f t="shared" si="6"/>
        <v>6800</v>
      </c>
      <c r="H26" s="306">
        <f t="shared" si="6"/>
        <v>6800</v>
      </c>
      <c r="I26" s="140"/>
    </row>
    <row r="27" spans="1:28">
      <c r="A27" s="132"/>
      <c r="B27" s="279"/>
      <c r="C27" s="140"/>
      <c r="D27" s="140"/>
      <c r="E27" s="140"/>
      <c r="F27" s="140"/>
      <c r="G27" s="140"/>
      <c r="H27" s="140"/>
      <c r="I27" s="141"/>
    </row>
    <row r="28" spans="1:28">
      <c r="A28" s="369" t="s">
        <v>269</v>
      </c>
      <c r="B28" s="368" t="s">
        <v>80</v>
      </c>
      <c r="C28" s="306">
        <f t="shared" ref="C28:H28" si="7">VLOOKUP(C$3,RTOM,7,FALSE)</f>
        <v>6800</v>
      </c>
      <c r="D28" s="306">
        <f t="shared" si="7"/>
        <v>6800</v>
      </c>
      <c r="E28" s="306">
        <f t="shared" si="7"/>
        <v>6800</v>
      </c>
      <c r="F28" s="306">
        <f t="shared" si="7"/>
        <v>6800</v>
      </c>
      <c r="G28" s="306">
        <f t="shared" si="7"/>
        <v>6800</v>
      </c>
      <c r="H28" s="306">
        <f t="shared" si="7"/>
        <v>6800</v>
      </c>
      <c r="I28" s="140"/>
    </row>
    <row r="29" spans="1:28">
      <c r="A29" s="132"/>
      <c r="B29" s="279"/>
      <c r="C29" s="140"/>
      <c r="D29" s="140"/>
      <c r="E29" s="140"/>
      <c r="F29" s="140"/>
      <c r="G29" s="140"/>
      <c r="H29" s="140"/>
      <c r="I29" s="140"/>
    </row>
    <row r="30" spans="1:28">
      <c r="A30" s="369" t="s">
        <v>273</v>
      </c>
      <c r="B30" s="368" t="s">
        <v>80</v>
      </c>
      <c r="C30" s="306">
        <f t="shared" ref="C30:H30" si="8">VLOOKUP(C$3,RTOM,8,FALSE)</f>
        <v>6800</v>
      </c>
      <c r="D30" s="306">
        <f t="shared" si="8"/>
        <v>6800</v>
      </c>
      <c r="E30" s="306">
        <f t="shared" si="8"/>
        <v>6800</v>
      </c>
      <c r="F30" s="306">
        <f t="shared" si="8"/>
        <v>6800</v>
      </c>
      <c r="G30" s="306">
        <f t="shared" si="8"/>
        <v>6800</v>
      </c>
      <c r="H30" s="306">
        <f t="shared" si="8"/>
        <v>6800</v>
      </c>
      <c r="I30" s="140"/>
    </row>
    <row r="31" spans="1:28">
      <c r="A31" s="132"/>
      <c r="B31" s="17"/>
      <c r="C31" s="17"/>
      <c r="D31" s="17"/>
      <c r="E31" s="17"/>
      <c r="F31" s="17"/>
      <c r="G31" s="17"/>
      <c r="H31" s="17"/>
      <c r="I31" s="140"/>
    </row>
    <row r="32" spans="1:28">
      <c r="A32" s="132" t="s">
        <v>76</v>
      </c>
      <c r="B32" s="368" t="s">
        <v>80</v>
      </c>
      <c r="C32" s="490">
        <f>HLOOKUP(C$2,IF(C$4=0,PC2e_0,IF(C$4=5,PC2e_5,IF(C$4=10,PC2e_10,IF(C$4=15,PC2e_15,IF(C$4=20,PC2e_20,IF(C$4=25,PC2e_25,IF(C$4=30,PC2e_30,IF(C$5=35,PC2e_35,IF(C$4=40,PC2e_40,NA()))))))))),(52-C$3))</f>
        <v>6725</v>
      </c>
      <c r="D32" s="490">
        <f t="shared" ref="D32:H32" si="9">HLOOKUP(D$2,IF(D$4=0,PC2e_0,IF(D$4=5,PC2e_5,IF(D$4=10,PC2e_10,IF(D$4=15,PC2e_15,IF(D$4=20,PC2e_20,IF(D$4=25,PC2e_25,IF(D$4=30,PC2e_30,IF(D$5=35,PC2e_35,IF(D$4=40,PC2e_40,NA()))))))))),(52-D$3))</f>
        <v>6725</v>
      </c>
      <c r="E32" s="490">
        <f t="shared" si="9"/>
        <v>6725</v>
      </c>
      <c r="F32" s="490">
        <f t="shared" si="9"/>
        <v>6725</v>
      </c>
      <c r="G32" s="490">
        <f t="shared" si="9"/>
        <v>6725</v>
      </c>
      <c r="H32" s="490">
        <f t="shared" si="9"/>
        <v>6725</v>
      </c>
      <c r="I32" s="140"/>
      <c r="J32" s="10"/>
    </row>
    <row r="33" spans="1:10">
      <c r="A33" s="369"/>
      <c r="B33" s="142"/>
      <c r="C33" s="142"/>
      <c r="D33" s="142"/>
      <c r="E33" s="142"/>
      <c r="F33" s="142"/>
      <c r="G33" s="142"/>
      <c r="H33" s="142"/>
      <c r="I33" s="140"/>
      <c r="J33" s="10"/>
    </row>
    <row r="34" spans="1:10">
      <c r="A34" s="132"/>
      <c r="D34" s="142"/>
      <c r="E34" s="142"/>
      <c r="F34" s="142"/>
      <c r="G34" s="142"/>
      <c r="H34" s="142"/>
      <c r="I34" s="140"/>
    </row>
    <row r="35" spans="1:10">
      <c r="A35" s="132"/>
      <c r="D35" s="142"/>
      <c r="E35" s="142"/>
      <c r="F35" s="142"/>
      <c r="G35" s="142"/>
      <c r="H35" s="142"/>
      <c r="I35" s="140"/>
    </row>
    <row r="36" spans="1:10">
      <c r="D36" s="142"/>
      <c r="E36" s="142"/>
      <c r="F36" s="142"/>
      <c r="G36" s="142"/>
      <c r="H36" s="142"/>
      <c r="I36" s="142"/>
    </row>
    <row r="37" spans="1:10">
      <c r="D37" s="142"/>
      <c r="E37" s="142"/>
      <c r="F37" s="142"/>
      <c r="G37" s="142"/>
      <c r="H37" s="142"/>
      <c r="I37" s="142"/>
    </row>
    <row r="38" spans="1:10">
      <c r="D38" s="142"/>
      <c r="E38" s="142"/>
      <c r="F38" s="142"/>
      <c r="G38" s="142"/>
      <c r="H38" s="142"/>
      <c r="I38" s="142"/>
    </row>
    <row r="39" spans="1:10">
      <c r="D39" s="142"/>
      <c r="E39" s="142"/>
      <c r="F39" s="142"/>
      <c r="G39" s="142"/>
      <c r="H39" s="142"/>
      <c r="I39" s="142"/>
    </row>
    <row r="40" spans="1:10">
      <c r="D40" s="142"/>
      <c r="E40" s="142"/>
      <c r="F40" s="142"/>
      <c r="G40" s="142"/>
      <c r="H40" s="142"/>
      <c r="I40" s="142"/>
    </row>
    <row r="41" spans="1:10">
      <c r="D41" s="142"/>
      <c r="E41" s="142"/>
      <c r="F41" s="142"/>
      <c r="G41" s="142"/>
      <c r="H41" s="142"/>
      <c r="I41" s="142"/>
    </row>
    <row r="42" spans="1:10">
      <c r="D42" s="142"/>
      <c r="E42" s="142"/>
      <c r="F42" s="142"/>
      <c r="G42" s="142"/>
      <c r="H42" s="142"/>
      <c r="I42" s="142"/>
    </row>
    <row r="43" spans="1:10">
      <c r="D43" s="142"/>
      <c r="E43" s="142"/>
      <c r="F43" s="142"/>
      <c r="G43" s="142"/>
      <c r="H43" s="142"/>
      <c r="I43" s="142"/>
    </row>
    <row r="44" spans="1:10">
      <c r="D44" s="142"/>
      <c r="E44" s="142"/>
      <c r="F44" s="142"/>
      <c r="G44" s="142"/>
      <c r="H44" s="142"/>
      <c r="I44" s="142"/>
    </row>
    <row r="45" spans="1:10">
      <c r="D45" s="142"/>
      <c r="E45" s="142"/>
      <c r="F45" s="142"/>
      <c r="G45" s="142"/>
      <c r="H45" s="142"/>
      <c r="I45" s="142"/>
    </row>
    <row r="46" spans="1:10">
      <c r="D46" s="142"/>
      <c r="E46" s="142"/>
      <c r="F46" s="142"/>
      <c r="G46" s="142"/>
      <c r="H46" s="142"/>
      <c r="I46" s="202"/>
    </row>
    <row r="47" spans="1:10">
      <c r="D47" s="142"/>
      <c r="E47" s="142"/>
      <c r="F47" s="142"/>
      <c r="G47" s="142"/>
      <c r="H47" s="142"/>
      <c r="I47" s="142"/>
    </row>
    <row r="48" spans="1:10">
      <c r="D48" s="142"/>
      <c r="E48" s="142"/>
      <c r="F48" s="142"/>
      <c r="G48" s="142"/>
      <c r="H48" s="142"/>
    </row>
    <row r="49" spans="1:9">
      <c r="D49" s="142"/>
      <c r="E49" s="142"/>
      <c r="F49" s="142"/>
      <c r="G49" s="142"/>
      <c r="H49" s="142"/>
      <c r="I49" s="1"/>
    </row>
    <row r="50" spans="1:9">
      <c r="D50" s="142"/>
      <c r="E50" s="142"/>
      <c r="F50" s="142"/>
      <c r="G50" s="142"/>
      <c r="H50" s="142"/>
      <c r="I50" s="1"/>
    </row>
    <row r="51" spans="1:9">
      <c r="D51" s="142"/>
      <c r="E51" s="142"/>
      <c r="F51" s="142"/>
      <c r="G51" s="142"/>
      <c r="H51" s="142"/>
      <c r="I51" s="1"/>
    </row>
    <row r="52" spans="1:9">
      <c r="D52" s="142"/>
      <c r="E52" s="142"/>
      <c r="F52" s="142"/>
      <c r="G52" s="142"/>
      <c r="H52" s="142"/>
      <c r="I52" s="1"/>
    </row>
    <row r="53" spans="1:9">
      <c r="D53" s="142"/>
      <c r="E53" s="142"/>
      <c r="F53" s="142"/>
      <c r="G53" s="142"/>
      <c r="H53" s="142"/>
      <c r="I53" s="1"/>
    </row>
    <row r="54" spans="1:9">
      <c r="D54" s="202"/>
      <c r="E54" s="202"/>
      <c r="F54" s="202"/>
      <c r="G54" s="202"/>
      <c r="H54" s="202"/>
      <c r="I54" s="1"/>
    </row>
    <row r="55" spans="1:9">
      <c r="I55" s="1"/>
    </row>
    <row r="56" spans="1:9">
      <c r="A56" s="9"/>
      <c r="I56" s="1"/>
    </row>
    <row r="57" spans="1:9">
      <c r="A57" s="9"/>
      <c r="I57" s="1"/>
    </row>
    <row r="58" spans="1:9">
      <c r="A58" s="9"/>
      <c r="I58" s="1"/>
    </row>
    <row r="59" spans="1:9">
      <c r="A59" s="9"/>
      <c r="I59" s="1"/>
    </row>
    <row r="60" spans="1:9">
      <c r="A60" s="9"/>
      <c r="I60" s="1"/>
    </row>
    <row r="61" spans="1:9">
      <c r="A61" s="9"/>
    </row>
    <row r="62" spans="1:9">
      <c r="A62" s="9"/>
    </row>
    <row r="63" spans="1:9">
      <c r="A63" s="9"/>
    </row>
    <row r="64" spans="1:9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</sheetData>
  <sheetProtection password="F36B" sheet="1" objects="1" scenarios="1"/>
  <customSheetViews>
    <customSheetView guid="{D1DD5A9F-A8F3-4E06-B04F-F4C33AC44B2D}" showRuler="0" topLeftCell="A28">
      <selection activeCell="C57" sqref="C57"/>
      <pageMargins left="0.78740157499999996" right="0.78740157499999996" top="0.984251969" bottom="0.984251969" header="0.4921259845" footer="0.4921259845"/>
      <pageSetup paperSize="9" orientation="portrait" horizontalDpi="300" verticalDpi="300" r:id="rId1"/>
      <headerFooter alignWithMargins="0"/>
    </customSheetView>
    <customSheetView guid="{E8F20001-D122-4CF9-A9CB-579B33DA105D}" state="hidden" showRuler="0" topLeftCell="A13">
      <selection activeCell="C59" sqref="C59"/>
      <pageMargins left="0.78740157499999996" right="0.78740157499999996" top="0.984251969" bottom="0.984251969" header="0.4921259845" footer="0.4921259845"/>
      <pageSetup paperSize="9" orientation="portrait" horizontalDpi="300" verticalDpi="300" r:id="rId2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3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R81"/>
  <sheetViews>
    <sheetView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5703125" defaultRowHeight="12.75" zeroHeight="1"/>
  <cols>
    <col min="1" max="1" width="7.140625" bestFit="1" customWidth="1"/>
    <col min="2" max="2" width="8" bestFit="1" customWidth="1"/>
    <col min="3" max="3" width="14.140625" bestFit="1" customWidth="1"/>
    <col min="4" max="4" width="12.28515625" bestFit="1" customWidth="1"/>
    <col min="5" max="5" width="4.140625" bestFit="1" customWidth="1"/>
    <col min="6" max="6" width="8.7109375" bestFit="1" customWidth="1"/>
    <col min="7" max="7" width="12.28515625" bestFit="1" customWidth="1"/>
    <col min="8" max="8" width="13.5703125" bestFit="1" customWidth="1"/>
    <col min="9" max="9" width="8.7109375" customWidth="1"/>
    <col min="10" max="10" width="22.7109375" customWidth="1"/>
    <col min="11" max="19" width="3.7109375" customWidth="1"/>
    <col min="20" max="20" width="3.85546875" bestFit="1" customWidth="1"/>
    <col min="21" max="21" width="4.140625" bestFit="1" customWidth="1"/>
    <col min="22" max="29" width="9.7109375" customWidth="1"/>
    <col min="30" max="31" width="7.7109375" customWidth="1"/>
    <col min="32" max="36" width="5.7109375" customWidth="1"/>
  </cols>
  <sheetData>
    <row r="1" spans="1:44" s="367" customFormat="1" ht="24.75" customHeight="1">
      <c r="A1" s="478" t="s">
        <v>292</v>
      </c>
      <c r="B1" s="479" t="s">
        <v>303</v>
      </c>
      <c r="C1" s="479" t="s">
        <v>297</v>
      </c>
      <c r="D1" s="480" t="s">
        <v>298</v>
      </c>
      <c r="E1" s="479" t="s">
        <v>31</v>
      </c>
      <c r="F1" s="479" t="s">
        <v>11</v>
      </c>
      <c r="G1" s="480" t="s">
        <v>299</v>
      </c>
      <c r="H1" s="480" t="s">
        <v>300</v>
      </c>
      <c r="I1" s="481"/>
      <c r="J1" s="479" t="s">
        <v>22</v>
      </c>
      <c r="K1" s="1143" t="s">
        <v>364</v>
      </c>
      <c r="L1" s="1143"/>
      <c r="M1" s="1143"/>
      <c r="N1" s="1143"/>
      <c r="O1" s="1143"/>
      <c r="P1" s="1143"/>
      <c r="Q1" s="1143"/>
      <c r="R1" s="1143"/>
      <c r="S1" s="1143"/>
      <c r="T1" s="482" t="s">
        <v>301</v>
      </c>
      <c r="U1" s="482" t="s">
        <v>302</v>
      </c>
      <c r="V1" s="1142" t="s">
        <v>77</v>
      </c>
      <c r="W1" s="1142"/>
      <c r="X1" s="1142"/>
      <c r="Y1" s="1142"/>
      <c r="Z1" s="1142"/>
      <c r="AA1" s="1142"/>
      <c r="AB1" s="1142"/>
      <c r="AC1" s="1142"/>
      <c r="AD1" s="483"/>
      <c r="AE1" s="483"/>
      <c r="AF1" s="483"/>
      <c r="AG1" s="484"/>
      <c r="AH1" s="483"/>
      <c r="AI1" s="483"/>
      <c r="AJ1" s="483"/>
      <c r="AK1" s="485"/>
      <c r="AL1" s="485"/>
      <c r="AM1" s="485"/>
      <c r="AN1" s="485"/>
      <c r="AO1" s="485"/>
      <c r="AP1" s="485"/>
      <c r="AQ1" s="485"/>
      <c r="AR1" s="485"/>
    </row>
    <row r="2" spans="1:44" ht="13.15" customHeight="1">
      <c r="A2" s="355" t="s">
        <v>80</v>
      </c>
      <c r="B2" s="80">
        <v>6800</v>
      </c>
      <c r="C2" s="80">
        <v>420</v>
      </c>
      <c r="D2" s="80">
        <v>360</v>
      </c>
      <c r="E2" s="80">
        <v>140</v>
      </c>
      <c r="F2" s="352" t="s">
        <v>429</v>
      </c>
      <c r="G2" s="80">
        <v>120</v>
      </c>
      <c r="H2" s="80">
        <v>40</v>
      </c>
      <c r="I2" s="80"/>
      <c r="J2" s="352" t="s">
        <v>435</v>
      </c>
      <c r="K2" s="574">
        <v>0</v>
      </c>
      <c r="L2" s="574">
        <v>5</v>
      </c>
      <c r="M2" s="573">
        <v>10</v>
      </c>
      <c r="N2" s="573">
        <v>15</v>
      </c>
      <c r="O2" s="573">
        <v>20</v>
      </c>
      <c r="P2" s="573">
        <v>25</v>
      </c>
      <c r="Q2" s="573">
        <v>30</v>
      </c>
      <c r="R2" s="573">
        <v>35</v>
      </c>
      <c r="S2" s="573">
        <v>40</v>
      </c>
      <c r="T2" s="71">
        <v>-40</v>
      </c>
      <c r="U2" s="71">
        <v>50</v>
      </c>
      <c r="V2" s="80" t="s">
        <v>263</v>
      </c>
      <c r="W2" s="80" t="s">
        <v>264</v>
      </c>
      <c r="X2" s="80" t="s">
        <v>268</v>
      </c>
      <c r="Y2" s="80" t="s">
        <v>267</v>
      </c>
      <c r="Z2" s="80" t="s">
        <v>266</v>
      </c>
      <c r="AA2" s="80" t="s">
        <v>265</v>
      </c>
      <c r="AB2" s="80" t="s">
        <v>262</v>
      </c>
      <c r="AC2" s="80" t="s">
        <v>74</v>
      </c>
      <c r="AD2" s="92"/>
      <c r="AE2" s="92"/>
      <c r="AF2" s="92"/>
      <c r="AG2" s="96"/>
      <c r="AH2" s="92"/>
      <c r="AI2" s="92"/>
      <c r="AJ2" s="92"/>
      <c r="AK2" s="5"/>
      <c r="AL2" s="5"/>
      <c r="AM2" s="5"/>
      <c r="AN2" s="5"/>
      <c r="AO2" s="5"/>
      <c r="AP2" s="5"/>
      <c r="AQ2" s="5"/>
      <c r="AR2" s="5"/>
    </row>
    <row r="3" spans="1:44">
      <c r="A3" s="12"/>
      <c r="B3" s="80"/>
      <c r="C3" s="80"/>
      <c r="D3" s="80"/>
      <c r="E3" s="80"/>
      <c r="F3" s="90"/>
      <c r="G3" s="80"/>
      <c r="H3" s="80"/>
      <c r="I3" s="80"/>
      <c r="J3" s="13"/>
      <c r="K3" s="13"/>
      <c r="L3" s="92"/>
      <c r="M3" s="92"/>
      <c r="N3" s="92"/>
      <c r="O3" s="92"/>
      <c r="P3" s="92"/>
      <c r="Q3" s="92"/>
      <c r="R3" s="92"/>
      <c r="S3" s="92"/>
      <c r="T3" s="71"/>
      <c r="U3" s="71"/>
      <c r="V3" s="71"/>
      <c r="W3" s="71"/>
      <c r="X3" s="71"/>
      <c r="Y3" s="71"/>
      <c r="Z3" s="71"/>
      <c r="AA3" s="71"/>
      <c r="AB3" s="71"/>
      <c r="AC3" s="13"/>
      <c r="AE3" s="92"/>
      <c r="AF3" s="92"/>
      <c r="AG3" s="96"/>
      <c r="AH3" s="92"/>
      <c r="AI3" s="92"/>
      <c r="AJ3" s="92"/>
      <c r="AK3" s="5"/>
      <c r="AL3" s="5"/>
      <c r="AM3" s="5"/>
      <c r="AN3" s="5"/>
      <c r="AO3" s="5"/>
      <c r="AP3" s="5"/>
      <c r="AQ3" s="5"/>
      <c r="AR3" s="5"/>
    </row>
    <row r="4" spans="1:44">
      <c r="A4" s="12"/>
      <c r="B4" s="71"/>
      <c r="C4" s="71"/>
      <c r="D4" s="71"/>
      <c r="E4" s="71"/>
      <c r="F4" s="13"/>
      <c r="G4" s="71"/>
      <c r="H4" s="71"/>
      <c r="I4" s="71"/>
      <c r="J4" s="13"/>
      <c r="K4" s="13"/>
      <c r="L4" s="71"/>
      <c r="M4" s="71"/>
      <c r="N4" s="71"/>
      <c r="O4" s="71"/>
      <c r="P4" s="71"/>
      <c r="Q4" s="71"/>
      <c r="R4" s="71"/>
      <c r="S4" s="71"/>
      <c r="T4" s="71"/>
      <c r="U4" s="71"/>
      <c r="V4" s="80"/>
      <c r="W4" s="71"/>
      <c r="X4" s="71"/>
      <c r="Y4" s="80"/>
      <c r="Z4" s="80"/>
      <c r="AA4" s="71"/>
      <c r="AB4" s="71"/>
      <c r="AC4" s="13"/>
      <c r="AE4" s="71"/>
      <c r="AF4" s="71"/>
      <c r="AG4" s="71"/>
      <c r="AH4" s="71"/>
      <c r="AI4" s="71"/>
      <c r="AJ4" s="71"/>
      <c r="AK4" s="5"/>
      <c r="AL4" s="5"/>
      <c r="AM4" s="5"/>
      <c r="AN4" s="5"/>
      <c r="AO4" s="5"/>
      <c r="AP4" s="5"/>
      <c r="AQ4" s="5"/>
      <c r="AR4" s="5"/>
    </row>
    <row r="5" spans="1:44">
      <c r="A5" s="12"/>
      <c r="B5" s="71"/>
      <c r="C5" s="71"/>
      <c r="D5" s="71"/>
      <c r="E5" s="71"/>
      <c r="F5" s="13"/>
      <c r="G5" s="71"/>
      <c r="H5" s="71"/>
      <c r="I5" s="71"/>
      <c r="J5" s="13"/>
      <c r="K5" s="13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13"/>
      <c r="AE5" s="71"/>
      <c r="AF5" s="71"/>
      <c r="AG5" s="71"/>
      <c r="AH5" s="71"/>
      <c r="AI5" s="71"/>
      <c r="AJ5" s="71"/>
      <c r="AK5" s="5"/>
      <c r="AL5" s="5"/>
      <c r="AM5" s="5"/>
      <c r="AN5" s="5"/>
      <c r="AO5" s="5"/>
      <c r="AP5" s="5"/>
      <c r="AQ5" s="5"/>
      <c r="AR5" s="5"/>
    </row>
    <row r="6" spans="1:44">
      <c r="A6" s="18"/>
      <c r="B6" s="71"/>
      <c r="C6" s="71"/>
      <c r="D6" s="72"/>
      <c r="E6" s="72"/>
      <c r="F6" s="13"/>
      <c r="G6" s="13"/>
      <c r="H6" s="13"/>
      <c r="I6" s="13"/>
      <c r="J6" s="13"/>
      <c r="K6" s="13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13"/>
      <c r="AB6" s="71"/>
      <c r="AC6" s="13"/>
      <c r="AE6" s="71"/>
      <c r="AF6" s="71"/>
      <c r="AG6" s="71"/>
      <c r="AH6" s="71"/>
      <c r="AI6" s="71"/>
      <c r="AJ6" s="71"/>
      <c r="AK6" s="5"/>
      <c r="AL6" s="5"/>
      <c r="AM6" s="5"/>
      <c r="AN6" s="5"/>
      <c r="AO6" s="5"/>
      <c r="AP6" s="5"/>
      <c r="AQ6" s="5"/>
      <c r="AR6" s="5"/>
    </row>
    <row r="7" spans="1:44"/>
    <row r="8" spans="1:44"/>
    <row r="9" spans="1:44"/>
    <row r="10" spans="1:44"/>
    <row r="11" spans="1:44"/>
    <row r="12" spans="1:44"/>
    <row r="13" spans="1:44"/>
    <row r="14" spans="1:44"/>
    <row r="15" spans="1:44"/>
    <row r="16" spans="1:44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</sheetData>
  <sheetProtection password="F36B" sheet="1" objects="1" scenarios="1"/>
  <customSheetViews>
    <customSheetView guid="{D1DD5A9F-A8F3-4E06-B04F-F4C33AC44B2D}" showPageBreaks="1" fitToPage="1" printArea="1" view="pageBreakPreview" showRuler="0">
      <pane xSplit="1" ySplit="1" topLeftCell="B2" activePane="bottomRight" state="frozen"/>
      <selection pane="bottomRight" activeCell="A2" sqref="A2"/>
      <pageMargins left="0.78740157499999996" right="0.78740157499999996" top="0.984251969" bottom="0.984251969" header="0.4921259845" footer="0.4921259845"/>
      <pageSetup paperSize="9" orientation="landscape" horizontalDpi="300" verticalDpi="300" r:id="rId1"/>
      <headerFooter alignWithMargins="0"/>
    </customSheetView>
    <customSheetView guid="{E8F20001-D122-4CF9-A9CB-579B33DA105D}" showPageBreaks="1" fitToPage="1" printArea="1" view="pageBreakPreview" showRuler="0">
      <pane xSplit="1" ySplit="1" topLeftCell="B2" activePane="bottomRight" state="frozen"/>
      <selection pane="bottomRight" activeCell="A2" sqref="A2"/>
      <pageMargins left="0.78740157499999996" right="0.78740157499999996" top="0.984251969" bottom="0.984251969" header="0.4921259845" footer="0.4921259845"/>
      <pageSetup paperSize="9" orientation="landscape" horizontalDpi="300" verticalDpi="300" r:id="rId2"/>
      <headerFooter alignWithMargins="0"/>
    </customSheetView>
  </customSheetViews>
  <mergeCells count="2">
    <mergeCell ref="V1:AC1"/>
    <mergeCell ref="K1:S1"/>
  </mergeCells>
  <phoneticPr fontId="19" type="noConversion"/>
  <dataValidations count="1">
    <dataValidation type="list" allowBlank="1" showInputMessage="1" showErrorMessage="1" sqref="F2:F6">
      <formula1>Units_Mass</formula1>
    </dataValidation>
  </dataValidations>
  <pageMargins left="0.78740157499999996" right="0.78740157499999996" top="0.984251969" bottom="0.984251969" header="0.4921259845" footer="0.4921259845"/>
  <pageSetup paperSize="9" scale="57" orientation="landscape" horizontalDpi="300" verticalDpi="300" r:id="rId3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Y1500"/>
  <sheetViews>
    <sheetView view="pageBreakPreview" zoomScaleSheetLayoutView="100" workbookViewId="0">
      <pane ySplit="1" topLeftCell="A2" activePane="bottomLeft" state="frozen"/>
      <selection activeCell="T18" sqref="T18"/>
      <selection pane="bottomLeft" activeCell="A2" sqref="A2"/>
    </sheetView>
  </sheetViews>
  <sheetFormatPr baseColWidth="10" defaultColWidth="11.5703125" defaultRowHeight="12.75"/>
  <cols>
    <col min="1" max="1" width="11.7109375" customWidth="1"/>
    <col min="2" max="2" width="35.7109375" customWidth="1"/>
    <col min="3" max="4" width="13.7109375" customWidth="1"/>
    <col min="5" max="7" width="9.7109375" customWidth="1"/>
    <col min="8" max="8" width="10.85546875" customWidth="1"/>
    <col min="9" max="9" width="11.7109375" customWidth="1"/>
    <col min="10" max="10" width="11" customWidth="1"/>
    <col min="11" max="11" width="11.7109375" customWidth="1"/>
    <col min="12" max="24" width="11.5703125" customWidth="1"/>
    <col min="25" max="25" width="11.5703125" hidden="1" customWidth="1"/>
  </cols>
  <sheetData>
    <row r="1" spans="1:25" ht="24.75" customHeight="1">
      <c r="A1" s="399" t="s">
        <v>38</v>
      </c>
      <c r="B1" s="399" t="s">
        <v>39</v>
      </c>
      <c r="C1" s="399" t="s">
        <v>289</v>
      </c>
      <c r="D1" s="399" t="s">
        <v>290</v>
      </c>
      <c r="E1" s="399" t="s">
        <v>291</v>
      </c>
      <c r="F1" s="399" t="s">
        <v>46</v>
      </c>
      <c r="G1" s="399" t="s">
        <v>292</v>
      </c>
      <c r="H1" s="137"/>
      <c r="I1" s="137"/>
    </row>
    <row r="2" spans="1:25">
      <c r="A2" s="90" t="s">
        <v>90</v>
      </c>
      <c r="B2" s="90" t="s">
        <v>542</v>
      </c>
      <c r="C2" s="352" t="s">
        <v>91</v>
      </c>
      <c r="D2" s="352" t="s">
        <v>92</v>
      </c>
      <c r="E2" s="352" t="s">
        <v>519</v>
      </c>
      <c r="F2" s="72"/>
      <c r="G2" s="80" t="s">
        <v>427</v>
      </c>
      <c r="J2" s="72"/>
      <c r="K2" s="72"/>
    </row>
    <row r="3" spans="1:25">
      <c r="A3" s="353" t="s">
        <v>93</v>
      </c>
      <c r="B3" s="353" t="s">
        <v>94</v>
      </c>
      <c r="C3" s="352" t="s">
        <v>95</v>
      </c>
      <c r="D3" s="352" t="s">
        <v>96</v>
      </c>
      <c r="E3" s="352" t="s">
        <v>519</v>
      </c>
      <c r="F3" s="72"/>
      <c r="G3" s="80" t="s">
        <v>427</v>
      </c>
      <c r="Y3" t="s">
        <v>423</v>
      </c>
    </row>
    <row r="4" spans="1:25">
      <c r="A4" s="13" t="s">
        <v>370</v>
      </c>
      <c r="B4" s="83" t="s">
        <v>524</v>
      </c>
      <c r="C4" s="72" t="s">
        <v>371</v>
      </c>
      <c r="D4" s="72" t="s">
        <v>372</v>
      </c>
      <c r="E4" s="352" t="s">
        <v>519</v>
      </c>
      <c r="F4" s="281"/>
      <c r="G4" s="80" t="s">
        <v>427</v>
      </c>
      <c r="Y4" t="s">
        <v>424</v>
      </c>
    </row>
    <row r="5" spans="1:25">
      <c r="A5" s="90" t="s">
        <v>373</v>
      </c>
      <c r="B5" s="90" t="s">
        <v>97</v>
      </c>
      <c r="C5" s="352" t="s">
        <v>98</v>
      </c>
      <c r="D5" s="352" t="s">
        <v>99</v>
      </c>
      <c r="E5" s="352" t="s">
        <v>519</v>
      </c>
      <c r="F5" s="72"/>
      <c r="G5" s="80" t="s">
        <v>427</v>
      </c>
      <c r="Y5" t="s">
        <v>425</v>
      </c>
    </row>
    <row r="6" spans="1:25">
      <c r="A6" s="90" t="s">
        <v>100</v>
      </c>
      <c r="B6" s="90" t="s">
        <v>101</v>
      </c>
      <c r="C6" s="352" t="s">
        <v>102</v>
      </c>
      <c r="D6" s="352" t="s">
        <v>103</v>
      </c>
      <c r="E6" s="352" t="s">
        <v>519</v>
      </c>
      <c r="F6" s="72"/>
      <c r="G6" s="80" t="s">
        <v>423</v>
      </c>
      <c r="Y6" t="s">
        <v>426</v>
      </c>
    </row>
    <row r="7" spans="1:25">
      <c r="A7" s="90" t="s">
        <v>523</v>
      </c>
      <c r="B7" s="90" t="s">
        <v>524</v>
      </c>
      <c r="C7" s="352" t="s">
        <v>525</v>
      </c>
      <c r="D7" s="352" t="s">
        <v>526</v>
      </c>
      <c r="E7" s="352" t="s">
        <v>519</v>
      </c>
      <c r="F7" s="72"/>
      <c r="G7" s="80" t="s">
        <v>427</v>
      </c>
      <c r="Y7" t="s">
        <v>427</v>
      </c>
    </row>
    <row r="8" spans="1:25">
      <c r="A8" s="13" t="s">
        <v>374</v>
      </c>
      <c r="B8" s="90" t="s">
        <v>524</v>
      </c>
      <c r="C8" s="72" t="s">
        <v>375</v>
      </c>
      <c r="D8" s="72" t="s">
        <v>376</v>
      </c>
      <c r="E8" s="352" t="s">
        <v>519</v>
      </c>
      <c r="F8" s="280"/>
      <c r="G8" s="80" t="s">
        <v>427</v>
      </c>
    </row>
    <row r="9" spans="1:25">
      <c r="A9" s="90" t="s">
        <v>105</v>
      </c>
      <c r="B9" s="90" t="s">
        <v>527</v>
      </c>
      <c r="C9" s="352" t="s">
        <v>106</v>
      </c>
      <c r="D9" s="352" t="s">
        <v>107</v>
      </c>
      <c r="E9" s="352" t="s">
        <v>519</v>
      </c>
      <c r="F9" s="72"/>
      <c r="G9" s="80" t="s">
        <v>427</v>
      </c>
    </row>
    <row r="10" spans="1:25">
      <c r="A10" s="13" t="s">
        <v>436</v>
      </c>
      <c r="B10" s="13" t="s">
        <v>437</v>
      </c>
      <c r="C10" s="72" t="s">
        <v>438</v>
      </c>
      <c r="D10" s="72" t="s">
        <v>439</v>
      </c>
      <c r="E10" s="352" t="s">
        <v>519</v>
      </c>
      <c r="F10" s="72"/>
      <c r="G10" s="80" t="s">
        <v>427</v>
      </c>
    </row>
    <row r="11" spans="1:25">
      <c r="A11" s="90" t="s">
        <v>517</v>
      </c>
      <c r="B11" s="90" t="s">
        <v>518</v>
      </c>
      <c r="C11" s="352" t="s">
        <v>110</v>
      </c>
      <c r="D11" s="352" t="s">
        <v>387</v>
      </c>
      <c r="E11" s="352" t="s">
        <v>519</v>
      </c>
      <c r="F11" s="72"/>
      <c r="G11" s="80" t="s">
        <v>424</v>
      </c>
    </row>
    <row r="12" spans="1:25">
      <c r="A12" s="13" t="s">
        <v>498</v>
      </c>
      <c r="B12" s="13" t="s">
        <v>527</v>
      </c>
      <c r="C12" s="352" t="s">
        <v>675</v>
      </c>
      <c r="D12" s="352" t="s">
        <v>499</v>
      </c>
      <c r="E12" s="352" t="s">
        <v>519</v>
      </c>
      <c r="F12" s="72"/>
      <c r="G12" s="80" t="s">
        <v>427</v>
      </c>
    </row>
    <row r="13" spans="1:25">
      <c r="A13" s="13" t="s">
        <v>528</v>
      </c>
      <c r="B13" s="90" t="s">
        <v>104</v>
      </c>
      <c r="C13" s="352" t="s">
        <v>529</v>
      </c>
      <c r="D13" s="352" t="s">
        <v>530</v>
      </c>
      <c r="E13" s="352" t="s">
        <v>519</v>
      </c>
      <c r="F13" s="72"/>
      <c r="G13" s="80" t="s">
        <v>426</v>
      </c>
    </row>
    <row r="14" spans="1:25">
      <c r="A14" s="13" t="s">
        <v>377</v>
      </c>
      <c r="B14" s="90" t="s">
        <v>104</v>
      </c>
      <c r="C14" s="352" t="s">
        <v>379</v>
      </c>
      <c r="D14" s="352" t="s">
        <v>385</v>
      </c>
      <c r="E14" s="352" t="s">
        <v>519</v>
      </c>
      <c r="F14" s="72"/>
      <c r="G14" s="80" t="s">
        <v>426</v>
      </c>
    </row>
    <row r="15" spans="1:25">
      <c r="A15" s="13" t="s">
        <v>378</v>
      </c>
      <c r="B15" s="90" t="s">
        <v>104</v>
      </c>
      <c r="C15" s="352" t="s">
        <v>252</v>
      </c>
      <c r="D15" s="352" t="s">
        <v>531</v>
      </c>
      <c r="E15" s="352" t="s">
        <v>519</v>
      </c>
      <c r="F15" s="72"/>
      <c r="G15" s="80" t="s">
        <v>426</v>
      </c>
    </row>
    <row r="16" spans="1:25">
      <c r="A16" s="13" t="s">
        <v>381</v>
      </c>
      <c r="B16" s="90" t="s">
        <v>104</v>
      </c>
      <c r="C16" s="352" t="s">
        <v>532</v>
      </c>
      <c r="D16" s="352" t="s">
        <v>533</v>
      </c>
      <c r="E16" s="352" t="s">
        <v>519</v>
      </c>
      <c r="F16" s="72"/>
      <c r="G16" s="80" t="s">
        <v>426</v>
      </c>
    </row>
    <row r="17" spans="1:7">
      <c r="A17" s="13" t="s">
        <v>383</v>
      </c>
      <c r="B17" s="90" t="s">
        <v>104</v>
      </c>
      <c r="C17" s="352" t="s">
        <v>379</v>
      </c>
      <c r="D17" s="352" t="s">
        <v>380</v>
      </c>
      <c r="E17" s="352" t="s">
        <v>519</v>
      </c>
      <c r="F17" s="72"/>
      <c r="G17" s="80" t="s">
        <v>426</v>
      </c>
    </row>
    <row r="18" spans="1:7">
      <c r="A18" s="13" t="s">
        <v>534</v>
      </c>
      <c r="B18" s="90" t="s">
        <v>104</v>
      </c>
      <c r="C18" s="352" t="s">
        <v>218</v>
      </c>
      <c r="D18" s="352" t="s">
        <v>537</v>
      </c>
      <c r="E18" s="352" t="s">
        <v>519</v>
      </c>
      <c r="F18" s="72"/>
      <c r="G18" s="80" t="s">
        <v>426</v>
      </c>
    </row>
    <row r="19" spans="1:7">
      <c r="A19" s="13" t="s">
        <v>535</v>
      </c>
      <c r="B19" s="90" t="s">
        <v>104</v>
      </c>
      <c r="C19" s="352" t="s">
        <v>536</v>
      </c>
      <c r="D19" s="352" t="s">
        <v>382</v>
      </c>
      <c r="E19" s="352" t="s">
        <v>519</v>
      </c>
      <c r="F19" s="72"/>
      <c r="G19" s="80" t="s">
        <v>426</v>
      </c>
    </row>
    <row r="20" spans="1:7">
      <c r="A20" s="13" t="s">
        <v>538</v>
      </c>
      <c r="B20" s="90" t="s">
        <v>104</v>
      </c>
      <c r="C20" s="352" t="s">
        <v>540</v>
      </c>
      <c r="D20" s="352" t="s">
        <v>555</v>
      </c>
      <c r="E20" s="352" t="s">
        <v>519</v>
      </c>
      <c r="F20" s="72"/>
      <c r="G20" s="80" t="s">
        <v>426</v>
      </c>
    </row>
    <row r="21" spans="1:7">
      <c r="A21" s="13" t="s">
        <v>539</v>
      </c>
      <c r="B21" s="90" t="s">
        <v>104</v>
      </c>
      <c r="C21" s="352" t="s">
        <v>556</v>
      </c>
      <c r="D21" s="352" t="s">
        <v>382</v>
      </c>
      <c r="E21" s="352" t="s">
        <v>519</v>
      </c>
      <c r="F21" s="72"/>
      <c r="G21" s="80" t="s">
        <v>426</v>
      </c>
    </row>
    <row r="22" spans="1:7">
      <c r="A22" s="347" t="s">
        <v>541</v>
      </c>
      <c r="B22" s="90" t="s">
        <v>104</v>
      </c>
      <c r="C22" s="352" t="s">
        <v>384</v>
      </c>
      <c r="D22" s="352" t="s">
        <v>385</v>
      </c>
      <c r="E22" s="352" t="s">
        <v>519</v>
      </c>
      <c r="F22" s="72"/>
      <c r="G22" s="80" t="s">
        <v>426</v>
      </c>
    </row>
    <row r="23" spans="1:7">
      <c r="A23" s="13" t="s">
        <v>389</v>
      </c>
      <c r="B23" s="90" t="s">
        <v>104</v>
      </c>
      <c r="C23" s="352" t="s">
        <v>543</v>
      </c>
      <c r="D23" s="352" t="s">
        <v>380</v>
      </c>
      <c r="E23" s="352" t="s">
        <v>519</v>
      </c>
      <c r="F23" s="280"/>
      <c r="G23" s="80" t="s">
        <v>426</v>
      </c>
    </row>
    <row r="24" spans="1:7">
      <c r="A24" s="13" t="s">
        <v>390</v>
      </c>
      <c r="B24" s="90" t="s">
        <v>104</v>
      </c>
      <c r="C24" s="352" t="s">
        <v>544</v>
      </c>
      <c r="D24" s="352" t="s">
        <v>546</v>
      </c>
      <c r="E24" s="352" t="s">
        <v>519</v>
      </c>
      <c r="F24" s="13"/>
      <c r="G24" s="80" t="s">
        <v>426</v>
      </c>
    </row>
    <row r="25" spans="1:7">
      <c r="A25" s="13" t="s">
        <v>391</v>
      </c>
      <c r="B25" s="90" t="s">
        <v>104</v>
      </c>
      <c r="C25" s="352" t="s">
        <v>545</v>
      </c>
      <c r="D25" s="352" t="s">
        <v>382</v>
      </c>
      <c r="E25" s="352" t="s">
        <v>519</v>
      </c>
      <c r="F25" s="72"/>
      <c r="G25" s="80" t="s">
        <v>426</v>
      </c>
    </row>
    <row r="26" spans="1:7">
      <c r="A26" s="13" t="s">
        <v>392</v>
      </c>
      <c r="B26" s="90" t="s">
        <v>104</v>
      </c>
      <c r="C26" s="352" t="s">
        <v>547</v>
      </c>
      <c r="D26" s="352" t="s">
        <v>382</v>
      </c>
      <c r="E26" s="352" t="s">
        <v>519</v>
      </c>
      <c r="F26" s="72"/>
      <c r="G26" s="80" t="s">
        <v>426</v>
      </c>
    </row>
    <row r="27" spans="1:7">
      <c r="A27" s="13" t="s">
        <v>548</v>
      </c>
      <c r="B27" s="90" t="s">
        <v>104</v>
      </c>
      <c r="C27" s="352" t="s">
        <v>551</v>
      </c>
      <c r="D27" s="352" t="s">
        <v>388</v>
      </c>
      <c r="E27" s="352" t="s">
        <v>519</v>
      </c>
      <c r="F27" s="280"/>
      <c r="G27" s="80" t="s">
        <v>426</v>
      </c>
    </row>
    <row r="28" spans="1:7">
      <c r="A28" s="13" t="s">
        <v>549</v>
      </c>
      <c r="B28" s="90" t="s">
        <v>104</v>
      </c>
      <c r="C28" s="352" t="s">
        <v>552</v>
      </c>
      <c r="D28" s="352" t="s">
        <v>554</v>
      </c>
      <c r="E28" s="352" t="s">
        <v>519</v>
      </c>
      <c r="F28" s="280"/>
      <c r="G28" s="80" t="s">
        <v>426</v>
      </c>
    </row>
    <row r="29" spans="1:7">
      <c r="A29" s="13" t="s">
        <v>550</v>
      </c>
      <c r="B29" s="90" t="s">
        <v>104</v>
      </c>
      <c r="C29" s="352" t="s">
        <v>553</v>
      </c>
      <c r="D29" s="352" t="s">
        <v>554</v>
      </c>
      <c r="E29" s="352" t="s">
        <v>519</v>
      </c>
      <c r="F29" s="280"/>
      <c r="G29" s="80" t="s">
        <v>426</v>
      </c>
    </row>
    <row r="30" spans="1:7">
      <c r="A30" s="13" t="s">
        <v>557</v>
      </c>
      <c r="B30" s="90" t="s">
        <v>104</v>
      </c>
      <c r="C30" s="352" t="s">
        <v>570</v>
      </c>
      <c r="D30" s="352" t="s">
        <v>554</v>
      </c>
      <c r="E30" s="352" t="s">
        <v>519</v>
      </c>
      <c r="F30" s="280"/>
      <c r="G30" s="80" t="s">
        <v>426</v>
      </c>
    </row>
    <row r="31" spans="1:7">
      <c r="A31" s="13" t="s">
        <v>558</v>
      </c>
      <c r="B31" s="90" t="s">
        <v>104</v>
      </c>
      <c r="C31" s="352" t="s">
        <v>571</v>
      </c>
      <c r="D31" s="352" t="s">
        <v>572</v>
      </c>
      <c r="E31" s="352" t="s">
        <v>519</v>
      </c>
      <c r="F31" s="280"/>
      <c r="G31" s="80" t="s">
        <v>426</v>
      </c>
    </row>
    <row r="32" spans="1:7">
      <c r="A32" s="13" t="s">
        <v>559</v>
      </c>
      <c r="B32" s="90" t="s">
        <v>104</v>
      </c>
      <c r="C32" s="352" t="s">
        <v>571</v>
      </c>
      <c r="D32" s="352" t="s">
        <v>387</v>
      </c>
      <c r="E32" s="352" t="s">
        <v>519</v>
      </c>
      <c r="F32" s="281"/>
      <c r="G32" s="80" t="s">
        <v>426</v>
      </c>
    </row>
    <row r="33" spans="1:7">
      <c r="A33" s="13" t="s">
        <v>560</v>
      </c>
      <c r="B33" s="90" t="s">
        <v>104</v>
      </c>
      <c r="C33" s="352" t="s">
        <v>573</v>
      </c>
      <c r="D33" s="352" t="s">
        <v>574</v>
      </c>
      <c r="E33" s="352" t="s">
        <v>519</v>
      </c>
      <c r="F33" s="72"/>
      <c r="G33" s="80" t="s">
        <v>426</v>
      </c>
    </row>
    <row r="34" spans="1:7">
      <c r="A34" s="13" t="s">
        <v>561</v>
      </c>
      <c r="B34" s="90" t="s">
        <v>104</v>
      </c>
      <c r="C34" s="352" t="s">
        <v>571</v>
      </c>
      <c r="D34" s="352" t="s">
        <v>575</v>
      </c>
      <c r="E34" s="352" t="s">
        <v>519</v>
      </c>
      <c r="F34" s="281"/>
      <c r="G34" s="80" t="s">
        <v>426</v>
      </c>
    </row>
    <row r="35" spans="1:7">
      <c r="A35" s="13" t="s">
        <v>562</v>
      </c>
      <c r="B35" s="90" t="s">
        <v>104</v>
      </c>
      <c r="C35" s="352" t="s">
        <v>576</v>
      </c>
      <c r="D35" s="352" t="s">
        <v>372</v>
      </c>
      <c r="E35" s="352" t="s">
        <v>519</v>
      </c>
      <c r="F35" s="280"/>
      <c r="G35" s="80" t="s">
        <v>426</v>
      </c>
    </row>
    <row r="36" spans="1:7">
      <c r="A36" s="13" t="s">
        <v>563</v>
      </c>
      <c r="B36" s="90" t="s">
        <v>104</v>
      </c>
      <c r="C36" s="352" t="s">
        <v>570</v>
      </c>
      <c r="D36" s="352" t="s">
        <v>577</v>
      </c>
      <c r="E36" s="352" t="s">
        <v>519</v>
      </c>
      <c r="F36" s="72"/>
      <c r="G36" s="80" t="s">
        <v>426</v>
      </c>
    </row>
    <row r="37" spans="1:7">
      <c r="A37" s="13" t="s">
        <v>564</v>
      </c>
      <c r="B37" s="90" t="s">
        <v>104</v>
      </c>
      <c r="C37" s="352" t="s">
        <v>578</v>
      </c>
      <c r="D37" s="352" t="s">
        <v>574</v>
      </c>
      <c r="E37" s="352" t="s">
        <v>519</v>
      </c>
      <c r="F37" s="72"/>
      <c r="G37" s="80" t="s">
        <v>426</v>
      </c>
    </row>
    <row r="38" spans="1:7">
      <c r="A38" s="13" t="s">
        <v>565</v>
      </c>
      <c r="B38" s="90" t="s">
        <v>104</v>
      </c>
      <c r="C38" s="352" t="s">
        <v>553</v>
      </c>
      <c r="D38" s="352" t="s">
        <v>577</v>
      </c>
      <c r="E38" s="352" t="s">
        <v>519</v>
      </c>
      <c r="F38" s="13"/>
      <c r="G38" s="80" t="s">
        <v>426</v>
      </c>
    </row>
    <row r="39" spans="1:7">
      <c r="A39" s="13" t="s">
        <v>566</v>
      </c>
      <c r="B39" s="90" t="s">
        <v>104</v>
      </c>
      <c r="C39" s="352" t="s">
        <v>579</v>
      </c>
      <c r="D39" s="352" t="s">
        <v>574</v>
      </c>
      <c r="E39" s="352" t="s">
        <v>519</v>
      </c>
      <c r="F39" s="280"/>
      <c r="G39" s="80" t="s">
        <v>426</v>
      </c>
    </row>
    <row r="40" spans="1:7">
      <c r="A40" s="13" t="s">
        <v>567</v>
      </c>
      <c r="B40" s="90" t="s">
        <v>104</v>
      </c>
      <c r="C40" s="352" t="s">
        <v>580</v>
      </c>
      <c r="D40" s="352" t="s">
        <v>577</v>
      </c>
      <c r="E40" s="352" t="s">
        <v>519</v>
      </c>
      <c r="F40" s="280"/>
      <c r="G40" s="80" t="s">
        <v>426</v>
      </c>
    </row>
    <row r="41" spans="1:7">
      <c r="A41" s="13" t="s">
        <v>568</v>
      </c>
      <c r="B41" s="90" t="s">
        <v>104</v>
      </c>
      <c r="C41" s="352" t="s">
        <v>581</v>
      </c>
      <c r="D41" s="352" t="s">
        <v>582</v>
      </c>
      <c r="E41" s="352" t="s">
        <v>519</v>
      </c>
      <c r="F41" s="281"/>
      <c r="G41" s="80" t="s">
        <v>426</v>
      </c>
    </row>
    <row r="42" spans="1:7">
      <c r="A42" s="13" t="s">
        <v>569</v>
      </c>
      <c r="B42" s="90" t="s">
        <v>104</v>
      </c>
      <c r="C42" s="352" t="s">
        <v>583</v>
      </c>
      <c r="D42" s="352" t="s">
        <v>380</v>
      </c>
      <c r="E42" s="352" t="s">
        <v>519</v>
      </c>
      <c r="F42" s="139"/>
      <c r="G42" s="80" t="s">
        <v>426</v>
      </c>
    </row>
    <row r="43" spans="1:7">
      <c r="A43" s="90" t="s">
        <v>584</v>
      </c>
      <c r="B43" s="90" t="s">
        <v>104</v>
      </c>
      <c r="C43" s="352" t="s">
        <v>610</v>
      </c>
      <c r="D43" s="352" t="s">
        <v>611</v>
      </c>
      <c r="E43" s="352" t="s">
        <v>519</v>
      </c>
      <c r="F43" s="72"/>
      <c r="G43" s="80" t="s">
        <v>426</v>
      </c>
    </row>
    <row r="44" spans="1:7">
      <c r="A44" s="13" t="s">
        <v>585</v>
      </c>
      <c r="B44" s="90" t="s">
        <v>104</v>
      </c>
      <c r="C44" s="352" t="s">
        <v>144</v>
      </c>
      <c r="D44" s="352" t="s">
        <v>612</v>
      </c>
      <c r="E44" s="352" t="s">
        <v>519</v>
      </c>
      <c r="F44" s="72"/>
      <c r="G44" s="80" t="s">
        <v>426</v>
      </c>
    </row>
    <row r="45" spans="1:7">
      <c r="A45" s="13" t="s">
        <v>586</v>
      </c>
      <c r="B45" s="90" t="s">
        <v>104</v>
      </c>
      <c r="C45" s="352" t="s">
        <v>613</v>
      </c>
      <c r="D45" s="352" t="s">
        <v>614</v>
      </c>
      <c r="E45" s="72" t="s">
        <v>519</v>
      </c>
      <c r="F45" s="72"/>
      <c r="G45" s="80" t="s">
        <v>426</v>
      </c>
    </row>
    <row r="46" spans="1:7">
      <c r="A46" s="13" t="s">
        <v>587</v>
      </c>
      <c r="B46" s="90" t="s">
        <v>104</v>
      </c>
      <c r="C46" s="352" t="s">
        <v>615</v>
      </c>
      <c r="D46" s="352" t="s">
        <v>616</v>
      </c>
      <c r="E46" s="72" t="s">
        <v>519</v>
      </c>
      <c r="F46" s="72"/>
      <c r="G46" s="80" t="s">
        <v>426</v>
      </c>
    </row>
    <row r="47" spans="1:7">
      <c r="A47" s="13" t="s">
        <v>588</v>
      </c>
      <c r="B47" s="90" t="s">
        <v>104</v>
      </c>
      <c r="C47" s="352" t="s">
        <v>617</v>
      </c>
      <c r="D47" s="352" t="s">
        <v>618</v>
      </c>
      <c r="E47" s="72" t="s">
        <v>519</v>
      </c>
      <c r="F47" s="72"/>
      <c r="G47" s="80" t="s">
        <v>426</v>
      </c>
    </row>
    <row r="48" spans="1:7">
      <c r="A48" s="13" t="s">
        <v>589</v>
      </c>
      <c r="B48" s="90" t="s">
        <v>104</v>
      </c>
      <c r="C48" s="352" t="s">
        <v>619</v>
      </c>
      <c r="D48" s="352" t="s">
        <v>620</v>
      </c>
      <c r="E48" s="72" t="s">
        <v>519</v>
      </c>
      <c r="F48" s="72"/>
      <c r="G48" s="80" t="s">
        <v>426</v>
      </c>
    </row>
    <row r="49" spans="1:7">
      <c r="A49" s="13" t="s">
        <v>590</v>
      </c>
      <c r="B49" s="90" t="s">
        <v>104</v>
      </c>
      <c r="C49" s="352" t="s">
        <v>621</v>
      </c>
      <c r="D49" s="352" t="s">
        <v>622</v>
      </c>
      <c r="E49" s="72" t="s">
        <v>519</v>
      </c>
      <c r="F49" s="72"/>
      <c r="G49" s="80" t="s">
        <v>426</v>
      </c>
    </row>
    <row r="50" spans="1:7">
      <c r="A50" s="13" t="s">
        <v>591</v>
      </c>
      <c r="B50" s="90" t="s">
        <v>104</v>
      </c>
      <c r="C50" s="352" t="s">
        <v>623</v>
      </c>
      <c r="D50" s="352" t="s">
        <v>624</v>
      </c>
      <c r="E50" s="72" t="s">
        <v>519</v>
      </c>
      <c r="F50" s="72"/>
      <c r="G50" s="80" t="s">
        <v>426</v>
      </c>
    </row>
    <row r="51" spans="1:7">
      <c r="A51" s="13" t="s">
        <v>592</v>
      </c>
      <c r="B51" s="90" t="s">
        <v>104</v>
      </c>
      <c r="C51" s="352" t="s">
        <v>625</v>
      </c>
      <c r="D51" s="352" t="s">
        <v>626</v>
      </c>
      <c r="E51" s="72" t="s">
        <v>519</v>
      </c>
      <c r="F51" s="72"/>
      <c r="G51" s="80" t="s">
        <v>426</v>
      </c>
    </row>
    <row r="52" spans="1:7">
      <c r="A52" s="13" t="s">
        <v>593</v>
      </c>
      <c r="B52" s="90" t="s">
        <v>104</v>
      </c>
      <c r="C52" s="352" t="s">
        <v>627</v>
      </c>
      <c r="D52" s="352" t="s">
        <v>628</v>
      </c>
      <c r="E52" s="72" t="s">
        <v>519</v>
      </c>
      <c r="F52" s="72"/>
      <c r="G52" s="80" t="s">
        <v>426</v>
      </c>
    </row>
    <row r="53" spans="1:7">
      <c r="A53" s="13" t="s">
        <v>594</v>
      </c>
      <c r="B53" s="90" t="s">
        <v>104</v>
      </c>
      <c r="C53" s="352" t="s">
        <v>629</v>
      </c>
      <c r="D53" s="352" t="s">
        <v>630</v>
      </c>
      <c r="E53" s="72" t="s">
        <v>519</v>
      </c>
      <c r="F53" s="72"/>
      <c r="G53" s="80" t="s">
        <v>426</v>
      </c>
    </row>
    <row r="54" spans="1:7">
      <c r="A54" s="13" t="s">
        <v>595</v>
      </c>
      <c r="B54" s="90" t="s">
        <v>104</v>
      </c>
      <c r="C54" s="352" t="s">
        <v>522</v>
      </c>
      <c r="D54" s="352" t="s">
        <v>631</v>
      </c>
      <c r="E54" s="72" t="s">
        <v>519</v>
      </c>
      <c r="F54" s="72"/>
      <c r="G54" s="80" t="s">
        <v>426</v>
      </c>
    </row>
    <row r="55" spans="1:7">
      <c r="A55" s="13" t="s">
        <v>596</v>
      </c>
      <c r="B55" s="90" t="s">
        <v>104</v>
      </c>
      <c r="C55" s="352" t="s">
        <v>632</v>
      </c>
      <c r="D55" s="352" t="s">
        <v>633</v>
      </c>
      <c r="E55" s="72" t="s">
        <v>519</v>
      </c>
      <c r="F55" s="72"/>
      <c r="G55" s="80" t="s">
        <v>426</v>
      </c>
    </row>
    <row r="56" spans="1:7">
      <c r="A56" s="13" t="s">
        <v>597</v>
      </c>
      <c r="B56" s="90" t="s">
        <v>104</v>
      </c>
      <c r="C56" s="352" t="s">
        <v>634</v>
      </c>
      <c r="D56" s="352" t="s">
        <v>635</v>
      </c>
      <c r="E56" s="72" t="s">
        <v>519</v>
      </c>
      <c r="F56" s="72"/>
      <c r="G56" s="80" t="s">
        <v>426</v>
      </c>
    </row>
    <row r="57" spans="1:7">
      <c r="A57" s="13" t="s">
        <v>598</v>
      </c>
      <c r="B57" s="90" t="s">
        <v>104</v>
      </c>
      <c r="C57" s="352" t="s">
        <v>393</v>
      </c>
      <c r="D57" s="352" t="s">
        <v>380</v>
      </c>
      <c r="E57" s="72" t="s">
        <v>519</v>
      </c>
      <c r="F57" s="72"/>
      <c r="G57" s="80" t="s">
        <v>426</v>
      </c>
    </row>
    <row r="58" spans="1:7">
      <c r="A58" s="13" t="s">
        <v>599</v>
      </c>
      <c r="B58" s="90" t="s">
        <v>104</v>
      </c>
      <c r="C58" s="352" t="s">
        <v>636</v>
      </c>
      <c r="D58" s="352" t="s">
        <v>380</v>
      </c>
      <c r="E58" s="72" t="s">
        <v>519</v>
      </c>
      <c r="F58" s="72"/>
      <c r="G58" s="80" t="s">
        <v>426</v>
      </c>
    </row>
    <row r="59" spans="1:7">
      <c r="A59" s="13" t="s">
        <v>600</v>
      </c>
      <c r="B59" s="13" t="s">
        <v>104</v>
      </c>
      <c r="C59" s="352" t="s">
        <v>637</v>
      </c>
      <c r="D59" s="352" t="s">
        <v>638</v>
      </c>
      <c r="E59" s="72" t="s">
        <v>519</v>
      </c>
      <c r="F59" s="72"/>
      <c r="G59" s="80" t="s">
        <v>426</v>
      </c>
    </row>
    <row r="60" spans="1:7">
      <c r="A60" s="13" t="s">
        <v>601</v>
      </c>
      <c r="B60" s="90" t="s">
        <v>104</v>
      </c>
      <c r="C60" s="352" t="s">
        <v>639</v>
      </c>
      <c r="D60" s="352" t="s">
        <v>640</v>
      </c>
      <c r="E60" s="72" t="s">
        <v>519</v>
      </c>
      <c r="F60" s="72"/>
      <c r="G60" s="80" t="s">
        <v>426</v>
      </c>
    </row>
    <row r="61" spans="1:7">
      <c r="A61" s="13" t="s">
        <v>602</v>
      </c>
      <c r="B61" s="90" t="s">
        <v>104</v>
      </c>
      <c r="C61" s="352" t="s">
        <v>615</v>
      </c>
      <c r="D61" s="352" t="s">
        <v>148</v>
      </c>
      <c r="E61" s="72" t="s">
        <v>519</v>
      </c>
      <c r="F61" s="72"/>
      <c r="G61" s="80" t="s">
        <v>426</v>
      </c>
    </row>
    <row r="62" spans="1:7">
      <c r="A62" s="13" t="s">
        <v>603</v>
      </c>
      <c r="B62" s="90" t="s">
        <v>104</v>
      </c>
      <c r="C62" s="352" t="s">
        <v>641</v>
      </c>
      <c r="D62" s="352" t="s">
        <v>642</v>
      </c>
      <c r="E62" s="72" t="s">
        <v>519</v>
      </c>
      <c r="F62" s="72"/>
      <c r="G62" s="80" t="s">
        <v>426</v>
      </c>
    </row>
    <row r="63" spans="1:7">
      <c r="A63" s="13" t="s">
        <v>604</v>
      </c>
      <c r="B63" s="90" t="s">
        <v>104</v>
      </c>
      <c r="C63" s="352" t="s">
        <v>643</v>
      </c>
      <c r="D63" s="352" t="s">
        <v>644</v>
      </c>
      <c r="E63" s="72" t="s">
        <v>519</v>
      </c>
      <c r="F63" s="72"/>
      <c r="G63" s="80" t="s">
        <v>426</v>
      </c>
    </row>
    <row r="64" spans="1:7">
      <c r="A64" s="13" t="s">
        <v>605</v>
      </c>
      <c r="B64" s="90" t="s">
        <v>104</v>
      </c>
      <c r="C64" s="352" t="s">
        <v>645</v>
      </c>
      <c r="D64" s="352" t="s">
        <v>646</v>
      </c>
      <c r="E64" s="72" t="s">
        <v>519</v>
      </c>
      <c r="F64" s="72"/>
      <c r="G64" s="80" t="s">
        <v>426</v>
      </c>
    </row>
    <row r="65" spans="1:7">
      <c r="A65" s="13" t="s">
        <v>606</v>
      </c>
      <c r="B65" s="90" t="s">
        <v>104</v>
      </c>
      <c r="C65" s="352" t="s">
        <v>647</v>
      </c>
      <c r="D65" s="352" t="s">
        <v>116</v>
      </c>
      <c r="E65" s="72" t="s">
        <v>519</v>
      </c>
      <c r="F65" s="72"/>
      <c r="G65" s="80" t="s">
        <v>426</v>
      </c>
    </row>
    <row r="66" spans="1:7">
      <c r="A66" s="13" t="s">
        <v>607</v>
      </c>
      <c r="B66" s="90" t="s">
        <v>104</v>
      </c>
      <c r="C66" s="352" t="s">
        <v>552</v>
      </c>
      <c r="D66" s="352" t="s">
        <v>387</v>
      </c>
      <c r="E66" s="72" t="s">
        <v>519</v>
      </c>
      <c r="F66" s="72"/>
      <c r="G66" s="80" t="s">
        <v>426</v>
      </c>
    </row>
    <row r="67" spans="1:7">
      <c r="A67" s="13" t="s">
        <v>608</v>
      </c>
      <c r="B67" s="90" t="s">
        <v>104</v>
      </c>
      <c r="C67" s="352" t="s">
        <v>553</v>
      </c>
      <c r="D67" s="352" t="s">
        <v>387</v>
      </c>
      <c r="E67" s="72" t="s">
        <v>519</v>
      </c>
      <c r="F67" s="72"/>
      <c r="G67" s="80" t="s">
        <v>426</v>
      </c>
    </row>
    <row r="68" spans="1:7">
      <c r="A68" s="13" t="s">
        <v>609</v>
      </c>
      <c r="B68" s="90" t="s">
        <v>104</v>
      </c>
      <c r="C68" s="352" t="s">
        <v>570</v>
      </c>
      <c r="D68" s="352" t="s">
        <v>387</v>
      </c>
      <c r="E68" s="72" t="s">
        <v>519</v>
      </c>
      <c r="F68" s="72"/>
      <c r="G68" s="80" t="s">
        <v>426</v>
      </c>
    </row>
    <row r="69" spans="1:7">
      <c r="A69" s="82" t="s">
        <v>396</v>
      </c>
      <c r="B69" s="90" t="s">
        <v>524</v>
      </c>
      <c r="C69" s="352" t="s">
        <v>648</v>
      </c>
      <c r="D69" s="352" t="s">
        <v>649</v>
      </c>
      <c r="E69" s="352" t="s">
        <v>519</v>
      </c>
      <c r="F69" s="280"/>
      <c r="G69" s="80" t="s">
        <v>427</v>
      </c>
    </row>
    <row r="70" spans="1:7">
      <c r="A70" s="13" t="s">
        <v>500</v>
      </c>
      <c r="B70" s="13" t="s">
        <v>527</v>
      </c>
      <c r="C70" s="352" t="s">
        <v>501</v>
      </c>
      <c r="D70" s="352" t="s">
        <v>502</v>
      </c>
      <c r="E70" s="352" t="s">
        <v>519</v>
      </c>
      <c r="F70" s="72"/>
      <c r="G70" s="80" t="s">
        <v>427</v>
      </c>
    </row>
    <row r="71" spans="1:7">
      <c r="A71" s="90" t="s">
        <v>108</v>
      </c>
      <c r="B71" s="90" t="s">
        <v>109</v>
      </c>
      <c r="C71" s="352" t="s">
        <v>110</v>
      </c>
      <c r="D71" s="352" t="s">
        <v>111</v>
      </c>
      <c r="E71" s="352" t="s">
        <v>519</v>
      </c>
      <c r="F71" s="72"/>
      <c r="G71" s="80" t="s">
        <v>425</v>
      </c>
    </row>
    <row r="72" spans="1:7">
      <c r="A72" s="90" t="s">
        <v>112</v>
      </c>
      <c r="B72" s="90" t="s">
        <v>113</v>
      </c>
      <c r="C72" s="352" t="s">
        <v>683</v>
      </c>
      <c r="D72" s="352" t="s">
        <v>114</v>
      </c>
      <c r="E72" s="352" t="s">
        <v>519</v>
      </c>
      <c r="F72" s="72"/>
      <c r="G72" s="80" t="s">
        <v>425</v>
      </c>
    </row>
    <row r="73" spans="1:7">
      <c r="A73" s="90" t="s">
        <v>115</v>
      </c>
      <c r="B73" s="90" t="s">
        <v>104</v>
      </c>
      <c r="C73" s="352" t="s">
        <v>395</v>
      </c>
      <c r="D73" s="352" t="s">
        <v>387</v>
      </c>
      <c r="E73" s="352" t="s">
        <v>519</v>
      </c>
      <c r="F73" s="72"/>
      <c r="G73" s="80" t="s">
        <v>426</v>
      </c>
    </row>
    <row r="74" spans="1:7">
      <c r="A74" s="90" t="s">
        <v>117</v>
      </c>
      <c r="B74" s="90" t="s">
        <v>104</v>
      </c>
      <c r="C74" s="352" t="s">
        <v>650</v>
      </c>
      <c r="D74" s="352" t="s">
        <v>622</v>
      </c>
      <c r="E74" s="352" t="s">
        <v>519</v>
      </c>
      <c r="F74" s="72"/>
      <c r="G74" s="80" t="s">
        <v>427</v>
      </c>
    </row>
    <row r="75" spans="1:7">
      <c r="A75" s="90" t="s">
        <v>118</v>
      </c>
      <c r="B75" s="90" t="s">
        <v>119</v>
      </c>
      <c r="C75" s="352" t="s">
        <v>120</v>
      </c>
      <c r="D75" s="352" t="s">
        <v>121</v>
      </c>
      <c r="E75" s="352" t="s">
        <v>519</v>
      </c>
      <c r="F75" s="72">
        <v>147</v>
      </c>
      <c r="G75" s="80" t="s">
        <v>427</v>
      </c>
    </row>
    <row r="76" spans="1:7">
      <c r="A76" s="90" t="s">
        <v>122</v>
      </c>
      <c r="B76" s="90" t="s">
        <v>123</v>
      </c>
      <c r="C76" s="352" t="s">
        <v>124</v>
      </c>
      <c r="D76" s="352" t="s">
        <v>125</v>
      </c>
      <c r="E76" s="352" t="s">
        <v>519</v>
      </c>
      <c r="F76" s="72">
        <v>128</v>
      </c>
      <c r="G76" s="80" t="s">
        <v>427</v>
      </c>
    </row>
    <row r="77" spans="1:7">
      <c r="A77" s="90" t="s">
        <v>126</v>
      </c>
      <c r="B77" s="90" t="s">
        <v>127</v>
      </c>
      <c r="C77" s="352" t="s">
        <v>397</v>
      </c>
      <c r="D77" s="352" t="s">
        <v>398</v>
      </c>
      <c r="E77" s="352" t="s">
        <v>519</v>
      </c>
      <c r="F77" s="72">
        <v>54</v>
      </c>
      <c r="G77" s="80" t="s">
        <v>427</v>
      </c>
    </row>
    <row r="78" spans="1:7">
      <c r="A78" s="90" t="s">
        <v>128</v>
      </c>
      <c r="B78" s="90" t="s">
        <v>527</v>
      </c>
      <c r="C78" s="352" t="s">
        <v>95</v>
      </c>
      <c r="D78" s="352" t="s">
        <v>129</v>
      </c>
      <c r="E78" s="352" t="s">
        <v>519</v>
      </c>
      <c r="F78" s="72"/>
      <c r="G78" s="80" t="s">
        <v>427</v>
      </c>
    </row>
    <row r="79" spans="1:7">
      <c r="A79" s="13" t="s">
        <v>130</v>
      </c>
      <c r="B79" s="13" t="s">
        <v>131</v>
      </c>
      <c r="C79" s="352" t="s">
        <v>651</v>
      </c>
      <c r="D79" s="352" t="s">
        <v>652</v>
      </c>
      <c r="E79" s="352" t="s">
        <v>519</v>
      </c>
      <c r="F79" s="72">
        <v>35</v>
      </c>
      <c r="G79" s="80" t="s">
        <v>427</v>
      </c>
    </row>
    <row r="80" spans="1:7">
      <c r="A80" s="13" t="s">
        <v>133</v>
      </c>
      <c r="B80" s="13" t="s">
        <v>134</v>
      </c>
      <c r="C80" s="72"/>
      <c r="D80" s="72"/>
      <c r="E80" s="352" t="s">
        <v>519</v>
      </c>
      <c r="F80" s="72">
        <v>60</v>
      </c>
      <c r="G80" s="80" t="s">
        <v>427</v>
      </c>
    </row>
    <row r="81" spans="1:7">
      <c r="A81" s="90" t="s">
        <v>135</v>
      </c>
      <c r="B81" s="90" t="s">
        <v>136</v>
      </c>
      <c r="C81" s="352" t="s">
        <v>137</v>
      </c>
      <c r="D81" s="352" t="s">
        <v>684</v>
      </c>
      <c r="E81" s="352" t="s">
        <v>519</v>
      </c>
      <c r="F81" s="72">
        <v>148</v>
      </c>
      <c r="G81" s="80" t="s">
        <v>427</v>
      </c>
    </row>
    <row r="82" spans="1:7">
      <c r="A82" s="90" t="s">
        <v>138</v>
      </c>
      <c r="B82" s="90" t="s">
        <v>139</v>
      </c>
      <c r="C82" s="352" t="s">
        <v>140</v>
      </c>
      <c r="D82" s="352" t="s">
        <v>141</v>
      </c>
      <c r="E82" s="352" t="s">
        <v>519</v>
      </c>
      <c r="F82" s="72">
        <v>148</v>
      </c>
      <c r="G82" s="80" t="s">
        <v>427</v>
      </c>
    </row>
    <row r="83" spans="1:7">
      <c r="A83" s="90" t="s">
        <v>142</v>
      </c>
      <c r="B83" s="90" t="s">
        <v>143</v>
      </c>
      <c r="C83" s="352" t="s">
        <v>144</v>
      </c>
      <c r="D83" s="352" t="s">
        <v>145</v>
      </c>
      <c r="E83" s="352" t="s">
        <v>519</v>
      </c>
      <c r="F83" s="72"/>
      <c r="G83" s="80" t="s">
        <v>425</v>
      </c>
    </row>
    <row r="84" spans="1:7">
      <c r="A84" s="79" t="s">
        <v>399</v>
      </c>
      <c r="B84" s="90" t="s">
        <v>524</v>
      </c>
      <c r="C84" s="352" t="s">
        <v>400</v>
      </c>
      <c r="D84" s="352" t="s">
        <v>401</v>
      </c>
      <c r="E84" s="352" t="s">
        <v>519</v>
      </c>
      <c r="F84" s="72"/>
      <c r="G84" s="80" t="s">
        <v>427</v>
      </c>
    </row>
    <row r="85" spans="1:7">
      <c r="A85" s="90" t="s">
        <v>653</v>
      </c>
      <c r="B85" s="90" t="s">
        <v>524</v>
      </c>
      <c r="C85" s="352" t="s">
        <v>394</v>
      </c>
      <c r="D85" s="352" t="s">
        <v>654</v>
      </c>
      <c r="E85" s="352" t="s">
        <v>519</v>
      </c>
      <c r="F85" s="80"/>
      <c r="G85" s="80" t="s">
        <v>426</v>
      </c>
    </row>
    <row r="86" spans="1:7">
      <c r="A86" s="90" t="s">
        <v>146</v>
      </c>
      <c r="B86" s="90" t="s">
        <v>527</v>
      </c>
      <c r="C86" s="352" t="s">
        <v>147</v>
      </c>
      <c r="D86" s="352" t="s">
        <v>148</v>
      </c>
      <c r="E86" s="352" t="s">
        <v>519</v>
      </c>
      <c r="F86" s="72"/>
      <c r="G86" s="80" t="s">
        <v>427</v>
      </c>
    </row>
    <row r="87" spans="1:7">
      <c r="A87" s="90" t="s">
        <v>655</v>
      </c>
      <c r="B87" s="90" t="s">
        <v>524</v>
      </c>
      <c r="C87" s="352" t="s">
        <v>656</v>
      </c>
      <c r="D87" s="352" t="s">
        <v>657</v>
      </c>
      <c r="E87" s="352" t="s">
        <v>519</v>
      </c>
      <c r="F87" s="72"/>
      <c r="G87" s="80" t="s">
        <v>427</v>
      </c>
    </row>
    <row r="88" spans="1:7">
      <c r="A88" s="350" t="s">
        <v>149</v>
      </c>
      <c r="B88" s="90" t="s">
        <v>672</v>
      </c>
      <c r="C88" s="352" t="s">
        <v>150</v>
      </c>
      <c r="D88" s="352" t="s">
        <v>151</v>
      </c>
      <c r="E88" s="352" t="s">
        <v>519</v>
      </c>
      <c r="F88" s="72"/>
      <c r="G88" s="80" t="s">
        <v>427</v>
      </c>
    </row>
    <row r="89" spans="1:7">
      <c r="A89" s="90" t="s">
        <v>431</v>
      </c>
      <c r="B89" s="90" t="s">
        <v>432</v>
      </c>
      <c r="C89" s="352" t="s">
        <v>685</v>
      </c>
      <c r="D89" s="352" t="s">
        <v>686</v>
      </c>
      <c r="E89" s="352" t="s">
        <v>519</v>
      </c>
      <c r="F89" s="72"/>
      <c r="G89" s="80" t="s">
        <v>427</v>
      </c>
    </row>
    <row r="90" spans="1:7">
      <c r="A90" s="90" t="s">
        <v>152</v>
      </c>
      <c r="B90" s="90" t="s">
        <v>104</v>
      </c>
      <c r="C90" s="352" t="s">
        <v>673</v>
      </c>
      <c r="D90" s="352" t="s">
        <v>674</v>
      </c>
      <c r="E90" s="352" t="s">
        <v>519</v>
      </c>
      <c r="F90" s="72"/>
      <c r="G90" s="80" t="s">
        <v>426</v>
      </c>
    </row>
    <row r="91" spans="1:7">
      <c r="A91" s="90" t="s">
        <v>153</v>
      </c>
      <c r="B91" s="90" t="s">
        <v>527</v>
      </c>
      <c r="C91" s="352" t="s">
        <v>132</v>
      </c>
      <c r="D91" s="352" t="s">
        <v>154</v>
      </c>
      <c r="E91" s="352" t="s">
        <v>519</v>
      </c>
      <c r="F91" s="72"/>
      <c r="G91" s="80" t="s">
        <v>427</v>
      </c>
    </row>
    <row r="92" spans="1:7">
      <c r="A92" s="90" t="s">
        <v>155</v>
      </c>
      <c r="B92" s="90" t="s">
        <v>527</v>
      </c>
      <c r="C92" s="352" t="s">
        <v>529</v>
      </c>
      <c r="D92" s="352" t="s">
        <v>679</v>
      </c>
      <c r="E92" s="352" t="s">
        <v>519</v>
      </c>
      <c r="F92" s="72"/>
      <c r="G92" s="80" t="s">
        <v>427</v>
      </c>
    </row>
    <row r="93" spans="1:7">
      <c r="A93" s="82" t="s">
        <v>156</v>
      </c>
      <c r="B93" s="82" t="s">
        <v>157</v>
      </c>
      <c r="C93" s="352" t="s">
        <v>158</v>
      </c>
      <c r="D93" s="352" t="s">
        <v>159</v>
      </c>
      <c r="E93" s="352" t="s">
        <v>519</v>
      </c>
      <c r="F93" s="72"/>
      <c r="G93" s="80" t="s">
        <v>424</v>
      </c>
    </row>
    <row r="94" spans="1:7">
      <c r="A94" s="90" t="s">
        <v>160</v>
      </c>
      <c r="B94" s="90" t="s">
        <v>671</v>
      </c>
      <c r="C94" s="352" t="s">
        <v>161</v>
      </c>
      <c r="D94" s="352" t="s">
        <v>162</v>
      </c>
      <c r="E94" s="352" t="s">
        <v>519</v>
      </c>
      <c r="F94" s="72">
        <v>110</v>
      </c>
      <c r="G94" s="80" t="s">
        <v>427</v>
      </c>
    </row>
    <row r="95" spans="1:7">
      <c r="A95" s="90" t="s">
        <v>163</v>
      </c>
      <c r="B95" s="90" t="s">
        <v>676</v>
      </c>
      <c r="C95" s="352" t="s">
        <v>164</v>
      </c>
      <c r="D95" s="352" t="s">
        <v>165</v>
      </c>
      <c r="E95" s="352" t="s">
        <v>519</v>
      </c>
      <c r="F95" s="72"/>
      <c r="G95" s="80" t="s">
        <v>427</v>
      </c>
    </row>
    <row r="96" spans="1:7">
      <c r="A96" s="13" t="s">
        <v>658</v>
      </c>
      <c r="B96" s="83" t="s">
        <v>524</v>
      </c>
      <c r="C96" s="352" t="s">
        <v>659</v>
      </c>
      <c r="D96" s="352" t="s">
        <v>660</v>
      </c>
      <c r="E96" s="352" t="s">
        <v>519</v>
      </c>
      <c r="F96" s="72"/>
      <c r="G96" s="80" t="s">
        <v>426</v>
      </c>
    </row>
    <row r="97" spans="1:7">
      <c r="A97" s="90" t="s">
        <v>166</v>
      </c>
      <c r="B97" s="90" t="s">
        <v>661</v>
      </c>
      <c r="C97" s="352" t="s">
        <v>463</v>
      </c>
      <c r="D97" s="352" t="s">
        <v>464</v>
      </c>
      <c r="E97" s="352" t="s">
        <v>519</v>
      </c>
      <c r="F97" s="72">
        <v>85</v>
      </c>
      <c r="G97" s="80" t="s">
        <v>427</v>
      </c>
    </row>
    <row r="98" spans="1:7">
      <c r="A98" s="90" t="s">
        <v>167</v>
      </c>
      <c r="B98" s="90" t="s">
        <v>663</v>
      </c>
      <c r="C98" s="352" t="s">
        <v>168</v>
      </c>
      <c r="D98" s="352" t="s">
        <v>169</v>
      </c>
      <c r="E98" s="352" t="s">
        <v>519</v>
      </c>
      <c r="F98" s="72"/>
      <c r="G98" s="80" t="s">
        <v>427</v>
      </c>
    </row>
    <row r="99" spans="1:7">
      <c r="A99" s="13" t="s">
        <v>662</v>
      </c>
      <c r="B99" s="13" t="s">
        <v>104</v>
      </c>
      <c r="C99" s="352" t="s">
        <v>386</v>
      </c>
      <c r="D99" s="352" t="s">
        <v>387</v>
      </c>
      <c r="E99" s="352" t="s">
        <v>519</v>
      </c>
      <c r="F99" s="72"/>
      <c r="G99" s="80" t="s">
        <v>426</v>
      </c>
    </row>
    <row r="100" spans="1:7">
      <c r="A100" s="90" t="s">
        <v>170</v>
      </c>
      <c r="B100" s="90" t="s">
        <v>171</v>
      </c>
      <c r="C100" s="352" t="s">
        <v>172</v>
      </c>
      <c r="D100" s="352" t="s">
        <v>173</v>
      </c>
      <c r="E100" s="352" t="s">
        <v>519</v>
      </c>
      <c r="F100" s="72"/>
      <c r="G100" s="80" t="s">
        <v>427</v>
      </c>
    </row>
    <row r="101" spans="1:7">
      <c r="A101" s="90" t="s">
        <v>174</v>
      </c>
      <c r="B101" s="90" t="s">
        <v>175</v>
      </c>
      <c r="C101" s="352" t="s">
        <v>176</v>
      </c>
      <c r="D101" s="352" t="s">
        <v>177</v>
      </c>
      <c r="E101" s="352" t="s">
        <v>519</v>
      </c>
      <c r="F101" s="72"/>
      <c r="G101" s="80" t="s">
        <v>427</v>
      </c>
    </row>
    <row r="102" spans="1:7">
      <c r="A102" s="13" t="s">
        <v>402</v>
      </c>
      <c r="B102" s="83" t="s">
        <v>524</v>
      </c>
      <c r="C102" s="72" t="s">
        <v>403</v>
      </c>
      <c r="D102" s="72" t="s">
        <v>404</v>
      </c>
      <c r="E102" s="352" t="s">
        <v>519</v>
      </c>
      <c r="F102" s="72"/>
      <c r="G102" s="80" t="s">
        <v>427</v>
      </c>
    </row>
    <row r="103" spans="1:7">
      <c r="A103" s="82" t="s">
        <v>178</v>
      </c>
      <c r="B103" s="83" t="s">
        <v>527</v>
      </c>
      <c r="C103" s="352" t="s">
        <v>687</v>
      </c>
      <c r="D103" s="352" t="s">
        <v>688</v>
      </c>
      <c r="E103" s="352" t="s">
        <v>519</v>
      </c>
      <c r="F103" s="72"/>
      <c r="G103" s="352" t="s">
        <v>427</v>
      </c>
    </row>
    <row r="104" spans="1:7">
      <c r="A104" s="13" t="s">
        <v>405</v>
      </c>
      <c r="B104" s="83" t="s">
        <v>524</v>
      </c>
      <c r="C104" s="72" t="s">
        <v>406</v>
      </c>
      <c r="D104" s="72" t="s">
        <v>407</v>
      </c>
      <c r="E104" s="352" t="s">
        <v>519</v>
      </c>
      <c r="F104" s="280"/>
      <c r="G104" s="80" t="s">
        <v>427</v>
      </c>
    </row>
    <row r="105" spans="1:7">
      <c r="A105" s="13" t="s">
        <v>664</v>
      </c>
      <c r="B105" s="83" t="s">
        <v>524</v>
      </c>
      <c r="C105" s="352" t="s">
        <v>665</v>
      </c>
      <c r="D105" s="352" t="s">
        <v>666</v>
      </c>
      <c r="E105" s="352" t="s">
        <v>519</v>
      </c>
      <c r="F105" s="72"/>
      <c r="G105" s="80" t="s">
        <v>426</v>
      </c>
    </row>
    <row r="106" spans="1:7">
      <c r="A106" s="90" t="s">
        <v>181</v>
      </c>
      <c r="B106" s="90" t="s">
        <v>182</v>
      </c>
      <c r="C106" s="352" t="s">
        <v>183</v>
      </c>
      <c r="D106" s="352" t="s">
        <v>184</v>
      </c>
      <c r="E106" s="352" t="s">
        <v>519</v>
      </c>
      <c r="F106" s="72"/>
      <c r="G106" s="80" t="s">
        <v>423</v>
      </c>
    </row>
    <row r="107" spans="1:7">
      <c r="A107" s="90" t="s">
        <v>185</v>
      </c>
      <c r="B107" s="90" t="s">
        <v>527</v>
      </c>
      <c r="C107" s="352" t="s">
        <v>692</v>
      </c>
      <c r="D107" s="352" t="s">
        <v>693</v>
      </c>
      <c r="E107" s="352" t="s">
        <v>519</v>
      </c>
      <c r="F107" s="72"/>
      <c r="G107" s="80" t="s">
        <v>427</v>
      </c>
    </row>
    <row r="108" spans="1:7">
      <c r="A108" s="13" t="s">
        <v>503</v>
      </c>
      <c r="B108" s="13" t="s">
        <v>527</v>
      </c>
      <c r="C108" s="352" t="s">
        <v>504</v>
      </c>
      <c r="D108" s="352" t="s">
        <v>505</v>
      </c>
      <c r="E108" s="352" t="s">
        <v>519</v>
      </c>
      <c r="F108" s="72"/>
      <c r="G108" s="80" t="s">
        <v>427</v>
      </c>
    </row>
    <row r="109" spans="1:7">
      <c r="A109" s="13" t="s">
        <v>408</v>
      </c>
      <c r="B109" s="90" t="s">
        <v>524</v>
      </c>
      <c r="C109" s="352" t="s">
        <v>409</v>
      </c>
      <c r="D109" s="352" t="s">
        <v>410</v>
      </c>
      <c r="E109" s="352" t="s">
        <v>519</v>
      </c>
      <c r="F109" s="72"/>
      <c r="G109" s="80" t="s">
        <v>427</v>
      </c>
    </row>
    <row r="110" spans="1:7">
      <c r="A110" s="90" t="s">
        <v>186</v>
      </c>
      <c r="B110" s="90" t="s">
        <v>187</v>
      </c>
      <c r="C110" s="352" t="s">
        <v>188</v>
      </c>
      <c r="D110" s="352" t="s">
        <v>180</v>
      </c>
      <c r="E110" s="352" t="s">
        <v>519</v>
      </c>
      <c r="F110" s="72"/>
      <c r="G110" s="80" t="s">
        <v>427</v>
      </c>
    </row>
    <row r="111" spans="1:7">
      <c r="A111" s="90" t="s">
        <v>189</v>
      </c>
      <c r="B111" s="90" t="s">
        <v>190</v>
      </c>
      <c r="C111" s="352" t="s">
        <v>694</v>
      </c>
      <c r="D111" s="352" t="s">
        <v>695</v>
      </c>
      <c r="E111" s="352" t="s">
        <v>519</v>
      </c>
      <c r="F111" s="72"/>
      <c r="G111" s="80" t="s">
        <v>427</v>
      </c>
    </row>
    <row r="112" spans="1:7">
      <c r="A112" s="90" t="s">
        <v>191</v>
      </c>
      <c r="B112" s="90" t="s">
        <v>192</v>
      </c>
      <c r="C112" s="352" t="s">
        <v>193</v>
      </c>
      <c r="D112" s="352" t="s">
        <v>194</v>
      </c>
      <c r="E112" s="352" t="s">
        <v>519</v>
      </c>
      <c r="F112" s="72"/>
      <c r="G112" s="80" t="s">
        <v>427</v>
      </c>
    </row>
    <row r="113" spans="1:7">
      <c r="A113" s="90" t="s">
        <v>689</v>
      </c>
      <c r="B113" s="90" t="s">
        <v>179</v>
      </c>
      <c r="C113" s="352" t="s">
        <v>690</v>
      </c>
      <c r="D113" s="352" t="s">
        <v>691</v>
      </c>
      <c r="E113" s="352" t="s">
        <v>519</v>
      </c>
      <c r="F113" s="72"/>
      <c r="G113" s="80" t="s">
        <v>427</v>
      </c>
    </row>
    <row r="114" spans="1:7">
      <c r="A114" s="90" t="s">
        <v>195</v>
      </c>
      <c r="B114" s="90" t="s">
        <v>196</v>
      </c>
      <c r="C114" s="352" t="s">
        <v>197</v>
      </c>
      <c r="D114" s="352" t="s">
        <v>198</v>
      </c>
      <c r="E114" s="352" t="s">
        <v>519</v>
      </c>
      <c r="F114" s="72"/>
      <c r="G114" s="80" t="s">
        <v>427</v>
      </c>
    </row>
    <row r="115" spans="1:7">
      <c r="A115" s="13" t="s">
        <v>199</v>
      </c>
      <c r="B115" s="13" t="s">
        <v>200</v>
      </c>
      <c r="C115" s="352" t="s">
        <v>707</v>
      </c>
      <c r="D115" s="352" t="s">
        <v>708</v>
      </c>
      <c r="E115" s="352" t="s">
        <v>519</v>
      </c>
      <c r="F115" s="72">
        <v>115</v>
      </c>
      <c r="G115" s="80" t="s">
        <v>427</v>
      </c>
    </row>
    <row r="116" spans="1:7">
      <c r="A116" s="13" t="s">
        <v>201</v>
      </c>
      <c r="B116" s="13" t="s">
        <v>202</v>
      </c>
      <c r="C116" s="352" t="s">
        <v>95</v>
      </c>
      <c r="D116" s="352" t="s">
        <v>103</v>
      </c>
      <c r="E116" s="352" t="s">
        <v>519</v>
      </c>
      <c r="F116" s="72"/>
      <c r="G116" s="80" t="s">
        <v>425</v>
      </c>
    </row>
    <row r="117" spans="1:7">
      <c r="A117" s="90" t="s">
        <v>203</v>
      </c>
      <c r="B117" s="90" t="s">
        <v>527</v>
      </c>
      <c r="C117" s="352" t="s">
        <v>204</v>
      </c>
      <c r="D117" s="352" t="s">
        <v>205</v>
      </c>
      <c r="E117" s="352" t="s">
        <v>519</v>
      </c>
      <c r="F117" s="72"/>
      <c r="G117" s="80" t="s">
        <v>427</v>
      </c>
    </row>
    <row r="118" spans="1:7">
      <c r="A118" s="90" t="s">
        <v>206</v>
      </c>
      <c r="B118" s="90" t="s">
        <v>677</v>
      </c>
      <c r="C118" s="352" t="s">
        <v>696</v>
      </c>
      <c r="D118" s="352" t="s">
        <v>697</v>
      </c>
      <c r="E118" s="352" t="s">
        <v>519</v>
      </c>
      <c r="F118" s="72"/>
      <c r="G118" s="80" t="s">
        <v>427</v>
      </c>
    </row>
    <row r="119" spans="1:7">
      <c r="A119" s="90" t="s">
        <v>207</v>
      </c>
      <c r="B119" s="90" t="s">
        <v>527</v>
      </c>
      <c r="C119" s="352" t="s">
        <v>208</v>
      </c>
      <c r="D119" s="352" t="s">
        <v>209</v>
      </c>
      <c r="E119" s="352" t="s">
        <v>519</v>
      </c>
      <c r="F119" s="72"/>
      <c r="G119" s="80" t="s">
        <v>427</v>
      </c>
    </row>
    <row r="120" spans="1:7">
      <c r="A120" s="90" t="s">
        <v>667</v>
      </c>
      <c r="B120" s="90" t="s">
        <v>524</v>
      </c>
      <c r="C120" s="352" t="s">
        <v>668</v>
      </c>
      <c r="D120" s="352" t="s">
        <v>669</v>
      </c>
      <c r="E120" s="352" t="s">
        <v>519</v>
      </c>
      <c r="F120" s="72"/>
      <c r="G120" s="80" t="s">
        <v>427</v>
      </c>
    </row>
    <row r="121" spans="1:7">
      <c r="A121" s="13" t="s">
        <v>411</v>
      </c>
      <c r="B121" s="90" t="s">
        <v>524</v>
      </c>
      <c r="C121" s="352" t="s">
        <v>412</v>
      </c>
      <c r="D121" s="352" t="s">
        <v>413</v>
      </c>
      <c r="E121" s="352" t="s">
        <v>519</v>
      </c>
      <c r="F121" s="13"/>
      <c r="G121" s="80" t="s">
        <v>427</v>
      </c>
    </row>
    <row r="122" spans="1:7">
      <c r="A122" s="90" t="s">
        <v>210</v>
      </c>
      <c r="B122" s="90" t="s">
        <v>670</v>
      </c>
      <c r="C122" s="352" t="s">
        <v>211</v>
      </c>
      <c r="D122" s="352" t="s">
        <v>212</v>
      </c>
      <c r="E122" s="352" t="s">
        <v>519</v>
      </c>
      <c r="F122" s="72"/>
      <c r="G122" s="80" t="s">
        <v>427</v>
      </c>
    </row>
    <row r="123" spans="1:7">
      <c r="A123" s="90" t="s">
        <v>213</v>
      </c>
      <c r="B123" s="90" t="s">
        <v>214</v>
      </c>
      <c r="C123" s="352" t="s">
        <v>215</v>
      </c>
      <c r="D123" s="352" t="s">
        <v>216</v>
      </c>
      <c r="E123" s="352" t="s">
        <v>519</v>
      </c>
      <c r="F123" s="72">
        <v>142</v>
      </c>
      <c r="G123" s="80" t="s">
        <v>427</v>
      </c>
    </row>
    <row r="124" spans="1:7">
      <c r="A124" s="90" t="s">
        <v>217</v>
      </c>
      <c r="B124" s="90" t="s">
        <v>527</v>
      </c>
      <c r="C124" s="352" t="s">
        <v>218</v>
      </c>
      <c r="D124" s="352" t="s">
        <v>219</v>
      </c>
      <c r="E124" s="352" t="s">
        <v>519</v>
      </c>
      <c r="F124" s="72"/>
      <c r="G124" s="80" t="s">
        <v>427</v>
      </c>
    </row>
    <row r="125" spans="1:7">
      <c r="A125" s="90" t="s">
        <v>220</v>
      </c>
      <c r="B125" s="90" t="s">
        <v>527</v>
      </c>
      <c r="C125" s="352" t="s">
        <v>634</v>
      </c>
      <c r="D125" s="352" t="s">
        <v>698</v>
      </c>
      <c r="E125" s="352" t="s">
        <v>519</v>
      </c>
      <c r="F125" s="72"/>
      <c r="G125" s="80" t="s">
        <v>427</v>
      </c>
    </row>
    <row r="126" spans="1:7">
      <c r="A126" s="90" t="s">
        <v>221</v>
      </c>
      <c r="B126" s="90" t="s">
        <v>222</v>
      </c>
      <c r="C126" s="352" t="s">
        <v>223</v>
      </c>
      <c r="D126" s="352" t="s">
        <v>224</v>
      </c>
      <c r="E126" s="352" t="s">
        <v>519</v>
      </c>
      <c r="F126" s="72"/>
      <c r="G126" s="80" t="s">
        <v>423</v>
      </c>
    </row>
    <row r="127" spans="1:7">
      <c r="A127" s="90" t="s">
        <v>225</v>
      </c>
      <c r="B127" s="90" t="s">
        <v>226</v>
      </c>
      <c r="C127" s="352" t="s">
        <v>227</v>
      </c>
      <c r="D127" s="352" t="s">
        <v>228</v>
      </c>
      <c r="E127" s="352" t="s">
        <v>519</v>
      </c>
      <c r="F127" s="72"/>
      <c r="G127" s="80" t="s">
        <v>423</v>
      </c>
    </row>
    <row r="128" spans="1:7">
      <c r="A128" s="82" t="s">
        <v>229</v>
      </c>
      <c r="B128" s="83" t="s">
        <v>230</v>
      </c>
      <c r="C128" s="352" t="s">
        <v>231</v>
      </c>
      <c r="D128" s="352" t="s">
        <v>232</v>
      </c>
      <c r="E128" s="352" t="s">
        <v>519</v>
      </c>
      <c r="F128" s="72"/>
      <c r="G128" s="80" t="s">
        <v>423</v>
      </c>
    </row>
    <row r="129" spans="1:7">
      <c r="A129" s="90" t="s">
        <v>233</v>
      </c>
      <c r="B129" s="90" t="s">
        <v>234</v>
      </c>
      <c r="C129" s="352" t="s">
        <v>235</v>
      </c>
      <c r="D129" s="352" t="s">
        <v>236</v>
      </c>
      <c r="E129" s="352" t="s">
        <v>519</v>
      </c>
      <c r="F129" s="72"/>
      <c r="G129" s="80" t="s">
        <v>423</v>
      </c>
    </row>
    <row r="130" spans="1:7">
      <c r="A130" s="90" t="s">
        <v>237</v>
      </c>
      <c r="B130" s="90" t="s">
        <v>238</v>
      </c>
      <c r="C130" s="352" t="s">
        <v>239</v>
      </c>
      <c r="D130" s="352" t="s">
        <v>240</v>
      </c>
      <c r="E130" s="352" t="s">
        <v>519</v>
      </c>
      <c r="F130" s="72"/>
      <c r="G130" s="80" t="s">
        <v>423</v>
      </c>
    </row>
    <row r="131" spans="1:7">
      <c r="A131" s="90" t="s">
        <v>241</v>
      </c>
      <c r="B131" s="90" t="s">
        <v>242</v>
      </c>
      <c r="C131" s="352" t="s">
        <v>243</v>
      </c>
      <c r="D131" s="352" t="s">
        <v>244</v>
      </c>
      <c r="E131" s="352" t="s">
        <v>519</v>
      </c>
      <c r="F131" s="72">
        <v>148</v>
      </c>
      <c r="G131" s="80" t="s">
        <v>427</v>
      </c>
    </row>
    <row r="132" spans="1:7">
      <c r="A132" s="90" t="s">
        <v>245</v>
      </c>
      <c r="B132" s="90" t="s">
        <v>246</v>
      </c>
      <c r="C132" s="349" t="s">
        <v>247</v>
      </c>
      <c r="D132" s="349" t="s">
        <v>248</v>
      </c>
      <c r="E132" s="349" t="s">
        <v>519</v>
      </c>
      <c r="F132" s="72">
        <v>148</v>
      </c>
      <c r="G132" s="80" t="s">
        <v>427</v>
      </c>
    </row>
    <row r="133" spans="1:7">
      <c r="A133" s="90" t="s">
        <v>249</v>
      </c>
      <c r="B133" s="90" t="s">
        <v>527</v>
      </c>
      <c r="C133" s="352" t="s">
        <v>506</v>
      </c>
      <c r="D133" s="352" t="s">
        <v>507</v>
      </c>
      <c r="E133" s="352" t="s">
        <v>519</v>
      </c>
      <c r="F133" s="72"/>
      <c r="G133" s="80" t="s">
        <v>427</v>
      </c>
    </row>
    <row r="134" spans="1:7">
      <c r="A134" s="90" t="s">
        <v>250</v>
      </c>
      <c r="B134" s="90" t="s">
        <v>706</v>
      </c>
      <c r="C134" s="352" t="s">
        <v>95</v>
      </c>
      <c r="D134" s="352" t="s">
        <v>103</v>
      </c>
      <c r="E134" s="352" t="s">
        <v>519</v>
      </c>
      <c r="F134" s="72"/>
      <c r="G134" s="80" t="s">
        <v>427</v>
      </c>
    </row>
    <row r="135" spans="1:7">
      <c r="A135" s="90" t="s">
        <v>251</v>
      </c>
      <c r="B135" s="90" t="s">
        <v>527</v>
      </c>
      <c r="C135" s="352" t="s">
        <v>252</v>
      </c>
      <c r="D135" s="352" t="s">
        <v>253</v>
      </c>
      <c r="E135" s="352" t="s">
        <v>519</v>
      </c>
      <c r="F135" s="72"/>
      <c r="G135" s="80" t="s">
        <v>427</v>
      </c>
    </row>
    <row r="136" spans="1:7">
      <c r="A136" s="90" t="s">
        <v>254</v>
      </c>
      <c r="B136" s="90" t="s">
        <v>255</v>
      </c>
      <c r="C136" s="352" t="s">
        <v>699</v>
      </c>
      <c r="D136" s="352" t="s">
        <v>700</v>
      </c>
      <c r="E136" s="352" t="s">
        <v>519</v>
      </c>
      <c r="F136" s="72"/>
      <c r="G136" s="80" t="s">
        <v>427</v>
      </c>
    </row>
    <row r="137" spans="1:7">
      <c r="A137" s="90" t="s">
        <v>256</v>
      </c>
      <c r="B137" s="90" t="s">
        <v>257</v>
      </c>
      <c r="C137" s="352" t="s">
        <v>701</v>
      </c>
      <c r="D137" s="352" t="s">
        <v>240</v>
      </c>
      <c r="E137" s="352" t="s">
        <v>519</v>
      </c>
      <c r="F137" s="72"/>
      <c r="G137" s="80" t="s">
        <v>427</v>
      </c>
    </row>
    <row r="138" spans="1:7">
      <c r="A138" s="90" t="s">
        <v>258</v>
      </c>
      <c r="B138" s="90" t="s">
        <v>527</v>
      </c>
      <c r="C138" s="352" t="s">
        <v>678</v>
      </c>
      <c r="D138" s="352" t="s">
        <v>679</v>
      </c>
      <c r="E138" s="352" t="s">
        <v>519</v>
      </c>
      <c r="F138" s="72"/>
      <c r="G138" s="80" t="s">
        <v>427</v>
      </c>
    </row>
    <row r="139" spans="1:7">
      <c r="A139" s="90" t="s">
        <v>680</v>
      </c>
      <c r="B139" s="90" t="s">
        <v>527</v>
      </c>
      <c r="C139" s="352" t="s">
        <v>144</v>
      </c>
      <c r="D139" s="352" t="s">
        <v>260</v>
      </c>
      <c r="E139" s="352" t="s">
        <v>519</v>
      </c>
      <c r="F139" s="72"/>
      <c r="G139" s="80" t="s">
        <v>427</v>
      </c>
    </row>
    <row r="140" spans="1:7">
      <c r="A140" s="90" t="s">
        <v>259</v>
      </c>
      <c r="B140" s="90" t="s">
        <v>527</v>
      </c>
      <c r="C140" s="352" t="s">
        <v>702</v>
      </c>
      <c r="D140" s="352" t="s">
        <v>703</v>
      </c>
      <c r="E140" s="352" t="s">
        <v>519</v>
      </c>
      <c r="F140" s="72"/>
      <c r="G140" s="80" t="s">
        <v>427</v>
      </c>
    </row>
    <row r="141" spans="1:7">
      <c r="A141" s="13" t="s">
        <v>508</v>
      </c>
      <c r="B141" s="90" t="s">
        <v>527</v>
      </c>
      <c r="C141" s="352" t="s">
        <v>509</v>
      </c>
      <c r="D141" s="352" t="s">
        <v>510</v>
      </c>
      <c r="E141" s="352" t="s">
        <v>519</v>
      </c>
      <c r="F141" s="72"/>
      <c r="G141" s="80" t="s">
        <v>427</v>
      </c>
    </row>
    <row r="142" spans="1:7">
      <c r="A142" s="90" t="s">
        <v>261</v>
      </c>
      <c r="B142" s="90" t="s">
        <v>527</v>
      </c>
      <c r="C142" s="352" t="s">
        <v>704</v>
      </c>
      <c r="D142" s="352" t="s">
        <v>705</v>
      </c>
      <c r="E142" s="352" t="s">
        <v>519</v>
      </c>
      <c r="F142" s="72"/>
      <c r="G142" s="80" t="s">
        <v>427</v>
      </c>
    </row>
    <row r="143" spans="1:7">
      <c r="A143" s="347"/>
      <c r="B143" s="90"/>
      <c r="C143" s="352"/>
      <c r="D143" s="352"/>
      <c r="E143" s="352"/>
      <c r="F143" s="72"/>
      <c r="G143" s="80"/>
    </row>
    <row r="144" spans="1:7">
      <c r="A144" s="90"/>
      <c r="B144" s="90"/>
      <c r="C144" s="352"/>
      <c r="D144" s="352"/>
      <c r="E144" s="352"/>
      <c r="F144" s="72"/>
      <c r="G144" s="80"/>
    </row>
    <row r="145" spans="1:7">
      <c r="A145" s="90"/>
      <c r="B145" s="90"/>
      <c r="C145" s="352"/>
      <c r="D145" s="352"/>
      <c r="E145" s="352"/>
      <c r="F145" s="72"/>
      <c r="G145" s="80"/>
    </row>
    <row r="146" spans="1:7">
      <c r="A146" s="90"/>
      <c r="B146" s="90"/>
      <c r="C146" s="352"/>
      <c r="D146" s="352"/>
      <c r="E146" s="352"/>
      <c r="F146" s="72"/>
      <c r="G146" s="80"/>
    </row>
    <row r="147" spans="1:7">
      <c r="A147" s="13"/>
      <c r="B147" s="13"/>
      <c r="C147" s="72"/>
      <c r="D147" s="72"/>
      <c r="E147" s="72"/>
      <c r="F147" s="13"/>
      <c r="G147" s="80"/>
    </row>
    <row r="148" spans="1:7">
      <c r="A148" s="90"/>
      <c r="B148" s="90"/>
      <c r="C148" s="72"/>
      <c r="D148" s="72"/>
      <c r="E148" s="72"/>
      <c r="F148" s="80"/>
      <c r="G148" s="80"/>
    </row>
    <row r="149" spans="1:7">
      <c r="A149" s="13"/>
      <c r="B149" s="13"/>
      <c r="C149" s="72"/>
      <c r="D149" s="72"/>
      <c r="E149" s="72"/>
      <c r="F149" s="13"/>
      <c r="G149" s="80"/>
    </row>
    <row r="150" spans="1:7">
      <c r="A150" s="13"/>
      <c r="B150" s="13"/>
      <c r="C150" s="72"/>
      <c r="D150" s="72"/>
      <c r="E150" s="72"/>
      <c r="F150" s="13"/>
      <c r="G150" s="80"/>
    </row>
    <row r="151" spans="1:7">
      <c r="A151" s="82"/>
      <c r="B151" s="13"/>
      <c r="C151" s="72"/>
      <c r="D151" s="72"/>
      <c r="E151" s="72"/>
      <c r="F151" s="72"/>
      <c r="G151" s="80"/>
    </row>
    <row r="152" spans="1:7">
      <c r="A152" s="13"/>
      <c r="B152" s="13"/>
      <c r="C152" s="72"/>
      <c r="D152" s="72"/>
      <c r="E152" s="72"/>
      <c r="F152" s="13"/>
      <c r="G152" s="80"/>
    </row>
    <row r="153" spans="1:7">
      <c r="A153" s="13"/>
      <c r="B153" s="13"/>
      <c r="C153" s="72"/>
      <c r="D153" s="72"/>
      <c r="E153" s="72"/>
      <c r="F153" s="13"/>
      <c r="G153" s="80"/>
    </row>
    <row r="154" spans="1:7">
      <c r="A154" s="90"/>
      <c r="B154" s="90"/>
      <c r="C154" s="72"/>
      <c r="D154" s="72"/>
      <c r="E154" s="72"/>
      <c r="F154" s="72"/>
      <c r="G154" s="80"/>
    </row>
    <row r="155" spans="1:7">
      <c r="A155" s="90"/>
      <c r="B155" s="90"/>
      <c r="C155" s="72"/>
      <c r="D155" s="72"/>
      <c r="E155" s="72"/>
      <c r="F155" s="72"/>
      <c r="G155" s="80"/>
    </row>
    <row r="156" spans="1:7">
      <c r="A156" s="13"/>
      <c r="B156" s="13"/>
      <c r="C156" s="72"/>
      <c r="D156" s="72"/>
      <c r="E156" s="72"/>
      <c r="F156" s="72"/>
      <c r="G156" s="80"/>
    </row>
    <row r="157" spans="1:7">
      <c r="A157" s="13"/>
      <c r="B157" s="13"/>
      <c r="C157" s="72"/>
      <c r="D157" s="72"/>
      <c r="E157" s="72"/>
      <c r="F157" s="13"/>
      <c r="G157" s="80"/>
    </row>
    <row r="158" spans="1:7">
      <c r="A158" s="13"/>
      <c r="B158" s="13"/>
      <c r="C158" s="72"/>
      <c r="D158" s="72"/>
      <c r="E158" s="72"/>
      <c r="F158" s="13"/>
      <c r="G158" s="80"/>
    </row>
    <row r="159" spans="1:7">
      <c r="A159" s="13"/>
      <c r="B159" s="13"/>
      <c r="C159" s="72"/>
      <c r="D159" s="72"/>
      <c r="E159" s="72"/>
      <c r="F159" s="72"/>
      <c r="G159" s="80"/>
    </row>
    <row r="160" spans="1:7">
      <c r="A160" s="90"/>
      <c r="B160" s="90"/>
      <c r="C160" s="72"/>
      <c r="D160" s="72"/>
      <c r="E160" s="72"/>
      <c r="F160" s="72"/>
      <c r="G160" s="80"/>
    </row>
    <row r="161" spans="1:7">
      <c r="A161" s="13"/>
      <c r="B161" s="13"/>
      <c r="C161" s="72"/>
      <c r="D161" s="72"/>
      <c r="E161" s="72"/>
      <c r="F161" s="13"/>
      <c r="G161" s="13"/>
    </row>
    <row r="162" spans="1:7">
      <c r="A162" s="13"/>
      <c r="B162" s="13"/>
      <c r="C162" s="72"/>
      <c r="D162" s="72"/>
      <c r="E162" s="72"/>
      <c r="F162" s="13"/>
      <c r="G162" s="13"/>
    </row>
    <row r="163" spans="1:7">
      <c r="A163" s="13"/>
      <c r="B163" s="13"/>
      <c r="C163" s="72"/>
      <c r="D163" s="72"/>
      <c r="E163" s="72"/>
      <c r="F163" s="13"/>
      <c r="G163" s="13"/>
    </row>
    <row r="164" spans="1:7">
      <c r="A164" s="13"/>
      <c r="B164" s="13"/>
      <c r="C164" s="72"/>
      <c r="D164" s="72"/>
      <c r="E164" s="72"/>
      <c r="F164" s="13"/>
      <c r="G164" s="13"/>
    </row>
    <row r="165" spans="1:7">
      <c r="A165" s="13"/>
      <c r="B165" s="13"/>
      <c r="C165" s="72"/>
      <c r="D165" s="72"/>
      <c r="E165" s="72"/>
      <c r="F165" s="13"/>
      <c r="G165" s="13"/>
    </row>
    <row r="166" spans="1:7">
      <c r="A166" s="13"/>
      <c r="B166" s="13"/>
      <c r="C166" s="72"/>
      <c r="D166" s="72"/>
      <c r="E166" s="72"/>
      <c r="F166" s="13"/>
      <c r="G166" s="13"/>
    </row>
    <row r="167" spans="1:7">
      <c r="A167" s="13"/>
      <c r="B167" s="13"/>
      <c r="C167" s="72"/>
      <c r="D167" s="72"/>
      <c r="E167" s="72"/>
      <c r="F167" s="13"/>
      <c r="G167" s="13"/>
    </row>
    <row r="168" spans="1:7">
      <c r="A168" s="79"/>
      <c r="B168" s="13"/>
      <c r="C168" s="72"/>
      <c r="D168" s="72"/>
      <c r="E168" s="72"/>
      <c r="F168" s="72"/>
      <c r="G168" s="80"/>
    </row>
    <row r="169" spans="1:7">
      <c r="A169" s="13"/>
      <c r="B169" s="13"/>
      <c r="C169" s="72"/>
      <c r="D169" s="72"/>
      <c r="E169" s="72"/>
      <c r="F169" s="13"/>
      <c r="G169" s="13"/>
    </row>
    <row r="170" spans="1:7">
      <c r="A170" s="13"/>
      <c r="B170" s="13"/>
      <c r="C170" s="72"/>
      <c r="D170" s="72"/>
      <c r="E170" s="72"/>
      <c r="F170" s="13"/>
      <c r="G170" s="80"/>
    </row>
    <row r="171" spans="1:7">
      <c r="A171" s="90"/>
      <c r="B171" s="90"/>
      <c r="C171" s="72"/>
      <c r="D171" s="72"/>
      <c r="E171" s="72"/>
      <c r="F171" s="80"/>
      <c r="G171" s="80"/>
    </row>
    <row r="172" spans="1:7">
      <c r="A172" s="13"/>
      <c r="B172" s="13"/>
      <c r="C172" s="72"/>
      <c r="D172" s="72"/>
      <c r="E172" s="72"/>
      <c r="F172" s="72"/>
      <c r="G172" s="80"/>
    </row>
    <row r="173" spans="1:7">
      <c r="A173" s="13"/>
      <c r="B173" s="13"/>
      <c r="C173" s="72"/>
      <c r="D173" s="72"/>
      <c r="E173" s="72"/>
      <c r="F173" s="72"/>
      <c r="G173" s="80"/>
    </row>
    <row r="174" spans="1:7">
      <c r="A174" s="13"/>
      <c r="B174" s="13"/>
      <c r="C174" s="72"/>
      <c r="D174" s="72"/>
      <c r="E174" s="72"/>
      <c r="F174" s="72"/>
      <c r="G174" s="80"/>
    </row>
    <row r="175" spans="1:7">
      <c r="A175" s="13"/>
      <c r="B175" s="13"/>
      <c r="C175" s="72"/>
      <c r="D175" s="72"/>
      <c r="E175" s="72"/>
      <c r="F175" s="72"/>
      <c r="G175" s="80"/>
    </row>
    <row r="176" spans="1:7">
      <c r="A176" s="13"/>
      <c r="B176" s="13"/>
      <c r="C176" s="72"/>
      <c r="D176" s="72"/>
      <c r="E176" s="72"/>
      <c r="F176" s="72"/>
      <c r="G176" s="80"/>
    </row>
    <row r="177" spans="1:7">
      <c r="A177" s="13"/>
      <c r="B177" s="13"/>
      <c r="C177" s="72"/>
      <c r="D177" s="72"/>
      <c r="E177" s="72"/>
      <c r="F177" s="72"/>
      <c r="G177" s="80"/>
    </row>
    <row r="178" spans="1:7">
      <c r="A178" s="13"/>
      <c r="B178" s="13"/>
      <c r="C178" s="72"/>
      <c r="D178" s="72"/>
      <c r="E178" s="72"/>
      <c r="F178" s="72"/>
      <c r="G178" s="80"/>
    </row>
    <row r="179" spans="1:7">
      <c r="A179" s="13"/>
      <c r="B179" s="13"/>
      <c r="C179" s="72"/>
      <c r="D179" s="72"/>
      <c r="E179" s="72"/>
      <c r="F179" s="72"/>
      <c r="G179" s="80"/>
    </row>
    <row r="180" spans="1:7">
      <c r="A180" s="13"/>
      <c r="B180" s="13"/>
      <c r="C180" s="72"/>
      <c r="D180" s="72"/>
      <c r="E180" s="72"/>
      <c r="F180" s="13"/>
      <c r="G180" s="13"/>
    </row>
    <row r="181" spans="1:7">
      <c r="A181" s="13"/>
      <c r="B181" s="13"/>
      <c r="C181" s="72"/>
      <c r="D181" s="72"/>
      <c r="E181" s="72"/>
      <c r="F181" s="72"/>
      <c r="G181" s="80"/>
    </row>
    <row r="182" spans="1:7">
      <c r="A182" s="13"/>
      <c r="B182" s="13"/>
      <c r="C182" s="72"/>
      <c r="D182" s="72"/>
      <c r="E182" s="72"/>
      <c r="F182" s="13"/>
      <c r="G182" s="13"/>
    </row>
    <row r="183" spans="1:7">
      <c r="A183" s="13"/>
      <c r="B183" s="13"/>
      <c r="C183" s="72"/>
      <c r="D183" s="72"/>
      <c r="E183" s="72"/>
      <c r="F183" s="72"/>
      <c r="G183" s="80"/>
    </row>
    <row r="184" spans="1:7">
      <c r="A184" s="13"/>
      <c r="B184" s="13"/>
      <c r="C184" s="72"/>
      <c r="D184" s="72"/>
      <c r="E184" s="72"/>
      <c r="F184" s="13"/>
      <c r="G184" s="13"/>
    </row>
    <row r="185" spans="1:7">
      <c r="A185" s="13"/>
      <c r="B185" s="13"/>
      <c r="C185" s="72"/>
      <c r="D185" s="72"/>
      <c r="E185" s="72"/>
      <c r="F185" s="13"/>
      <c r="G185" s="13"/>
    </row>
    <row r="186" spans="1:7">
      <c r="A186" s="13"/>
      <c r="B186" s="13"/>
      <c r="C186" s="72"/>
      <c r="D186" s="72"/>
      <c r="E186" s="72"/>
      <c r="F186" s="13"/>
      <c r="G186" s="13"/>
    </row>
    <row r="187" spans="1:7">
      <c r="A187" s="13"/>
      <c r="B187" s="13"/>
      <c r="C187" s="72"/>
      <c r="D187" s="72"/>
      <c r="E187" s="72"/>
      <c r="F187" s="13"/>
      <c r="G187" s="13"/>
    </row>
    <row r="188" spans="1:7">
      <c r="A188" s="13"/>
      <c r="B188" s="13"/>
      <c r="C188" s="72"/>
      <c r="D188" s="72"/>
      <c r="E188" s="72"/>
      <c r="F188" s="13"/>
      <c r="G188" s="13"/>
    </row>
    <row r="189" spans="1:7">
      <c r="A189" s="13"/>
      <c r="B189" s="13"/>
      <c r="C189" s="72"/>
      <c r="D189" s="72"/>
      <c r="E189" s="72"/>
      <c r="F189" s="13"/>
      <c r="G189" s="13"/>
    </row>
    <row r="190" spans="1:7">
      <c r="A190" s="13"/>
      <c r="B190" s="13"/>
      <c r="C190" s="72"/>
      <c r="D190" s="72"/>
      <c r="E190" s="72"/>
      <c r="F190" s="13"/>
      <c r="G190" s="13"/>
    </row>
    <row r="191" spans="1:7">
      <c r="A191" s="13"/>
      <c r="B191" s="13"/>
      <c r="C191" s="72"/>
      <c r="D191" s="72"/>
      <c r="E191" s="72"/>
      <c r="F191" s="72"/>
      <c r="G191" s="13"/>
    </row>
    <row r="192" spans="1:7">
      <c r="A192" s="13"/>
      <c r="B192" s="13"/>
      <c r="C192" s="72"/>
      <c r="D192" s="72"/>
      <c r="E192" s="72"/>
      <c r="F192" s="13"/>
      <c r="G192" s="13"/>
    </row>
    <row r="193" spans="1:7">
      <c r="A193" s="13"/>
      <c r="B193" s="13"/>
      <c r="C193" s="72"/>
      <c r="D193" s="72"/>
      <c r="E193" s="72"/>
      <c r="F193" s="13"/>
      <c r="G193" s="13"/>
    </row>
    <row r="194" spans="1:7">
      <c r="A194" s="13"/>
      <c r="B194" s="13"/>
      <c r="C194" s="72"/>
      <c r="D194" s="72"/>
      <c r="E194" s="72"/>
      <c r="F194" s="13"/>
      <c r="G194" s="13"/>
    </row>
    <row r="195" spans="1:7">
      <c r="A195" s="13"/>
      <c r="B195" s="13"/>
      <c r="C195" s="72"/>
      <c r="D195" s="72"/>
      <c r="E195" s="72"/>
      <c r="F195" s="13"/>
      <c r="G195" s="13"/>
    </row>
    <row r="196" spans="1:7">
      <c r="A196" s="13"/>
      <c r="B196" s="13"/>
      <c r="C196" s="72"/>
      <c r="D196" s="72"/>
      <c r="E196" s="72"/>
      <c r="F196" s="13"/>
      <c r="G196" s="13"/>
    </row>
    <row r="197" spans="1:7">
      <c r="A197" s="13"/>
      <c r="B197" s="13"/>
      <c r="C197" s="72"/>
      <c r="D197" s="72"/>
      <c r="E197" s="72"/>
      <c r="F197" s="13"/>
      <c r="G197" s="13"/>
    </row>
    <row r="198" spans="1:7">
      <c r="A198" s="13"/>
      <c r="B198" s="13"/>
      <c r="C198" s="72"/>
      <c r="D198" s="72"/>
      <c r="E198" s="72"/>
      <c r="F198" s="13"/>
      <c r="G198" s="13"/>
    </row>
    <row r="199" spans="1:7">
      <c r="A199" s="13"/>
      <c r="B199" s="13"/>
      <c r="C199" s="72"/>
      <c r="D199" s="72"/>
      <c r="E199" s="72"/>
      <c r="F199" s="13"/>
      <c r="G199" s="13"/>
    </row>
    <row r="200" spans="1:7">
      <c r="A200" s="13"/>
      <c r="B200" s="13"/>
      <c r="C200" s="72"/>
      <c r="D200" s="72"/>
      <c r="E200" s="72"/>
      <c r="F200" s="13"/>
      <c r="G200" s="13"/>
    </row>
    <row r="201" spans="1:7">
      <c r="A201" s="13"/>
      <c r="B201" s="13"/>
      <c r="C201" s="72"/>
      <c r="D201" s="72"/>
      <c r="E201" s="72"/>
      <c r="F201" s="13"/>
      <c r="G201" s="13"/>
    </row>
    <row r="202" spans="1:7">
      <c r="A202" s="13"/>
      <c r="B202" s="13"/>
      <c r="C202" s="72"/>
      <c r="D202" s="72"/>
      <c r="E202" s="72"/>
      <c r="F202" s="13"/>
      <c r="G202" s="13"/>
    </row>
    <row r="203" spans="1:7">
      <c r="A203" s="13"/>
      <c r="B203" s="13"/>
      <c r="C203" s="72"/>
      <c r="D203" s="72"/>
      <c r="E203" s="72"/>
      <c r="F203" s="72"/>
      <c r="G203" s="80"/>
    </row>
    <row r="204" spans="1:7">
      <c r="A204" s="90"/>
      <c r="B204" s="90"/>
      <c r="C204" s="72"/>
      <c r="D204" s="72"/>
      <c r="E204" s="72"/>
      <c r="F204" s="80"/>
      <c r="G204" s="80"/>
    </row>
    <row r="205" spans="1:7">
      <c r="A205" s="13"/>
      <c r="B205" s="13"/>
      <c r="C205" s="72"/>
      <c r="D205" s="72"/>
      <c r="E205" s="72"/>
      <c r="F205" s="72"/>
      <c r="G205" s="80"/>
    </row>
    <row r="206" spans="1:7">
      <c r="A206" s="13"/>
      <c r="B206" s="13"/>
      <c r="C206" s="72"/>
      <c r="D206" s="72"/>
      <c r="E206" s="72"/>
      <c r="F206" s="13"/>
      <c r="G206" s="13"/>
    </row>
    <row r="207" spans="1:7">
      <c r="A207" s="13"/>
      <c r="B207" s="13"/>
      <c r="C207" s="72"/>
      <c r="D207" s="72"/>
      <c r="E207" s="72"/>
      <c r="F207" s="13"/>
      <c r="G207" s="13"/>
    </row>
    <row r="208" spans="1:7">
      <c r="A208" s="13"/>
      <c r="B208" s="13"/>
      <c r="C208" s="72"/>
      <c r="D208" s="72"/>
      <c r="E208" s="72"/>
      <c r="F208" s="13"/>
      <c r="G208" s="13"/>
    </row>
    <row r="209" spans="1:7">
      <c r="A209" s="13"/>
      <c r="B209" s="13"/>
      <c r="C209" s="72"/>
      <c r="D209" s="72"/>
      <c r="E209" s="72"/>
      <c r="F209" s="13"/>
      <c r="G209" s="13"/>
    </row>
    <row r="210" spans="1:7">
      <c r="A210" s="13"/>
      <c r="B210" s="13"/>
      <c r="C210" s="72"/>
      <c r="D210" s="72"/>
      <c r="E210" s="72"/>
      <c r="F210" s="13"/>
      <c r="G210" s="13"/>
    </row>
    <row r="211" spans="1:7">
      <c r="A211" s="13"/>
      <c r="B211" s="13"/>
      <c r="C211" s="72"/>
      <c r="D211" s="72"/>
      <c r="E211" s="72"/>
      <c r="F211" s="13"/>
      <c r="G211" s="13"/>
    </row>
    <row r="212" spans="1:7">
      <c r="A212" s="13"/>
      <c r="B212" s="13"/>
      <c r="C212" s="72"/>
      <c r="D212" s="72"/>
      <c r="E212" s="72"/>
      <c r="F212" s="13"/>
      <c r="G212" s="13"/>
    </row>
    <row r="213" spans="1:7">
      <c r="A213" s="13"/>
      <c r="B213" s="13"/>
      <c r="C213" s="72"/>
      <c r="D213" s="72"/>
      <c r="E213" s="72"/>
      <c r="F213" s="13"/>
      <c r="G213" s="13"/>
    </row>
    <row r="214" spans="1:7">
      <c r="A214" s="13"/>
      <c r="B214" s="13"/>
      <c r="C214" s="72"/>
      <c r="D214" s="72"/>
      <c r="E214" s="72"/>
      <c r="F214" s="13"/>
      <c r="G214" s="13"/>
    </row>
    <row r="215" spans="1:7">
      <c r="A215" s="13"/>
      <c r="B215" s="13"/>
      <c r="C215" s="72"/>
      <c r="D215" s="72"/>
      <c r="E215" s="72"/>
      <c r="F215" s="13"/>
      <c r="G215" s="13"/>
    </row>
    <row r="216" spans="1:7">
      <c r="A216" s="13"/>
      <c r="B216" s="13"/>
      <c r="C216" s="72"/>
      <c r="D216" s="72"/>
      <c r="E216" s="72"/>
      <c r="F216" s="13"/>
      <c r="G216" s="13"/>
    </row>
    <row r="217" spans="1:7">
      <c r="A217" s="13"/>
      <c r="B217" s="13"/>
      <c r="C217" s="72"/>
      <c r="D217" s="72"/>
      <c r="E217" s="72"/>
      <c r="F217" s="13"/>
      <c r="G217" s="13"/>
    </row>
    <row r="218" spans="1:7">
      <c r="A218" s="13"/>
      <c r="B218" s="13"/>
      <c r="C218" s="72"/>
      <c r="D218" s="72"/>
      <c r="E218" s="72"/>
      <c r="F218" s="13"/>
      <c r="G218" s="13"/>
    </row>
    <row r="219" spans="1:7">
      <c r="A219" s="13"/>
      <c r="B219" s="13"/>
      <c r="C219" s="72"/>
      <c r="D219" s="72"/>
      <c r="E219" s="72"/>
      <c r="F219" s="13"/>
      <c r="G219" s="13"/>
    </row>
    <row r="220" spans="1:7">
      <c r="A220" s="13"/>
      <c r="B220" s="13"/>
      <c r="C220" s="72"/>
      <c r="D220" s="72"/>
      <c r="E220" s="72"/>
      <c r="F220" s="13"/>
      <c r="G220" s="13"/>
    </row>
    <row r="221" spans="1:7">
      <c r="A221" s="13"/>
      <c r="B221" s="13"/>
      <c r="C221" s="72"/>
      <c r="D221" s="72"/>
      <c r="E221" s="72"/>
      <c r="F221" s="13"/>
      <c r="G221" s="13"/>
    </row>
    <row r="222" spans="1:7">
      <c r="A222" s="13"/>
      <c r="B222" s="13"/>
      <c r="C222" s="72"/>
      <c r="D222" s="72"/>
      <c r="E222" s="72"/>
      <c r="F222" s="13"/>
      <c r="G222" s="13"/>
    </row>
    <row r="223" spans="1:7">
      <c r="A223" s="13"/>
      <c r="B223" s="13"/>
      <c r="C223" s="72"/>
      <c r="D223" s="72"/>
      <c r="E223" s="72"/>
      <c r="F223" s="13"/>
      <c r="G223" s="13"/>
    </row>
    <row r="224" spans="1:7">
      <c r="A224" s="13"/>
      <c r="B224" s="13"/>
      <c r="C224" s="72"/>
      <c r="D224" s="72"/>
      <c r="E224" s="72"/>
      <c r="F224" s="13"/>
      <c r="G224" s="13"/>
    </row>
    <row r="225" spans="1:7">
      <c r="A225" s="13"/>
      <c r="B225" s="13"/>
      <c r="C225" s="72"/>
      <c r="D225" s="72"/>
      <c r="E225" s="72"/>
      <c r="F225" s="13"/>
      <c r="G225" s="13"/>
    </row>
    <row r="226" spans="1:7">
      <c r="A226" s="13"/>
      <c r="B226" s="13"/>
      <c r="C226" s="72"/>
      <c r="D226" s="72"/>
      <c r="E226" s="72"/>
      <c r="F226" s="13"/>
      <c r="G226" s="13"/>
    </row>
    <row r="227" spans="1:7">
      <c r="A227" s="13"/>
      <c r="B227" s="13"/>
      <c r="C227" s="72"/>
      <c r="D227" s="72"/>
      <c r="E227" s="72"/>
      <c r="F227" s="13"/>
      <c r="G227" s="13"/>
    </row>
    <row r="228" spans="1:7">
      <c r="A228" s="13"/>
      <c r="B228" s="13"/>
      <c r="C228" s="72"/>
      <c r="D228" s="72"/>
      <c r="E228" s="72"/>
      <c r="F228" s="13"/>
      <c r="G228" s="13"/>
    </row>
    <row r="229" spans="1:7">
      <c r="A229" s="13"/>
      <c r="B229" s="13"/>
      <c r="C229" s="72"/>
      <c r="D229" s="72"/>
      <c r="E229" s="72"/>
      <c r="F229" s="13"/>
      <c r="G229" s="13"/>
    </row>
    <row r="230" spans="1:7">
      <c r="A230" s="13"/>
      <c r="B230" s="13"/>
      <c r="C230" s="72"/>
      <c r="D230" s="72"/>
      <c r="E230" s="72"/>
      <c r="F230" s="13"/>
      <c r="G230" s="13"/>
    </row>
    <row r="231" spans="1:7">
      <c r="A231" s="13"/>
      <c r="B231" s="13"/>
      <c r="C231" s="72"/>
      <c r="D231" s="72"/>
      <c r="E231" s="72"/>
      <c r="F231" s="72"/>
      <c r="G231" s="80"/>
    </row>
    <row r="232" spans="1:7">
      <c r="A232" s="13"/>
      <c r="B232" s="13"/>
      <c r="C232" s="72"/>
      <c r="D232" s="72"/>
      <c r="E232" s="72"/>
      <c r="F232" s="72"/>
      <c r="G232" s="72"/>
    </row>
    <row r="233" spans="1:7">
      <c r="A233" s="13"/>
      <c r="B233" s="13"/>
      <c r="C233" s="72"/>
      <c r="D233" s="72"/>
      <c r="E233" s="72"/>
      <c r="F233" s="13"/>
      <c r="G233" s="13"/>
    </row>
    <row r="234" spans="1:7">
      <c r="A234" s="13"/>
      <c r="B234" s="13"/>
      <c r="C234" s="72"/>
      <c r="D234" s="72"/>
      <c r="E234" s="72"/>
      <c r="F234" s="13"/>
      <c r="G234" s="13"/>
    </row>
    <row r="235" spans="1:7">
      <c r="A235" s="13"/>
      <c r="B235" s="13"/>
      <c r="C235" s="72"/>
      <c r="D235" s="72"/>
      <c r="E235" s="72"/>
      <c r="F235" s="13"/>
      <c r="G235" s="13"/>
    </row>
    <row r="236" spans="1:7">
      <c r="A236" s="13"/>
      <c r="B236" s="13"/>
      <c r="C236" s="72"/>
      <c r="D236" s="72"/>
      <c r="E236" s="72"/>
      <c r="F236" s="13"/>
      <c r="G236" s="13"/>
    </row>
    <row r="237" spans="1:7">
      <c r="A237" s="13"/>
      <c r="B237" s="13"/>
      <c r="C237" s="72"/>
      <c r="D237" s="72"/>
      <c r="E237" s="72"/>
      <c r="F237" s="13"/>
      <c r="G237" s="13"/>
    </row>
    <row r="238" spans="1:7">
      <c r="A238" s="13"/>
      <c r="B238" s="13"/>
      <c r="C238" s="72"/>
      <c r="D238" s="72"/>
      <c r="E238" s="72"/>
      <c r="F238" s="13"/>
      <c r="G238" s="13"/>
    </row>
    <row r="239" spans="1:7">
      <c r="A239" s="13"/>
      <c r="B239" s="13"/>
      <c r="C239" s="72"/>
      <c r="D239" s="72"/>
      <c r="E239" s="72"/>
      <c r="F239" s="13"/>
      <c r="G239" s="13"/>
    </row>
    <row r="240" spans="1:7">
      <c r="A240" s="13"/>
      <c r="B240" s="13"/>
      <c r="C240" s="72"/>
      <c r="D240" s="72"/>
      <c r="E240" s="72"/>
      <c r="F240" s="13"/>
      <c r="G240" s="13"/>
    </row>
    <row r="241" spans="1:7">
      <c r="A241" s="13"/>
      <c r="B241" s="13"/>
      <c r="C241" s="72"/>
      <c r="D241" s="72"/>
      <c r="E241" s="72"/>
      <c r="F241" s="13"/>
      <c r="G241" s="13"/>
    </row>
    <row r="242" spans="1:7">
      <c r="A242" s="13"/>
      <c r="B242" s="13"/>
      <c r="C242" s="72"/>
      <c r="D242" s="72"/>
      <c r="E242" s="72"/>
      <c r="F242" s="13"/>
      <c r="G242" s="13"/>
    </row>
    <row r="243" spans="1:7">
      <c r="A243" s="13"/>
      <c r="B243" s="13"/>
      <c r="C243" s="72"/>
      <c r="D243" s="72"/>
      <c r="E243" s="72"/>
      <c r="F243" s="13"/>
      <c r="G243" s="13"/>
    </row>
    <row r="244" spans="1:7">
      <c r="A244" s="90"/>
      <c r="B244" s="90"/>
      <c r="C244" s="72"/>
      <c r="D244" s="72"/>
      <c r="E244" s="72"/>
      <c r="F244" s="72"/>
      <c r="G244" s="80"/>
    </row>
    <row r="245" spans="1:7">
      <c r="A245" s="84"/>
      <c r="B245" s="81"/>
      <c r="C245" s="72"/>
      <c r="D245" s="72"/>
      <c r="E245" s="72"/>
      <c r="F245" s="72"/>
      <c r="G245" s="80"/>
    </row>
    <row r="246" spans="1:7">
      <c r="A246" s="13"/>
      <c r="B246" s="13"/>
      <c r="C246" s="72"/>
      <c r="D246" s="72"/>
      <c r="E246" s="72"/>
      <c r="F246" s="13"/>
      <c r="G246" s="13"/>
    </row>
    <row r="247" spans="1:7">
      <c r="A247" s="13"/>
      <c r="B247" s="13"/>
      <c r="C247" s="72"/>
      <c r="D247" s="72"/>
      <c r="E247" s="72"/>
      <c r="F247" s="13"/>
      <c r="G247" s="13"/>
    </row>
    <row r="248" spans="1:7">
      <c r="A248" s="13"/>
      <c r="B248" s="13"/>
      <c r="C248" s="72"/>
      <c r="D248" s="72"/>
      <c r="E248" s="72"/>
      <c r="F248" s="13"/>
      <c r="G248" s="13"/>
    </row>
    <row r="249" spans="1:7">
      <c r="A249" s="13"/>
      <c r="B249" s="13"/>
      <c r="C249" s="72"/>
      <c r="D249" s="72"/>
      <c r="E249" s="72"/>
      <c r="F249" s="13"/>
      <c r="G249" s="13"/>
    </row>
    <row r="250" spans="1:7">
      <c r="A250" s="13"/>
      <c r="B250" s="13"/>
      <c r="C250" s="72"/>
      <c r="D250" s="72"/>
      <c r="E250" s="72"/>
      <c r="F250" s="72"/>
      <c r="G250" s="80"/>
    </row>
    <row r="251" spans="1:7">
      <c r="A251" s="13"/>
      <c r="B251" s="13"/>
      <c r="C251" s="72"/>
      <c r="D251" s="72"/>
      <c r="E251" s="72"/>
      <c r="F251" s="13"/>
      <c r="G251" s="13"/>
    </row>
    <row r="252" spans="1:7">
      <c r="A252" s="13"/>
      <c r="B252" s="13"/>
      <c r="C252" s="72"/>
      <c r="D252" s="72"/>
      <c r="E252" s="72"/>
      <c r="F252" s="13"/>
      <c r="G252" s="13"/>
    </row>
    <row r="253" spans="1:7">
      <c r="A253" s="13"/>
      <c r="B253" s="13"/>
      <c r="C253" s="72"/>
      <c r="D253" s="72"/>
      <c r="E253" s="72"/>
      <c r="F253" s="13"/>
      <c r="G253" s="13"/>
    </row>
    <row r="254" spans="1:7">
      <c r="A254" s="13"/>
      <c r="B254" s="13"/>
      <c r="C254" s="72"/>
      <c r="D254" s="72"/>
      <c r="E254" s="72"/>
      <c r="F254" s="13"/>
      <c r="G254" s="13"/>
    </row>
    <row r="255" spans="1:7">
      <c r="A255" s="13"/>
      <c r="B255" s="13"/>
      <c r="C255" s="72"/>
      <c r="D255" s="72"/>
      <c r="E255" s="72"/>
      <c r="F255" s="13"/>
      <c r="G255" s="13"/>
    </row>
    <row r="256" spans="1:7">
      <c r="A256" s="13"/>
      <c r="B256" s="13"/>
      <c r="C256" s="72"/>
      <c r="D256" s="72"/>
      <c r="E256" s="72"/>
      <c r="F256" s="13"/>
      <c r="G256" s="13"/>
    </row>
    <row r="257" spans="1:7">
      <c r="A257" s="13"/>
      <c r="B257" s="13"/>
      <c r="C257" s="72"/>
      <c r="D257" s="72"/>
      <c r="E257" s="72"/>
      <c r="F257" s="13"/>
      <c r="G257" s="13"/>
    </row>
    <row r="258" spans="1:7">
      <c r="A258" s="13"/>
      <c r="B258" s="13"/>
      <c r="C258" s="72"/>
      <c r="D258" s="72"/>
      <c r="E258" s="72"/>
      <c r="F258" s="13"/>
      <c r="G258" s="13"/>
    </row>
    <row r="259" spans="1:7">
      <c r="A259" s="13"/>
      <c r="B259" s="13"/>
      <c r="C259" s="72"/>
      <c r="D259" s="72"/>
      <c r="E259" s="72"/>
      <c r="F259" s="13"/>
      <c r="G259" s="13"/>
    </row>
    <row r="260" spans="1:7">
      <c r="A260" s="13"/>
      <c r="B260" s="13"/>
      <c r="C260" s="72"/>
      <c r="D260" s="72"/>
      <c r="E260" s="72"/>
      <c r="F260" s="13"/>
      <c r="G260" s="13"/>
    </row>
    <row r="261" spans="1:7">
      <c r="A261" s="13"/>
      <c r="B261" s="13"/>
      <c r="C261" s="72"/>
      <c r="D261" s="72"/>
      <c r="E261" s="72"/>
      <c r="F261" s="13"/>
      <c r="G261" s="13"/>
    </row>
    <row r="262" spans="1:7">
      <c r="A262" s="13"/>
      <c r="B262" s="13"/>
      <c r="C262" s="72"/>
      <c r="D262" s="72"/>
      <c r="E262" s="72"/>
      <c r="F262" s="13"/>
      <c r="G262" s="13"/>
    </row>
    <row r="263" spans="1:7">
      <c r="A263" s="13"/>
      <c r="B263" s="13"/>
      <c r="C263" s="72"/>
      <c r="D263" s="72"/>
      <c r="E263" s="72"/>
      <c r="F263" s="13"/>
      <c r="G263" s="13"/>
    </row>
    <row r="264" spans="1:7">
      <c r="A264" s="13"/>
      <c r="B264" s="13"/>
      <c r="C264" s="72"/>
      <c r="D264" s="72"/>
      <c r="E264" s="72"/>
      <c r="F264" s="13"/>
      <c r="G264" s="13"/>
    </row>
    <row r="265" spans="1:7">
      <c r="A265" s="13"/>
      <c r="B265" s="13"/>
      <c r="C265" s="72"/>
      <c r="D265" s="72"/>
      <c r="E265" s="72"/>
      <c r="F265" s="13"/>
      <c r="G265" s="13"/>
    </row>
    <row r="266" spans="1:7">
      <c r="A266" s="13"/>
      <c r="B266" s="13"/>
      <c r="C266" s="72"/>
      <c r="D266" s="72"/>
      <c r="E266" s="72"/>
      <c r="F266" s="13"/>
      <c r="G266" s="13"/>
    </row>
    <row r="267" spans="1:7">
      <c r="A267" s="13"/>
      <c r="B267" s="13"/>
      <c r="C267" s="72"/>
      <c r="D267" s="72"/>
      <c r="E267" s="72"/>
      <c r="F267" s="13"/>
      <c r="G267" s="13"/>
    </row>
    <row r="268" spans="1:7">
      <c r="A268" s="13"/>
      <c r="B268" s="13"/>
      <c r="C268" s="72"/>
      <c r="D268" s="72"/>
      <c r="E268" s="72"/>
      <c r="F268" s="13"/>
      <c r="G268" s="13"/>
    </row>
    <row r="269" spans="1:7">
      <c r="A269" s="13"/>
      <c r="B269" s="13"/>
      <c r="C269" s="72"/>
      <c r="D269" s="72"/>
      <c r="E269" s="72"/>
      <c r="F269" s="13"/>
      <c r="G269" s="13"/>
    </row>
    <row r="270" spans="1:7">
      <c r="A270" s="13"/>
      <c r="B270" s="13"/>
      <c r="C270" s="72"/>
      <c r="D270" s="72"/>
      <c r="E270" s="72"/>
      <c r="F270" s="13"/>
      <c r="G270" s="13"/>
    </row>
    <row r="271" spans="1:7">
      <c r="A271" s="13"/>
      <c r="B271" s="13"/>
      <c r="C271" s="72"/>
      <c r="D271" s="72"/>
      <c r="E271" s="72"/>
      <c r="F271" s="13"/>
      <c r="G271" s="13"/>
    </row>
    <row r="272" spans="1:7">
      <c r="A272" s="13"/>
      <c r="B272" s="13"/>
      <c r="C272" s="72"/>
      <c r="D272" s="72"/>
      <c r="E272" s="72"/>
      <c r="F272" s="13"/>
      <c r="G272" s="13"/>
    </row>
    <row r="273" spans="1:7">
      <c r="A273" s="13"/>
      <c r="B273" s="13"/>
      <c r="C273" s="72"/>
      <c r="D273" s="72"/>
      <c r="E273" s="72"/>
      <c r="F273" s="13"/>
      <c r="G273" s="13"/>
    </row>
    <row r="274" spans="1:7">
      <c r="A274" s="13"/>
      <c r="B274" s="13"/>
      <c r="C274" s="72"/>
      <c r="D274" s="72"/>
      <c r="E274" s="72"/>
      <c r="F274" s="13"/>
      <c r="G274" s="13"/>
    </row>
    <row r="275" spans="1:7">
      <c r="A275" s="13"/>
      <c r="B275" s="13"/>
      <c r="C275" s="72"/>
      <c r="D275" s="72"/>
      <c r="E275" s="72"/>
      <c r="F275" s="13"/>
      <c r="G275" s="13"/>
    </row>
    <row r="276" spans="1:7">
      <c r="A276" s="13"/>
      <c r="B276" s="13"/>
      <c r="C276" s="72"/>
      <c r="D276" s="72"/>
      <c r="E276" s="72"/>
      <c r="F276" s="13"/>
      <c r="G276" s="13"/>
    </row>
    <row r="277" spans="1:7">
      <c r="A277" s="13"/>
      <c r="B277" s="13"/>
      <c r="C277" s="72"/>
      <c r="D277" s="72"/>
      <c r="E277" s="72"/>
      <c r="F277" s="13"/>
      <c r="G277" s="13"/>
    </row>
    <row r="278" spans="1:7">
      <c r="A278" s="13"/>
      <c r="B278" s="13"/>
      <c r="C278" s="72"/>
      <c r="D278" s="72"/>
      <c r="E278" s="72"/>
      <c r="F278" s="13"/>
      <c r="G278" s="13"/>
    </row>
    <row r="279" spans="1:7">
      <c r="A279" s="13"/>
      <c r="B279" s="13"/>
      <c r="C279" s="72"/>
      <c r="D279" s="72"/>
      <c r="E279" s="72"/>
      <c r="F279" s="13"/>
      <c r="G279" s="13"/>
    </row>
    <row r="280" spans="1:7">
      <c r="A280" s="13"/>
      <c r="B280" s="13"/>
      <c r="C280" s="72"/>
      <c r="D280" s="72"/>
      <c r="E280" s="72"/>
      <c r="F280" s="13"/>
      <c r="G280" s="13"/>
    </row>
    <row r="281" spans="1:7">
      <c r="A281" s="13"/>
      <c r="B281" s="13"/>
      <c r="C281" s="72"/>
      <c r="D281" s="72"/>
      <c r="E281" s="72"/>
      <c r="F281" s="13"/>
      <c r="G281" s="13"/>
    </row>
    <row r="282" spans="1:7">
      <c r="A282" s="13"/>
      <c r="B282" s="13"/>
      <c r="C282" s="72"/>
      <c r="D282" s="72"/>
      <c r="E282" s="72"/>
      <c r="F282" s="13"/>
      <c r="G282" s="13"/>
    </row>
    <row r="283" spans="1:7">
      <c r="A283" s="13"/>
      <c r="B283" s="13"/>
      <c r="C283" s="72"/>
      <c r="D283" s="72"/>
      <c r="E283" s="72"/>
      <c r="F283" s="13"/>
      <c r="G283" s="13"/>
    </row>
    <row r="284" spans="1:7">
      <c r="A284" s="13"/>
      <c r="B284" s="13"/>
      <c r="C284" s="72"/>
      <c r="D284" s="72"/>
      <c r="E284" s="72"/>
      <c r="F284" s="13"/>
      <c r="G284" s="13"/>
    </row>
    <row r="285" spans="1:7">
      <c r="A285" s="13"/>
      <c r="B285" s="13"/>
      <c r="C285" s="72"/>
      <c r="D285" s="72"/>
      <c r="E285" s="72"/>
      <c r="F285" s="13"/>
      <c r="G285" s="13"/>
    </row>
    <row r="286" spans="1:7">
      <c r="A286" s="13"/>
      <c r="B286" s="13"/>
      <c r="C286" s="72"/>
      <c r="D286" s="72"/>
      <c r="E286" s="72"/>
      <c r="F286" s="13"/>
      <c r="G286" s="13"/>
    </row>
    <row r="287" spans="1:7">
      <c r="A287" s="13"/>
      <c r="B287" s="13"/>
      <c r="C287" s="72"/>
      <c r="D287" s="72"/>
      <c r="E287" s="72"/>
      <c r="F287" s="13"/>
      <c r="G287" s="13"/>
    </row>
    <row r="288" spans="1:7">
      <c r="A288" s="13"/>
      <c r="B288" s="13"/>
      <c r="C288" s="72"/>
      <c r="D288" s="72"/>
      <c r="E288" s="72"/>
      <c r="F288" s="13"/>
      <c r="G288" s="13"/>
    </row>
    <row r="289" spans="1:7">
      <c r="A289" s="13"/>
      <c r="B289" s="13"/>
      <c r="C289" s="72"/>
      <c r="D289" s="72"/>
      <c r="E289" s="72"/>
      <c r="F289" s="13"/>
      <c r="G289" s="13"/>
    </row>
    <row r="290" spans="1:7">
      <c r="A290" s="13"/>
      <c r="B290" s="13"/>
      <c r="C290" s="72"/>
      <c r="D290" s="72"/>
      <c r="E290" s="72"/>
      <c r="F290" s="13"/>
      <c r="G290" s="13"/>
    </row>
    <row r="291" spans="1:7">
      <c r="A291" s="13"/>
      <c r="B291" s="13"/>
      <c r="C291" s="72"/>
      <c r="D291" s="72"/>
      <c r="E291" s="72"/>
      <c r="F291" s="13"/>
      <c r="G291" s="13"/>
    </row>
    <row r="292" spans="1:7">
      <c r="A292" s="13"/>
      <c r="B292" s="13"/>
      <c r="C292" s="72"/>
      <c r="D292" s="72"/>
      <c r="E292" s="72"/>
      <c r="F292" s="13"/>
      <c r="G292" s="13"/>
    </row>
    <row r="293" spans="1:7">
      <c r="A293" s="90"/>
      <c r="B293" s="90"/>
      <c r="C293" s="72"/>
      <c r="D293" s="72"/>
      <c r="E293" s="72"/>
      <c r="F293" s="72"/>
      <c r="G293" s="80"/>
    </row>
    <row r="294" spans="1:7">
      <c r="A294" s="13"/>
      <c r="B294" s="13"/>
      <c r="C294" s="72"/>
      <c r="D294" s="72"/>
      <c r="E294" s="72"/>
      <c r="F294" s="13"/>
      <c r="G294" s="13"/>
    </row>
    <row r="295" spans="1:7">
      <c r="A295" s="13"/>
      <c r="B295" s="13"/>
      <c r="C295" s="72"/>
      <c r="D295" s="72"/>
      <c r="E295" s="72"/>
      <c r="F295" s="13"/>
      <c r="G295" s="13"/>
    </row>
    <row r="296" spans="1:7">
      <c r="A296" s="13"/>
      <c r="B296" s="13"/>
      <c r="C296" s="72"/>
      <c r="D296" s="72"/>
      <c r="E296" s="72"/>
      <c r="F296" s="13"/>
      <c r="G296" s="13"/>
    </row>
    <row r="297" spans="1:7">
      <c r="A297" s="13"/>
      <c r="B297" s="13"/>
      <c r="C297" s="72"/>
      <c r="D297" s="72"/>
      <c r="E297" s="72"/>
      <c r="F297" s="13"/>
      <c r="G297" s="13"/>
    </row>
    <row r="298" spans="1:7">
      <c r="A298" s="90"/>
      <c r="B298" s="90"/>
      <c r="C298" s="72"/>
      <c r="D298" s="72"/>
      <c r="E298" s="72"/>
      <c r="F298" s="72"/>
      <c r="G298" s="80"/>
    </row>
    <row r="299" spans="1:7">
      <c r="A299" s="13"/>
      <c r="B299" s="13"/>
      <c r="C299" s="72"/>
      <c r="D299" s="72"/>
      <c r="E299" s="72"/>
      <c r="F299" s="13"/>
      <c r="G299" s="13"/>
    </row>
    <row r="300" spans="1:7">
      <c r="A300" s="13"/>
      <c r="B300" s="13"/>
      <c r="C300" s="72"/>
      <c r="D300" s="72"/>
      <c r="E300" s="72"/>
      <c r="F300" s="13"/>
      <c r="G300" s="13"/>
    </row>
    <row r="301" spans="1:7">
      <c r="A301" s="13"/>
      <c r="B301" s="13"/>
      <c r="C301" s="72"/>
      <c r="D301" s="72"/>
      <c r="E301" s="72"/>
      <c r="F301" s="13"/>
      <c r="G301" s="13"/>
    </row>
    <row r="302" spans="1:7">
      <c r="A302" s="90"/>
      <c r="B302" s="90"/>
      <c r="C302" s="72"/>
      <c r="D302" s="72"/>
      <c r="E302" s="72"/>
      <c r="F302" s="72"/>
      <c r="G302" s="80"/>
    </row>
    <row r="303" spans="1:7">
      <c r="A303" s="13"/>
      <c r="B303" s="13"/>
      <c r="C303" s="72"/>
      <c r="D303" s="72"/>
      <c r="E303" s="72"/>
      <c r="F303" s="13"/>
      <c r="G303" s="13"/>
    </row>
    <row r="304" spans="1:7">
      <c r="A304" s="13"/>
      <c r="B304" s="13"/>
      <c r="C304" s="72"/>
      <c r="D304" s="72"/>
      <c r="E304" s="72"/>
      <c r="F304" s="13"/>
      <c r="G304" s="13"/>
    </row>
    <row r="305" spans="1:7">
      <c r="A305" s="13"/>
      <c r="B305" s="13"/>
      <c r="C305" s="72"/>
      <c r="D305" s="72"/>
      <c r="E305" s="72"/>
      <c r="F305" s="13"/>
      <c r="G305" s="13"/>
    </row>
    <row r="306" spans="1:7">
      <c r="A306" s="90"/>
      <c r="B306" s="90"/>
      <c r="C306" s="72"/>
      <c r="D306" s="72"/>
      <c r="E306" s="72"/>
      <c r="F306" s="72"/>
      <c r="G306" s="80"/>
    </row>
    <row r="307" spans="1:7">
      <c r="A307" s="13"/>
      <c r="B307" s="13"/>
      <c r="C307" s="72"/>
      <c r="D307" s="72"/>
      <c r="E307" s="72"/>
      <c r="F307" s="13"/>
      <c r="G307" s="13"/>
    </row>
    <row r="308" spans="1:7">
      <c r="A308" s="13"/>
      <c r="B308" s="13"/>
      <c r="C308" s="72"/>
      <c r="D308" s="72"/>
      <c r="E308" s="72"/>
      <c r="F308" s="13"/>
      <c r="G308" s="13"/>
    </row>
    <row r="309" spans="1:7">
      <c r="A309" s="13"/>
      <c r="B309" s="13"/>
      <c r="C309" s="72"/>
      <c r="D309" s="72"/>
      <c r="E309" s="72"/>
      <c r="F309" s="13"/>
      <c r="G309" s="13"/>
    </row>
    <row r="310" spans="1:7">
      <c r="A310" s="90"/>
      <c r="B310" s="90"/>
      <c r="C310" s="72"/>
      <c r="D310" s="72"/>
      <c r="E310" s="72"/>
      <c r="F310" s="72"/>
      <c r="G310" s="80"/>
    </row>
    <row r="311" spans="1:7">
      <c r="A311" s="13"/>
      <c r="B311" s="13"/>
      <c r="C311" s="72"/>
      <c r="D311" s="72"/>
      <c r="E311" s="72"/>
      <c r="F311" s="13"/>
      <c r="G311" s="13"/>
    </row>
    <row r="312" spans="1:7">
      <c r="A312" s="13"/>
      <c r="B312" s="13"/>
      <c r="C312" s="72"/>
      <c r="D312" s="72"/>
      <c r="E312" s="72"/>
      <c r="F312" s="13"/>
      <c r="G312" s="13"/>
    </row>
    <row r="313" spans="1:7">
      <c r="A313" s="13"/>
      <c r="B313" s="13"/>
      <c r="C313" s="72"/>
      <c r="D313" s="72"/>
      <c r="E313" s="72"/>
      <c r="F313" s="13"/>
      <c r="G313" s="13"/>
    </row>
    <row r="314" spans="1:7">
      <c r="A314" s="13"/>
      <c r="B314" s="13"/>
      <c r="C314" s="72"/>
      <c r="D314" s="72"/>
      <c r="E314" s="72"/>
      <c r="F314" s="13"/>
      <c r="G314" s="13"/>
    </row>
    <row r="315" spans="1:7">
      <c r="A315" s="13"/>
      <c r="B315" s="13"/>
      <c r="C315" s="72"/>
      <c r="D315" s="72"/>
      <c r="E315" s="72"/>
      <c r="F315" s="72"/>
      <c r="G315" s="80"/>
    </row>
    <row r="316" spans="1:7">
      <c r="A316" s="13"/>
      <c r="B316" s="13"/>
      <c r="C316" s="72"/>
      <c r="D316" s="72"/>
      <c r="E316" s="72"/>
      <c r="F316" s="72"/>
      <c r="G316" s="80"/>
    </row>
    <row r="317" spans="1:7">
      <c r="A317" s="79"/>
      <c r="B317" s="13"/>
      <c r="C317" s="72"/>
      <c r="D317" s="72"/>
      <c r="E317" s="72"/>
      <c r="F317" s="72"/>
      <c r="G317" s="80"/>
    </row>
    <row r="318" spans="1:7">
      <c r="A318" s="90"/>
      <c r="B318" s="90"/>
      <c r="C318" s="72"/>
      <c r="D318" s="72"/>
      <c r="E318" s="72"/>
      <c r="F318" s="72"/>
      <c r="G318" s="80"/>
    </row>
    <row r="319" spans="1:7">
      <c r="A319" s="90"/>
      <c r="B319" s="90"/>
      <c r="C319" s="72"/>
      <c r="D319" s="72"/>
      <c r="E319" s="72"/>
      <c r="F319" s="72"/>
      <c r="G319" s="80"/>
    </row>
    <row r="320" spans="1:7">
      <c r="A320" s="90"/>
      <c r="B320" s="90"/>
      <c r="C320" s="72"/>
      <c r="D320" s="72"/>
      <c r="E320" s="72"/>
      <c r="F320" s="72"/>
      <c r="G320" s="80"/>
    </row>
    <row r="321" spans="1:7">
      <c r="A321" s="90"/>
      <c r="B321" s="90"/>
      <c r="C321" s="72"/>
      <c r="D321" s="72"/>
      <c r="E321" s="72"/>
      <c r="F321" s="72"/>
      <c r="G321" s="80"/>
    </row>
    <row r="322" spans="1:7">
      <c r="A322" s="13"/>
      <c r="B322" s="13"/>
      <c r="C322" s="72"/>
      <c r="D322" s="72"/>
      <c r="E322" s="72"/>
      <c r="F322" s="72"/>
      <c r="G322" s="80"/>
    </row>
    <row r="323" spans="1:7">
      <c r="A323" s="90"/>
      <c r="B323" s="90"/>
      <c r="C323" s="72"/>
      <c r="D323" s="72"/>
      <c r="E323" s="72"/>
      <c r="F323" s="72"/>
      <c r="G323" s="80"/>
    </row>
    <row r="324" spans="1:7">
      <c r="A324" s="90"/>
      <c r="B324" s="90"/>
      <c r="C324" s="72"/>
      <c r="D324" s="72"/>
      <c r="E324" s="72"/>
      <c r="F324" s="72"/>
      <c r="G324" s="80"/>
    </row>
    <row r="325" spans="1:7">
      <c r="A325" s="79"/>
      <c r="B325" s="13"/>
      <c r="C325" s="72"/>
      <c r="D325" s="72"/>
      <c r="E325" s="72"/>
      <c r="F325" s="72"/>
      <c r="G325" s="80"/>
    </row>
    <row r="326" spans="1:7">
      <c r="A326" s="13"/>
      <c r="B326" s="13"/>
      <c r="C326" s="72"/>
      <c r="D326" s="72"/>
      <c r="E326" s="72"/>
      <c r="F326" s="72"/>
      <c r="G326" s="80"/>
    </row>
    <row r="327" spans="1:7">
      <c r="A327" s="90"/>
      <c r="B327" s="90"/>
      <c r="C327" s="72"/>
      <c r="D327" s="72"/>
      <c r="E327" s="72"/>
      <c r="F327" s="80"/>
      <c r="G327" s="80"/>
    </row>
    <row r="328" spans="1:7">
      <c r="A328" s="13"/>
      <c r="B328" s="13"/>
      <c r="C328" s="72"/>
      <c r="D328" s="72"/>
      <c r="E328" s="72"/>
      <c r="F328" s="72"/>
      <c r="G328" s="13"/>
    </row>
    <row r="329" spans="1:7">
      <c r="A329" s="93"/>
      <c r="B329" s="93"/>
      <c r="C329" s="72"/>
      <c r="D329" s="72"/>
      <c r="E329" s="72"/>
      <c r="F329" s="80"/>
      <c r="G329" s="80"/>
    </row>
    <row r="330" spans="1:7">
      <c r="A330" s="13"/>
      <c r="B330" s="13"/>
      <c r="C330" s="72"/>
      <c r="D330" s="72"/>
      <c r="E330" s="72"/>
      <c r="F330" s="72"/>
      <c r="G330" s="80"/>
    </row>
    <row r="331" spans="1:7">
      <c r="A331" s="13"/>
      <c r="B331" s="13"/>
      <c r="C331" s="72"/>
      <c r="D331" s="72"/>
      <c r="E331" s="72"/>
      <c r="F331" s="72"/>
      <c r="G331" s="80"/>
    </row>
    <row r="332" spans="1:7">
      <c r="A332" s="90"/>
      <c r="B332" s="90"/>
      <c r="C332" s="72"/>
      <c r="D332" s="72"/>
      <c r="E332" s="72"/>
      <c r="F332" s="72"/>
      <c r="G332" s="80"/>
    </row>
    <row r="333" spans="1:7">
      <c r="A333" s="90"/>
      <c r="B333" s="90"/>
      <c r="C333" s="72"/>
      <c r="D333" s="72"/>
      <c r="E333" s="72"/>
      <c r="F333" s="72"/>
      <c r="G333" s="80"/>
    </row>
    <row r="334" spans="1:7">
      <c r="A334" s="93"/>
      <c r="B334" s="90"/>
      <c r="C334" s="72"/>
      <c r="D334" s="72"/>
      <c r="E334" s="72"/>
      <c r="F334" s="80"/>
      <c r="G334" s="80"/>
    </row>
    <row r="335" spans="1:7">
      <c r="A335" s="90"/>
      <c r="B335" s="90"/>
      <c r="C335" s="72"/>
      <c r="D335" s="72"/>
      <c r="E335" s="72"/>
      <c r="F335" s="72"/>
      <c r="G335" s="80"/>
    </row>
    <row r="336" spans="1:7">
      <c r="A336" s="13"/>
      <c r="B336" s="13"/>
      <c r="C336" s="72"/>
      <c r="D336" s="72"/>
      <c r="E336" s="72"/>
      <c r="F336" s="13"/>
      <c r="G336" s="13"/>
    </row>
    <row r="337" spans="1:7">
      <c r="A337" s="90"/>
      <c r="B337" s="90"/>
      <c r="C337" s="72"/>
      <c r="D337" s="72"/>
      <c r="E337" s="72"/>
      <c r="F337" s="72"/>
      <c r="G337" s="80"/>
    </row>
    <row r="338" spans="1:7">
      <c r="A338" s="90"/>
      <c r="B338" s="90"/>
      <c r="C338" s="72"/>
      <c r="D338" s="72"/>
      <c r="E338" s="72"/>
      <c r="F338" s="72"/>
      <c r="G338" s="80"/>
    </row>
    <row r="339" spans="1:7">
      <c r="A339" s="89"/>
      <c r="B339" s="90"/>
      <c r="C339" s="72"/>
      <c r="D339" s="72"/>
      <c r="E339" s="72"/>
      <c r="F339" s="72"/>
      <c r="G339" s="80"/>
    </row>
    <row r="340" spans="1:7">
      <c r="A340" s="90"/>
      <c r="B340" s="90"/>
      <c r="C340" s="72"/>
      <c r="D340" s="72"/>
      <c r="E340" s="72"/>
      <c r="F340" s="72"/>
      <c r="G340" s="80"/>
    </row>
    <row r="341" spans="1:7">
      <c r="A341" s="90"/>
      <c r="B341" s="90"/>
      <c r="C341" s="72"/>
      <c r="D341" s="72"/>
      <c r="E341" s="72"/>
      <c r="F341" s="72"/>
      <c r="G341" s="80"/>
    </row>
    <row r="342" spans="1:7">
      <c r="A342" s="90"/>
      <c r="B342" s="90"/>
      <c r="C342" s="72"/>
      <c r="D342" s="72"/>
      <c r="E342" s="72"/>
      <c r="F342" s="72"/>
      <c r="G342" s="80"/>
    </row>
    <row r="343" spans="1:7">
      <c r="A343" s="90"/>
      <c r="B343" s="90"/>
      <c r="C343" s="72"/>
      <c r="D343" s="72"/>
      <c r="E343" s="72"/>
      <c r="F343" s="72"/>
      <c r="G343" s="80"/>
    </row>
    <row r="344" spans="1:7">
      <c r="A344" s="90"/>
      <c r="B344" s="90"/>
      <c r="C344" s="72"/>
      <c r="D344" s="72"/>
      <c r="E344" s="72"/>
      <c r="F344" s="72"/>
      <c r="G344" s="80"/>
    </row>
    <row r="345" spans="1:7">
      <c r="A345" s="13"/>
      <c r="B345" s="13"/>
      <c r="C345" s="72"/>
      <c r="D345" s="72"/>
      <c r="E345" s="72"/>
      <c r="F345" s="72"/>
      <c r="G345" s="80"/>
    </row>
    <row r="346" spans="1:7">
      <c r="A346" s="90"/>
      <c r="B346" s="90"/>
      <c r="C346" s="72"/>
      <c r="D346" s="72"/>
      <c r="E346" s="72"/>
      <c r="F346" s="72"/>
      <c r="G346" s="80"/>
    </row>
    <row r="347" spans="1:7">
      <c r="A347" s="90"/>
      <c r="B347" s="90"/>
      <c r="C347" s="72"/>
      <c r="D347" s="72"/>
      <c r="E347" s="72"/>
      <c r="F347" s="72"/>
      <c r="G347" s="80"/>
    </row>
    <row r="348" spans="1:7">
      <c r="A348" s="90"/>
      <c r="B348" s="90"/>
      <c r="C348" s="72"/>
      <c r="D348" s="72"/>
      <c r="E348" s="72"/>
      <c r="F348" s="72"/>
      <c r="G348" s="80"/>
    </row>
    <row r="349" spans="1:7">
      <c r="A349" s="13"/>
      <c r="B349" s="13"/>
      <c r="C349" s="72"/>
      <c r="D349" s="72"/>
      <c r="E349" s="72"/>
      <c r="F349" s="72"/>
      <c r="G349" s="80"/>
    </row>
    <row r="350" spans="1:7">
      <c r="A350" s="79"/>
      <c r="B350" s="79"/>
      <c r="C350" s="72"/>
      <c r="D350" s="72"/>
      <c r="E350" s="72"/>
      <c r="F350" s="72"/>
      <c r="G350" s="80"/>
    </row>
    <row r="351" spans="1:7">
      <c r="A351" s="90"/>
      <c r="B351" s="90"/>
      <c r="C351" s="72"/>
      <c r="D351" s="72"/>
      <c r="E351" s="72"/>
      <c r="F351" s="80"/>
      <c r="G351" s="80"/>
    </row>
    <row r="352" spans="1:7">
      <c r="A352" s="13"/>
      <c r="B352" s="13"/>
      <c r="C352" s="72"/>
      <c r="D352" s="72"/>
      <c r="E352" s="72"/>
      <c r="F352" s="13"/>
      <c r="G352" s="13"/>
    </row>
    <row r="353" spans="1:7">
      <c r="A353" s="13"/>
      <c r="B353" s="13"/>
      <c r="C353" s="72"/>
      <c r="D353" s="72"/>
      <c r="E353" s="72"/>
      <c r="F353" s="72"/>
      <c r="G353" s="80"/>
    </row>
    <row r="354" spans="1:7">
      <c r="A354" s="13"/>
      <c r="B354" s="13"/>
      <c r="C354" s="72"/>
      <c r="D354" s="72"/>
      <c r="E354" s="72"/>
      <c r="F354" s="72"/>
      <c r="G354" s="80"/>
    </row>
    <row r="355" spans="1:7">
      <c r="A355" s="13"/>
      <c r="B355" s="13"/>
      <c r="C355" s="72"/>
      <c r="D355" s="72"/>
      <c r="E355" s="72"/>
      <c r="F355" s="72"/>
      <c r="G355" s="80"/>
    </row>
    <row r="356" spans="1:7">
      <c r="A356" s="13"/>
      <c r="B356" s="13"/>
      <c r="C356" s="72"/>
      <c r="D356" s="72"/>
      <c r="E356" s="72"/>
      <c r="F356" s="72"/>
      <c r="G356" s="72"/>
    </row>
    <row r="357" spans="1:7">
      <c r="A357" s="90"/>
      <c r="B357" s="90"/>
      <c r="C357" s="72"/>
      <c r="D357" s="72"/>
      <c r="E357" s="72"/>
      <c r="F357" s="72"/>
      <c r="G357" s="80"/>
    </row>
    <row r="358" spans="1:7">
      <c r="A358" s="90"/>
      <c r="B358" s="90"/>
      <c r="C358" s="72"/>
      <c r="D358" s="72"/>
      <c r="E358" s="72"/>
      <c r="F358" s="71"/>
      <c r="G358" s="80"/>
    </row>
    <row r="359" spans="1:7">
      <c r="A359" s="13"/>
      <c r="B359" s="13"/>
      <c r="C359" s="72"/>
      <c r="D359" s="72"/>
      <c r="E359" s="72"/>
      <c r="F359" s="71"/>
      <c r="G359" s="13"/>
    </row>
    <row r="360" spans="1:7">
      <c r="A360" s="13"/>
      <c r="B360" s="13"/>
      <c r="C360" s="72"/>
      <c r="D360" s="72"/>
      <c r="E360" s="72"/>
      <c r="F360" s="72"/>
      <c r="G360" s="80"/>
    </row>
    <row r="361" spans="1:7">
      <c r="A361" s="13"/>
      <c r="B361" s="13"/>
      <c r="C361" s="72"/>
      <c r="D361" s="72"/>
      <c r="E361" s="72"/>
      <c r="F361" s="72"/>
      <c r="G361" s="80"/>
    </row>
    <row r="362" spans="1:7">
      <c r="A362" s="90"/>
      <c r="B362" s="90"/>
      <c r="C362" s="72"/>
      <c r="D362" s="72"/>
      <c r="E362" s="72"/>
      <c r="F362" s="72"/>
      <c r="G362" s="80"/>
    </row>
    <row r="363" spans="1:7">
      <c r="A363" s="13"/>
      <c r="B363" s="13"/>
      <c r="C363" s="72"/>
      <c r="D363" s="72"/>
      <c r="E363" s="72"/>
      <c r="F363" s="72"/>
      <c r="G363" s="72"/>
    </row>
    <row r="364" spans="1:7">
      <c r="A364" s="13"/>
      <c r="B364" s="13"/>
      <c r="C364" s="72"/>
      <c r="D364" s="72"/>
      <c r="E364" s="72"/>
      <c r="F364" s="72"/>
      <c r="G364" s="80"/>
    </row>
    <row r="365" spans="1:7">
      <c r="A365" s="79"/>
      <c r="B365" s="13"/>
      <c r="C365" s="72"/>
      <c r="D365" s="72"/>
      <c r="E365" s="72"/>
      <c r="F365" s="72"/>
      <c r="G365" s="80"/>
    </row>
    <row r="366" spans="1:7">
      <c r="A366" s="13"/>
      <c r="B366" s="13"/>
      <c r="C366" s="72"/>
      <c r="D366" s="72"/>
      <c r="E366" s="72"/>
      <c r="F366" s="72"/>
      <c r="G366" s="80"/>
    </row>
    <row r="367" spans="1:7">
      <c r="A367" s="13"/>
      <c r="B367" s="13"/>
      <c r="C367" s="72"/>
      <c r="D367" s="72"/>
      <c r="E367" s="72"/>
      <c r="F367" s="72"/>
      <c r="G367" s="80"/>
    </row>
    <row r="368" spans="1:7">
      <c r="A368" s="13"/>
      <c r="B368" s="13"/>
      <c r="C368" s="72"/>
      <c r="D368" s="72"/>
      <c r="E368" s="72"/>
      <c r="F368" s="72"/>
      <c r="G368" s="80"/>
    </row>
    <row r="369" spans="1:7">
      <c r="A369" s="13"/>
      <c r="B369" s="13"/>
      <c r="C369" s="72"/>
      <c r="D369" s="72"/>
      <c r="E369" s="72"/>
      <c r="F369" s="72"/>
      <c r="G369" s="80"/>
    </row>
    <row r="370" spans="1:7">
      <c r="A370" s="13"/>
      <c r="B370" s="13"/>
      <c r="C370" s="72"/>
      <c r="D370" s="72"/>
      <c r="E370" s="72"/>
      <c r="F370" s="72"/>
      <c r="G370" s="80"/>
    </row>
    <row r="371" spans="1:7">
      <c r="A371" s="90"/>
      <c r="B371" s="90"/>
      <c r="C371" s="72"/>
      <c r="D371" s="72"/>
      <c r="E371" s="72"/>
      <c r="F371" s="72"/>
      <c r="G371" s="80"/>
    </row>
    <row r="372" spans="1:7">
      <c r="A372" s="13"/>
      <c r="B372" s="13"/>
      <c r="C372" s="72"/>
      <c r="D372" s="72"/>
      <c r="E372" s="72"/>
      <c r="F372" s="72"/>
      <c r="G372" s="80"/>
    </row>
    <row r="373" spans="1:7">
      <c r="A373" s="13"/>
      <c r="B373" s="13"/>
      <c r="C373" s="72"/>
      <c r="D373" s="72"/>
      <c r="E373" s="72"/>
      <c r="F373" s="13"/>
      <c r="G373" s="13"/>
    </row>
    <row r="374" spans="1:7">
      <c r="A374" s="13"/>
      <c r="B374" s="13"/>
      <c r="C374" s="72"/>
      <c r="D374" s="72"/>
      <c r="E374" s="72"/>
      <c r="F374" s="13"/>
      <c r="G374" s="13"/>
    </row>
    <row r="375" spans="1:7">
      <c r="A375" s="13"/>
      <c r="B375" s="13"/>
      <c r="C375" s="72"/>
      <c r="D375" s="72"/>
      <c r="E375" s="72"/>
      <c r="F375" s="13"/>
      <c r="G375" s="13"/>
    </row>
    <row r="376" spans="1:7">
      <c r="A376" s="13"/>
      <c r="B376" s="13"/>
      <c r="C376" s="72"/>
      <c r="D376" s="72"/>
      <c r="E376" s="72"/>
      <c r="F376" s="13"/>
      <c r="G376" s="13"/>
    </row>
    <row r="377" spans="1:7">
      <c r="A377" s="13"/>
      <c r="B377" s="13"/>
      <c r="C377" s="72"/>
      <c r="D377" s="72"/>
      <c r="E377" s="72"/>
      <c r="F377" s="13"/>
      <c r="G377" s="13"/>
    </row>
    <row r="378" spans="1:7">
      <c r="A378" s="13"/>
      <c r="B378" s="13"/>
      <c r="C378" s="72"/>
      <c r="D378" s="72"/>
      <c r="E378" s="72"/>
      <c r="F378" s="13"/>
      <c r="G378" s="13"/>
    </row>
    <row r="379" spans="1:7">
      <c r="A379" s="13"/>
      <c r="B379" s="13"/>
      <c r="C379" s="72"/>
      <c r="D379" s="72"/>
      <c r="E379" s="72"/>
      <c r="F379" s="13"/>
      <c r="G379" s="13"/>
    </row>
    <row r="380" spans="1:7">
      <c r="A380" s="13"/>
      <c r="B380" s="13"/>
      <c r="C380" s="72"/>
      <c r="D380" s="72"/>
      <c r="E380" s="72"/>
      <c r="F380" s="13"/>
      <c r="G380" s="13"/>
    </row>
    <row r="381" spans="1:7">
      <c r="A381" s="13"/>
      <c r="B381" s="13"/>
      <c r="C381" s="72"/>
      <c r="D381" s="72"/>
      <c r="E381" s="72"/>
      <c r="F381" s="13"/>
      <c r="G381" s="13"/>
    </row>
    <row r="382" spans="1:7">
      <c r="A382" s="13"/>
      <c r="B382" s="13"/>
      <c r="C382" s="72"/>
      <c r="D382" s="72"/>
      <c r="E382" s="72"/>
      <c r="F382" s="13"/>
      <c r="G382" s="13"/>
    </row>
    <row r="383" spans="1:7">
      <c r="A383" s="13"/>
      <c r="B383" s="13"/>
      <c r="C383" s="72"/>
      <c r="D383" s="72"/>
      <c r="E383" s="72"/>
      <c r="F383" s="13"/>
      <c r="G383" s="13"/>
    </row>
    <row r="384" spans="1:7">
      <c r="A384" s="13"/>
      <c r="B384" s="13"/>
      <c r="C384" s="72"/>
      <c r="D384" s="72"/>
      <c r="E384" s="72"/>
      <c r="F384" s="13"/>
      <c r="G384" s="13"/>
    </row>
    <row r="385" spans="1:7">
      <c r="A385" s="13"/>
      <c r="B385" s="13"/>
      <c r="C385" s="72"/>
      <c r="D385" s="72"/>
      <c r="E385" s="72"/>
      <c r="F385" s="13"/>
      <c r="G385" s="13"/>
    </row>
    <row r="386" spans="1:7">
      <c r="A386" s="13"/>
      <c r="B386" s="13"/>
      <c r="C386" s="72"/>
      <c r="D386" s="72"/>
      <c r="E386" s="72"/>
      <c r="F386" s="13"/>
      <c r="G386" s="13"/>
    </row>
    <row r="387" spans="1:7">
      <c r="A387" s="13"/>
      <c r="B387" s="13"/>
      <c r="C387" s="72"/>
      <c r="D387" s="72"/>
      <c r="E387" s="72"/>
      <c r="F387" s="13"/>
      <c r="G387" s="13"/>
    </row>
    <row r="388" spans="1:7">
      <c r="A388" s="13"/>
      <c r="B388" s="13"/>
      <c r="C388" s="72"/>
      <c r="D388" s="72"/>
      <c r="E388" s="72"/>
      <c r="F388" s="13"/>
      <c r="G388" s="13"/>
    </row>
    <row r="389" spans="1:7">
      <c r="A389" s="13"/>
      <c r="B389" s="13"/>
      <c r="C389" s="72"/>
      <c r="D389" s="72"/>
      <c r="E389" s="72"/>
      <c r="F389" s="13"/>
      <c r="G389" s="13"/>
    </row>
    <row r="390" spans="1:7">
      <c r="A390" s="13"/>
      <c r="B390" s="13"/>
      <c r="C390" s="72"/>
      <c r="D390" s="72"/>
      <c r="E390" s="72"/>
      <c r="F390" s="13"/>
      <c r="G390" s="13"/>
    </row>
    <row r="391" spans="1:7">
      <c r="A391" s="13"/>
      <c r="B391" s="13"/>
      <c r="C391" s="72"/>
      <c r="D391" s="72"/>
      <c r="E391" s="72"/>
      <c r="F391" s="13"/>
      <c r="G391" s="13"/>
    </row>
    <row r="392" spans="1:7">
      <c r="A392" s="13"/>
      <c r="B392" s="13"/>
      <c r="C392" s="72"/>
      <c r="D392" s="72"/>
      <c r="E392" s="72"/>
      <c r="F392" s="13"/>
      <c r="G392" s="13"/>
    </row>
    <row r="393" spans="1:7">
      <c r="A393" s="13"/>
      <c r="B393" s="13"/>
      <c r="C393" s="72"/>
      <c r="D393" s="72"/>
      <c r="E393" s="72"/>
      <c r="F393" s="13"/>
      <c r="G393" s="13"/>
    </row>
    <row r="394" spans="1:7">
      <c r="A394" s="13"/>
      <c r="B394" s="13"/>
      <c r="C394" s="72"/>
      <c r="D394" s="72"/>
      <c r="E394" s="72"/>
      <c r="F394" s="13"/>
      <c r="G394" s="13"/>
    </row>
    <row r="395" spans="1:7">
      <c r="A395" s="13"/>
      <c r="B395" s="13"/>
      <c r="C395" s="72"/>
      <c r="D395" s="72"/>
      <c r="E395" s="72"/>
      <c r="F395" s="13"/>
      <c r="G395" s="13"/>
    </row>
    <row r="396" spans="1:7">
      <c r="A396" s="13"/>
      <c r="B396" s="13"/>
      <c r="C396" s="72"/>
      <c r="D396" s="72"/>
      <c r="E396" s="72"/>
      <c r="F396" s="13"/>
      <c r="G396" s="13"/>
    </row>
    <row r="397" spans="1:7">
      <c r="A397" s="13"/>
      <c r="B397" s="13"/>
      <c r="C397" s="72"/>
      <c r="D397" s="72"/>
      <c r="E397" s="72"/>
      <c r="F397" s="13"/>
      <c r="G397" s="13"/>
    </row>
    <row r="398" spans="1:7">
      <c r="A398" s="13"/>
      <c r="B398" s="13"/>
      <c r="C398" s="72"/>
      <c r="D398" s="72"/>
      <c r="E398" s="72"/>
      <c r="F398" s="13"/>
      <c r="G398" s="13"/>
    </row>
    <row r="399" spans="1:7">
      <c r="A399" s="13"/>
      <c r="B399" s="13"/>
      <c r="C399" s="72"/>
      <c r="D399" s="72"/>
      <c r="E399" s="72"/>
      <c r="F399" s="13"/>
      <c r="G399" s="13"/>
    </row>
    <row r="400" spans="1:7">
      <c r="A400" s="13"/>
      <c r="B400" s="13"/>
      <c r="C400" s="72"/>
      <c r="D400" s="72"/>
      <c r="E400" s="72"/>
      <c r="F400" s="13"/>
      <c r="G400" s="13"/>
    </row>
    <row r="401" spans="1:7">
      <c r="A401" s="13"/>
      <c r="B401" s="13"/>
      <c r="C401" s="72"/>
      <c r="D401" s="72"/>
      <c r="E401" s="72"/>
      <c r="F401" s="13"/>
      <c r="G401" s="13"/>
    </row>
    <row r="402" spans="1:7">
      <c r="A402" s="13"/>
      <c r="B402" s="13"/>
      <c r="C402" s="72"/>
      <c r="D402" s="72"/>
      <c r="E402" s="72"/>
      <c r="F402" s="13"/>
      <c r="G402" s="13"/>
    </row>
    <row r="403" spans="1:7">
      <c r="A403" s="13"/>
      <c r="B403" s="13"/>
      <c r="C403" s="72"/>
      <c r="D403" s="72"/>
      <c r="E403" s="72"/>
      <c r="F403" s="13"/>
      <c r="G403" s="13"/>
    </row>
    <row r="404" spans="1:7">
      <c r="A404" s="13"/>
      <c r="B404" s="13"/>
      <c r="C404" s="72"/>
      <c r="D404" s="72"/>
      <c r="E404" s="72"/>
      <c r="F404" s="13"/>
      <c r="G404" s="13"/>
    </row>
    <row r="405" spans="1:7">
      <c r="A405" s="13"/>
      <c r="B405" s="13"/>
      <c r="C405" s="72"/>
      <c r="D405" s="72"/>
      <c r="E405" s="72"/>
      <c r="F405" s="13"/>
      <c r="G405" s="13"/>
    </row>
    <row r="406" spans="1:7">
      <c r="A406" s="13"/>
      <c r="B406" s="13"/>
      <c r="C406" s="72"/>
      <c r="D406" s="72"/>
      <c r="E406" s="72"/>
      <c r="F406" s="13"/>
      <c r="G406" s="13"/>
    </row>
    <row r="407" spans="1:7">
      <c r="A407" s="13"/>
      <c r="B407" s="13"/>
      <c r="C407" s="72"/>
      <c r="D407" s="72"/>
      <c r="E407" s="72"/>
      <c r="F407" s="13"/>
      <c r="G407" s="13"/>
    </row>
    <row r="408" spans="1:7">
      <c r="A408" s="13"/>
      <c r="B408" s="13"/>
      <c r="C408" s="72"/>
      <c r="D408" s="72"/>
      <c r="E408" s="72"/>
      <c r="F408" s="13"/>
      <c r="G408" s="13"/>
    </row>
    <row r="409" spans="1:7">
      <c r="A409" s="13"/>
      <c r="B409" s="13"/>
      <c r="C409" s="72"/>
      <c r="D409" s="72"/>
      <c r="E409" s="72"/>
      <c r="F409" s="13"/>
      <c r="G409" s="13"/>
    </row>
    <row r="410" spans="1:7">
      <c r="A410" s="13"/>
      <c r="B410" s="13"/>
      <c r="C410" s="72"/>
      <c r="D410" s="72"/>
      <c r="E410" s="72"/>
      <c r="F410" s="13"/>
      <c r="G410" s="13"/>
    </row>
    <row r="411" spans="1:7">
      <c r="A411" s="13"/>
      <c r="B411" s="13"/>
      <c r="C411" s="72"/>
      <c r="D411" s="72"/>
      <c r="E411" s="72"/>
      <c r="F411" s="13"/>
      <c r="G411" s="13"/>
    </row>
    <row r="412" spans="1:7">
      <c r="A412" s="13"/>
      <c r="B412" s="13"/>
      <c r="C412" s="72"/>
      <c r="D412" s="72"/>
      <c r="E412" s="72"/>
      <c r="F412" s="13"/>
      <c r="G412" s="13"/>
    </row>
    <row r="413" spans="1:7">
      <c r="A413" s="13"/>
      <c r="B413" s="13"/>
      <c r="C413" s="72"/>
      <c r="D413" s="72"/>
      <c r="E413" s="72"/>
      <c r="F413" s="13"/>
      <c r="G413" s="13"/>
    </row>
    <row r="414" spans="1:7">
      <c r="A414" s="13"/>
      <c r="B414" s="13"/>
      <c r="C414" s="72"/>
      <c r="D414" s="72"/>
      <c r="E414" s="72"/>
      <c r="F414" s="13"/>
      <c r="G414" s="13"/>
    </row>
    <row r="415" spans="1:7">
      <c r="A415" s="13"/>
      <c r="B415" s="13"/>
      <c r="C415" s="72"/>
      <c r="D415" s="72"/>
      <c r="E415" s="72"/>
      <c r="F415" s="13"/>
      <c r="G415" s="13"/>
    </row>
    <row r="416" spans="1:7">
      <c r="A416" s="13"/>
      <c r="B416" s="13"/>
      <c r="C416" s="72"/>
      <c r="D416" s="72"/>
      <c r="E416" s="72"/>
      <c r="F416" s="13"/>
      <c r="G416" s="13"/>
    </row>
    <row r="417" spans="1:7">
      <c r="A417" s="13"/>
      <c r="B417" s="13"/>
      <c r="C417" s="72"/>
      <c r="D417" s="72"/>
      <c r="E417" s="72"/>
      <c r="F417" s="13"/>
      <c r="G417" s="13"/>
    </row>
    <row r="418" spans="1:7">
      <c r="A418" s="13"/>
      <c r="B418" s="13"/>
      <c r="C418" s="72"/>
      <c r="D418" s="72"/>
      <c r="E418" s="72"/>
      <c r="F418" s="13"/>
      <c r="G418" s="13"/>
    </row>
    <row r="419" spans="1:7">
      <c r="A419" s="13"/>
      <c r="B419" s="13"/>
      <c r="C419" s="72"/>
      <c r="D419" s="72"/>
      <c r="E419" s="72"/>
      <c r="F419" s="13"/>
      <c r="G419" s="13"/>
    </row>
    <row r="420" spans="1:7">
      <c r="A420" s="13"/>
      <c r="B420" s="13"/>
      <c r="C420" s="72"/>
      <c r="D420" s="72"/>
      <c r="E420" s="72"/>
      <c r="F420" s="13"/>
      <c r="G420" s="13"/>
    </row>
    <row r="421" spans="1:7">
      <c r="A421" s="13"/>
      <c r="B421" s="13"/>
      <c r="C421" s="72"/>
      <c r="D421" s="72"/>
      <c r="E421" s="72"/>
      <c r="F421" s="13"/>
      <c r="G421" s="13"/>
    </row>
    <row r="422" spans="1:7">
      <c r="A422" s="13"/>
      <c r="B422" s="13"/>
      <c r="C422" s="72"/>
      <c r="D422" s="72"/>
      <c r="E422" s="72"/>
      <c r="F422" s="13"/>
      <c r="G422" s="13"/>
    </row>
    <row r="423" spans="1:7">
      <c r="A423" s="13"/>
      <c r="B423" s="13"/>
      <c r="C423" s="72"/>
      <c r="D423" s="72"/>
      <c r="E423" s="72"/>
      <c r="F423" s="13"/>
      <c r="G423" s="13"/>
    </row>
    <row r="424" spans="1:7">
      <c r="A424" s="13"/>
      <c r="B424" s="13"/>
      <c r="C424" s="72"/>
      <c r="D424" s="72"/>
      <c r="E424" s="72"/>
      <c r="F424" s="13"/>
      <c r="G424" s="13"/>
    </row>
    <row r="425" spans="1:7">
      <c r="A425" s="13"/>
      <c r="B425" s="13"/>
      <c r="C425" s="72"/>
      <c r="D425" s="72"/>
      <c r="E425" s="72"/>
      <c r="F425" s="13"/>
      <c r="G425" s="13"/>
    </row>
    <row r="426" spans="1:7">
      <c r="A426" s="13"/>
      <c r="B426" s="13"/>
      <c r="C426" s="72"/>
      <c r="D426" s="72"/>
      <c r="E426" s="72"/>
      <c r="F426" s="13"/>
      <c r="G426" s="13"/>
    </row>
    <row r="427" spans="1:7">
      <c r="A427" s="13"/>
      <c r="B427" s="13"/>
      <c r="C427" s="72"/>
      <c r="D427" s="72"/>
      <c r="E427" s="72"/>
      <c r="F427" s="13"/>
      <c r="G427" s="13"/>
    </row>
    <row r="428" spans="1:7">
      <c r="A428" s="13"/>
      <c r="B428" s="13"/>
      <c r="C428" s="72"/>
      <c r="D428" s="72"/>
      <c r="E428" s="72"/>
      <c r="F428" s="13"/>
      <c r="G428" s="13"/>
    </row>
    <row r="429" spans="1:7">
      <c r="A429" s="13"/>
      <c r="B429" s="13"/>
      <c r="C429" s="72"/>
      <c r="D429" s="72"/>
      <c r="E429" s="72"/>
      <c r="F429" s="13"/>
      <c r="G429" s="13"/>
    </row>
    <row r="430" spans="1:7">
      <c r="A430" s="13"/>
      <c r="B430" s="13"/>
      <c r="C430" s="72"/>
      <c r="D430" s="72"/>
      <c r="E430" s="72"/>
      <c r="F430" s="13"/>
      <c r="G430" s="13"/>
    </row>
    <row r="431" spans="1:7">
      <c r="A431" s="13"/>
      <c r="B431" s="13"/>
      <c r="C431" s="72"/>
      <c r="D431" s="72"/>
      <c r="E431" s="72"/>
      <c r="F431" s="13"/>
      <c r="G431" s="13"/>
    </row>
    <row r="432" spans="1:7">
      <c r="A432" s="13"/>
      <c r="B432" s="13"/>
      <c r="C432" s="72"/>
      <c r="D432" s="72"/>
      <c r="E432" s="72"/>
      <c r="F432" s="13"/>
      <c r="G432" s="13"/>
    </row>
    <row r="433" spans="1:7">
      <c r="A433" s="13"/>
      <c r="B433" s="13"/>
      <c r="C433" s="72"/>
      <c r="D433" s="72"/>
      <c r="E433" s="72"/>
      <c r="F433" s="13"/>
      <c r="G433" s="13"/>
    </row>
    <row r="434" spans="1:7">
      <c r="A434" s="13"/>
      <c r="B434" s="13"/>
      <c r="C434" s="72"/>
      <c r="D434" s="72"/>
      <c r="E434" s="72"/>
      <c r="F434" s="13"/>
      <c r="G434" s="13"/>
    </row>
    <row r="435" spans="1:7">
      <c r="A435" s="13"/>
      <c r="B435" s="13"/>
      <c r="C435" s="72"/>
      <c r="D435" s="72"/>
      <c r="E435" s="72"/>
      <c r="F435" s="13"/>
      <c r="G435" s="13"/>
    </row>
    <row r="436" spans="1:7">
      <c r="A436" s="13"/>
      <c r="B436" s="13"/>
      <c r="C436" s="72"/>
      <c r="D436" s="72"/>
      <c r="E436" s="72"/>
      <c r="F436" s="13"/>
      <c r="G436" s="13"/>
    </row>
    <row r="437" spans="1:7">
      <c r="A437" s="13"/>
      <c r="B437" s="13"/>
      <c r="C437" s="72"/>
      <c r="D437" s="72"/>
      <c r="E437" s="72"/>
      <c r="F437" s="13"/>
      <c r="G437" s="13"/>
    </row>
    <row r="438" spans="1:7">
      <c r="A438" s="13"/>
      <c r="B438" s="13"/>
      <c r="C438" s="72"/>
      <c r="D438" s="72"/>
      <c r="E438" s="72"/>
      <c r="F438" s="13"/>
      <c r="G438" s="13"/>
    </row>
    <row r="439" spans="1:7">
      <c r="A439" s="13"/>
      <c r="B439" s="13"/>
      <c r="C439" s="72"/>
      <c r="D439" s="72"/>
      <c r="E439" s="72"/>
      <c r="F439" s="13"/>
      <c r="G439" s="13"/>
    </row>
    <row r="440" spans="1:7">
      <c r="A440" s="13"/>
      <c r="B440" s="13"/>
      <c r="C440" s="72"/>
      <c r="D440" s="72"/>
      <c r="E440" s="72"/>
      <c r="F440" s="13"/>
      <c r="G440" s="13"/>
    </row>
    <row r="441" spans="1:7">
      <c r="A441" s="13"/>
      <c r="B441" s="13"/>
      <c r="C441" s="72"/>
      <c r="D441" s="72"/>
      <c r="E441" s="72"/>
      <c r="F441" s="13"/>
      <c r="G441" s="13"/>
    </row>
    <row r="442" spans="1:7">
      <c r="A442" s="13"/>
      <c r="B442" s="13"/>
      <c r="C442" s="72"/>
      <c r="D442" s="72"/>
      <c r="E442" s="72"/>
      <c r="F442" s="13"/>
      <c r="G442" s="13"/>
    </row>
    <row r="443" spans="1:7">
      <c r="A443" s="13"/>
      <c r="B443" s="13"/>
      <c r="C443" s="72"/>
      <c r="D443" s="72"/>
      <c r="E443" s="72"/>
      <c r="F443" s="13"/>
      <c r="G443" s="13"/>
    </row>
    <row r="444" spans="1:7">
      <c r="A444" s="13"/>
      <c r="B444" s="13"/>
      <c r="C444" s="72"/>
      <c r="D444" s="72"/>
      <c r="E444" s="72"/>
      <c r="F444" s="13"/>
      <c r="G444" s="13"/>
    </row>
    <row r="445" spans="1:7">
      <c r="A445" s="13"/>
      <c r="B445" s="13"/>
      <c r="C445" s="72"/>
      <c r="D445" s="72"/>
      <c r="E445" s="72"/>
      <c r="F445" s="13"/>
      <c r="G445" s="13"/>
    </row>
    <row r="446" spans="1:7">
      <c r="A446" s="13"/>
      <c r="B446" s="13"/>
      <c r="C446" s="72"/>
      <c r="D446" s="72"/>
      <c r="E446" s="72"/>
      <c r="F446" s="13"/>
      <c r="G446" s="13"/>
    </row>
    <row r="447" spans="1:7">
      <c r="A447" s="13"/>
      <c r="B447" s="13"/>
      <c r="C447" s="72"/>
      <c r="D447" s="72"/>
      <c r="E447" s="72"/>
      <c r="F447" s="13"/>
      <c r="G447" s="13"/>
    </row>
    <row r="448" spans="1:7">
      <c r="A448" s="13"/>
      <c r="B448" s="13"/>
      <c r="C448" s="72"/>
      <c r="D448" s="72"/>
      <c r="E448" s="72"/>
      <c r="F448" s="13"/>
      <c r="G448" s="13"/>
    </row>
    <row r="449" spans="1:7">
      <c r="A449" s="13"/>
      <c r="B449" s="13"/>
      <c r="C449" s="72"/>
      <c r="D449" s="72"/>
      <c r="E449" s="72"/>
      <c r="F449" s="13"/>
      <c r="G449" s="13"/>
    </row>
    <row r="450" spans="1:7">
      <c r="A450" s="13"/>
      <c r="B450" s="13"/>
      <c r="C450" s="72"/>
      <c r="D450" s="72"/>
      <c r="E450" s="72"/>
      <c r="F450" s="13"/>
      <c r="G450" s="13"/>
    </row>
    <row r="451" spans="1:7">
      <c r="A451" s="13"/>
      <c r="B451" s="13"/>
      <c r="C451" s="72"/>
      <c r="D451" s="72"/>
      <c r="E451" s="72"/>
      <c r="F451" s="13"/>
      <c r="G451" s="13"/>
    </row>
    <row r="452" spans="1:7">
      <c r="A452" s="13"/>
      <c r="B452" s="13"/>
      <c r="C452" s="72"/>
      <c r="D452" s="72"/>
      <c r="E452" s="72"/>
      <c r="F452" s="13"/>
      <c r="G452" s="13"/>
    </row>
    <row r="453" spans="1:7">
      <c r="A453" s="13"/>
      <c r="B453" s="13"/>
      <c r="C453" s="72"/>
      <c r="D453" s="72"/>
      <c r="E453" s="72"/>
      <c r="F453" s="13"/>
      <c r="G453" s="13"/>
    </row>
    <row r="454" spans="1:7">
      <c r="A454" s="13"/>
      <c r="B454" s="13"/>
      <c r="C454" s="72"/>
      <c r="D454" s="72"/>
      <c r="E454" s="72"/>
      <c r="F454" s="13"/>
      <c r="G454" s="13"/>
    </row>
    <row r="455" spans="1:7">
      <c r="A455" s="13"/>
      <c r="B455" s="13"/>
      <c r="C455" s="72"/>
      <c r="D455" s="72"/>
      <c r="E455" s="72"/>
      <c r="F455" s="13"/>
      <c r="G455" s="13"/>
    </row>
    <row r="456" spans="1:7">
      <c r="A456" s="13"/>
      <c r="B456" s="13"/>
      <c r="C456" s="72"/>
      <c r="D456" s="72"/>
      <c r="E456" s="72"/>
      <c r="F456" s="13"/>
      <c r="G456" s="13"/>
    </row>
    <row r="457" spans="1:7">
      <c r="A457" s="13"/>
      <c r="B457" s="13"/>
      <c r="C457" s="72"/>
      <c r="D457" s="72"/>
      <c r="E457" s="72"/>
      <c r="F457" s="13"/>
      <c r="G457" s="13"/>
    </row>
    <row r="458" spans="1:7">
      <c r="A458" s="13"/>
      <c r="B458" s="13"/>
      <c r="C458" s="72"/>
      <c r="D458" s="72"/>
      <c r="E458" s="72"/>
      <c r="F458" s="13"/>
      <c r="G458" s="13"/>
    </row>
    <row r="459" spans="1:7">
      <c r="A459" s="13"/>
      <c r="B459" s="13"/>
      <c r="C459" s="72"/>
      <c r="D459" s="72"/>
      <c r="E459" s="72"/>
      <c r="F459" s="13"/>
      <c r="G459" s="13"/>
    </row>
    <row r="460" spans="1:7">
      <c r="A460" s="13"/>
      <c r="B460" s="13"/>
      <c r="C460" s="72"/>
      <c r="D460" s="72"/>
      <c r="E460" s="72"/>
      <c r="F460" s="13"/>
      <c r="G460" s="13"/>
    </row>
    <row r="461" spans="1:7">
      <c r="A461" s="13"/>
      <c r="B461" s="13"/>
      <c r="C461" s="72"/>
      <c r="D461" s="72"/>
      <c r="E461" s="72"/>
      <c r="F461" s="13"/>
      <c r="G461" s="13"/>
    </row>
    <row r="462" spans="1:7">
      <c r="A462" s="13"/>
      <c r="B462" s="13"/>
      <c r="C462" s="72"/>
      <c r="D462" s="72"/>
      <c r="E462" s="72"/>
      <c r="F462" s="13"/>
      <c r="G462" s="13"/>
    </row>
    <row r="463" spans="1:7">
      <c r="A463" s="13"/>
      <c r="B463" s="13"/>
      <c r="C463" s="72"/>
      <c r="D463" s="72"/>
      <c r="E463" s="72"/>
      <c r="F463" s="13"/>
      <c r="G463" s="13"/>
    </row>
    <row r="464" spans="1:7">
      <c r="A464" s="13"/>
      <c r="B464" s="13"/>
      <c r="C464" s="72"/>
      <c r="D464" s="72"/>
      <c r="E464" s="72"/>
      <c r="F464" s="13"/>
      <c r="G464" s="13"/>
    </row>
    <row r="465" spans="1:7">
      <c r="A465" s="13"/>
      <c r="B465" s="13"/>
      <c r="C465" s="72"/>
      <c r="D465" s="72"/>
      <c r="E465" s="72"/>
      <c r="F465" s="13"/>
      <c r="G465" s="13"/>
    </row>
    <row r="466" spans="1:7">
      <c r="A466" s="13"/>
      <c r="B466" s="13"/>
      <c r="C466" s="72"/>
      <c r="D466" s="72"/>
      <c r="E466" s="72"/>
      <c r="F466" s="13"/>
      <c r="G466" s="13"/>
    </row>
    <row r="467" spans="1:7">
      <c r="A467" s="13"/>
      <c r="B467" s="13"/>
      <c r="C467" s="72"/>
      <c r="D467" s="72"/>
      <c r="E467" s="72"/>
      <c r="F467" s="13"/>
      <c r="G467" s="13"/>
    </row>
    <row r="468" spans="1:7">
      <c r="A468" s="13"/>
      <c r="B468" s="13"/>
      <c r="C468" s="72"/>
      <c r="D468" s="72"/>
      <c r="E468" s="72"/>
      <c r="F468" s="13"/>
      <c r="G468" s="13"/>
    </row>
    <row r="469" spans="1:7">
      <c r="A469" s="13"/>
      <c r="B469" s="13"/>
      <c r="C469" s="72"/>
      <c r="D469" s="72"/>
      <c r="E469" s="72"/>
      <c r="F469" s="13"/>
      <c r="G469" s="13"/>
    </row>
    <row r="470" spans="1:7">
      <c r="A470" s="13"/>
      <c r="B470" s="13"/>
      <c r="C470" s="72"/>
      <c r="D470" s="72"/>
      <c r="E470" s="72"/>
      <c r="F470" s="13"/>
      <c r="G470" s="13"/>
    </row>
    <row r="471" spans="1:7">
      <c r="A471" s="13"/>
      <c r="B471" s="13"/>
      <c r="C471" s="72"/>
      <c r="D471" s="72"/>
      <c r="E471" s="72"/>
      <c r="F471" s="13"/>
      <c r="G471" s="13"/>
    </row>
    <row r="472" spans="1:7">
      <c r="A472" s="13"/>
      <c r="B472" s="13"/>
      <c r="C472" s="72"/>
      <c r="D472" s="72"/>
      <c r="E472" s="72"/>
      <c r="F472" s="13"/>
      <c r="G472" s="13"/>
    </row>
    <row r="473" spans="1:7">
      <c r="A473" s="13"/>
      <c r="B473" s="13"/>
      <c r="C473" s="72"/>
      <c r="D473" s="72"/>
      <c r="E473" s="72"/>
      <c r="F473" s="13"/>
      <c r="G473" s="13"/>
    </row>
    <row r="474" spans="1:7">
      <c r="A474" s="13"/>
      <c r="B474" s="13"/>
      <c r="C474" s="72"/>
      <c r="D474" s="72"/>
      <c r="E474" s="72"/>
      <c r="F474" s="13"/>
      <c r="G474" s="13"/>
    </row>
    <row r="475" spans="1:7">
      <c r="A475" s="13"/>
      <c r="B475" s="13"/>
      <c r="C475" s="72"/>
      <c r="D475" s="72"/>
      <c r="E475" s="72"/>
      <c r="F475" s="13"/>
      <c r="G475" s="13"/>
    </row>
    <row r="476" spans="1:7">
      <c r="A476" s="13"/>
      <c r="B476" s="13"/>
      <c r="C476" s="72"/>
      <c r="D476" s="72"/>
      <c r="E476" s="72"/>
      <c r="F476" s="13"/>
      <c r="G476" s="13"/>
    </row>
    <row r="477" spans="1:7">
      <c r="A477" s="13"/>
      <c r="B477" s="13"/>
      <c r="C477" s="72"/>
      <c r="D477" s="72"/>
      <c r="E477" s="72"/>
      <c r="F477" s="13"/>
      <c r="G477" s="13"/>
    </row>
    <row r="478" spans="1:7">
      <c r="A478" s="13"/>
      <c r="B478" s="13"/>
      <c r="C478" s="72"/>
      <c r="D478" s="72"/>
      <c r="E478" s="72"/>
      <c r="F478" s="13"/>
      <c r="G478" s="13"/>
    </row>
    <row r="479" spans="1:7">
      <c r="A479" s="13"/>
      <c r="B479" s="13"/>
      <c r="C479" s="72"/>
      <c r="D479" s="72"/>
      <c r="E479" s="72"/>
      <c r="F479" s="13"/>
      <c r="G479" s="13"/>
    </row>
    <row r="480" spans="1:7">
      <c r="A480" s="13"/>
      <c r="B480" s="13"/>
      <c r="C480" s="72"/>
      <c r="D480" s="72"/>
      <c r="E480" s="72"/>
      <c r="F480" s="13"/>
      <c r="G480" s="13"/>
    </row>
    <row r="481" spans="1:7">
      <c r="A481" s="13"/>
      <c r="B481" s="13"/>
      <c r="C481" s="72"/>
      <c r="D481" s="72"/>
      <c r="E481" s="72"/>
      <c r="F481" s="13"/>
      <c r="G481" s="13"/>
    </row>
    <row r="482" spans="1:7">
      <c r="A482" s="13"/>
      <c r="B482" s="13"/>
      <c r="C482" s="72"/>
      <c r="D482" s="72"/>
      <c r="E482" s="72"/>
      <c r="F482" s="13"/>
      <c r="G482" s="13"/>
    </row>
    <row r="483" spans="1:7">
      <c r="A483" s="13"/>
      <c r="B483" s="13"/>
      <c r="C483" s="72"/>
      <c r="D483" s="72"/>
      <c r="E483" s="72"/>
      <c r="F483" s="13"/>
      <c r="G483" s="13"/>
    </row>
    <row r="484" spans="1:7">
      <c r="A484" s="13"/>
      <c r="B484" s="13"/>
      <c r="C484" s="72"/>
      <c r="D484" s="72"/>
      <c r="E484" s="72"/>
      <c r="F484" s="13"/>
      <c r="G484" s="13"/>
    </row>
    <row r="485" spans="1:7">
      <c r="A485" s="13"/>
      <c r="B485" s="13"/>
      <c r="C485" s="72"/>
      <c r="D485" s="72"/>
      <c r="E485" s="72"/>
      <c r="F485" s="13"/>
      <c r="G485" s="13"/>
    </row>
    <row r="486" spans="1:7">
      <c r="A486" s="13"/>
      <c r="B486" s="13"/>
      <c r="C486" s="72"/>
      <c r="D486" s="72"/>
      <c r="E486" s="72"/>
      <c r="F486" s="13"/>
      <c r="G486" s="13"/>
    </row>
    <row r="487" spans="1:7">
      <c r="A487" s="13"/>
      <c r="B487" s="13"/>
      <c r="C487" s="72"/>
      <c r="D487" s="72"/>
      <c r="E487" s="72"/>
      <c r="F487" s="13"/>
      <c r="G487" s="13"/>
    </row>
    <row r="488" spans="1:7">
      <c r="A488" s="13"/>
      <c r="B488" s="13"/>
      <c r="C488" s="72"/>
      <c r="D488" s="72"/>
      <c r="E488" s="72"/>
      <c r="F488" s="13"/>
      <c r="G488" s="13"/>
    </row>
    <row r="489" spans="1:7">
      <c r="A489" s="13"/>
      <c r="B489" s="13"/>
      <c r="C489" s="72"/>
      <c r="D489" s="72"/>
      <c r="E489" s="72"/>
      <c r="F489" s="13"/>
      <c r="G489" s="13"/>
    </row>
    <row r="490" spans="1:7">
      <c r="A490" s="13"/>
      <c r="B490" s="13"/>
      <c r="C490" s="72"/>
      <c r="D490" s="72"/>
      <c r="E490" s="72"/>
      <c r="F490" s="13"/>
      <c r="G490" s="13"/>
    </row>
    <row r="491" spans="1:7">
      <c r="A491" s="13"/>
      <c r="B491" s="13"/>
      <c r="C491" s="72"/>
      <c r="D491" s="72"/>
      <c r="E491" s="72"/>
      <c r="F491" s="13"/>
      <c r="G491" s="13"/>
    </row>
    <row r="492" spans="1:7">
      <c r="A492" s="13"/>
      <c r="B492" s="13"/>
      <c r="C492" s="72"/>
      <c r="D492" s="72"/>
      <c r="E492" s="72"/>
      <c r="F492" s="13"/>
      <c r="G492" s="13"/>
    </row>
    <row r="493" spans="1:7">
      <c r="A493" s="13"/>
      <c r="B493" s="13"/>
      <c r="C493" s="72"/>
      <c r="D493" s="72"/>
      <c r="E493" s="72"/>
      <c r="F493" s="280"/>
      <c r="G493" s="80"/>
    </row>
    <row r="494" spans="1:7">
      <c r="A494" s="13"/>
      <c r="B494" s="13"/>
      <c r="C494" s="72"/>
      <c r="D494" s="72"/>
      <c r="E494" s="72"/>
      <c r="F494" s="13"/>
      <c r="G494" s="13"/>
    </row>
    <row r="495" spans="1:7">
      <c r="A495" s="13"/>
      <c r="B495" s="13"/>
      <c r="C495" s="72"/>
      <c r="D495" s="72"/>
      <c r="E495" s="72"/>
      <c r="F495" s="13"/>
      <c r="G495" s="13"/>
    </row>
    <row r="496" spans="1:7">
      <c r="A496" s="13"/>
      <c r="B496" s="13"/>
      <c r="C496" s="72"/>
      <c r="D496" s="72"/>
      <c r="E496" s="72"/>
      <c r="F496" s="13"/>
      <c r="G496" s="13"/>
    </row>
    <row r="497" spans="1:7">
      <c r="A497" s="13"/>
      <c r="B497" s="13"/>
      <c r="C497" s="72"/>
      <c r="D497" s="72"/>
      <c r="E497" s="72"/>
      <c r="F497" s="13"/>
      <c r="G497" s="13"/>
    </row>
    <row r="498" spans="1:7">
      <c r="A498" s="13"/>
      <c r="B498" s="13"/>
      <c r="C498" s="72"/>
      <c r="D498" s="72"/>
      <c r="E498" s="72"/>
      <c r="F498" s="13"/>
      <c r="G498" s="13"/>
    </row>
    <row r="499" spans="1:7">
      <c r="A499" s="13"/>
      <c r="B499" s="13"/>
      <c r="C499" s="72"/>
      <c r="D499" s="72"/>
      <c r="E499" s="72"/>
      <c r="F499" s="13"/>
      <c r="G499" s="13"/>
    </row>
    <row r="500" spans="1:7">
      <c r="A500" s="13"/>
      <c r="B500" s="13"/>
      <c r="C500" s="72"/>
      <c r="D500" s="72"/>
      <c r="E500" s="72"/>
      <c r="F500" s="13"/>
      <c r="G500" s="13"/>
    </row>
    <row r="501" spans="1:7">
      <c r="A501" s="13"/>
      <c r="B501" s="13"/>
      <c r="C501" s="72"/>
      <c r="D501" s="72"/>
      <c r="E501" s="72"/>
      <c r="F501" s="13"/>
      <c r="G501" s="13"/>
    </row>
    <row r="502" spans="1:7">
      <c r="A502" s="13"/>
      <c r="B502" s="13"/>
      <c r="C502" s="72"/>
      <c r="D502" s="72"/>
      <c r="E502" s="72"/>
      <c r="F502" s="13"/>
      <c r="G502" s="13"/>
    </row>
    <row r="503" spans="1:7">
      <c r="A503" s="13"/>
      <c r="B503" s="13"/>
      <c r="C503" s="72"/>
      <c r="D503" s="72"/>
      <c r="E503" s="72"/>
      <c r="F503" s="13"/>
      <c r="G503" s="13"/>
    </row>
    <row r="504" spans="1:7">
      <c r="A504" s="13"/>
      <c r="B504" s="13"/>
      <c r="C504" s="72"/>
      <c r="D504" s="72"/>
      <c r="E504" s="72"/>
      <c r="F504" s="13"/>
      <c r="G504" s="13"/>
    </row>
    <row r="505" spans="1:7">
      <c r="A505" s="13"/>
      <c r="B505" s="13"/>
      <c r="C505" s="72"/>
      <c r="D505" s="72"/>
      <c r="E505" s="72"/>
      <c r="F505" s="13"/>
      <c r="G505" s="13"/>
    </row>
    <row r="506" spans="1:7">
      <c r="A506" s="13"/>
      <c r="B506" s="13"/>
      <c r="C506" s="72"/>
      <c r="D506" s="72"/>
      <c r="E506" s="72"/>
      <c r="F506" s="13"/>
      <c r="G506" s="13"/>
    </row>
    <row r="507" spans="1:7">
      <c r="A507" s="13"/>
      <c r="B507" s="13"/>
      <c r="C507" s="72"/>
      <c r="D507" s="72"/>
      <c r="E507" s="72"/>
      <c r="F507" s="13"/>
      <c r="G507" s="13"/>
    </row>
    <row r="508" spans="1:7">
      <c r="A508" s="13"/>
      <c r="B508" s="13"/>
      <c r="C508" s="72"/>
      <c r="D508" s="72"/>
      <c r="E508" s="72"/>
      <c r="F508" s="13"/>
      <c r="G508" s="13"/>
    </row>
    <row r="509" spans="1:7">
      <c r="A509" s="13"/>
      <c r="B509" s="13"/>
      <c r="C509" s="72"/>
      <c r="D509" s="72"/>
      <c r="E509" s="72"/>
      <c r="F509" s="13"/>
      <c r="G509" s="13"/>
    </row>
    <row r="510" spans="1:7">
      <c r="A510" s="13"/>
      <c r="B510" s="13"/>
      <c r="C510" s="72"/>
      <c r="D510" s="72"/>
      <c r="E510" s="72"/>
      <c r="F510" s="13"/>
      <c r="G510" s="13"/>
    </row>
    <row r="511" spans="1:7">
      <c r="A511" s="13"/>
      <c r="B511" s="13"/>
      <c r="C511" s="72"/>
      <c r="D511" s="72"/>
      <c r="E511" s="72"/>
      <c r="F511" s="13"/>
      <c r="G511" s="13"/>
    </row>
    <row r="512" spans="1:7">
      <c r="A512" s="13"/>
      <c r="B512" s="13"/>
      <c r="C512" s="72"/>
      <c r="D512" s="72"/>
      <c r="E512" s="72"/>
      <c r="F512" s="13"/>
      <c r="G512" s="13"/>
    </row>
    <row r="513" spans="1:7">
      <c r="A513" s="13"/>
      <c r="B513" s="13"/>
      <c r="C513" s="72"/>
      <c r="D513" s="72"/>
      <c r="E513" s="72"/>
      <c r="F513" s="13"/>
      <c r="G513" s="13"/>
    </row>
    <row r="514" spans="1:7">
      <c r="A514" s="13"/>
      <c r="B514" s="13"/>
      <c r="C514" s="72"/>
      <c r="D514" s="72"/>
      <c r="E514" s="72"/>
      <c r="F514" s="13"/>
      <c r="G514" s="13"/>
    </row>
    <row r="515" spans="1:7">
      <c r="A515" s="13"/>
      <c r="B515" s="13"/>
      <c r="C515" s="72"/>
      <c r="D515" s="72"/>
      <c r="E515" s="72"/>
      <c r="F515" s="13"/>
      <c r="G515" s="13"/>
    </row>
    <row r="516" spans="1:7">
      <c r="A516" s="13"/>
      <c r="B516" s="13"/>
      <c r="C516" s="72"/>
      <c r="D516" s="72"/>
      <c r="E516" s="72"/>
      <c r="F516" s="13"/>
      <c r="G516" s="13"/>
    </row>
    <row r="517" spans="1:7">
      <c r="A517" s="13"/>
      <c r="B517" s="13"/>
      <c r="C517" s="72"/>
      <c r="D517" s="72"/>
      <c r="E517" s="72"/>
      <c r="F517" s="13"/>
      <c r="G517" s="13"/>
    </row>
    <row r="518" spans="1:7">
      <c r="A518" s="13"/>
      <c r="B518" s="13"/>
      <c r="C518" s="72"/>
      <c r="D518" s="72"/>
      <c r="E518" s="72"/>
      <c r="F518" s="13"/>
      <c r="G518" s="13"/>
    </row>
    <row r="519" spans="1:7">
      <c r="A519" s="13"/>
      <c r="B519" s="13"/>
      <c r="C519" s="72"/>
      <c r="D519" s="72"/>
      <c r="E519" s="72"/>
      <c r="F519" s="13"/>
      <c r="G519" s="13"/>
    </row>
    <row r="520" spans="1:7">
      <c r="A520" s="13"/>
      <c r="B520" s="13"/>
      <c r="C520" s="72"/>
      <c r="D520" s="72"/>
      <c r="E520" s="72"/>
      <c r="F520" s="13"/>
      <c r="G520" s="13"/>
    </row>
    <row r="521" spans="1:7">
      <c r="A521" s="13"/>
      <c r="B521" s="13"/>
      <c r="C521" s="72"/>
      <c r="D521" s="72"/>
      <c r="E521" s="72"/>
      <c r="F521" s="13"/>
      <c r="G521" s="13"/>
    </row>
    <row r="522" spans="1:7">
      <c r="A522" s="13"/>
      <c r="B522" s="13"/>
      <c r="C522" s="72"/>
      <c r="D522" s="72"/>
      <c r="E522" s="72"/>
      <c r="F522" s="13"/>
      <c r="G522" s="13"/>
    </row>
    <row r="523" spans="1:7">
      <c r="A523" s="13"/>
      <c r="B523" s="13"/>
      <c r="C523" s="72"/>
      <c r="D523" s="72"/>
      <c r="E523" s="72"/>
      <c r="F523" s="13"/>
      <c r="G523" s="13"/>
    </row>
    <row r="524" spans="1:7">
      <c r="A524" s="13"/>
      <c r="B524" s="13"/>
      <c r="C524" s="72"/>
      <c r="D524" s="72"/>
      <c r="E524" s="72"/>
      <c r="F524" s="13"/>
      <c r="G524" s="13"/>
    </row>
    <row r="525" spans="1:7">
      <c r="A525" s="13"/>
      <c r="B525" s="13"/>
      <c r="C525" s="72"/>
      <c r="D525" s="72"/>
      <c r="E525" s="72"/>
      <c r="F525" s="13"/>
      <c r="G525" s="13"/>
    </row>
    <row r="526" spans="1:7">
      <c r="A526" s="13"/>
      <c r="B526" s="13"/>
      <c r="C526" s="72"/>
      <c r="D526" s="72"/>
      <c r="E526" s="72"/>
      <c r="F526" s="13"/>
      <c r="G526" s="13"/>
    </row>
    <row r="527" spans="1:7">
      <c r="A527" s="13"/>
      <c r="B527" s="13"/>
      <c r="C527" s="72"/>
      <c r="D527" s="72"/>
      <c r="E527" s="72"/>
      <c r="F527" s="13"/>
      <c r="G527" s="13"/>
    </row>
    <row r="528" spans="1:7">
      <c r="A528" s="13"/>
      <c r="B528" s="13"/>
      <c r="C528" s="72"/>
      <c r="D528" s="72"/>
      <c r="E528" s="72"/>
      <c r="F528" s="13"/>
      <c r="G528" s="13"/>
    </row>
    <row r="529" spans="1:7">
      <c r="A529" s="13"/>
      <c r="B529" s="13"/>
      <c r="C529" s="72"/>
      <c r="D529" s="72"/>
      <c r="E529" s="72"/>
      <c r="F529" s="13"/>
      <c r="G529" s="13"/>
    </row>
    <row r="530" spans="1:7">
      <c r="A530" s="13"/>
      <c r="B530" s="13"/>
      <c r="C530" s="72"/>
      <c r="D530" s="72"/>
      <c r="E530" s="72"/>
      <c r="F530" s="13"/>
      <c r="G530" s="13"/>
    </row>
    <row r="531" spans="1:7">
      <c r="A531" s="13"/>
      <c r="B531" s="13"/>
      <c r="C531" s="72"/>
      <c r="D531" s="72"/>
      <c r="E531" s="72"/>
      <c r="F531" s="13"/>
      <c r="G531" s="13"/>
    </row>
    <row r="532" spans="1:7">
      <c r="A532" s="13"/>
      <c r="B532" s="13"/>
      <c r="C532" s="72"/>
      <c r="D532" s="72"/>
      <c r="E532" s="72"/>
      <c r="F532" s="13"/>
      <c r="G532" s="13"/>
    </row>
    <row r="533" spans="1:7">
      <c r="A533" s="13"/>
      <c r="B533" s="13"/>
      <c r="C533" s="72"/>
      <c r="D533" s="72"/>
      <c r="E533" s="72"/>
      <c r="F533" s="13"/>
      <c r="G533" s="13"/>
    </row>
    <row r="534" spans="1:7">
      <c r="A534" s="13"/>
      <c r="B534" s="13"/>
      <c r="C534" s="72"/>
      <c r="D534" s="72"/>
      <c r="E534" s="72"/>
      <c r="F534" s="13"/>
      <c r="G534" s="13"/>
    </row>
    <row r="535" spans="1:7">
      <c r="A535" s="13"/>
      <c r="B535" s="13"/>
      <c r="C535" s="72"/>
      <c r="D535" s="72"/>
      <c r="E535" s="72"/>
      <c r="F535" s="13"/>
      <c r="G535" s="13"/>
    </row>
    <row r="536" spans="1:7">
      <c r="A536" s="13"/>
      <c r="B536" s="13"/>
      <c r="C536" s="72"/>
      <c r="D536" s="72"/>
      <c r="E536" s="72"/>
      <c r="F536" s="13"/>
      <c r="G536" s="13"/>
    </row>
    <row r="537" spans="1:7">
      <c r="A537" s="13"/>
      <c r="B537" s="13"/>
      <c r="C537" s="72"/>
      <c r="D537" s="72"/>
      <c r="E537" s="72"/>
      <c r="F537" s="13"/>
      <c r="G537" s="13"/>
    </row>
    <row r="538" spans="1:7">
      <c r="A538" s="13"/>
      <c r="B538" s="13"/>
      <c r="C538" s="72"/>
      <c r="D538" s="72"/>
      <c r="E538" s="72"/>
      <c r="F538" s="13"/>
      <c r="G538" s="13"/>
    </row>
    <row r="539" spans="1:7">
      <c r="A539" s="13"/>
      <c r="B539" s="13"/>
      <c r="C539" s="72"/>
      <c r="D539" s="72"/>
      <c r="E539" s="72"/>
      <c r="F539" s="13"/>
      <c r="G539" s="13"/>
    </row>
    <row r="540" spans="1:7">
      <c r="A540" s="13"/>
      <c r="B540" s="13"/>
      <c r="C540" s="72"/>
      <c r="D540" s="72"/>
      <c r="E540" s="72"/>
      <c r="F540" s="13"/>
      <c r="G540" s="13"/>
    </row>
    <row r="541" spans="1:7">
      <c r="A541" s="13"/>
      <c r="B541" s="13"/>
      <c r="C541" s="72"/>
      <c r="D541" s="72"/>
      <c r="E541" s="72"/>
      <c r="F541" s="13"/>
      <c r="G541" s="13"/>
    </row>
    <row r="542" spans="1:7">
      <c r="A542" s="13"/>
      <c r="B542" s="13"/>
      <c r="C542" s="72"/>
      <c r="D542" s="72"/>
      <c r="E542" s="72"/>
      <c r="F542" s="13"/>
      <c r="G542" s="13"/>
    </row>
    <row r="543" spans="1:7">
      <c r="A543" s="13"/>
      <c r="B543" s="13"/>
      <c r="C543" s="72"/>
      <c r="D543" s="72"/>
      <c r="E543" s="72"/>
      <c r="F543" s="13"/>
      <c r="G543" s="13"/>
    </row>
    <row r="544" spans="1:7">
      <c r="A544" s="13"/>
      <c r="B544" s="13"/>
      <c r="C544" s="72"/>
      <c r="D544" s="72"/>
      <c r="E544" s="72"/>
      <c r="F544" s="13"/>
      <c r="G544" s="13"/>
    </row>
    <row r="545" spans="1:7">
      <c r="A545" s="13"/>
      <c r="B545" s="13"/>
      <c r="C545" s="72"/>
      <c r="D545" s="72"/>
      <c r="E545" s="72"/>
      <c r="F545" s="13"/>
      <c r="G545" s="13"/>
    </row>
    <row r="546" spans="1:7">
      <c r="A546" s="13"/>
      <c r="B546" s="13"/>
      <c r="C546" s="72"/>
      <c r="D546" s="72"/>
      <c r="E546" s="72"/>
      <c r="F546" s="13"/>
      <c r="G546" s="13"/>
    </row>
    <row r="547" spans="1:7">
      <c r="A547" s="13"/>
      <c r="B547" s="13"/>
      <c r="C547" s="72"/>
      <c r="D547" s="72"/>
      <c r="E547" s="72"/>
      <c r="F547" s="13"/>
      <c r="G547" s="13"/>
    </row>
    <row r="548" spans="1:7">
      <c r="A548" s="13"/>
      <c r="B548" s="13"/>
      <c r="C548" s="72"/>
      <c r="D548" s="72"/>
      <c r="E548" s="72"/>
      <c r="F548" s="13"/>
      <c r="G548" s="13"/>
    </row>
    <row r="549" spans="1:7">
      <c r="A549" s="13"/>
      <c r="B549" s="13"/>
      <c r="C549" s="72"/>
      <c r="D549" s="72"/>
      <c r="E549" s="72"/>
      <c r="F549" s="13"/>
      <c r="G549" s="13"/>
    </row>
    <row r="550" spans="1:7">
      <c r="A550" s="13"/>
      <c r="B550" s="13"/>
      <c r="C550" s="72"/>
      <c r="D550" s="72"/>
      <c r="E550" s="72"/>
      <c r="F550" s="13"/>
      <c r="G550" s="13"/>
    </row>
    <row r="551" spans="1:7">
      <c r="A551" s="79"/>
      <c r="B551" s="13"/>
      <c r="C551" s="72"/>
      <c r="D551" s="72"/>
      <c r="E551" s="72"/>
      <c r="F551" s="280"/>
      <c r="G551" s="80"/>
    </row>
    <row r="552" spans="1:7">
      <c r="A552" s="13"/>
      <c r="B552" s="13"/>
      <c r="C552" s="72"/>
      <c r="D552" s="72"/>
      <c r="E552" s="72"/>
      <c r="F552" s="13"/>
      <c r="G552" s="13"/>
    </row>
    <row r="553" spans="1:7">
      <c r="A553" s="13"/>
      <c r="B553" s="13"/>
      <c r="C553" s="72"/>
      <c r="D553" s="72"/>
      <c r="E553" s="72"/>
      <c r="F553" s="13"/>
      <c r="G553" s="13"/>
    </row>
    <row r="554" spans="1:7">
      <c r="A554" s="13"/>
      <c r="B554" s="13"/>
      <c r="C554" s="72"/>
      <c r="D554" s="72"/>
      <c r="E554" s="72"/>
      <c r="F554" s="13"/>
      <c r="G554" s="13"/>
    </row>
    <row r="555" spans="1:7">
      <c r="A555" s="13"/>
      <c r="B555" s="13"/>
      <c r="C555" s="72"/>
      <c r="D555" s="72"/>
      <c r="E555" s="72"/>
      <c r="F555" s="13"/>
      <c r="G555" s="13"/>
    </row>
    <row r="556" spans="1:7">
      <c r="A556" s="13"/>
      <c r="B556" s="13"/>
      <c r="C556" s="72"/>
      <c r="D556" s="72"/>
      <c r="E556" s="72"/>
      <c r="F556" s="13"/>
      <c r="G556" s="13"/>
    </row>
    <row r="557" spans="1:7">
      <c r="A557" s="13"/>
      <c r="B557" s="13"/>
      <c r="C557" s="72"/>
      <c r="D557" s="72"/>
      <c r="E557" s="72"/>
      <c r="F557" s="13"/>
      <c r="G557" s="13"/>
    </row>
    <row r="558" spans="1:7">
      <c r="A558" s="13"/>
      <c r="B558" s="13"/>
      <c r="C558" s="72"/>
      <c r="D558" s="72"/>
      <c r="E558" s="72"/>
      <c r="F558" s="13"/>
      <c r="G558" s="13"/>
    </row>
    <row r="559" spans="1:7">
      <c r="A559" s="13"/>
      <c r="B559" s="13"/>
      <c r="C559" s="72"/>
      <c r="D559" s="72"/>
      <c r="E559" s="72"/>
      <c r="F559" s="13"/>
      <c r="G559" s="13"/>
    </row>
    <row r="560" spans="1:7">
      <c r="A560" s="13"/>
      <c r="B560" s="13"/>
      <c r="C560" s="72"/>
      <c r="D560" s="72"/>
      <c r="E560" s="72"/>
      <c r="F560" s="13"/>
      <c r="G560" s="13"/>
    </row>
    <row r="561" spans="1:7">
      <c r="A561" s="13"/>
      <c r="B561" s="13"/>
      <c r="C561" s="72"/>
      <c r="D561" s="72"/>
      <c r="E561" s="72"/>
      <c r="F561" s="280"/>
      <c r="G561" s="72"/>
    </row>
    <row r="562" spans="1:7">
      <c r="A562" s="13"/>
      <c r="B562" s="13"/>
      <c r="C562" s="72"/>
      <c r="D562" s="72"/>
      <c r="E562" s="72"/>
      <c r="F562" s="13"/>
      <c r="G562" s="13"/>
    </row>
    <row r="563" spans="1:7">
      <c r="A563" s="13"/>
      <c r="B563" s="13"/>
      <c r="C563" s="72"/>
      <c r="D563" s="72"/>
      <c r="E563" s="72"/>
      <c r="F563" s="13"/>
      <c r="G563" s="13"/>
    </row>
    <row r="564" spans="1:7">
      <c r="A564" s="13"/>
      <c r="B564" s="13"/>
      <c r="C564" s="72"/>
      <c r="D564" s="72"/>
      <c r="E564" s="72"/>
      <c r="F564" s="13"/>
      <c r="G564" s="13"/>
    </row>
    <row r="565" spans="1:7">
      <c r="A565" s="13"/>
      <c r="B565" s="13"/>
      <c r="C565" s="72"/>
      <c r="D565" s="72"/>
      <c r="E565" s="72"/>
      <c r="F565" s="13"/>
      <c r="G565" s="13"/>
    </row>
    <row r="566" spans="1:7">
      <c r="A566" s="13"/>
      <c r="B566" s="13"/>
      <c r="C566" s="72"/>
      <c r="D566" s="72"/>
      <c r="E566" s="72"/>
      <c r="F566" s="13"/>
      <c r="G566" s="13"/>
    </row>
    <row r="567" spans="1:7">
      <c r="A567" s="13"/>
      <c r="B567" s="13"/>
      <c r="C567" s="72"/>
      <c r="D567" s="72"/>
      <c r="E567" s="72"/>
      <c r="F567" s="13"/>
      <c r="G567" s="13"/>
    </row>
    <row r="568" spans="1:7">
      <c r="A568" s="13"/>
      <c r="B568" s="13"/>
      <c r="C568" s="72"/>
      <c r="D568" s="72"/>
      <c r="E568" s="72"/>
      <c r="F568" s="13"/>
      <c r="G568" s="13"/>
    </row>
    <row r="569" spans="1:7">
      <c r="A569" s="13"/>
      <c r="B569" s="13"/>
      <c r="C569" s="72"/>
      <c r="D569" s="72"/>
      <c r="E569" s="72"/>
      <c r="F569" s="13"/>
      <c r="G569" s="13"/>
    </row>
    <row r="570" spans="1:7">
      <c r="A570" s="13"/>
      <c r="B570" s="13"/>
      <c r="C570" s="72"/>
      <c r="D570" s="72"/>
      <c r="E570" s="72"/>
      <c r="F570" s="13"/>
      <c r="G570" s="13"/>
    </row>
    <row r="571" spans="1:7">
      <c r="A571" s="13"/>
      <c r="B571" s="13"/>
      <c r="C571" s="72"/>
      <c r="D571" s="72"/>
      <c r="E571" s="72"/>
      <c r="F571" s="13"/>
      <c r="G571" s="13"/>
    </row>
    <row r="572" spans="1:7">
      <c r="A572" s="13"/>
      <c r="B572" s="13"/>
      <c r="C572" s="72"/>
      <c r="D572" s="72"/>
      <c r="E572" s="72"/>
      <c r="F572" s="13"/>
      <c r="G572" s="13"/>
    </row>
    <row r="573" spans="1:7">
      <c r="A573" s="13"/>
      <c r="B573" s="13"/>
      <c r="C573" s="72"/>
      <c r="D573" s="72"/>
      <c r="E573" s="72"/>
      <c r="F573" s="13"/>
      <c r="G573" s="13"/>
    </row>
    <row r="574" spans="1:7">
      <c r="A574" s="13"/>
      <c r="B574" s="13"/>
      <c r="C574" s="72"/>
      <c r="D574" s="72"/>
      <c r="E574" s="72"/>
      <c r="F574" s="13"/>
      <c r="G574" s="13"/>
    </row>
    <row r="575" spans="1:7">
      <c r="A575" s="13"/>
      <c r="B575" s="13"/>
      <c r="C575" s="72"/>
      <c r="D575" s="72"/>
      <c r="E575" s="72"/>
      <c r="F575" s="13"/>
      <c r="G575" s="13"/>
    </row>
    <row r="576" spans="1:7">
      <c r="A576" s="13"/>
      <c r="B576" s="13"/>
      <c r="C576" s="72"/>
      <c r="D576" s="72"/>
      <c r="E576" s="72"/>
      <c r="F576" s="13"/>
      <c r="G576" s="13"/>
    </row>
    <row r="577" spans="1:7">
      <c r="A577" s="13"/>
      <c r="B577" s="13"/>
      <c r="C577" s="72"/>
      <c r="D577" s="72"/>
      <c r="E577" s="72"/>
      <c r="F577" s="13"/>
      <c r="G577" s="13"/>
    </row>
    <row r="578" spans="1:7">
      <c r="A578" s="13"/>
      <c r="B578" s="13"/>
      <c r="C578" s="72"/>
      <c r="D578" s="72"/>
      <c r="E578" s="72"/>
      <c r="F578" s="13"/>
      <c r="G578" s="13"/>
    </row>
    <row r="579" spans="1:7">
      <c r="A579" s="13"/>
      <c r="B579" s="13"/>
      <c r="C579" s="72"/>
      <c r="D579" s="72"/>
      <c r="E579" s="72"/>
      <c r="F579" s="13"/>
      <c r="G579" s="13"/>
    </row>
    <row r="580" spans="1:7">
      <c r="A580" s="13"/>
      <c r="B580" s="13"/>
      <c r="C580" s="72"/>
      <c r="D580" s="72"/>
      <c r="E580" s="72"/>
      <c r="F580" s="13"/>
      <c r="G580" s="13"/>
    </row>
    <row r="581" spans="1:7">
      <c r="A581" s="13"/>
      <c r="B581" s="13"/>
      <c r="C581" s="72"/>
      <c r="D581" s="72"/>
      <c r="E581" s="72"/>
      <c r="F581" s="13"/>
      <c r="G581" s="13"/>
    </row>
    <row r="582" spans="1:7">
      <c r="A582" s="13"/>
      <c r="B582" s="13"/>
      <c r="C582" s="72"/>
      <c r="D582" s="72"/>
      <c r="E582" s="72"/>
      <c r="F582" s="13"/>
      <c r="G582" s="13"/>
    </row>
    <row r="583" spans="1:7">
      <c r="A583" s="13"/>
      <c r="B583" s="13"/>
      <c r="C583" s="72"/>
      <c r="D583" s="72"/>
      <c r="E583" s="72"/>
      <c r="F583" s="13"/>
      <c r="G583" s="13"/>
    </row>
    <row r="584" spans="1:7">
      <c r="A584" s="13"/>
      <c r="B584" s="13"/>
      <c r="C584" s="72"/>
      <c r="D584" s="72"/>
      <c r="E584" s="72"/>
      <c r="F584" s="13"/>
      <c r="G584" s="13"/>
    </row>
    <row r="585" spans="1:7">
      <c r="A585" s="13"/>
      <c r="B585" s="13"/>
      <c r="C585" s="72"/>
      <c r="D585" s="72"/>
      <c r="E585" s="72"/>
      <c r="F585" s="13"/>
      <c r="G585" s="13"/>
    </row>
    <row r="586" spans="1:7">
      <c r="A586" s="13"/>
      <c r="B586" s="13"/>
      <c r="C586" s="72"/>
      <c r="D586" s="72"/>
      <c r="E586" s="72"/>
      <c r="F586" s="13"/>
      <c r="G586" s="13"/>
    </row>
    <row r="587" spans="1:7">
      <c r="A587" s="13"/>
      <c r="B587" s="13"/>
      <c r="C587" s="72"/>
      <c r="D587" s="72"/>
      <c r="E587" s="72"/>
      <c r="F587" s="13"/>
      <c r="G587" s="13"/>
    </row>
    <row r="588" spans="1:7">
      <c r="A588" s="13"/>
      <c r="B588" s="13"/>
      <c r="C588" s="72"/>
      <c r="D588" s="72"/>
      <c r="E588" s="72"/>
      <c r="F588" s="13"/>
      <c r="G588" s="13"/>
    </row>
    <row r="589" spans="1:7">
      <c r="A589" s="13"/>
      <c r="B589" s="13"/>
      <c r="C589" s="72"/>
      <c r="D589" s="72"/>
      <c r="E589" s="72"/>
      <c r="F589" s="13"/>
      <c r="G589" s="13"/>
    </row>
    <row r="590" spans="1:7">
      <c r="A590" s="13"/>
      <c r="B590" s="13"/>
      <c r="C590" s="72"/>
      <c r="D590" s="72"/>
      <c r="E590" s="72"/>
      <c r="F590" s="13"/>
      <c r="G590" s="13"/>
    </row>
    <row r="591" spans="1:7">
      <c r="A591" s="13"/>
      <c r="B591" s="13"/>
      <c r="C591" s="72"/>
      <c r="D591" s="72"/>
      <c r="E591" s="72"/>
      <c r="F591" s="13"/>
      <c r="G591" s="13"/>
    </row>
    <row r="592" spans="1:7">
      <c r="A592" s="13"/>
      <c r="B592" s="13"/>
      <c r="C592" s="72"/>
      <c r="D592" s="72"/>
      <c r="E592" s="72"/>
      <c r="F592" s="13"/>
      <c r="G592" s="13"/>
    </row>
    <row r="593" spans="1:7">
      <c r="A593" s="13"/>
      <c r="B593" s="13"/>
      <c r="C593" s="72"/>
      <c r="D593" s="72"/>
      <c r="E593" s="72"/>
      <c r="F593" s="13"/>
      <c r="G593" s="13"/>
    </row>
    <row r="594" spans="1:7">
      <c r="A594" s="13"/>
      <c r="B594" s="13"/>
      <c r="C594" s="72"/>
      <c r="D594" s="72"/>
      <c r="E594" s="72"/>
      <c r="F594" s="13"/>
      <c r="G594" s="13"/>
    </row>
    <row r="595" spans="1:7">
      <c r="A595" s="13"/>
      <c r="B595" s="13"/>
      <c r="C595" s="72"/>
      <c r="D595" s="72"/>
      <c r="E595" s="72"/>
      <c r="F595" s="13"/>
      <c r="G595" s="13"/>
    </row>
    <row r="596" spans="1:7">
      <c r="A596" s="13"/>
      <c r="B596" s="13"/>
      <c r="C596" s="72"/>
      <c r="D596" s="72"/>
      <c r="E596" s="72"/>
      <c r="F596" s="13"/>
      <c r="G596" s="13"/>
    </row>
    <row r="597" spans="1:7">
      <c r="A597" s="13"/>
      <c r="B597" s="13"/>
      <c r="C597" s="72"/>
      <c r="D597" s="72"/>
      <c r="E597" s="72"/>
      <c r="F597" s="13"/>
      <c r="G597" s="13"/>
    </row>
    <row r="598" spans="1:7">
      <c r="A598" s="13"/>
      <c r="B598" s="13"/>
      <c r="C598" s="72"/>
      <c r="D598" s="72"/>
      <c r="E598" s="72"/>
      <c r="F598" s="13"/>
      <c r="G598" s="13"/>
    </row>
    <row r="599" spans="1:7">
      <c r="A599" s="13"/>
      <c r="B599" s="13"/>
      <c r="C599" s="72"/>
      <c r="D599" s="72"/>
      <c r="E599" s="72"/>
      <c r="F599" s="13"/>
      <c r="G599" s="13"/>
    </row>
    <row r="600" spans="1:7">
      <c r="A600" s="13"/>
      <c r="B600" s="13"/>
      <c r="C600" s="72"/>
      <c r="D600" s="72"/>
      <c r="E600" s="72"/>
      <c r="F600" s="13"/>
      <c r="G600" s="13"/>
    </row>
    <row r="601" spans="1:7">
      <c r="A601" s="13"/>
      <c r="B601" s="13"/>
      <c r="C601" s="72"/>
      <c r="D601" s="72"/>
      <c r="E601" s="72"/>
      <c r="F601" s="13"/>
      <c r="G601" s="13"/>
    </row>
    <row r="602" spans="1:7">
      <c r="A602" s="13"/>
      <c r="B602" s="13"/>
      <c r="C602" s="72"/>
      <c r="D602" s="72"/>
      <c r="E602" s="72"/>
      <c r="F602" s="13"/>
      <c r="G602" s="13"/>
    </row>
    <row r="603" spans="1:7">
      <c r="A603" s="13"/>
      <c r="B603" s="13"/>
      <c r="C603" s="72"/>
      <c r="D603" s="72"/>
      <c r="E603" s="72"/>
      <c r="F603" s="13"/>
      <c r="G603" s="13"/>
    </row>
    <row r="604" spans="1:7">
      <c r="A604" s="13"/>
      <c r="B604" s="13"/>
      <c r="C604" s="72"/>
      <c r="D604" s="72"/>
      <c r="E604" s="72"/>
      <c r="F604" s="13"/>
      <c r="G604" s="13"/>
    </row>
    <row r="605" spans="1:7">
      <c r="A605" s="13"/>
      <c r="B605" s="13"/>
      <c r="C605" s="72"/>
      <c r="D605" s="72"/>
      <c r="E605" s="72"/>
      <c r="F605" s="13"/>
      <c r="G605" s="13"/>
    </row>
    <row r="606" spans="1:7">
      <c r="A606" s="13"/>
      <c r="B606" s="13"/>
      <c r="C606" s="72"/>
      <c r="D606" s="72"/>
      <c r="E606" s="72"/>
      <c r="F606" s="13"/>
      <c r="G606" s="13"/>
    </row>
    <row r="607" spans="1:7">
      <c r="A607" s="13"/>
      <c r="B607" s="13"/>
      <c r="C607" s="72"/>
      <c r="D607" s="72"/>
      <c r="E607" s="72"/>
      <c r="F607" s="13"/>
      <c r="G607" s="13"/>
    </row>
    <row r="608" spans="1:7">
      <c r="A608" s="13"/>
      <c r="B608" s="13"/>
      <c r="C608" s="72"/>
      <c r="D608" s="72"/>
      <c r="E608" s="72"/>
      <c r="F608" s="13"/>
      <c r="G608" s="13"/>
    </row>
    <row r="609" spans="1:7">
      <c r="A609" s="13"/>
      <c r="B609" s="13"/>
      <c r="C609" s="72"/>
      <c r="D609" s="72"/>
      <c r="E609" s="72"/>
      <c r="F609" s="13"/>
      <c r="G609" s="13"/>
    </row>
    <row r="610" spans="1:7">
      <c r="A610" s="13"/>
      <c r="B610" s="13"/>
      <c r="C610" s="72"/>
      <c r="D610" s="72"/>
      <c r="E610" s="72"/>
      <c r="F610" s="13"/>
      <c r="G610" s="13"/>
    </row>
    <row r="611" spans="1:7">
      <c r="A611" s="13"/>
      <c r="B611" s="13"/>
      <c r="C611" s="72"/>
      <c r="D611" s="72"/>
      <c r="E611" s="72"/>
      <c r="F611" s="13"/>
      <c r="G611" s="13"/>
    </row>
    <row r="612" spans="1:7">
      <c r="A612" s="13"/>
      <c r="B612" s="13"/>
      <c r="C612" s="72"/>
      <c r="D612" s="72"/>
      <c r="E612" s="72"/>
      <c r="F612" s="280"/>
      <c r="G612" s="80"/>
    </row>
    <row r="613" spans="1:7">
      <c r="A613" s="13"/>
      <c r="B613" s="13"/>
      <c r="C613" s="72"/>
      <c r="D613" s="72"/>
      <c r="E613" s="72"/>
      <c r="F613" s="13"/>
      <c r="G613" s="13"/>
    </row>
    <row r="614" spans="1:7">
      <c r="A614" s="13"/>
      <c r="B614" s="13"/>
      <c r="C614" s="72"/>
      <c r="D614" s="72"/>
      <c r="E614" s="72"/>
      <c r="F614" s="13"/>
      <c r="G614" s="13"/>
    </row>
    <row r="615" spans="1:7">
      <c r="A615" s="13"/>
      <c r="B615" s="13"/>
      <c r="C615" s="72"/>
      <c r="D615" s="72"/>
      <c r="E615" s="72"/>
      <c r="F615" s="13"/>
      <c r="G615" s="13"/>
    </row>
    <row r="616" spans="1:7">
      <c r="A616" s="13"/>
      <c r="B616" s="13"/>
      <c r="C616" s="72"/>
      <c r="D616" s="72"/>
      <c r="E616" s="72"/>
      <c r="F616" s="13"/>
      <c r="G616" s="13"/>
    </row>
    <row r="617" spans="1:7">
      <c r="A617" s="13"/>
      <c r="B617" s="13"/>
      <c r="C617" s="72"/>
      <c r="D617" s="72"/>
      <c r="E617" s="72"/>
      <c r="F617" s="13"/>
      <c r="G617" s="13"/>
    </row>
    <row r="618" spans="1:7">
      <c r="A618" s="13"/>
      <c r="B618" s="13"/>
      <c r="C618" s="72"/>
      <c r="D618" s="72"/>
      <c r="E618" s="72"/>
      <c r="F618" s="13"/>
      <c r="G618" s="13"/>
    </row>
    <row r="619" spans="1:7">
      <c r="A619" s="13"/>
      <c r="B619" s="13"/>
      <c r="C619" s="72"/>
      <c r="D619" s="72"/>
      <c r="E619" s="72"/>
      <c r="F619" s="13"/>
      <c r="G619" s="13"/>
    </row>
    <row r="620" spans="1:7">
      <c r="A620" s="13"/>
      <c r="B620" s="13"/>
      <c r="C620" s="72"/>
      <c r="D620" s="72"/>
      <c r="E620" s="72"/>
      <c r="F620" s="13"/>
      <c r="G620" s="13"/>
    </row>
    <row r="621" spans="1:7">
      <c r="A621" s="13"/>
      <c r="B621" s="13"/>
      <c r="C621" s="72"/>
      <c r="D621" s="72"/>
      <c r="E621" s="72"/>
      <c r="F621" s="13"/>
      <c r="G621" s="13"/>
    </row>
    <row r="622" spans="1:7">
      <c r="A622" s="13"/>
      <c r="B622" s="13"/>
      <c r="C622" s="72"/>
      <c r="D622" s="72"/>
      <c r="E622" s="72"/>
      <c r="F622" s="13"/>
      <c r="G622" s="13"/>
    </row>
    <row r="623" spans="1:7">
      <c r="A623" s="13"/>
      <c r="B623" s="13"/>
      <c r="C623" s="72"/>
      <c r="D623" s="72"/>
      <c r="E623" s="72"/>
      <c r="F623" s="13"/>
      <c r="G623" s="13"/>
    </row>
    <row r="624" spans="1:7">
      <c r="A624" s="13"/>
      <c r="B624" s="13"/>
      <c r="C624" s="72"/>
      <c r="D624" s="72"/>
      <c r="E624" s="72"/>
      <c r="F624" s="13"/>
      <c r="G624" s="13"/>
    </row>
    <row r="625" spans="1:7">
      <c r="A625" s="13"/>
      <c r="B625" s="13"/>
      <c r="C625" s="72"/>
      <c r="D625" s="72"/>
      <c r="E625" s="72"/>
      <c r="F625" s="13"/>
      <c r="G625" s="13"/>
    </row>
    <row r="626" spans="1:7">
      <c r="A626" s="13"/>
      <c r="B626" s="13"/>
      <c r="C626" s="72"/>
      <c r="D626" s="72"/>
      <c r="E626" s="72"/>
      <c r="F626" s="13"/>
      <c r="G626" s="13"/>
    </row>
    <row r="627" spans="1:7">
      <c r="A627" s="13"/>
      <c r="B627" s="13"/>
      <c r="C627" s="72"/>
      <c r="D627" s="72"/>
      <c r="E627" s="72"/>
      <c r="F627" s="13"/>
      <c r="G627" s="13"/>
    </row>
    <row r="628" spans="1:7">
      <c r="A628" s="13"/>
      <c r="B628" s="13"/>
      <c r="C628" s="72"/>
      <c r="D628" s="72"/>
      <c r="E628" s="72"/>
      <c r="F628" s="13"/>
      <c r="G628" s="13"/>
    </row>
    <row r="629" spans="1:7">
      <c r="A629" s="13"/>
      <c r="B629" s="13"/>
      <c r="C629" s="72"/>
      <c r="D629" s="72"/>
      <c r="E629" s="72"/>
      <c r="F629" s="13"/>
      <c r="G629" s="13"/>
    </row>
    <row r="630" spans="1:7">
      <c r="A630" s="13"/>
      <c r="B630" s="13"/>
      <c r="C630" s="72"/>
      <c r="D630" s="72"/>
      <c r="E630" s="72"/>
      <c r="F630" s="13"/>
      <c r="G630" s="13"/>
    </row>
    <row r="631" spans="1:7">
      <c r="A631" s="13"/>
      <c r="B631" s="13"/>
      <c r="C631" s="72"/>
      <c r="D631" s="72"/>
      <c r="E631" s="72"/>
      <c r="F631" s="13"/>
      <c r="G631" s="13"/>
    </row>
    <row r="632" spans="1:7">
      <c r="A632" s="13"/>
      <c r="B632" s="13"/>
      <c r="C632" s="72"/>
      <c r="D632" s="72"/>
      <c r="E632" s="72"/>
      <c r="F632" s="13"/>
      <c r="G632" s="13"/>
    </row>
    <row r="633" spans="1:7">
      <c r="A633" s="13"/>
      <c r="B633" s="13"/>
      <c r="C633" s="72"/>
      <c r="D633" s="72"/>
      <c r="E633" s="72"/>
      <c r="F633" s="13"/>
      <c r="G633" s="13"/>
    </row>
    <row r="634" spans="1:7">
      <c r="A634" s="13"/>
      <c r="B634" s="13"/>
      <c r="C634" s="72"/>
      <c r="D634" s="72"/>
      <c r="E634" s="72"/>
      <c r="F634" s="13"/>
      <c r="G634" s="13"/>
    </row>
    <row r="635" spans="1:7">
      <c r="A635" s="13"/>
      <c r="B635" s="13"/>
      <c r="C635" s="72"/>
      <c r="D635" s="72"/>
      <c r="E635" s="72"/>
      <c r="F635" s="13"/>
      <c r="G635" s="13"/>
    </row>
    <row r="636" spans="1:7">
      <c r="A636" s="13"/>
      <c r="B636" s="13"/>
      <c r="C636" s="72"/>
      <c r="D636" s="72"/>
      <c r="E636" s="72"/>
      <c r="F636" s="13"/>
      <c r="G636" s="13"/>
    </row>
    <row r="637" spans="1:7">
      <c r="A637" s="13"/>
      <c r="B637" s="13"/>
      <c r="C637" s="72"/>
      <c r="D637" s="72"/>
      <c r="E637" s="72"/>
      <c r="F637" s="13"/>
      <c r="G637" s="13"/>
    </row>
    <row r="638" spans="1:7">
      <c r="A638" s="13"/>
      <c r="B638" s="13"/>
      <c r="C638" s="72"/>
      <c r="D638" s="72"/>
      <c r="E638" s="72"/>
      <c r="F638" s="13"/>
      <c r="G638" s="13"/>
    </row>
    <row r="639" spans="1:7">
      <c r="A639" s="13"/>
      <c r="B639" s="13"/>
      <c r="C639" s="72"/>
      <c r="D639" s="72"/>
      <c r="E639" s="72"/>
      <c r="F639" s="13"/>
      <c r="G639" s="13"/>
    </row>
    <row r="640" spans="1:7">
      <c r="A640" s="13"/>
      <c r="B640" s="13"/>
      <c r="C640" s="72"/>
      <c r="D640" s="72"/>
      <c r="E640" s="72"/>
      <c r="F640" s="13"/>
      <c r="G640" s="13"/>
    </row>
    <row r="641" spans="1:7">
      <c r="A641" s="13"/>
      <c r="B641" s="13"/>
      <c r="C641" s="72"/>
      <c r="D641" s="72"/>
      <c r="E641" s="72"/>
      <c r="F641" s="13"/>
      <c r="G641" s="13"/>
    </row>
    <row r="642" spans="1:7">
      <c r="A642" s="13"/>
      <c r="B642" s="13"/>
      <c r="C642" s="72"/>
      <c r="D642" s="72"/>
      <c r="E642" s="72"/>
      <c r="F642" s="13"/>
      <c r="G642" s="13"/>
    </row>
    <row r="643" spans="1:7">
      <c r="A643" s="13"/>
      <c r="B643" s="13"/>
      <c r="C643" s="72"/>
      <c r="D643" s="72"/>
      <c r="E643" s="72"/>
      <c r="F643" s="13"/>
      <c r="G643" s="13"/>
    </row>
    <row r="644" spans="1:7">
      <c r="A644" s="13"/>
      <c r="B644" s="13"/>
      <c r="C644" s="72"/>
      <c r="D644" s="72"/>
      <c r="E644" s="72"/>
      <c r="F644" s="13"/>
      <c r="G644" s="13"/>
    </row>
    <row r="645" spans="1:7">
      <c r="A645" s="13"/>
      <c r="B645" s="13"/>
      <c r="C645" s="72"/>
      <c r="D645" s="72"/>
      <c r="E645" s="72"/>
      <c r="F645" s="13"/>
      <c r="G645" s="13"/>
    </row>
    <row r="646" spans="1:7">
      <c r="A646" s="13"/>
      <c r="B646" s="13"/>
      <c r="C646" s="72"/>
      <c r="D646" s="72"/>
      <c r="E646" s="72"/>
      <c r="F646" s="13"/>
      <c r="G646" s="13"/>
    </row>
    <row r="647" spans="1:7">
      <c r="A647" s="13"/>
      <c r="B647" s="13"/>
      <c r="C647" s="72"/>
      <c r="D647" s="72"/>
      <c r="E647" s="72"/>
      <c r="F647" s="13"/>
      <c r="G647" s="13"/>
    </row>
    <row r="648" spans="1:7">
      <c r="A648" s="13"/>
      <c r="B648" s="13"/>
      <c r="C648" s="72"/>
      <c r="D648" s="72"/>
      <c r="E648" s="72"/>
      <c r="F648" s="13"/>
      <c r="G648" s="13"/>
    </row>
    <row r="649" spans="1:7">
      <c r="A649" s="13"/>
      <c r="B649" s="13"/>
      <c r="C649" s="72"/>
      <c r="D649" s="72"/>
      <c r="E649" s="72"/>
      <c r="F649" s="13"/>
      <c r="G649" s="13"/>
    </row>
    <row r="650" spans="1:7">
      <c r="A650" s="13"/>
      <c r="B650" s="13"/>
      <c r="C650" s="72"/>
      <c r="D650" s="72"/>
      <c r="E650" s="72"/>
      <c r="F650" s="13"/>
      <c r="G650" s="13"/>
    </row>
    <row r="651" spans="1:7">
      <c r="A651" s="13"/>
      <c r="B651" s="13"/>
      <c r="C651" s="72"/>
      <c r="D651" s="72"/>
      <c r="E651" s="72"/>
      <c r="F651" s="13"/>
      <c r="G651" s="13"/>
    </row>
    <row r="652" spans="1:7">
      <c r="A652" s="13"/>
      <c r="B652" s="13"/>
      <c r="C652" s="72"/>
      <c r="D652" s="72"/>
      <c r="E652" s="72"/>
      <c r="F652" s="13"/>
      <c r="G652" s="13"/>
    </row>
    <row r="653" spans="1:7">
      <c r="A653" s="13"/>
      <c r="B653" s="13"/>
      <c r="C653" s="72"/>
      <c r="D653" s="72"/>
      <c r="E653" s="72"/>
      <c r="F653" s="13"/>
      <c r="G653" s="13"/>
    </row>
    <row r="654" spans="1:7">
      <c r="A654" s="13"/>
      <c r="B654" s="13"/>
      <c r="C654" s="72"/>
      <c r="D654" s="72"/>
      <c r="E654" s="72"/>
      <c r="F654" s="13"/>
      <c r="G654" s="13"/>
    </row>
    <row r="655" spans="1:7">
      <c r="A655" s="13"/>
      <c r="B655" s="13"/>
      <c r="C655" s="72"/>
      <c r="D655" s="72"/>
      <c r="E655" s="72"/>
      <c r="F655" s="13"/>
      <c r="G655" s="13"/>
    </row>
    <row r="656" spans="1:7">
      <c r="A656" s="13"/>
      <c r="B656" s="13"/>
      <c r="C656" s="72"/>
      <c r="D656" s="72"/>
      <c r="E656" s="72"/>
      <c r="F656" s="13"/>
      <c r="G656" s="13"/>
    </row>
    <row r="657" spans="1:7">
      <c r="A657" s="13"/>
      <c r="B657" s="13"/>
      <c r="C657" s="72"/>
      <c r="D657" s="72"/>
      <c r="E657" s="72"/>
      <c r="F657" s="13"/>
      <c r="G657" s="13"/>
    </row>
    <row r="658" spans="1:7">
      <c r="A658" s="13"/>
      <c r="B658" s="13"/>
      <c r="C658" s="72"/>
      <c r="D658" s="72"/>
      <c r="E658" s="72"/>
      <c r="F658" s="13"/>
      <c r="G658" s="13"/>
    </row>
    <row r="659" spans="1:7">
      <c r="A659" s="13"/>
      <c r="B659" s="13"/>
      <c r="C659" s="72"/>
      <c r="D659" s="72"/>
      <c r="E659" s="72"/>
      <c r="F659" s="13"/>
      <c r="G659" s="13"/>
    </row>
    <row r="660" spans="1:7">
      <c r="A660" s="13"/>
      <c r="B660" s="13"/>
      <c r="C660" s="72"/>
      <c r="D660" s="72"/>
      <c r="E660" s="72"/>
      <c r="F660" s="13"/>
      <c r="G660" s="13"/>
    </row>
    <row r="661" spans="1:7">
      <c r="A661" s="13"/>
      <c r="B661" s="13"/>
      <c r="C661" s="72"/>
      <c r="D661" s="72"/>
      <c r="E661" s="72"/>
      <c r="F661" s="13"/>
      <c r="G661" s="13"/>
    </row>
    <row r="662" spans="1:7">
      <c r="A662" s="13"/>
      <c r="B662" s="13"/>
      <c r="C662" s="72"/>
      <c r="D662" s="72"/>
      <c r="E662" s="72"/>
      <c r="F662" s="13"/>
      <c r="G662" s="13"/>
    </row>
    <row r="663" spans="1:7">
      <c r="A663" s="13"/>
      <c r="B663" s="13"/>
      <c r="C663" s="72"/>
      <c r="D663" s="72"/>
      <c r="E663" s="72"/>
      <c r="F663" s="13"/>
      <c r="G663" s="13"/>
    </row>
    <row r="664" spans="1:7">
      <c r="A664" s="13"/>
      <c r="B664" s="13"/>
      <c r="C664" s="72"/>
      <c r="D664" s="72"/>
      <c r="E664" s="72"/>
      <c r="F664" s="13"/>
      <c r="G664" s="13"/>
    </row>
    <row r="665" spans="1:7">
      <c r="A665" s="13"/>
      <c r="B665" s="13"/>
      <c r="C665" s="72"/>
      <c r="D665" s="72"/>
      <c r="E665" s="72"/>
      <c r="F665" s="13"/>
      <c r="G665" s="13"/>
    </row>
    <row r="666" spans="1:7">
      <c r="A666" s="13"/>
      <c r="B666" s="13"/>
      <c r="C666" s="72"/>
      <c r="D666" s="72"/>
      <c r="E666" s="72"/>
      <c r="F666" s="13"/>
      <c r="G666" s="13"/>
    </row>
    <row r="667" spans="1:7">
      <c r="A667" s="13"/>
      <c r="B667" s="13"/>
      <c r="C667" s="72"/>
      <c r="D667" s="72"/>
      <c r="E667" s="72"/>
      <c r="F667" s="13"/>
      <c r="G667" s="13"/>
    </row>
    <row r="668" spans="1:7">
      <c r="A668" s="13"/>
      <c r="B668" s="13"/>
      <c r="C668" s="72"/>
      <c r="D668" s="72"/>
      <c r="E668" s="72"/>
      <c r="F668" s="13"/>
      <c r="G668" s="13"/>
    </row>
    <row r="669" spans="1:7">
      <c r="A669" s="13"/>
      <c r="B669" s="13"/>
      <c r="C669" s="72"/>
      <c r="D669" s="72"/>
      <c r="E669" s="72"/>
      <c r="F669" s="13"/>
      <c r="G669" s="13"/>
    </row>
    <row r="670" spans="1:7">
      <c r="A670" s="13"/>
      <c r="B670" s="13"/>
      <c r="C670" s="72"/>
      <c r="D670" s="72"/>
      <c r="E670" s="72"/>
      <c r="F670" s="13"/>
      <c r="G670" s="13"/>
    </row>
    <row r="671" spans="1:7">
      <c r="A671" s="13"/>
      <c r="B671" s="13"/>
      <c r="C671" s="72"/>
      <c r="D671" s="72"/>
      <c r="E671" s="72"/>
      <c r="F671" s="13"/>
      <c r="G671" s="13"/>
    </row>
    <row r="672" spans="1:7">
      <c r="A672" s="13"/>
      <c r="B672" s="13"/>
      <c r="C672" s="72"/>
      <c r="D672" s="72"/>
      <c r="E672" s="72"/>
      <c r="F672" s="13"/>
      <c r="G672" s="13"/>
    </row>
    <row r="673" spans="1:7">
      <c r="A673" s="13"/>
      <c r="B673" s="13"/>
      <c r="C673" s="72"/>
      <c r="D673" s="72"/>
      <c r="E673" s="72"/>
      <c r="F673" s="13"/>
      <c r="G673" s="13"/>
    </row>
    <row r="674" spans="1:7">
      <c r="A674" s="13"/>
      <c r="B674" s="13"/>
      <c r="C674" s="72"/>
      <c r="D674" s="72"/>
      <c r="E674" s="72"/>
      <c r="F674" s="280"/>
      <c r="G674" s="80"/>
    </row>
    <row r="675" spans="1:7">
      <c r="A675" s="13"/>
      <c r="B675" s="13"/>
      <c r="C675" s="72"/>
      <c r="D675" s="72"/>
      <c r="E675" s="72"/>
      <c r="F675" s="13"/>
      <c r="G675" s="13"/>
    </row>
    <row r="676" spans="1:7">
      <c r="A676" s="13"/>
      <c r="B676" s="13"/>
      <c r="C676" s="72"/>
      <c r="D676" s="72"/>
      <c r="E676" s="72"/>
      <c r="F676" s="13"/>
      <c r="G676" s="13"/>
    </row>
    <row r="677" spans="1:7">
      <c r="A677" s="13"/>
      <c r="B677" s="13"/>
      <c r="C677" s="72"/>
      <c r="D677" s="72"/>
      <c r="E677" s="72"/>
      <c r="F677" s="13"/>
      <c r="G677" s="13"/>
    </row>
    <row r="678" spans="1:7">
      <c r="A678" s="13"/>
      <c r="B678" s="13"/>
      <c r="C678" s="72"/>
      <c r="D678" s="72"/>
      <c r="E678" s="72"/>
      <c r="F678" s="13"/>
      <c r="G678" s="13"/>
    </row>
    <row r="679" spans="1:7">
      <c r="A679" s="13"/>
      <c r="B679" s="13"/>
      <c r="C679" s="72"/>
      <c r="D679" s="72"/>
      <c r="E679" s="72"/>
      <c r="F679" s="13"/>
      <c r="G679" s="13"/>
    </row>
    <row r="680" spans="1:7">
      <c r="A680" s="13"/>
      <c r="B680" s="13"/>
      <c r="C680" s="72"/>
      <c r="D680" s="72"/>
      <c r="E680" s="72"/>
      <c r="F680" s="13"/>
      <c r="G680" s="13"/>
    </row>
    <row r="681" spans="1:7">
      <c r="A681" s="13"/>
      <c r="B681" s="13"/>
      <c r="C681" s="72"/>
      <c r="D681" s="72"/>
      <c r="E681" s="72"/>
      <c r="F681" s="13"/>
      <c r="G681" s="13"/>
    </row>
    <row r="682" spans="1:7">
      <c r="A682" s="13"/>
      <c r="B682" s="13"/>
      <c r="C682" s="72"/>
      <c r="D682" s="72"/>
      <c r="E682" s="72"/>
      <c r="F682" s="13"/>
      <c r="G682" s="13"/>
    </row>
    <row r="683" spans="1:7">
      <c r="A683" s="13"/>
      <c r="B683" s="13"/>
      <c r="C683" s="72"/>
      <c r="D683" s="72"/>
      <c r="E683" s="72"/>
      <c r="F683" s="13"/>
      <c r="G683" s="13"/>
    </row>
    <row r="684" spans="1:7">
      <c r="A684" s="13"/>
      <c r="B684" s="13"/>
      <c r="C684" s="72"/>
      <c r="D684" s="72"/>
      <c r="E684" s="72"/>
      <c r="F684" s="13"/>
      <c r="G684" s="13"/>
    </row>
    <row r="685" spans="1:7">
      <c r="A685" s="13"/>
      <c r="B685" s="13"/>
      <c r="C685" s="72"/>
      <c r="D685" s="72"/>
      <c r="E685" s="72"/>
      <c r="F685" s="13"/>
      <c r="G685" s="13"/>
    </row>
    <row r="686" spans="1:7">
      <c r="A686" s="13"/>
      <c r="B686" s="13"/>
      <c r="C686" s="72"/>
      <c r="D686" s="72"/>
      <c r="E686" s="72"/>
      <c r="F686" s="13"/>
      <c r="G686" s="13"/>
    </row>
    <row r="687" spans="1:7">
      <c r="A687" s="13"/>
      <c r="B687" s="13"/>
      <c r="C687" s="72"/>
      <c r="D687" s="72"/>
      <c r="E687" s="72"/>
      <c r="F687" s="13"/>
      <c r="G687" s="13"/>
    </row>
    <row r="688" spans="1:7">
      <c r="A688" s="13"/>
      <c r="B688" s="13"/>
      <c r="C688" s="72"/>
      <c r="D688" s="72"/>
      <c r="E688" s="72"/>
      <c r="F688" s="13"/>
      <c r="G688" s="13"/>
    </row>
    <row r="689" spans="1:7">
      <c r="A689" s="13"/>
      <c r="B689" s="13"/>
      <c r="C689" s="72"/>
      <c r="D689" s="72"/>
      <c r="E689" s="72"/>
      <c r="F689" s="13"/>
      <c r="G689" s="13"/>
    </row>
    <row r="690" spans="1:7">
      <c r="A690" s="13"/>
      <c r="B690" s="13"/>
      <c r="C690" s="72"/>
      <c r="D690" s="72"/>
      <c r="E690" s="72"/>
      <c r="F690" s="13"/>
      <c r="G690" s="13"/>
    </row>
    <row r="691" spans="1:7">
      <c r="A691" s="13"/>
      <c r="B691" s="13"/>
      <c r="C691" s="72"/>
      <c r="D691" s="72"/>
      <c r="E691" s="72"/>
      <c r="F691" s="13"/>
      <c r="G691" s="13"/>
    </row>
    <row r="692" spans="1:7">
      <c r="A692" s="13"/>
      <c r="B692" s="13"/>
      <c r="C692" s="72"/>
      <c r="D692" s="72"/>
      <c r="E692" s="72"/>
      <c r="F692" s="13"/>
      <c r="G692" s="13"/>
    </row>
    <row r="693" spans="1:7">
      <c r="A693" s="13"/>
      <c r="B693" s="13"/>
      <c r="C693" s="72"/>
      <c r="D693" s="72"/>
      <c r="E693" s="72"/>
      <c r="F693" s="13"/>
      <c r="G693" s="13"/>
    </row>
    <row r="694" spans="1:7">
      <c r="A694" s="13"/>
      <c r="B694" s="13"/>
      <c r="C694" s="72"/>
      <c r="D694" s="72"/>
      <c r="E694" s="72"/>
      <c r="F694" s="13"/>
      <c r="G694" s="13"/>
    </row>
    <row r="695" spans="1:7">
      <c r="A695" s="13"/>
      <c r="B695" s="13"/>
      <c r="C695" s="72"/>
      <c r="D695" s="72"/>
      <c r="E695" s="72"/>
      <c r="F695" s="13"/>
      <c r="G695" s="13"/>
    </row>
    <row r="696" spans="1:7">
      <c r="A696" s="13"/>
      <c r="B696" s="13"/>
      <c r="C696" s="72"/>
      <c r="D696" s="72"/>
      <c r="E696" s="72"/>
      <c r="F696" s="13"/>
      <c r="G696" s="13"/>
    </row>
    <row r="697" spans="1:7">
      <c r="A697" s="13"/>
      <c r="B697" s="13"/>
      <c r="C697" s="72"/>
      <c r="D697" s="72"/>
      <c r="E697" s="72"/>
      <c r="F697" s="13"/>
      <c r="G697" s="13"/>
    </row>
    <row r="698" spans="1:7">
      <c r="A698" s="13"/>
      <c r="B698" s="13"/>
      <c r="C698" s="72"/>
      <c r="D698" s="72"/>
      <c r="E698" s="72"/>
      <c r="F698" s="13"/>
      <c r="G698" s="13"/>
    </row>
    <row r="699" spans="1:7">
      <c r="A699" s="13"/>
      <c r="B699" s="13"/>
      <c r="C699" s="72"/>
      <c r="D699" s="72"/>
      <c r="E699" s="72"/>
      <c r="F699" s="13"/>
      <c r="G699" s="13"/>
    </row>
    <row r="700" spans="1:7">
      <c r="A700" s="13"/>
      <c r="B700" s="13"/>
      <c r="C700" s="72"/>
      <c r="D700" s="72"/>
      <c r="E700" s="72"/>
      <c r="F700" s="13"/>
      <c r="G700" s="13"/>
    </row>
    <row r="701" spans="1:7">
      <c r="A701" s="13"/>
      <c r="B701" s="13"/>
      <c r="C701" s="72"/>
      <c r="D701" s="72"/>
      <c r="E701" s="72"/>
      <c r="F701" s="13"/>
      <c r="G701" s="13"/>
    </row>
    <row r="702" spans="1:7">
      <c r="A702" s="13"/>
      <c r="B702" s="13"/>
      <c r="C702" s="72"/>
      <c r="D702" s="72"/>
      <c r="E702" s="72"/>
      <c r="F702" s="13"/>
      <c r="G702" s="13"/>
    </row>
    <row r="703" spans="1:7">
      <c r="A703" s="13"/>
      <c r="B703" s="13"/>
      <c r="C703" s="72"/>
      <c r="D703" s="72"/>
      <c r="E703" s="72"/>
      <c r="F703" s="13"/>
      <c r="G703" s="13"/>
    </row>
    <row r="704" spans="1:7">
      <c r="A704" s="13"/>
      <c r="B704" s="13"/>
      <c r="C704" s="72"/>
      <c r="D704" s="72"/>
      <c r="E704" s="72"/>
      <c r="F704" s="13"/>
      <c r="G704" s="13"/>
    </row>
    <row r="705" spans="1:7">
      <c r="A705" s="90"/>
      <c r="B705" s="90"/>
      <c r="C705" s="72"/>
      <c r="D705" s="72"/>
      <c r="E705" s="72"/>
      <c r="F705" s="280"/>
      <c r="G705" s="80"/>
    </row>
    <row r="706" spans="1:7">
      <c r="A706" s="13"/>
      <c r="B706" s="13"/>
      <c r="C706" s="72"/>
      <c r="D706" s="72"/>
      <c r="E706" s="72"/>
      <c r="F706" s="13"/>
      <c r="G706" s="13"/>
    </row>
    <row r="707" spans="1:7">
      <c r="A707" s="13"/>
      <c r="B707" s="13"/>
      <c r="C707" s="72"/>
      <c r="D707" s="72"/>
      <c r="E707" s="72"/>
      <c r="F707" s="13"/>
      <c r="G707" s="13"/>
    </row>
    <row r="708" spans="1:7">
      <c r="A708" s="13"/>
      <c r="B708" s="13"/>
      <c r="C708" s="72"/>
      <c r="D708" s="72"/>
      <c r="E708" s="72"/>
      <c r="F708" s="13"/>
      <c r="G708" s="13"/>
    </row>
    <row r="709" spans="1:7">
      <c r="A709" s="13"/>
      <c r="B709" s="13"/>
      <c r="C709" s="72"/>
      <c r="D709" s="72"/>
      <c r="E709" s="72"/>
      <c r="F709" s="13"/>
      <c r="G709" s="13"/>
    </row>
    <row r="710" spans="1:7">
      <c r="A710" s="13"/>
      <c r="B710" s="13"/>
      <c r="C710" s="72"/>
      <c r="D710" s="72"/>
      <c r="E710" s="72"/>
      <c r="F710" s="13"/>
      <c r="G710" s="13"/>
    </row>
    <row r="711" spans="1:7">
      <c r="A711" s="13"/>
      <c r="B711" s="13"/>
      <c r="C711" s="72"/>
      <c r="D711" s="72"/>
      <c r="E711" s="72"/>
      <c r="F711" s="13"/>
      <c r="G711" s="13"/>
    </row>
    <row r="712" spans="1:7">
      <c r="A712" s="13"/>
      <c r="B712" s="13"/>
      <c r="C712" s="72"/>
      <c r="D712" s="72"/>
      <c r="E712" s="72"/>
      <c r="F712" s="13"/>
      <c r="G712" s="13"/>
    </row>
    <row r="713" spans="1:7">
      <c r="A713" s="13"/>
      <c r="B713" s="13"/>
      <c r="C713" s="72"/>
      <c r="D713" s="72"/>
      <c r="E713" s="72"/>
      <c r="F713" s="13"/>
      <c r="G713" s="13"/>
    </row>
    <row r="714" spans="1:7">
      <c r="A714" s="13"/>
      <c r="B714" s="13"/>
      <c r="C714" s="72"/>
      <c r="D714" s="72"/>
      <c r="E714" s="72"/>
      <c r="F714" s="13"/>
      <c r="G714" s="13"/>
    </row>
    <row r="715" spans="1:7">
      <c r="A715" s="13"/>
      <c r="B715" s="13"/>
      <c r="C715" s="72"/>
      <c r="D715" s="72"/>
      <c r="E715" s="72"/>
      <c r="F715" s="13"/>
      <c r="G715" s="13"/>
    </row>
    <row r="716" spans="1:7">
      <c r="A716" s="13"/>
      <c r="B716" s="13"/>
      <c r="C716" s="72"/>
      <c r="D716" s="72"/>
      <c r="E716" s="72"/>
      <c r="F716" s="13"/>
      <c r="G716" s="13"/>
    </row>
    <row r="717" spans="1:7">
      <c r="A717" s="13"/>
      <c r="B717" s="13"/>
      <c r="C717" s="72"/>
      <c r="D717" s="72"/>
      <c r="E717" s="72"/>
      <c r="F717" s="13"/>
      <c r="G717" s="13"/>
    </row>
    <row r="718" spans="1:7">
      <c r="A718" s="13"/>
      <c r="B718" s="13"/>
      <c r="C718" s="72"/>
      <c r="D718" s="72"/>
      <c r="E718" s="72"/>
      <c r="F718" s="13"/>
      <c r="G718" s="13"/>
    </row>
    <row r="719" spans="1:7">
      <c r="A719" s="13"/>
      <c r="B719" s="13"/>
      <c r="C719" s="72"/>
      <c r="D719" s="72"/>
      <c r="E719" s="72"/>
      <c r="F719" s="13"/>
      <c r="G719" s="13"/>
    </row>
    <row r="720" spans="1:7">
      <c r="A720" s="13"/>
      <c r="B720" s="13"/>
      <c r="C720" s="72"/>
      <c r="D720" s="72"/>
      <c r="E720" s="72"/>
      <c r="F720" s="13"/>
      <c r="G720" s="13"/>
    </row>
    <row r="721" spans="1:7">
      <c r="A721" s="13"/>
      <c r="B721" s="13"/>
      <c r="C721" s="72"/>
      <c r="D721" s="72"/>
      <c r="E721" s="72"/>
      <c r="F721" s="13"/>
      <c r="G721" s="13"/>
    </row>
    <row r="722" spans="1:7">
      <c r="A722" s="13"/>
      <c r="B722" s="13"/>
      <c r="C722" s="72"/>
      <c r="D722" s="72"/>
      <c r="E722" s="72"/>
      <c r="F722" s="13"/>
      <c r="G722" s="13"/>
    </row>
    <row r="723" spans="1:7">
      <c r="A723" s="13"/>
      <c r="B723" s="13"/>
      <c r="C723" s="72"/>
      <c r="D723" s="72"/>
      <c r="E723" s="72"/>
      <c r="F723" s="13"/>
      <c r="G723" s="13"/>
    </row>
    <row r="724" spans="1:7">
      <c r="A724" s="13"/>
      <c r="B724" s="13"/>
      <c r="C724" s="72"/>
      <c r="D724" s="72"/>
      <c r="E724" s="72"/>
      <c r="F724" s="13"/>
      <c r="G724" s="13"/>
    </row>
    <row r="725" spans="1:7">
      <c r="A725" s="13"/>
      <c r="B725" s="13"/>
      <c r="C725" s="72"/>
      <c r="D725" s="72"/>
      <c r="E725" s="72"/>
      <c r="F725" s="13"/>
      <c r="G725" s="13"/>
    </row>
    <row r="726" spans="1:7">
      <c r="A726" s="13"/>
      <c r="B726" s="13"/>
      <c r="C726" s="72"/>
      <c r="D726" s="72"/>
      <c r="E726" s="72"/>
      <c r="F726" s="13"/>
      <c r="G726" s="13"/>
    </row>
    <row r="727" spans="1:7">
      <c r="A727" s="13"/>
      <c r="B727" s="13"/>
      <c r="C727" s="72"/>
      <c r="D727" s="72"/>
      <c r="E727" s="72"/>
      <c r="F727" s="13"/>
      <c r="G727" s="13"/>
    </row>
    <row r="728" spans="1:7">
      <c r="A728" s="13"/>
      <c r="B728" s="13"/>
      <c r="C728" s="72"/>
      <c r="D728" s="72"/>
      <c r="E728" s="72"/>
      <c r="F728" s="13"/>
      <c r="G728" s="13"/>
    </row>
    <row r="729" spans="1:7">
      <c r="A729" s="13"/>
      <c r="B729" s="13"/>
      <c r="C729" s="72"/>
      <c r="D729" s="72"/>
      <c r="E729" s="72"/>
      <c r="F729" s="13"/>
      <c r="G729" s="13"/>
    </row>
    <row r="730" spans="1:7">
      <c r="A730" s="13"/>
      <c r="B730" s="13"/>
      <c r="C730" s="72"/>
      <c r="D730" s="72"/>
      <c r="E730" s="72"/>
      <c r="F730" s="13"/>
      <c r="G730" s="13"/>
    </row>
    <row r="731" spans="1:7">
      <c r="A731" s="13"/>
      <c r="B731" s="13"/>
      <c r="C731" s="72"/>
      <c r="D731" s="72"/>
      <c r="E731" s="72"/>
      <c r="F731" s="13"/>
      <c r="G731" s="13"/>
    </row>
    <row r="732" spans="1:7">
      <c r="A732" s="13"/>
      <c r="B732" s="13"/>
      <c r="C732" s="72"/>
      <c r="D732" s="72"/>
      <c r="E732" s="72"/>
      <c r="F732" s="13"/>
      <c r="G732" s="13"/>
    </row>
    <row r="733" spans="1:7">
      <c r="A733" s="13"/>
      <c r="B733" s="13"/>
      <c r="C733" s="72"/>
      <c r="D733" s="72"/>
      <c r="E733" s="72"/>
      <c r="F733" s="13"/>
      <c r="G733" s="13"/>
    </row>
    <row r="734" spans="1:7">
      <c r="A734" s="13"/>
      <c r="B734" s="13"/>
      <c r="C734" s="72"/>
      <c r="D734" s="72"/>
      <c r="E734" s="72"/>
      <c r="F734" s="13"/>
      <c r="G734" s="13"/>
    </row>
    <row r="735" spans="1:7">
      <c r="A735" s="13"/>
      <c r="B735" s="13"/>
      <c r="C735" s="72"/>
      <c r="D735" s="72"/>
      <c r="E735" s="72"/>
      <c r="F735" s="13"/>
      <c r="G735" s="13"/>
    </row>
    <row r="736" spans="1:7">
      <c r="A736" s="13"/>
      <c r="B736" s="13"/>
      <c r="C736" s="72"/>
      <c r="D736" s="72"/>
      <c r="E736" s="72"/>
      <c r="F736" s="13"/>
      <c r="G736" s="13"/>
    </row>
    <row r="737" spans="1:7">
      <c r="A737" s="13"/>
      <c r="B737" s="13"/>
      <c r="C737" s="72"/>
      <c r="D737" s="72"/>
      <c r="E737" s="72"/>
      <c r="F737" s="13"/>
      <c r="G737" s="13"/>
    </row>
    <row r="738" spans="1:7">
      <c r="A738" s="13"/>
      <c r="B738" s="13"/>
      <c r="C738" s="72"/>
      <c r="D738" s="72"/>
      <c r="E738" s="72"/>
      <c r="F738" s="13"/>
      <c r="G738" s="13"/>
    </row>
    <row r="739" spans="1:7">
      <c r="A739" s="13"/>
      <c r="B739" s="13"/>
      <c r="C739" s="72"/>
      <c r="D739" s="72"/>
      <c r="E739" s="72"/>
      <c r="F739" s="13"/>
      <c r="G739" s="13"/>
    </row>
    <row r="740" spans="1:7">
      <c r="A740" s="13"/>
      <c r="B740" s="13"/>
      <c r="C740" s="72"/>
      <c r="D740" s="72"/>
      <c r="E740" s="72"/>
      <c r="F740" s="13"/>
      <c r="G740" s="13"/>
    </row>
    <row r="741" spans="1:7">
      <c r="A741" s="13"/>
      <c r="B741" s="13"/>
      <c r="C741" s="72"/>
      <c r="D741" s="72"/>
      <c r="E741" s="72"/>
      <c r="F741" s="13"/>
      <c r="G741" s="13"/>
    </row>
    <row r="742" spans="1:7">
      <c r="A742" s="13"/>
      <c r="B742" s="13"/>
      <c r="C742" s="72"/>
      <c r="D742" s="72"/>
      <c r="E742" s="72"/>
      <c r="F742" s="13"/>
      <c r="G742" s="13"/>
    </row>
    <row r="743" spans="1:7">
      <c r="A743" s="13"/>
      <c r="B743" s="13"/>
      <c r="C743" s="72"/>
      <c r="D743" s="72"/>
      <c r="E743" s="72"/>
      <c r="F743" s="13"/>
      <c r="G743" s="13"/>
    </row>
    <row r="744" spans="1:7">
      <c r="A744" s="13"/>
      <c r="B744" s="13"/>
      <c r="C744" s="72"/>
      <c r="D744" s="72"/>
      <c r="E744" s="72"/>
      <c r="F744" s="13"/>
      <c r="G744" s="13"/>
    </row>
    <row r="745" spans="1:7">
      <c r="A745" s="13"/>
      <c r="B745" s="13"/>
      <c r="C745" s="72"/>
      <c r="D745" s="72"/>
      <c r="E745" s="72"/>
      <c r="F745" s="13"/>
      <c r="G745" s="13"/>
    </row>
    <row r="746" spans="1:7">
      <c r="A746" s="13"/>
      <c r="B746" s="13"/>
      <c r="C746" s="72"/>
      <c r="D746" s="72"/>
      <c r="E746" s="72"/>
      <c r="F746" s="13"/>
      <c r="G746" s="13"/>
    </row>
    <row r="747" spans="1:7">
      <c r="A747" s="13"/>
      <c r="B747" s="13"/>
      <c r="C747" s="72"/>
      <c r="D747" s="72"/>
      <c r="E747" s="72"/>
      <c r="F747" s="13"/>
      <c r="G747" s="13"/>
    </row>
    <row r="748" spans="1:7">
      <c r="A748" s="13"/>
      <c r="B748" s="13"/>
      <c r="C748" s="72"/>
      <c r="D748" s="72"/>
      <c r="E748" s="72"/>
      <c r="F748" s="13"/>
      <c r="G748" s="13"/>
    </row>
    <row r="749" spans="1:7">
      <c r="A749" s="13"/>
      <c r="B749" s="13"/>
      <c r="C749" s="72"/>
      <c r="D749" s="72"/>
      <c r="E749" s="72"/>
      <c r="F749" s="13"/>
      <c r="G749" s="13"/>
    </row>
    <row r="750" spans="1:7">
      <c r="A750" s="13"/>
      <c r="B750" s="13"/>
      <c r="C750" s="72"/>
      <c r="D750" s="72"/>
      <c r="E750" s="72"/>
      <c r="F750" s="13"/>
      <c r="G750" s="13"/>
    </row>
    <row r="751" spans="1:7">
      <c r="A751" s="13"/>
      <c r="B751" s="13"/>
      <c r="C751" s="72"/>
      <c r="D751" s="72"/>
      <c r="E751" s="72"/>
      <c r="F751" s="280"/>
      <c r="G751" s="80"/>
    </row>
    <row r="752" spans="1:7">
      <c r="A752" s="13"/>
      <c r="B752" s="13"/>
      <c r="C752" s="72"/>
      <c r="D752" s="72"/>
      <c r="E752" s="72"/>
      <c r="F752" s="280"/>
      <c r="G752" s="72"/>
    </row>
    <row r="753" spans="1:7">
      <c r="A753" s="13"/>
      <c r="B753" s="13"/>
      <c r="C753" s="72"/>
      <c r="D753" s="72"/>
      <c r="E753" s="72"/>
      <c r="F753" s="280"/>
      <c r="G753" s="13"/>
    </row>
    <row r="754" spans="1:7">
      <c r="A754" s="79"/>
      <c r="B754" s="13"/>
      <c r="C754" s="72"/>
      <c r="D754" s="72"/>
      <c r="E754" s="72"/>
      <c r="F754" s="280"/>
      <c r="G754" s="80"/>
    </row>
    <row r="755" spans="1:7">
      <c r="A755" s="90"/>
      <c r="B755" s="90"/>
      <c r="C755" s="72"/>
      <c r="D755" s="72"/>
      <c r="E755" s="72"/>
      <c r="F755" s="280"/>
      <c r="G755" s="80"/>
    </row>
    <row r="756" spans="1:7">
      <c r="A756" s="82"/>
      <c r="B756" s="83"/>
      <c r="C756" s="72"/>
      <c r="D756" s="72"/>
      <c r="E756" s="72"/>
      <c r="F756" s="139"/>
      <c r="G756" s="80"/>
    </row>
    <row r="757" spans="1:7">
      <c r="A757" s="13"/>
      <c r="B757" s="13"/>
      <c r="C757" s="72"/>
      <c r="D757" s="72"/>
      <c r="E757" s="72"/>
      <c r="F757" s="280"/>
      <c r="G757" s="72"/>
    </row>
    <row r="758" spans="1:7">
      <c r="A758" s="90"/>
      <c r="B758" s="90"/>
      <c r="C758" s="72"/>
      <c r="D758" s="72"/>
      <c r="E758" s="72"/>
      <c r="F758" s="280"/>
      <c r="G758" s="80"/>
    </row>
    <row r="759" spans="1:7">
      <c r="A759" s="79"/>
      <c r="B759" s="13"/>
      <c r="C759" s="72"/>
      <c r="D759" s="72"/>
      <c r="E759" s="72"/>
      <c r="F759" s="280"/>
      <c r="G759" s="80"/>
    </row>
    <row r="760" spans="1:7">
      <c r="A760" s="13"/>
      <c r="B760" s="13"/>
      <c r="C760" s="72"/>
      <c r="D760" s="72"/>
      <c r="E760" s="72"/>
      <c r="F760" s="280"/>
      <c r="G760" s="80"/>
    </row>
    <row r="761" spans="1:7">
      <c r="A761" s="90"/>
      <c r="B761" s="90"/>
      <c r="C761" s="72"/>
      <c r="D761" s="72"/>
      <c r="E761" s="72"/>
      <c r="F761" s="280"/>
      <c r="G761" s="80"/>
    </row>
    <row r="762" spans="1:7">
      <c r="A762" s="90"/>
      <c r="B762" s="90"/>
      <c r="C762" s="72"/>
      <c r="D762" s="72"/>
      <c r="E762" s="72"/>
      <c r="F762" s="280"/>
      <c r="G762" s="80"/>
    </row>
    <row r="763" spans="1:7">
      <c r="A763" s="82"/>
      <c r="B763" s="82"/>
      <c r="C763" s="72"/>
      <c r="D763" s="72"/>
      <c r="E763" s="72"/>
      <c r="F763" s="139"/>
      <c r="G763" s="80"/>
    </row>
    <row r="764" spans="1:7">
      <c r="A764" s="13"/>
      <c r="B764" s="13"/>
      <c r="C764" s="72"/>
      <c r="D764" s="72"/>
      <c r="E764" s="72"/>
      <c r="F764" s="280"/>
      <c r="G764" s="80"/>
    </row>
    <row r="765" spans="1:7">
      <c r="A765" s="90"/>
      <c r="B765" s="90"/>
      <c r="C765" s="72"/>
      <c r="D765" s="72"/>
      <c r="E765" s="72"/>
      <c r="F765" s="280"/>
      <c r="G765" s="80"/>
    </row>
    <row r="766" spans="1:7">
      <c r="A766" s="90"/>
      <c r="B766" s="90"/>
      <c r="C766" s="72"/>
      <c r="D766" s="72"/>
      <c r="E766" s="72"/>
      <c r="F766" s="281"/>
      <c r="G766" s="80"/>
    </row>
    <row r="767" spans="1:7">
      <c r="A767" s="90"/>
      <c r="B767" s="90"/>
      <c r="C767" s="72"/>
      <c r="D767" s="72"/>
      <c r="E767" s="72"/>
      <c r="F767" s="280"/>
      <c r="G767" s="80"/>
    </row>
    <row r="768" spans="1:7">
      <c r="A768" s="13"/>
      <c r="B768" s="13"/>
      <c r="C768" s="72"/>
      <c r="D768" s="72"/>
      <c r="E768" s="72"/>
      <c r="F768" s="280"/>
      <c r="G768" s="80"/>
    </row>
    <row r="769" spans="1:7">
      <c r="A769" s="79"/>
      <c r="B769" s="13"/>
      <c r="C769" s="72"/>
      <c r="D769" s="72"/>
      <c r="E769" s="72"/>
      <c r="F769" s="280"/>
      <c r="G769" s="80"/>
    </row>
    <row r="770" spans="1:7">
      <c r="A770" s="90"/>
      <c r="B770" s="90"/>
      <c r="C770" s="72"/>
      <c r="D770" s="72"/>
      <c r="E770" s="72"/>
      <c r="F770" s="280"/>
      <c r="G770" s="80"/>
    </row>
    <row r="771" spans="1:7">
      <c r="A771" s="90"/>
      <c r="B771" s="90"/>
      <c r="C771" s="72"/>
      <c r="D771" s="72"/>
      <c r="E771" s="72"/>
      <c r="F771" s="280"/>
      <c r="G771" s="80"/>
    </row>
    <row r="772" spans="1:7">
      <c r="A772" s="79"/>
      <c r="B772" s="13"/>
      <c r="C772" s="72"/>
      <c r="D772" s="72"/>
      <c r="E772" s="72"/>
      <c r="F772" s="280"/>
      <c r="G772" s="80"/>
    </row>
    <row r="773" spans="1:7">
      <c r="A773" s="90"/>
      <c r="B773" s="90"/>
      <c r="C773" s="72"/>
      <c r="D773" s="72"/>
      <c r="E773" s="72"/>
      <c r="F773" s="280"/>
      <c r="G773" s="80"/>
    </row>
    <row r="774" spans="1:7">
      <c r="A774" s="13"/>
      <c r="B774" s="13"/>
      <c r="C774" s="72"/>
      <c r="D774" s="72"/>
      <c r="E774" s="72"/>
      <c r="F774" s="13"/>
      <c r="G774" s="13"/>
    </row>
    <row r="775" spans="1:7">
      <c r="A775" s="13"/>
      <c r="B775" s="13"/>
      <c r="C775" s="72"/>
      <c r="D775" s="72"/>
      <c r="E775" s="72"/>
      <c r="F775" s="13"/>
      <c r="G775" s="13"/>
    </row>
    <row r="776" spans="1:7">
      <c r="A776" s="13"/>
      <c r="B776" s="13"/>
      <c r="C776" s="72"/>
      <c r="D776" s="72"/>
      <c r="E776" s="72"/>
      <c r="F776" s="13"/>
      <c r="G776" s="13"/>
    </row>
    <row r="777" spans="1:7">
      <c r="A777" s="13"/>
      <c r="B777" s="13"/>
      <c r="C777" s="72"/>
      <c r="D777" s="72"/>
      <c r="E777" s="72"/>
      <c r="F777" s="13"/>
      <c r="G777" s="13"/>
    </row>
    <row r="778" spans="1:7">
      <c r="A778" s="13"/>
      <c r="B778" s="13"/>
      <c r="C778" s="72"/>
      <c r="D778" s="72"/>
      <c r="E778" s="72"/>
      <c r="F778" s="13"/>
      <c r="G778" s="13"/>
    </row>
    <row r="779" spans="1:7">
      <c r="A779" s="13"/>
      <c r="B779" s="13"/>
      <c r="C779" s="72"/>
      <c r="D779" s="72"/>
      <c r="E779" s="72"/>
      <c r="F779" s="13"/>
      <c r="G779" s="13"/>
    </row>
    <row r="780" spans="1:7">
      <c r="A780" s="13"/>
      <c r="B780" s="13"/>
      <c r="C780" s="72"/>
      <c r="D780" s="72"/>
      <c r="E780" s="72"/>
      <c r="F780" s="13"/>
      <c r="G780" s="13"/>
    </row>
    <row r="781" spans="1:7">
      <c r="A781" s="13"/>
      <c r="B781" s="13"/>
      <c r="C781" s="72"/>
      <c r="D781" s="72"/>
      <c r="E781" s="72"/>
      <c r="F781" s="13"/>
      <c r="G781" s="13"/>
    </row>
    <row r="782" spans="1:7">
      <c r="A782" s="13"/>
      <c r="B782" s="13"/>
      <c r="C782" s="72"/>
      <c r="D782" s="72"/>
      <c r="E782" s="72"/>
      <c r="F782" s="13"/>
      <c r="G782" s="13"/>
    </row>
    <row r="783" spans="1:7">
      <c r="A783" s="13"/>
      <c r="B783" s="13"/>
      <c r="C783" s="72"/>
      <c r="D783" s="72"/>
      <c r="E783" s="72"/>
      <c r="F783" s="13"/>
      <c r="G783" s="13"/>
    </row>
    <row r="784" spans="1:7">
      <c r="A784" s="13"/>
      <c r="B784" s="13"/>
      <c r="C784" s="72"/>
      <c r="D784" s="72"/>
      <c r="E784" s="72"/>
      <c r="F784" s="13"/>
      <c r="G784" s="13"/>
    </row>
    <row r="785" spans="1:7">
      <c r="A785" s="13"/>
      <c r="B785" s="13"/>
      <c r="C785" s="72"/>
      <c r="D785" s="72"/>
      <c r="E785" s="72"/>
      <c r="F785" s="13"/>
      <c r="G785" s="13"/>
    </row>
    <row r="786" spans="1:7">
      <c r="A786" s="13"/>
      <c r="B786" s="13"/>
      <c r="C786" s="72"/>
      <c r="D786" s="72"/>
      <c r="E786" s="72"/>
      <c r="F786" s="13"/>
      <c r="G786" s="13"/>
    </row>
    <row r="787" spans="1:7">
      <c r="A787" s="13"/>
      <c r="B787" s="13"/>
      <c r="C787" s="72"/>
      <c r="D787" s="72"/>
      <c r="E787" s="72"/>
      <c r="F787" s="13"/>
      <c r="G787" s="13"/>
    </row>
    <row r="788" spans="1:7">
      <c r="A788" s="13"/>
      <c r="B788" s="13"/>
      <c r="C788" s="72"/>
      <c r="D788" s="72"/>
      <c r="E788" s="72"/>
      <c r="F788" s="13"/>
      <c r="G788" s="13"/>
    </row>
    <row r="789" spans="1:7">
      <c r="A789" s="13"/>
      <c r="B789" s="13"/>
      <c r="C789" s="72"/>
      <c r="D789" s="72"/>
      <c r="E789" s="72"/>
      <c r="F789" s="13"/>
      <c r="G789" s="13"/>
    </row>
    <row r="790" spans="1:7">
      <c r="A790" s="13"/>
      <c r="B790" s="13"/>
      <c r="C790" s="72"/>
      <c r="D790" s="72"/>
      <c r="E790" s="72"/>
      <c r="F790" s="13"/>
      <c r="G790" s="13"/>
    </row>
    <row r="791" spans="1:7">
      <c r="A791" s="13"/>
      <c r="B791" s="13"/>
      <c r="C791" s="72"/>
      <c r="D791" s="72"/>
      <c r="E791" s="72"/>
      <c r="F791" s="13"/>
      <c r="G791" s="13"/>
    </row>
    <row r="792" spans="1:7">
      <c r="A792" s="13"/>
      <c r="B792" s="13"/>
      <c r="C792" s="72"/>
      <c r="D792" s="72"/>
      <c r="E792" s="72"/>
      <c r="F792" s="13"/>
      <c r="G792" s="13"/>
    </row>
    <row r="793" spans="1:7">
      <c r="A793" s="13"/>
      <c r="B793" s="13"/>
      <c r="C793" s="72"/>
      <c r="D793" s="72"/>
      <c r="E793" s="72"/>
      <c r="F793" s="13"/>
      <c r="G793" s="13"/>
    </row>
    <row r="794" spans="1:7">
      <c r="A794" s="13"/>
      <c r="B794" s="13"/>
      <c r="C794" s="72"/>
      <c r="D794" s="72"/>
      <c r="E794" s="72"/>
      <c r="F794" s="13"/>
      <c r="G794" s="13"/>
    </row>
    <row r="795" spans="1:7">
      <c r="A795" s="13"/>
      <c r="B795" s="13"/>
      <c r="C795" s="72"/>
      <c r="D795" s="72"/>
      <c r="E795" s="72"/>
      <c r="F795" s="13"/>
      <c r="G795" s="13"/>
    </row>
    <row r="796" spans="1:7">
      <c r="A796" s="13"/>
      <c r="B796" s="13"/>
      <c r="C796" s="72"/>
      <c r="D796" s="72"/>
      <c r="E796" s="72"/>
      <c r="F796" s="13"/>
      <c r="G796" s="13"/>
    </row>
    <row r="797" spans="1:7">
      <c r="A797" s="13"/>
      <c r="B797" s="13"/>
      <c r="C797" s="72"/>
      <c r="D797" s="72"/>
      <c r="E797" s="72"/>
      <c r="F797" s="13"/>
      <c r="G797" s="13"/>
    </row>
    <row r="798" spans="1:7">
      <c r="A798" s="13"/>
      <c r="B798" s="13"/>
      <c r="C798" s="72"/>
      <c r="D798" s="72"/>
      <c r="E798" s="72"/>
      <c r="F798" s="13"/>
      <c r="G798" s="13"/>
    </row>
    <row r="799" spans="1:7">
      <c r="A799" s="90"/>
      <c r="B799" s="90"/>
      <c r="C799" s="72"/>
      <c r="D799" s="72"/>
      <c r="E799" s="72"/>
      <c r="F799" s="280"/>
      <c r="G799" s="80"/>
    </row>
    <row r="800" spans="1:7">
      <c r="A800" s="90"/>
      <c r="B800" s="90"/>
      <c r="C800" s="72"/>
      <c r="D800" s="72"/>
      <c r="E800" s="72"/>
      <c r="F800" s="280"/>
      <c r="G800" s="80"/>
    </row>
    <row r="801" spans="1:7">
      <c r="A801" s="90"/>
      <c r="B801" s="90"/>
      <c r="C801" s="72"/>
      <c r="D801" s="72"/>
      <c r="E801" s="72"/>
      <c r="F801" s="280"/>
      <c r="G801" s="80"/>
    </row>
    <row r="802" spans="1:7">
      <c r="A802" s="93"/>
      <c r="B802" s="93"/>
      <c r="C802" s="72"/>
      <c r="D802" s="72"/>
      <c r="E802" s="72"/>
      <c r="F802" s="281"/>
      <c r="G802" s="80"/>
    </row>
    <row r="803" spans="1:7">
      <c r="A803" s="13"/>
      <c r="B803" s="13"/>
      <c r="C803" s="72"/>
      <c r="D803" s="72"/>
      <c r="E803" s="72"/>
      <c r="F803" s="280"/>
      <c r="G803" s="80"/>
    </row>
    <row r="804" spans="1:7">
      <c r="A804" s="13"/>
      <c r="B804" s="13"/>
      <c r="C804" s="72"/>
      <c r="D804" s="72"/>
      <c r="E804" s="72"/>
      <c r="F804" s="280"/>
      <c r="G804" s="80"/>
    </row>
    <row r="805" spans="1:7">
      <c r="A805" s="13"/>
      <c r="B805" s="13"/>
      <c r="C805" s="72"/>
      <c r="D805" s="72"/>
      <c r="E805" s="72"/>
      <c r="F805" s="280"/>
      <c r="G805" s="80"/>
    </row>
    <row r="806" spans="1:7">
      <c r="A806" s="89"/>
      <c r="B806" s="90"/>
      <c r="C806" s="72"/>
      <c r="D806" s="72"/>
      <c r="E806" s="72"/>
      <c r="F806" s="280"/>
      <c r="G806" s="80"/>
    </row>
    <row r="807" spans="1:7">
      <c r="A807" s="90"/>
      <c r="B807" s="90"/>
      <c r="C807" s="72"/>
      <c r="D807" s="72"/>
      <c r="E807" s="72"/>
      <c r="F807" s="280"/>
      <c r="G807" s="80"/>
    </row>
    <row r="808" spans="1:7">
      <c r="A808" s="90"/>
      <c r="B808" s="90"/>
      <c r="C808" s="72"/>
      <c r="D808" s="72"/>
      <c r="E808" s="72"/>
      <c r="F808" s="280"/>
      <c r="G808" s="80"/>
    </row>
    <row r="809" spans="1:7">
      <c r="A809" s="90"/>
      <c r="B809" s="90"/>
      <c r="C809" s="72"/>
      <c r="D809" s="72"/>
      <c r="E809" s="72"/>
      <c r="F809" s="280"/>
      <c r="G809" s="80"/>
    </row>
    <row r="810" spans="1:7">
      <c r="A810" s="90"/>
      <c r="B810" s="90"/>
      <c r="C810" s="72"/>
      <c r="D810" s="72"/>
      <c r="E810" s="72"/>
      <c r="F810" s="280"/>
      <c r="G810" s="80"/>
    </row>
    <row r="811" spans="1:7">
      <c r="A811" s="90"/>
      <c r="B811" s="90"/>
      <c r="C811" s="72"/>
      <c r="D811" s="72"/>
      <c r="E811" s="72"/>
      <c r="F811" s="280"/>
      <c r="G811" s="80"/>
    </row>
    <row r="812" spans="1:7">
      <c r="A812" s="13"/>
      <c r="B812" s="13"/>
      <c r="C812" s="72"/>
      <c r="D812" s="72"/>
      <c r="E812" s="72"/>
      <c r="F812" s="280"/>
      <c r="G812" s="72"/>
    </row>
    <row r="813" spans="1:7">
      <c r="A813" s="13"/>
      <c r="B813" s="13"/>
      <c r="C813" s="72"/>
      <c r="D813" s="72"/>
      <c r="E813" s="72"/>
      <c r="F813" s="280"/>
      <c r="G813" s="13"/>
    </row>
    <row r="814" spans="1:7">
      <c r="A814" s="90"/>
      <c r="B814" s="90"/>
      <c r="C814" s="72"/>
      <c r="D814" s="72"/>
      <c r="E814" s="72"/>
      <c r="F814" s="280"/>
      <c r="G814" s="80"/>
    </row>
    <row r="815" spans="1:7">
      <c r="A815" s="79"/>
      <c r="B815" s="13"/>
      <c r="C815" s="72"/>
      <c r="D815" s="72"/>
      <c r="E815" s="72"/>
      <c r="F815" s="280"/>
      <c r="G815" s="80"/>
    </row>
    <row r="816" spans="1:7">
      <c r="A816" s="90"/>
      <c r="B816" s="90"/>
      <c r="C816" s="72"/>
      <c r="D816" s="72"/>
      <c r="E816" s="72"/>
      <c r="F816" s="280"/>
      <c r="G816" s="80"/>
    </row>
    <row r="817" spans="1:7">
      <c r="A817" s="90"/>
      <c r="B817" s="90"/>
      <c r="C817" s="72"/>
      <c r="D817" s="72"/>
      <c r="E817" s="72"/>
      <c r="F817" s="281"/>
      <c r="G817" s="80"/>
    </row>
    <row r="818" spans="1:7">
      <c r="A818" s="13"/>
      <c r="B818" s="13"/>
      <c r="C818" s="72"/>
      <c r="D818" s="72"/>
      <c r="E818" s="72"/>
      <c r="F818" s="280"/>
      <c r="G818" s="80"/>
    </row>
    <row r="819" spans="1:7">
      <c r="A819" s="82"/>
      <c r="B819" s="13"/>
      <c r="C819" s="72"/>
      <c r="D819" s="72"/>
      <c r="E819" s="72"/>
      <c r="F819" s="281"/>
      <c r="G819" s="80"/>
    </row>
    <row r="820" spans="1:7">
      <c r="A820" s="13"/>
      <c r="B820" s="13"/>
      <c r="C820" s="72"/>
      <c r="D820" s="72"/>
      <c r="E820" s="72"/>
      <c r="F820" s="280"/>
      <c r="G820" s="72"/>
    </row>
    <row r="821" spans="1:7">
      <c r="A821" s="93"/>
      <c r="B821" s="93"/>
      <c r="C821" s="72"/>
      <c r="D821" s="72"/>
      <c r="E821" s="72"/>
      <c r="F821" s="281"/>
      <c r="G821" s="80"/>
    </row>
    <row r="822" spans="1:7">
      <c r="A822" s="13"/>
      <c r="B822" s="13"/>
      <c r="C822" s="72"/>
      <c r="D822" s="72"/>
      <c r="E822" s="72"/>
      <c r="F822" s="280"/>
      <c r="G822" s="72"/>
    </row>
    <row r="823" spans="1:7">
      <c r="A823" s="79"/>
      <c r="B823" s="13"/>
      <c r="C823" s="72"/>
      <c r="D823" s="72"/>
      <c r="E823" s="72"/>
      <c r="F823" s="280"/>
      <c r="G823" s="80"/>
    </row>
    <row r="824" spans="1:7">
      <c r="A824" s="90"/>
      <c r="B824" s="90"/>
      <c r="C824" s="72"/>
      <c r="D824" s="72"/>
      <c r="E824" s="72"/>
      <c r="F824" s="281"/>
      <c r="G824" s="80"/>
    </row>
    <row r="825" spans="1:7">
      <c r="A825" s="79"/>
      <c r="B825" s="13"/>
      <c r="C825" s="72"/>
      <c r="D825" s="72"/>
      <c r="E825" s="72"/>
      <c r="F825" s="280"/>
      <c r="G825" s="80"/>
    </row>
    <row r="826" spans="1:7">
      <c r="A826" s="13"/>
      <c r="B826" s="13"/>
      <c r="C826" s="72"/>
      <c r="D826" s="72"/>
      <c r="E826" s="72"/>
      <c r="F826" s="280"/>
      <c r="G826" s="80"/>
    </row>
    <row r="827" spans="1:7">
      <c r="A827" s="90"/>
      <c r="B827" s="90"/>
      <c r="C827" s="72"/>
      <c r="D827" s="72"/>
      <c r="E827" s="72"/>
      <c r="F827" s="280"/>
      <c r="G827" s="80"/>
    </row>
    <row r="828" spans="1:7">
      <c r="A828" s="90"/>
      <c r="B828" s="90"/>
      <c r="C828" s="72"/>
      <c r="D828" s="72"/>
      <c r="E828" s="72"/>
      <c r="F828" s="280"/>
      <c r="G828" s="80"/>
    </row>
    <row r="829" spans="1:7">
      <c r="A829" s="13"/>
      <c r="B829" s="13"/>
      <c r="C829" s="72"/>
      <c r="D829" s="72"/>
      <c r="E829" s="72"/>
      <c r="F829" s="280"/>
      <c r="G829" s="80"/>
    </row>
    <row r="830" spans="1:7">
      <c r="A830" s="90"/>
      <c r="B830" s="90"/>
      <c r="C830" s="72"/>
      <c r="D830" s="72"/>
      <c r="E830" s="72"/>
      <c r="F830" s="280"/>
      <c r="G830" s="80"/>
    </row>
    <row r="831" spans="1:7">
      <c r="A831" s="90"/>
      <c r="B831" s="90"/>
      <c r="C831" s="72"/>
      <c r="D831" s="72"/>
      <c r="E831" s="72"/>
      <c r="F831" s="280"/>
      <c r="G831" s="80"/>
    </row>
    <row r="832" spans="1:7">
      <c r="A832" s="90"/>
      <c r="B832" s="90"/>
      <c r="C832" s="72"/>
      <c r="D832" s="72"/>
      <c r="E832" s="72"/>
      <c r="F832" s="280"/>
      <c r="G832" s="80"/>
    </row>
    <row r="833" spans="1:7">
      <c r="A833" s="13"/>
      <c r="B833" s="13"/>
      <c r="C833" s="72"/>
      <c r="D833" s="72"/>
      <c r="E833" s="72"/>
      <c r="F833" s="280"/>
      <c r="G833" s="80"/>
    </row>
    <row r="834" spans="1:7">
      <c r="A834" s="13"/>
      <c r="B834" s="13"/>
      <c r="C834" s="72"/>
      <c r="D834" s="72"/>
      <c r="E834" s="72"/>
      <c r="F834" s="280"/>
      <c r="G834" s="13"/>
    </row>
    <row r="835" spans="1:7">
      <c r="A835" s="90"/>
      <c r="B835" s="90"/>
      <c r="C835" s="72"/>
      <c r="D835" s="72"/>
      <c r="E835" s="72"/>
      <c r="F835" s="280"/>
      <c r="G835" s="80"/>
    </row>
    <row r="836" spans="1:7">
      <c r="A836" s="82"/>
      <c r="B836" s="13"/>
      <c r="C836" s="72"/>
      <c r="D836" s="72"/>
      <c r="E836" s="72"/>
      <c r="F836" s="280"/>
      <c r="G836" s="80"/>
    </row>
    <row r="837" spans="1:7">
      <c r="A837" s="13"/>
      <c r="B837" s="13"/>
      <c r="C837" s="72"/>
      <c r="D837" s="72"/>
      <c r="E837" s="72"/>
      <c r="F837" s="280"/>
      <c r="G837" s="80"/>
    </row>
    <row r="838" spans="1:7">
      <c r="A838" s="79"/>
      <c r="B838" s="13"/>
      <c r="C838" s="72"/>
      <c r="D838" s="72"/>
      <c r="E838" s="72"/>
      <c r="F838" s="280"/>
      <c r="G838" s="80"/>
    </row>
    <row r="839" spans="1:7">
      <c r="A839" s="13"/>
      <c r="B839" s="13"/>
      <c r="C839" s="72"/>
      <c r="D839" s="72"/>
      <c r="E839" s="72"/>
      <c r="F839" s="280"/>
      <c r="G839" s="13"/>
    </row>
    <row r="840" spans="1:7">
      <c r="A840" s="90"/>
      <c r="B840" s="90"/>
      <c r="C840" s="72"/>
      <c r="D840" s="72"/>
      <c r="E840" s="72"/>
      <c r="F840" s="280"/>
      <c r="G840" s="80"/>
    </row>
    <row r="841" spans="1:7">
      <c r="A841" s="90"/>
      <c r="B841" s="90"/>
      <c r="C841" s="72"/>
      <c r="D841" s="72"/>
      <c r="E841" s="72"/>
      <c r="F841" s="280"/>
      <c r="G841" s="80"/>
    </row>
    <row r="842" spans="1:7">
      <c r="A842" s="13"/>
      <c r="B842" s="13"/>
      <c r="C842" s="72"/>
      <c r="D842" s="72"/>
      <c r="E842" s="72"/>
      <c r="F842" s="280"/>
      <c r="G842" s="80"/>
    </row>
    <row r="843" spans="1:7">
      <c r="A843" s="13"/>
      <c r="B843" s="13"/>
      <c r="C843" s="72"/>
      <c r="D843" s="72"/>
      <c r="E843" s="72"/>
      <c r="F843" s="280"/>
      <c r="G843" s="72"/>
    </row>
    <row r="844" spans="1:7">
      <c r="A844" s="90"/>
      <c r="B844" s="90"/>
      <c r="C844" s="72"/>
      <c r="D844" s="72"/>
      <c r="E844" s="72"/>
      <c r="F844" s="280"/>
      <c r="G844" s="80"/>
    </row>
    <row r="845" spans="1:7">
      <c r="A845" s="79"/>
      <c r="B845" s="13"/>
      <c r="C845" s="72"/>
      <c r="D845" s="72"/>
      <c r="E845" s="72"/>
      <c r="F845" s="280"/>
      <c r="G845" s="80"/>
    </row>
    <row r="846" spans="1:7">
      <c r="A846" s="90"/>
      <c r="B846" s="90"/>
      <c r="C846" s="72"/>
      <c r="D846" s="72"/>
      <c r="E846" s="72"/>
      <c r="F846" s="280"/>
      <c r="G846" s="80"/>
    </row>
    <row r="847" spans="1:7">
      <c r="A847" s="13"/>
      <c r="B847" s="13"/>
      <c r="C847" s="72"/>
      <c r="D847" s="72"/>
      <c r="E847" s="72"/>
      <c r="F847" s="280"/>
      <c r="G847" s="80"/>
    </row>
    <row r="848" spans="1:7">
      <c r="A848" s="93"/>
      <c r="B848" s="93"/>
      <c r="C848" s="72"/>
      <c r="D848" s="72"/>
      <c r="E848" s="72"/>
      <c r="F848" s="281"/>
      <c r="G848" s="80"/>
    </row>
    <row r="849" spans="1:7">
      <c r="A849" s="90"/>
      <c r="B849" s="90"/>
      <c r="C849" s="72"/>
      <c r="D849" s="72"/>
      <c r="E849" s="72"/>
      <c r="F849" s="280"/>
      <c r="G849" s="80"/>
    </row>
    <row r="850" spans="1:7">
      <c r="A850" s="90"/>
      <c r="B850" s="90"/>
      <c r="C850" s="72"/>
      <c r="D850" s="72"/>
      <c r="E850" s="72"/>
      <c r="F850" s="280"/>
      <c r="G850" s="80"/>
    </row>
    <row r="851" spans="1:7">
      <c r="A851" s="79"/>
      <c r="B851" s="13"/>
      <c r="C851" s="72"/>
      <c r="D851" s="72"/>
      <c r="E851" s="72"/>
      <c r="F851" s="280"/>
      <c r="G851" s="80"/>
    </row>
    <row r="852" spans="1:7">
      <c r="A852" s="79"/>
      <c r="B852" s="13"/>
      <c r="C852" s="72"/>
      <c r="D852" s="72"/>
      <c r="E852" s="72"/>
      <c r="F852" s="280"/>
      <c r="G852" s="80"/>
    </row>
    <row r="853" spans="1:7">
      <c r="A853" s="90"/>
      <c r="B853" s="90"/>
      <c r="C853" s="72"/>
      <c r="D853" s="72"/>
      <c r="E853" s="72"/>
      <c r="F853" s="280"/>
      <c r="G853" s="80"/>
    </row>
    <row r="854" spans="1:7">
      <c r="A854" s="13"/>
      <c r="B854" s="13"/>
      <c r="C854" s="72"/>
      <c r="D854" s="72"/>
      <c r="E854" s="72"/>
      <c r="F854" s="280"/>
      <c r="G854" s="80"/>
    </row>
    <row r="855" spans="1:7">
      <c r="A855" s="90"/>
      <c r="B855" s="90"/>
      <c r="C855" s="72"/>
      <c r="D855" s="72"/>
      <c r="E855" s="72"/>
      <c r="F855" s="280"/>
      <c r="G855" s="80"/>
    </row>
    <row r="856" spans="1:7">
      <c r="A856" s="13"/>
      <c r="B856" s="13"/>
      <c r="C856" s="72"/>
      <c r="D856" s="72"/>
      <c r="E856" s="72"/>
      <c r="F856" s="280"/>
      <c r="G856" s="80"/>
    </row>
    <row r="857" spans="1:7">
      <c r="A857" s="13"/>
      <c r="B857" s="13"/>
      <c r="C857" s="72"/>
      <c r="D857" s="72"/>
      <c r="E857" s="72"/>
      <c r="F857" s="280"/>
      <c r="G857" s="80"/>
    </row>
    <row r="858" spans="1:7">
      <c r="A858" s="13"/>
      <c r="B858" s="13"/>
      <c r="C858" s="72"/>
      <c r="D858" s="72"/>
      <c r="E858" s="72"/>
      <c r="F858" s="280"/>
      <c r="G858" s="80"/>
    </row>
    <row r="859" spans="1:7">
      <c r="A859" s="79"/>
      <c r="B859" s="13"/>
      <c r="C859" s="72"/>
      <c r="D859" s="72"/>
      <c r="E859" s="72"/>
      <c r="F859" s="280"/>
      <c r="G859" s="80"/>
    </row>
    <row r="860" spans="1:7">
      <c r="A860" s="13"/>
      <c r="B860" s="13"/>
      <c r="C860" s="72"/>
      <c r="D860" s="72"/>
      <c r="E860" s="72"/>
      <c r="F860" s="280"/>
      <c r="G860" s="80"/>
    </row>
    <row r="861" spans="1:7">
      <c r="A861" s="13"/>
      <c r="B861" s="13"/>
      <c r="C861" s="72"/>
      <c r="D861" s="72"/>
      <c r="E861" s="72"/>
      <c r="F861" s="280"/>
      <c r="G861" s="80"/>
    </row>
    <row r="862" spans="1:7">
      <c r="A862" s="13"/>
      <c r="B862" s="13"/>
      <c r="C862" s="72"/>
      <c r="D862" s="72"/>
      <c r="E862" s="72"/>
      <c r="F862" s="280"/>
      <c r="G862" s="80"/>
    </row>
    <row r="863" spans="1:7">
      <c r="A863" s="13"/>
      <c r="B863" s="13"/>
      <c r="C863" s="72"/>
      <c r="D863" s="72"/>
      <c r="E863" s="72"/>
      <c r="F863" s="13"/>
      <c r="G863" s="13"/>
    </row>
    <row r="864" spans="1:7">
      <c r="A864" s="13"/>
      <c r="B864" s="13"/>
      <c r="C864" s="72"/>
      <c r="D864" s="72"/>
      <c r="E864" s="72"/>
      <c r="F864" s="13"/>
      <c r="G864" s="13"/>
    </row>
    <row r="865" spans="1:7">
      <c r="A865" s="13"/>
      <c r="B865" s="13"/>
      <c r="C865" s="72"/>
      <c r="D865" s="72"/>
      <c r="E865" s="72"/>
      <c r="F865" s="13"/>
      <c r="G865" s="13"/>
    </row>
    <row r="866" spans="1:7">
      <c r="A866" s="13"/>
      <c r="B866" s="13"/>
      <c r="C866" s="72"/>
      <c r="D866" s="72"/>
      <c r="E866" s="72"/>
      <c r="F866" s="13"/>
      <c r="G866" s="13"/>
    </row>
    <row r="867" spans="1:7">
      <c r="A867" s="13"/>
      <c r="B867" s="13"/>
      <c r="C867" s="72"/>
      <c r="D867" s="72"/>
      <c r="E867" s="72"/>
      <c r="F867" s="13"/>
      <c r="G867" s="13"/>
    </row>
    <row r="868" spans="1:7">
      <c r="A868" s="13"/>
      <c r="B868" s="13"/>
      <c r="C868" s="72"/>
      <c r="D868" s="72"/>
      <c r="E868" s="72"/>
      <c r="F868" s="13"/>
      <c r="G868" s="13"/>
    </row>
    <row r="869" spans="1:7">
      <c r="A869" s="13"/>
      <c r="B869" s="13"/>
      <c r="C869" s="72"/>
      <c r="D869" s="72"/>
      <c r="E869" s="72"/>
      <c r="F869" s="13"/>
      <c r="G869" s="13"/>
    </row>
    <row r="870" spans="1:7">
      <c r="A870" s="13"/>
      <c r="B870" s="13"/>
      <c r="C870" s="72"/>
      <c r="D870" s="72"/>
      <c r="E870" s="72"/>
      <c r="F870" s="13"/>
      <c r="G870" s="13"/>
    </row>
    <row r="871" spans="1:7">
      <c r="A871" s="13"/>
      <c r="B871" s="13"/>
      <c r="C871" s="72"/>
      <c r="D871" s="72"/>
      <c r="E871" s="72"/>
      <c r="F871" s="13"/>
      <c r="G871" s="13"/>
    </row>
    <row r="872" spans="1:7">
      <c r="A872" s="13"/>
      <c r="B872" s="13"/>
      <c r="C872" s="72"/>
      <c r="D872" s="72"/>
      <c r="E872" s="72"/>
      <c r="F872" s="13"/>
      <c r="G872" s="13"/>
    </row>
    <row r="873" spans="1:7">
      <c r="A873" s="13"/>
      <c r="B873" s="13"/>
      <c r="C873" s="72"/>
      <c r="D873" s="72"/>
      <c r="E873" s="72"/>
      <c r="F873" s="13"/>
      <c r="G873" s="13"/>
    </row>
    <row r="874" spans="1:7">
      <c r="A874" s="13"/>
      <c r="B874" s="13"/>
      <c r="C874" s="72"/>
      <c r="D874" s="72"/>
      <c r="E874" s="72"/>
      <c r="F874" s="13"/>
      <c r="G874" s="13"/>
    </row>
    <row r="875" spans="1:7">
      <c r="A875" s="13"/>
      <c r="B875" s="13"/>
      <c r="C875" s="72"/>
      <c r="D875" s="72"/>
      <c r="E875" s="72"/>
      <c r="F875" s="13"/>
      <c r="G875" s="13"/>
    </row>
    <row r="876" spans="1:7">
      <c r="A876" s="13"/>
      <c r="B876" s="13"/>
      <c r="C876" s="72"/>
      <c r="D876" s="72"/>
      <c r="E876" s="72"/>
      <c r="F876" s="13"/>
      <c r="G876" s="13"/>
    </row>
    <row r="877" spans="1:7">
      <c r="A877" s="13"/>
      <c r="B877" s="13"/>
      <c r="C877" s="72"/>
      <c r="D877" s="72"/>
      <c r="E877" s="72"/>
      <c r="F877" s="13"/>
      <c r="G877" s="13"/>
    </row>
    <row r="878" spans="1:7">
      <c r="A878" s="13"/>
      <c r="B878" s="13"/>
      <c r="C878" s="72"/>
      <c r="D878" s="72"/>
      <c r="E878" s="72"/>
      <c r="F878" s="13"/>
      <c r="G878" s="13"/>
    </row>
    <row r="879" spans="1:7">
      <c r="A879" s="13"/>
      <c r="B879" s="13"/>
      <c r="C879" s="72"/>
      <c r="D879" s="72"/>
      <c r="E879" s="72"/>
      <c r="F879" s="13"/>
      <c r="G879" s="13"/>
    </row>
    <row r="880" spans="1:7">
      <c r="A880" s="13"/>
      <c r="B880" s="13"/>
      <c r="C880" s="72"/>
      <c r="D880" s="72"/>
      <c r="E880" s="72"/>
      <c r="F880" s="13"/>
      <c r="G880" s="13"/>
    </row>
    <row r="881" spans="1:7">
      <c r="A881" s="13"/>
      <c r="B881" s="13"/>
      <c r="C881" s="72"/>
      <c r="D881" s="72"/>
      <c r="E881" s="72"/>
      <c r="F881" s="13"/>
      <c r="G881" s="13"/>
    </row>
    <row r="882" spans="1:7">
      <c r="A882" s="13"/>
      <c r="B882" s="13"/>
      <c r="C882" s="72"/>
      <c r="D882" s="72"/>
      <c r="E882" s="72"/>
      <c r="F882" s="13"/>
      <c r="G882" s="13"/>
    </row>
    <row r="883" spans="1:7">
      <c r="A883" s="13"/>
      <c r="B883" s="13"/>
      <c r="C883" s="72"/>
      <c r="D883" s="72"/>
      <c r="E883" s="72"/>
      <c r="F883" s="13"/>
      <c r="G883" s="13"/>
    </row>
    <row r="884" spans="1:7">
      <c r="A884" s="13"/>
      <c r="B884" s="13"/>
      <c r="C884" s="72"/>
      <c r="D884" s="72"/>
      <c r="E884" s="72"/>
      <c r="F884" s="13"/>
      <c r="G884" s="13"/>
    </row>
    <row r="885" spans="1:7">
      <c r="A885" s="13"/>
      <c r="B885" s="13"/>
      <c r="C885" s="72"/>
      <c r="D885" s="72"/>
      <c r="E885" s="72"/>
      <c r="F885" s="13"/>
      <c r="G885" s="13"/>
    </row>
    <row r="886" spans="1:7">
      <c r="A886" s="13"/>
      <c r="B886" s="13"/>
      <c r="C886" s="72"/>
      <c r="D886" s="72"/>
      <c r="E886" s="72"/>
      <c r="F886" s="13"/>
      <c r="G886" s="13"/>
    </row>
    <row r="887" spans="1:7">
      <c r="A887" s="13"/>
      <c r="B887" s="13"/>
      <c r="C887" s="72"/>
      <c r="D887" s="72"/>
      <c r="E887" s="72"/>
      <c r="F887" s="13"/>
      <c r="G887" s="13"/>
    </row>
    <row r="888" spans="1:7">
      <c r="A888" s="13"/>
      <c r="B888" s="13"/>
      <c r="C888" s="72"/>
      <c r="D888" s="72"/>
      <c r="E888" s="72"/>
      <c r="F888" s="13"/>
      <c r="G888" s="13"/>
    </row>
    <row r="889" spans="1:7">
      <c r="A889" s="13"/>
      <c r="B889" s="13"/>
      <c r="C889" s="72"/>
      <c r="D889" s="72"/>
      <c r="E889" s="72"/>
      <c r="F889" s="13"/>
      <c r="G889" s="13"/>
    </row>
    <row r="890" spans="1:7">
      <c r="A890" s="13"/>
      <c r="B890" s="13"/>
      <c r="C890" s="72"/>
      <c r="D890" s="72"/>
      <c r="E890" s="72"/>
      <c r="F890" s="13"/>
      <c r="G890" s="13"/>
    </row>
    <row r="891" spans="1:7">
      <c r="A891" s="13"/>
      <c r="B891" s="13"/>
      <c r="C891" s="72"/>
      <c r="D891" s="72"/>
      <c r="E891" s="72"/>
      <c r="F891" s="13"/>
      <c r="G891" s="13"/>
    </row>
    <row r="892" spans="1:7">
      <c r="A892" s="13"/>
      <c r="B892" s="13"/>
      <c r="C892" s="72"/>
      <c r="D892" s="72"/>
      <c r="E892" s="72"/>
      <c r="F892" s="13"/>
      <c r="G892" s="13"/>
    </row>
    <row r="893" spans="1:7">
      <c r="A893" s="13"/>
      <c r="B893" s="13"/>
      <c r="C893" s="72"/>
      <c r="D893" s="72"/>
      <c r="E893" s="72"/>
      <c r="F893" s="13"/>
      <c r="G893" s="13"/>
    </row>
    <row r="894" spans="1:7">
      <c r="A894" s="13"/>
      <c r="B894" s="13"/>
      <c r="C894" s="72"/>
      <c r="D894" s="72"/>
      <c r="E894" s="72"/>
      <c r="F894" s="13"/>
      <c r="G894" s="13"/>
    </row>
    <row r="895" spans="1:7">
      <c r="A895" s="13"/>
      <c r="B895" s="13"/>
      <c r="C895" s="72"/>
      <c r="D895" s="72"/>
      <c r="E895" s="72"/>
      <c r="F895" s="13"/>
      <c r="G895" s="13"/>
    </row>
    <row r="896" spans="1:7">
      <c r="A896" s="13"/>
      <c r="B896" s="13"/>
      <c r="C896" s="72"/>
      <c r="D896" s="72"/>
      <c r="E896" s="72"/>
      <c r="F896" s="13"/>
      <c r="G896" s="13"/>
    </row>
    <row r="897" spans="1:7">
      <c r="A897" s="13"/>
      <c r="B897" s="13"/>
      <c r="C897" s="72"/>
      <c r="D897" s="72"/>
      <c r="E897" s="72"/>
      <c r="F897" s="13"/>
      <c r="G897" s="13"/>
    </row>
    <row r="898" spans="1:7">
      <c r="A898" s="13"/>
      <c r="B898" s="13"/>
      <c r="C898" s="72"/>
      <c r="D898" s="72"/>
      <c r="E898" s="72"/>
      <c r="F898" s="13"/>
      <c r="G898" s="13"/>
    </row>
    <row r="899" spans="1:7">
      <c r="A899" s="13"/>
      <c r="B899" s="13"/>
      <c r="C899" s="72"/>
      <c r="D899" s="72"/>
      <c r="E899" s="72"/>
      <c r="F899" s="13"/>
      <c r="G899" s="13"/>
    </row>
    <row r="900" spans="1:7">
      <c r="A900" s="13"/>
      <c r="B900" s="13"/>
      <c r="C900" s="72"/>
      <c r="D900" s="72"/>
      <c r="E900" s="72"/>
      <c r="F900" s="13"/>
      <c r="G900" s="13"/>
    </row>
    <row r="901" spans="1:7">
      <c r="A901" s="13"/>
      <c r="B901" s="13"/>
      <c r="C901" s="72"/>
      <c r="D901" s="72"/>
      <c r="E901" s="72"/>
      <c r="F901" s="13"/>
      <c r="G901" s="13"/>
    </row>
    <row r="902" spans="1:7">
      <c r="A902" s="13"/>
      <c r="B902" s="13"/>
      <c r="C902" s="72"/>
      <c r="D902" s="72"/>
      <c r="E902" s="72"/>
      <c r="F902" s="13"/>
      <c r="G902" s="13"/>
    </row>
    <row r="903" spans="1:7">
      <c r="A903" s="13"/>
      <c r="B903" s="13"/>
      <c r="C903" s="72"/>
      <c r="D903" s="72"/>
      <c r="E903" s="72"/>
      <c r="F903" s="13"/>
      <c r="G903" s="13"/>
    </row>
    <row r="904" spans="1:7">
      <c r="A904" s="13"/>
      <c r="B904" s="13"/>
      <c r="C904" s="72"/>
      <c r="D904" s="72"/>
      <c r="E904" s="72"/>
      <c r="F904" s="13"/>
      <c r="G904" s="13"/>
    </row>
    <row r="905" spans="1:7">
      <c r="A905" s="13"/>
      <c r="B905" s="13"/>
      <c r="C905" s="72"/>
      <c r="D905" s="72"/>
      <c r="E905" s="72"/>
      <c r="F905" s="13"/>
      <c r="G905" s="13"/>
    </row>
    <row r="906" spans="1:7">
      <c r="A906" s="13"/>
      <c r="B906" s="13"/>
      <c r="C906" s="72"/>
      <c r="D906" s="72"/>
      <c r="E906" s="72"/>
      <c r="F906" s="13"/>
      <c r="G906" s="13"/>
    </row>
    <row r="907" spans="1:7">
      <c r="A907" s="13"/>
      <c r="B907" s="13"/>
      <c r="C907" s="72"/>
      <c r="D907" s="72"/>
      <c r="E907" s="72"/>
      <c r="F907" s="13"/>
      <c r="G907" s="13"/>
    </row>
    <row r="908" spans="1:7">
      <c r="A908" s="13"/>
      <c r="B908" s="13"/>
      <c r="C908" s="72"/>
      <c r="D908" s="72"/>
      <c r="E908" s="72"/>
      <c r="F908" s="13"/>
      <c r="G908" s="13"/>
    </row>
    <row r="909" spans="1:7">
      <c r="A909" s="13"/>
      <c r="B909" s="13"/>
      <c r="C909" s="72"/>
      <c r="D909" s="72"/>
      <c r="E909" s="72"/>
      <c r="F909" s="13"/>
      <c r="G909" s="13"/>
    </row>
    <row r="910" spans="1:7">
      <c r="A910" s="13"/>
      <c r="B910" s="13"/>
      <c r="C910" s="72"/>
      <c r="D910" s="72"/>
      <c r="E910" s="72"/>
      <c r="F910" s="13"/>
      <c r="G910" s="13"/>
    </row>
    <row r="911" spans="1:7">
      <c r="A911" s="13"/>
      <c r="B911" s="13"/>
      <c r="C911" s="72"/>
      <c r="D911" s="72"/>
      <c r="E911" s="72"/>
      <c r="F911" s="13"/>
      <c r="G911" s="13"/>
    </row>
    <row r="912" spans="1:7">
      <c r="A912" s="13"/>
      <c r="B912" s="13"/>
      <c r="C912" s="72"/>
      <c r="D912" s="72"/>
      <c r="E912" s="72"/>
      <c r="F912" s="13"/>
      <c r="G912" s="13"/>
    </row>
    <row r="913" spans="1:7">
      <c r="A913" s="13"/>
      <c r="B913" s="13"/>
      <c r="C913" s="72"/>
      <c r="D913" s="72"/>
      <c r="E913" s="72"/>
      <c r="F913" s="13"/>
      <c r="G913" s="13"/>
    </row>
    <row r="914" spans="1:7">
      <c r="A914" s="13"/>
      <c r="B914" s="13"/>
      <c r="C914" s="72"/>
      <c r="D914" s="72"/>
      <c r="E914" s="72"/>
      <c r="F914" s="13"/>
      <c r="G914" s="13"/>
    </row>
    <row r="915" spans="1:7">
      <c r="A915" s="13"/>
      <c r="B915" s="13"/>
      <c r="C915" s="72"/>
      <c r="D915" s="72"/>
      <c r="E915" s="72"/>
      <c r="F915" s="13"/>
      <c r="G915" s="13"/>
    </row>
    <row r="916" spans="1:7">
      <c r="A916" s="13"/>
      <c r="B916" s="13"/>
      <c r="C916" s="72"/>
      <c r="D916" s="72"/>
      <c r="E916" s="72"/>
      <c r="F916" s="13"/>
      <c r="G916" s="13"/>
    </row>
    <row r="917" spans="1:7">
      <c r="A917" s="13"/>
      <c r="B917" s="13"/>
      <c r="C917" s="72"/>
      <c r="D917" s="72"/>
      <c r="E917" s="72"/>
      <c r="F917" s="13"/>
      <c r="G917" s="13"/>
    </row>
    <row r="918" spans="1:7">
      <c r="A918" s="13"/>
      <c r="B918" s="13"/>
      <c r="C918" s="72"/>
      <c r="D918" s="72"/>
      <c r="E918" s="72"/>
      <c r="F918" s="13"/>
      <c r="G918" s="13"/>
    </row>
    <row r="919" spans="1:7">
      <c r="A919" s="13"/>
      <c r="B919" s="13"/>
      <c r="C919" s="72"/>
      <c r="D919" s="72"/>
      <c r="E919" s="72"/>
      <c r="F919" s="13"/>
      <c r="G919" s="13"/>
    </row>
    <row r="920" spans="1:7">
      <c r="A920" s="13"/>
      <c r="B920" s="13"/>
      <c r="C920" s="72"/>
      <c r="D920" s="72"/>
      <c r="E920" s="72"/>
      <c r="F920" s="13"/>
      <c r="G920" s="13"/>
    </row>
    <row r="921" spans="1:7">
      <c r="A921" s="13"/>
      <c r="B921" s="13"/>
      <c r="C921" s="72"/>
      <c r="D921" s="72"/>
      <c r="E921" s="72"/>
      <c r="F921" s="13"/>
      <c r="G921" s="13"/>
    </row>
    <row r="922" spans="1:7">
      <c r="A922" s="13"/>
      <c r="B922" s="13"/>
      <c r="C922" s="72"/>
      <c r="D922" s="72"/>
      <c r="E922" s="72"/>
      <c r="F922" s="13"/>
      <c r="G922" s="13"/>
    </row>
    <row r="923" spans="1:7">
      <c r="A923" s="13"/>
      <c r="B923" s="13"/>
      <c r="C923" s="72"/>
      <c r="D923" s="72"/>
      <c r="E923" s="72"/>
      <c r="F923" s="13"/>
      <c r="G923" s="13"/>
    </row>
    <row r="924" spans="1:7">
      <c r="A924" s="13"/>
      <c r="B924" s="13"/>
      <c r="C924" s="72"/>
      <c r="D924" s="72"/>
      <c r="E924" s="72"/>
      <c r="F924" s="13"/>
      <c r="G924" s="13"/>
    </row>
    <row r="925" spans="1:7">
      <c r="A925" s="13"/>
      <c r="B925" s="13"/>
      <c r="C925" s="72"/>
      <c r="D925" s="72"/>
      <c r="E925" s="72"/>
      <c r="F925" s="13"/>
      <c r="G925" s="13"/>
    </row>
    <row r="926" spans="1:7">
      <c r="A926" s="13"/>
      <c r="B926" s="13"/>
      <c r="C926" s="72"/>
      <c r="D926" s="72"/>
      <c r="E926" s="72"/>
      <c r="F926" s="13"/>
      <c r="G926" s="13"/>
    </row>
    <row r="927" spans="1:7">
      <c r="A927" s="13"/>
      <c r="B927" s="13"/>
      <c r="C927" s="72"/>
      <c r="D927" s="72"/>
      <c r="E927" s="72"/>
      <c r="F927" s="13"/>
      <c r="G927" s="13"/>
    </row>
    <row r="928" spans="1:7">
      <c r="A928" s="13"/>
      <c r="B928" s="13"/>
      <c r="C928" s="72"/>
      <c r="D928" s="72"/>
      <c r="E928" s="72"/>
      <c r="F928" s="13"/>
      <c r="G928" s="13"/>
    </row>
    <row r="929" spans="1:7">
      <c r="A929" s="13"/>
      <c r="B929" s="13"/>
      <c r="C929" s="72"/>
      <c r="D929" s="72"/>
      <c r="E929" s="72"/>
      <c r="F929" s="13"/>
      <c r="G929" s="13"/>
    </row>
    <row r="930" spans="1:7">
      <c r="A930" s="13"/>
      <c r="B930" s="13"/>
      <c r="C930" s="72"/>
      <c r="D930" s="72"/>
      <c r="E930" s="72"/>
      <c r="F930" s="13"/>
      <c r="G930" s="13"/>
    </row>
    <row r="931" spans="1:7">
      <c r="A931" s="13"/>
      <c r="B931" s="13"/>
      <c r="C931" s="72"/>
      <c r="D931" s="72"/>
      <c r="E931" s="72"/>
      <c r="F931" s="13"/>
      <c r="G931" s="13"/>
    </row>
    <row r="932" spans="1:7">
      <c r="A932" s="13"/>
      <c r="B932" s="13"/>
      <c r="C932" s="72"/>
      <c r="D932" s="72"/>
      <c r="E932" s="72"/>
      <c r="F932" s="13"/>
      <c r="G932" s="13"/>
    </row>
    <row r="933" spans="1:7">
      <c r="A933" s="13"/>
      <c r="B933" s="13"/>
      <c r="C933" s="72"/>
      <c r="D933" s="72"/>
      <c r="E933" s="72"/>
      <c r="F933" s="13"/>
      <c r="G933" s="13"/>
    </row>
    <row r="934" spans="1:7">
      <c r="A934" s="13"/>
      <c r="B934" s="13"/>
      <c r="C934" s="72"/>
      <c r="D934" s="72"/>
      <c r="E934" s="72"/>
      <c r="F934" s="13"/>
      <c r="G934" s="13"/>
    </row>
    <row r="935" spans="1:7">
      <c r="A935" s="13"/>
      <c r="B935" s="13"/>
      <c r="C935" s="72"/>
      <c r="D935" s="72"/>
      <c r="E935" s="13"/>
      <c r="F935" s="13"/>
      <c r="G935" s="13"/>
    </row>
    <row r="936" spans="1:7">
      <c r="A936" s="13"/>
      <c r="B936" s="13"/>
      <c r="C936" s="72"/>
      <c r="D936" s="72"/>
      <c r="E936" s="13"/>
      <c r="F936" s="13"/>
      <c r="G936" s="13"/>
    </row>
    <row r="937" spans="1:7">
      <c r="A937" s="13"/>
      <c r="B937" s="13"/>
      <c r="C937" s="72"/>
      <c r="D937" s="72"/>
      <c r="E937" s="13"/>
      <c r="F937" s="13"/>
      <c r="G937" s="13"/>
    </row>
    <row r="938" spans="1:7">
      <c r="A938" s="13"/>
      <c r="B938" s="13"/>
      <c r="C938" s="72"/>
      <c r="D938" s="72"/>
      <c r="E938" s="13"/>
      <c r="F938" s="13"/>
      <c r="G938" s="13"/>
    </row>
    <row r="939" spans="1:7">
      <c r="A939" s="13"/>
      <c r="B939" s="13"/>
      <c r="C939" s="72"/>
      <c r="D939" s="72"/>
      <c r="E939" s="13"/>
      <c r="F939" s="13"/>
      <c r="G939" s="13"/>
    </row>
    <row r="940" spans="1:7">
      <c r="A940" s="13"/>
      <c r="B940" s="13"/>
      <c r="C940" s="72"/>
      <c r="D940" s="72"/>
      <c r="E940" s="13"/>
      <c r="F940" s="13"/>
      <c r="G940" s="13"/>
    </row>
    <row r="941" spans="1:7">
      <c r="A941" s="13"/>
      <c r="B941" s="13"/>
      <c r="C941" s="72"/>
      <c r="D941" s="72"/>
      <c r="E941" s="13"/>
      <c r="F941" s="13"/>
      <c r="G941" s="13"/>
    </row>
    <row r="942" spans="1:7">
      <c r="A942" s="13"/>
      <c r="B942" s="13"/>
      <c r="C942" s="72"/>
      <c r="D942" s="72"/>
      <c r="E942" s="13"/>
      <c r="F942" s="13"/>
      <c r="G942" s="13"/>
    </row>
    <row r="943" spans="1:7">
      <c r="A943" s="13"/>
      <c r="B943" s="13"/>
      <c r="C943" s="72"/>
      <c r="D943" s="72"/>
      <c r="E943" s="13"/>
      <c r="F943" s="13"/>
      <c r="G943" s="13"/>
    </row>
    <row r="944" spans="1:7">
      <c r="A944" s="13"/>
      <c r="B944" s="13"/>
      <c r="C944" s="72"/>
      <c r="D944" s="72"/>
      <c r="E944" s="13"/>
      <c r="F944" s="13"/>
      <c r="G944" s="13"/>
    </row>
    <row r="945" spans="1:7">
      <c r="A945" s="13"/>
      <c r="B945" s="13"/>
      <c r="C945" s="72"/>
      <c r="D945" s="72"/>
      <c r="E945" s="13"/>
      <c r="F945" s="13"/>
      <c r="G945" s="13"/>
    </row>
    <row r="946" spans="1:7">
      <c r="A946" s="13"/>
      <c r="B946" s="13"/>
      <c r="C946" s="72"/>
      <c r="D946" s="72"/>
      <c r="E946" s="13"/>
      <c r="F946" s="13"/>
      <c r="G946" s="13"/>
    </row>
    <row r="947" spans="1:7">
      <c r="A947" s="13"/>
      <c r="B947" s="13"/>
      <c r="C947" s="72"/>
      <c r="D947" s="72"/>
      <c r="E947" s="13"/>
      <c r="F947" s="13"/>
      <c r="G947" s="13"/>
    </row>
    <row r="948" spans="1:7">
      <c r="A948" s="13"/>
      <c r="B948" s="13"/>
      <c r="C948" s="72"/>
      <c r="D948" s="72"/>
      <c r="E948" s="13"/>
      <c r="F948" s="13"/>
      <c r="G948" s="13"/>
    </row>
    <row r="949" spans="1:7">
      <c r="A949" s="13"/>
      <c r="B949" s="13"/>
      <c r="C949" s="72"/>
      <c r="D949" s="72"/>
      <c r="E949" s="13"/>
      <c r="F949" s="13"/>
      <c r="G949" s="13"/>
    </row>
    <row r="950" spans="1:7">
      <c r="A950" s="13"/>
      <c r="B950" s="13"/>
      <c r="C950" s="72"/>
      <c r="D950" s="72"/>
      <c r="E950" s="13"/>
      <c r="F950" s="13"/>
      <c r="G950" s="13"/>
    </row>
    <row r="951" spans="1:7">
      <c r="A951" s="13"/>
      <c r="B951" s="13"/>
      <c r="C951" s="72"/>
      <c r="D951" s="72"/>
      <c r="E951" s="13"/>
      <c r="F951" s="13"/>
      <c r="G951" s="13"/>
    </row>
    <row r="952" spans="1:7">
      <c r="A952" s="13"/>
      <c r="B952" s="13"/>
      <c r="C952" s="72"/>
      <c r="D952" s="72"/>
      <c r="E952" s="13"/>
      <c r="F952" s="13"/>
      <c r="G952" s="13"/>
    </row>
    <row r="953" spans="1:7">
      <c r="A953" s="13"/>
      <c r="B953" s="13"/>
      <c r="C953" s="72"/>
      <c r="D953" s="72"/>
      <c r="E953" s="13"/>
      <c r="F953" s="13"/>
      <c r="G953" s="13"/>
    </row>
    <row r="954" spans="1:7">
      <c r="A954" s="13"/>
      <c r="B954" s="13"/>
      <c r="C954" s="72"/>
      <c r="D954" s="72"/>
      <c r="E954" s="13"/>
      <c r="F954" s="13"/>
      <c r="G954" s="13"/>
    </row>
    <row r="955" spans="1:7">
      <c r="A955" s="13"/>
      <c r="B955" s="13"/>
      <c r="C955" s="72"/>
      <c r="D955" s="72"/>
      <c r="E955" s="13"/>
      <c r="F955" s="13"/>
      <c r="G955" s="13"/>
    </row>
    <row r="956" spans="1:7">
      <c r="A956" s="13"/>
      <c r="B956" s="13"/>
      <c r="C956" s="72"/>
      <c r="D956" s="72"/>
      <c r="E956" s="13"/>
      <c r="F956" s="13"/>
      <c r="G956" s="13"/>
    </row>
    <row r="957" spans="1:7">
      <c r="A957" s="13"/>
      <c r="B957" s="13"/>
      <c r="C957" s="72"/>
      <c r="D957" s="72"/>
      <c r="E957" s="13"/>
      <c r="F957" s="13"/>
      <c r="G957" s="13"/>
    </row>
    <row r="958" spans="1:7">
      <c r="A958" s="13"/>
      <c r="B958" s="13"/>
      <c r="C958" s="72"/>
      <c r="D958" s="72"/>
      <c r="E958" s="13"/>
      <c r="F958" s="13"/>
      <c r="G958" s="13"/>
    </row>
    <row r="959" spans="1:7">
      <c r="A959" s="13"/>
      <c r="B959" s="13"/>
      <c r="C959" s="72"/>
      <c r="D959" s="72"/>
      <c r="E959" s="13"/>
      <c r="F959" s="13"/>
      <c r="G959" s="13"/>
    </row>
    <row r="960" spans="1:7">
      <c r="A960" s="13"/>
      <c r="B960" s="13"/>
      <c r="C960" s="72"/>
      <c r="D960" s="72"/>
      <c r="E960" s="13"/>
      <c r="F960" s="13"/>
      <c r="G960" s="13"/>
    </row>
    <row r="961" spans="1:7">
      <c r="A961" s="13"/>
      <c r="B961" s="13"/>
      <c r="C961" s="72"/>
      <c r="D961" s="72"/>
      <c r="E961" s="13"/>
      <c r="F961" s="13"/>
      <c r="G961" s="13"/>
    </row>
    <row r="962" spans="1:7">
      <c r="A962" s="13"/>
      <c r="B962" s="13"/>
      <c r="C962" s="72"/>
      <c r="D962" s="72"/>
      <c r="E962" s="13"/>
      <c r="F962" s="13"/>
      <c r="G962" s="13"/>
    </row>
    <row r="963" spans="1:7">
      <c r="A963" s="13"/>
      <c r="B963" s="13"/>
      <c r="C963" s="72"/>
      <c r="D963" s="72"/>
      <c r="E963" s="13"/>
      <c r="F963" s="13"/>
      <c r="G963" s="13"/>
    </row>
    <row r="964" spans="1:7">
      <c r="A964" s="13"/>
      <c r="B964" s="13"/>
      <c r="C964" s="72"/>
      <c r="D964" s="72"/>
      <c r="E964" s="13"/>
      <c r="F964" s="13"/>
      <c r="G964" s="13"/>
    </row>
    <row r="965" spans="1:7">
      <c r="A965" s="13"/>
      <c r="B965" s="13"/>
      <c r="C965" s="72"/>
      <c r="D965" s="72"/>
      <c r="E965" s="13"/>
      <c r="F965" s="13"/>
      <c r="G965" s="13"/>
    </row>
    <row r="966" spans="1:7">
      <c r="A966" s="13"/>
      <c r="B966" s="13"/>
      <c r="C966" s="72"/>
      <c r="D966" s="72"/>
      <c r="E966" s="13"/>
      <c r="F966" s="13"/>
      <c r="G966" s="13"/>
    </row>
    <row r="967" spans="1:7">
      <c r="A967" s="13"/>
      <c r="B967" s="13"/>
      <c r="C967" s="72"/>
      <c r="D967" s="72"/>
      <c r="E967" s="13"/>
      <c r="F967" s="13"/>
      <c r="G967" s="13"/>
    </row>
    <row r="968" spans="1:7">
      <c r="A968" s="13"/>
      <c r="B968" s="13"/>
      <c r="C968" s="72"/>
      <c r="D968" s="72"/>
      <c r="E968" s="13"/>
      <c r="F968" s="13"/>
      <c r="G968" s="13"/>
    </row>
    <row r="969" spans="1:7">
      <c r="A969" s="13"/>
      <c r="B969" s="13"/>
      <c r="C969" s="72"/>
      <c r="D969" s="72"/>
      <c r="E969" s="13"/>
      <c r="F969" s="13"/>
      <c r="G969" s="13"/>
    </row>
    <row r="970" spans="1:7">
      <c r="A970" s="13"/>
      <c r="B970" s="13"/>
      <c r="C970" s="72"/>
      <c r="D970" s="72"/>
      <c r="E970" s="13"/>
      <c r="F970" s="13"/>
      <c r="G970" s="13"/>
    </row>
    <row r="971" spans="1:7">
      <c r="A971" s="13"/>
      <c r="B971" s="13"/>
      <c r="C971" s="72"/>
      <c r="D971" s="72"/>
      <c r="E971" s="13"/>
      <c r="F971" s="13"/>
      <c r="G971" s="13"/>
    </row>
    <row r="972" spans="1:7">
      <c r="A972" s="13"/>
      <c r="B972" s="13"/>
      <c r="C972" s="72"/>
      <c r="D972" s="72"/>
      <c r="E972" s="13"/>
      <c r="F972" s="13"/>
      <c r="G972" s="13"/>
    </row>
    <row r="973" spans="1:7">
      <c r="A973" s="13"/>
      <c r="B973" s="13"/>
      <c r="C973" s="72"/>
      <c r="D973" s="72"/>
      <c r="E973" s="13"/>
      <c r="F973" s="13"/>
      <c r="G973" s="13"/>
    </row>
    <row r="974" spans="1:7">
      <c r="A974" s="13"/>
      <c r="B974" s="13"/>
      <c r="C974" s="72"/>
      <c r="D974" s="72"/>
      <c r="E974" s="13"/>
      <c r="F974" s="13"/>
      <c r="G974" s="13"/>
    </row>
    <row r="975" spans="1:7">
      <c r="A975" s="13"/>
      <c r="B975" s="13"/>
      <c r="C975" s="72"/>
      <c r="D975" s="72"/>
      <c r="E975" s="13"/>
      <c r="F975" s="13"/>
      <c r="G975" s="13"/>
    </row>
    <row r="976" spans="1:7">
      <c r="A976" s="13"/>
      <c r="B976" s="13"/>
      <c r="C976" s="72"/>
      <c r="D976" s="72"/>
      <c r="E976" s="13"/>
      <c r="F976" s="13"/>
      <c r="G976" s="13"/>
    </row>
    <row r="977" spans="1:7">
      <c r="A977" s="13"/>
      <c r="B977" s="13"/>
      <c r="C977" s="72"/>
      <c r="D977" s="72"/>
      <c r="E977" s="13"/>
      <c r="F977" s="13"/>
      <c r="G977" s="13"/>
    </row>
    <row r="978" spans="1:7">
      <c r="A978" s="13"/>
      <c r="B978" s="13"/>
      <c r="C978" s="72"/>
      <c r="D978" s="72"/>
      <c r="E978" s="13"/>
      <c r="F978" s="13"/>
      <c r="G978" s="13"/>
    </row>
    <row r="979" spans="1:7">
      <c r="A979" s="13"/>
      <c r="B979" s="13"/>
      <c r="C979" s="72"/>
      <c r="D979" s="72"/>
      <c r="E979" s="13"/>
      <c r="F979" s="13"/>
      <c r="G979" s="13"/>
    </row>
    <row r="980" spans="1:7">
      <c r="A980" s="13"/>
      <c r="B980" s="13"/>
      <c r="C980" s="72"/>
      <c r="D980" s="72"/>
      <c r="E980" s="13"/>
      <c r="F980" s="13"/>
      <c r="G980" s="13"/>
    </row>
    <row r="981" spans="1:7">
      <c r="A981" s="13"/>
      <c r="B981" s="13"/>
      <c r="C981" s="72"/>
      <c r="D981" s="72"/>
      <c r="E981" s="13"/>
      <c r="F981" s="13"/>
      <c r="G981" s="13"/>
    </row>
    <row r="982" spans="1:7">
      <c r="A982" s="13"/>
      <c r="B982" s="13"/>
      <c r="C982" s="72"/>
      <c r="D982" s="72"/>
      <c r="E982" s="13"/>
      <c r="F982" s="13"/>
      <c r="G982" s="13"/>
    </row>
    <row r="983" spans="1:7">
      <c r="A983" s="13"/>
      <c r="B983" s="13"/>
      <c r="C983" s="72"/>
      <c r="D983" s="72"/>
      <c r="E983" s="13"/>
      <c r="F983" s="13"/>
      <c r="G983" s="13"/>
    </row>
    <row r="984" spans="1:7">
      <c r="A984" s="13"/>
      <c r="B984" s="13"/>
      <c r="C984" s="72"/>
      <c r="D984" s="72"/>
      <c r="E984" s="13"/>
      <c r="F984" s="13"/>
      <c r="G984" s="13"/>
    </row>
    <row r="985" spans="1:7">
      <c r="A985" s="13"/>
      <c r="B985" s="13"/>
      <c r="C985" s="72"/>
      <c r="D985" s="72"/>
      <c r="E985" s="13"/>
      <c r="F985" s="13"/>
      <c r="G985" s="13"/>
    </row>
    <row r="986" spans="1:7">
      <c r="A986" s="13"/>
      <c r="B986" s="13"/>
      <c r="C986" s="72"/>
      <c r="D986" s="72"/>
      <c r="E986" s="13"/>
      <c r="F986" s="13"/>
      <c r="G986" s="13"/>
    </row>
    <row r="987" spans="1:7">
      <c r="A987" s="13"/>
      <c r="B987" s="13"/>
      <c r="C987" s="72"/>
      <c r="D987" s="72"/>
      <c r="E987" s="13"/>
      <c r="F987" s="13"/>
      <c r="G987" s="13"/>
    </row>
    <row r="988" spans="1:7">
      <c r="A988" s="13"/>
      <c r="B988" s="13"/>
      <c r="C988" s="72"/>
      <c r="D988" s="72"/>
      <c r="E988" s="13"/>
      <c r="F988" s="13"/>
      <c r="G988" s="13"/>
    </row>
    <row r="989" spans="1:7">
      <c r="A989" s="13"/>
      <c r="B989" s="13"/>
      <c r="C989" s="72"/>
      <c r="D989" s="72"/>
      <c r="E989" s="13"/>
      <c r="F989" s="13"/>
      <c r="G989" s="13"/>
    </row>
    <row r="990" spans="1:7">
      <c r="A990" s="13"/>
      <c r="B990" s="13"/>
      <c r="C990" s="72"/>
      <c r="D990" s="72"/>
      <c r="E990" s="13"/>
      <c r="F990" s="13"/>
      <c r="G990" s="13"/>
    </row>
    <row r="991" spans="1:7">
      <c r="A991" s="13"/>
      <c r="B991" s="13"/>
      <c r="C991" s="72"/>
      <c r="D991" s="72"/>
      <c r="E991" s="13"/>
      <c r="F991" s="13"/>
      <c r="G991" s="13"/>
    </row>
    <row r="992" spans="1:7">
      <c r="A992" s="13"/>
      <c r="B992" s="13"/>
      <c r="C992" s="72"/>
      <c r="D992" s="72"/>
      <c r="E992" s="13"/>
      <c r="F992" s="13"/>
      <c r="G992" s="13"/>
    </row>
    <row r="993" spans="1:7">
      <c r="A993" s="13"/>
      <c r="B993" s="13"/>
      <c r="C993" s="72"/>
      <c r="D993" s="72"/>
      <c r="E993" s="13"/>
      <c r="F993" s="13"/>
      <c r="G993" s="13"/>
    </row>
    <row r="994" spans="1:7">
      <c r="A994" s="13"/>
      <c r="B994" s="13"/>
      <c r="C994" s="72"/>
      <c r="D994" s="72"/>
      <c r="E994" s="13"/>
      <c r="F994" s="13"/>
      <c r="G994" s="13"/>
    </row>
    <row r="995" spans="1:7">
      <c r="A995" s="13"/>
      <c r="B995" s="13"/>
      <c r="C995" s="72"/>
      <c r="D995" s="72"/>
      <c r="E995" s="13"/>
      <c r="F995" s="13"/>
      <c r="G995" s="13"/>
    </row>
    <row r="996" spans="1:7">
      <c r="A996" s="13"/>
      <c r="B996" s="13"/>
      <c r="C996" s="72"/>
      <c r="D996" s="72"/>
      <c r="E996" s="13"/>
      <c r="F996" s="13"/>
      <c r="G996" s="13"/>
    </row>
    <row r="997" spans="1:7">
      <c r="A997" s="13"/>
      <c r="B997" s="13"/>
      <c r="C997" s="72"/>
      <c r="D997" s="72"/>
      <c r="E997" s="13"/>
      <c r="F997" s="13"/>
      <c r="G997" s="13"/>
    </row>
    <row r="998" spans="1:7">
      <c r="A998" s="13"/>
      <c r="B998" s="13"/>
      <c r="C998" s="72"/>
      <c r="D998" s="72"/>
      <c r="E998" s="13"/>
      <c r="F998" s="13"/>
      <c r="G998" s="13"/>
    </row>
    <row r="999" spans="1:7">
      <c r="A999" s="13"/>
      <c r="B999" s="13"/>
      <c r="C999" s="72"/>
      <c r="D999" s="72"/>
      <c r="E999" s="13"/>
      <c r="F999" s="13"/>
      <c r="G999" s="13"/>
    </row>
    <row r="1000" spans="1:7">
      <c r="A1000" s="13"/>
      <c r="B1000" s="13"/>
      <c r="C1000" s="72"/>
      <c r="D1000" s="72"/>
      <c r="E1000" s="13"/>
      <c r="F1000" s="13"/>
      <c r="G1000" s="13"/>
    </row>
    <row r="1001" spans="1:7">
      <c r="A1001" s="13"/>
      <c r="B1001" s="13"/>
      <c r="C1001" s="72"/>
      <c r="D1001" s="72"/>
      <c r="E1001" s="13"/>
      <c r="F1001" s="13"/>
      <c r="G1001" s="13"/>
    </row>
    <row r="1002" spans="1:7">
      <c r="A1002" s="13"/>
      <c r="B1002" s="13"/>
      <c r="C1002" s="72"/>
      <c r="D1002" s="72"/>
      <c r="E1002" s="13"/>
      <c r="F1002" s="13"/>
      <c r="G1002" s="13"/>
    </row>
    <row r="1003" spans="1:7">
      <c r="A1003" s="13"/>
      <c r="B1003" s="13"/>
      <c r="C1003" s="72"/>
      <c r="D1003" s="72"/>
      <c r="E1003" s="13"/>
      <c r="F1003" s="13"/>
      <c r="G1003" s="13"/>
    </row>
    <row r="1004" spans="1:7">
      <c r="A1004" s="13"/>
      <c r="B1004" s="13"/>
      <c r="C1004" s="72"/>
      <c r="D1004" s="72"/>
      <c r="E1004" s="13"/>
      <c r="F1004" s="13"/>
      <c r="G1004" s="13"/>
    </row>
    <row r="1005" spans="1:7">
      <c r="A1005" s="13"/>
      <c r="B1005" s="13"/>
      <c r="C1005" s="72"/>
      <c r="D1005" s="72"/>
      <c r="E1005" s="13"/>
      <c r="F1005" s="13"/>
      <c r="G1005" s="13"/>
    </row>
    <row r="1006" spans="1:7">
      <c r="A1006" s="13"/>
      <c r="B1006" s="13"/>
      <c r="C1006" s="72"/>
      <c r="D1006" s="72"/>
      <c r="E1006" s="13"/>
      <c r="F1006" s="13"/>
      <c r="G1006" s="13"/>
    </row>
    <row r="1007" spans="1:7">
      <c r="A1007" s="13"/>
      <c r="B1007" s="13"/>
      <c r="C1007" s="72"/>
      <c r="D1007" s="72"/>
      <c r="E1007" s="13"/>
      <c r="F1007" s="13"/>
      <c r="G1007" s="13"/>
    </row>
    <row r="1008" spans="1:7">
      <c r="A1008" s="13"/>
      <c r="B1008" s="13"/>
      <c r="C1008" s="72"/>
      <c r="D1008" s="72"/>
      <c r="E1008" s="13"/>
      <c r="F1008" s="13"/>
      <c r="G1008" s="13"/>
    </row>
    <row r="1009" spans="1:7">
      <c r="A1009" s="13"/>
      <c r="B1009" s="13"/>
      <c r="C1009" s="72"/>
      <c r="D1009" s="72"/>
      <c r="E1009" s="13"/>
      <c r="F1009" s="13"/>
      <c r="G1009" s="13"/>
    </row>
    <row r="1010" spans="1:7">
      <c r="A1010" s="13"/>
      <c r="B1010" s="13"/>
      <c r="C1010" s="72"/>
      <c r="D1010" s="72"/>
      <c r="E1010" s="13"/>
      <c r="F1010" s="13"/>
      <c r="G1010" s="13"/>
    </row>
    <row r="1011" spans="1:7">
      <c r="A1011" s="13"/>
      <c r="B1011" s="13"/>
      <c r="C1011" s="72"/>
      <c r="D1011" s="72"/>
      <c r="E1011" s="13"/>
      <c r="F1011" s="13"/>
      <c r="G1011" s="13"/>
    </row>
    <row r="1012" spans="1:7">
      <c r="A1012" s="13"/>
      <c r="B1012" s="13"/>
      <c r="C1012" s="72"/>
      <c r="D1012" s="72"/>
      <c r="E1012" s="13"/>
      <c r="F1012" s="13"/>
      <c r="G1012" s="13"/>
    </row>
    <row r="1013" spans="1:7">
      <c r="A1013" s="13"/>
      <c r="B1013" s="13"/>
      <c r="C1013" s="72"/>
      <c r="D1013" s="72"/>
      <c r="E1013" s="13"/>
      <c r="F1013" s="13"/>
      <c r="G1013" s="13"/>
    </row>
    <row r="1014" spans="1:7">
      <c r="A1014" s="13"/>
      <c r="B1014" s="13"/>
      <c r="C1014" s="72"/>
      <c r="D1014" s="72"/>
      <c r="E1014" s="13"/>
      <c r="F1014" s="13"/>
      <c r="G1014" s="13"/>
    </row>
    <row r="1015" spans="1:7">
      <c r="A1015" s="13"/>
      <c r="B1015" s="13"/>
      <c r="C1015" s="72"/>
      <c r="D1015" s="72"/>
      <c r="E1015" s="13"/>
      <c r="F1015" s="13"/>
      <c r="G1015" s="13"/>
    </row>
    <row r="1016" spans="1:7">
      <c r="A1016" s="13"/>
      <c r="B1016" s="13"/>
      <c r="C1016" s="72"/>
      <c r="D1016" s="72"/>
      <c r="E1016" s="13"/>
      <c r="F1016" s="13"/>
      <c r="G1016" s="13"/>
    </row>
    <row r="1017" spans="1:7">
      <c r="A1017" s="13"/>
      <c r="B1017" s="13"/>
      <c r="C1017" s="72"/>
      <c r="D1017" s="72"/>
      <c r="E1017" s="13"/>
      <c r="F1017" s="13"/>
      <c r="G1017" s="13"/>
    </row>
    <row r="1018" spans="1:7">
      <c r="A1018" s="13"/>
      <c r="B1018" s="13"/>
      <c r="C1018" s="72"/>
      <c r="D1018" s="72"/>
      <c r="E1018" s="13"/>
      <c r="F1018" s="13"/>
      <c r="G1018" s="13"/>
    </row>
    <row r="1019" spans="1:7">
      <c r="A1019" s="13"/>
      <c r="B1019" s="13"/>
      <c r="C1019" s="72"/>
      <c r="D1019" s="72"/>
      <c r="E1019" s="13"/>
      <c r="F1019" s="13"/>
      <c r="G1019" s="13"/>
    </row>
    <row r="1020" spans="1:7">
      <c r="A1020" s="13"/>
      <c r="B1020" s="13"/>
      <c r="C1020" s="72"/>
      <c r="D1020" s="72"/>
      <c r="E1020" s="13"/>
      <c r="F1020" s="13"/>
      <c r="G1020" s="13"/>
    </row>
    <row r="1021" spans="1:7">
      <c r="A1021" s="13"/>
      <c r="B1021" s="13"/>
      <c r="C1021" s="72"/>
      <c r="D1021" s="72"/>
      <c r="E1021" s="13"/>
      <c r="F1021" s="13"/>
      <c r="G1021" s="13"/>
    </row>
    <row r="1022" spans="1:7">
      <c r="A1022" s="13"/>
      <c r="B1022" s="13"/>
      <c r="C1022" s="72"/>
      <c r="D1022" s="72"/>
      <c r="E1022" s="13"/>
      <c r="F1022" s="13"/>
      <c r="G1022" s="13"/>
    </row>
    <row r="1023" spans="1:7">
      <c r="A1023" s="13"/>
      <c r="B1023" s="13"/>
      <c r="C1023" s="72"/>
      <c r="D1023" s="72"/>
      <c r="E1023" s="13"/>
      <c r="F1023" s="13"/>
      <c r="G1023" s="13"/>
    </row>
    <row r="1024" spans="1:7">
      <c r="A1024" s="13"/>
      <c r="B1024" s="13"/>
      <c r="C1024" s="72"/>
      <c r="D1024" s="72"/>
      <c r="E1024" s="13"/>
      <c r="F1024" s="13"/>
      <c r="G1024" s="13"/>
    </row>
    <row r="1025" spans="1:7">
      <c r="A1025" s="13"/>
      <c r="B1025" s="13"/>
      <c r="C1025" s="72"/>
      <c r="D1025" s="72"/>
      <c r="E1025" s="13"/>
      <c r="F1025" s="13"/>
      <c r="G1025" s="13"/>
    </row>
    <row r="1026" spans="1:7">
      <c r="A1026" s="13"/>
      <c r="B1026" s="13"/>
      <c r="C1026" s="72"/>
      <c r="D1026" s="72"/>
      <c r="E1026" s="13"/>
      <c r="F1026" s="13"/>
      <c r="G1026" s="13"/>
    </row>
    <row r="1027" spans="1:7">
      <c r="A1027" s="13"/>
      <c r="B1027" s="13"/>
      <c r="C1027" s="72"/>
      <c r="D1027" s="72"/>
      <c r="E1027" s="13"/>
      <c r="F1027" s="13"/>
      <c r="G1027" s="13"/>
    </row>
    <row r="1028" spans="1:7">
      <c r="A1028" s="13"/>
      <c r="B1028" s="13"/>
      <c r="C1028" s="72"/>
      <c r="D1028" s="72"/>
      <c r="E1028" s="13"/>
      <c r="F1028" s="13"/>
      <c r="G1028" s="13"/>
    </row>
    <row r="1029" spans="1:7">
      <c r="A1029" s="13"/>
      <c r="B1029" s="13"/>
      <c r="C1029" s="72"/>
      <c r="D1029" s="72"/>
      <c r="E1029" s="13"/>
      <c r="F1029" s="13"/>
      <c r="G1029" s="13"/>
    </row>
    <row r="1030" spans="1:7">
      <c r="A1030" s="13"/>
      <c r="B1030" s="13"/>
      <c r="C1030" s="72"/>
      <c r="D1030" s="72"/>
      <c r="E1030" s="13"/>
      <c r="F1030" s="13"/>
      <c r="G1030" s="13"/>
    </row>
    <row r="1031" spans="1:7">
      <c r="A1031" s="13"/>
      <c r="B1031" s="13"/>
      <c r="C1031" s="72"/>
      <c r="D1031" s="72"/>
      <c r="E1031" s="13"/>
      <c r="F1031" s="13"/>
      <c r="G1031" s="13"/>
    </row>
    <row r="1032" spans="1:7">
      <c r="A1032" s="13"/>
      <c r="B1032" s="13"/>
      <c r="C1032" s="72"/>
      <c r="D1032" s="72"/>
      <c r="E1032" s="13"/>
      <c r="F1032" s="13"/>
      <c r="G1032" s="13"/>
    </row>
    <row r="1033" spans="1:7">
      <c r="A1033" s="13"/>
      <c r="B1033" s="13"/>
      <c r="C1033" s="72"/>
      <c r="D1033" s="72"/>
      <c r="E1033" s="13"/>
      <c r="F1033" s="13"/>
      <c r="G1033" s="13"/>
    </row>
    <row r="1034" spans="1:7">
      <c r="A1034" s="13"/>
      <c r="B1034" s="13"/>
      <c r="C1034" s="72"/>
      <c r="D1034" s="72"/>
      <c r="E1034" s="13"/>
      <c r="F1034" s="13"/>
      <c r="G1034" s="13"/>
    </row>
    <row r="1035" spans="1:7">
      <c r="A1035" s="13"/>
      <c r="B1035" s="13"/>
      <c r="C1035" s="72"/>
      <c r="D1035" s="72"/>
      <c r="E1035" s="13"/>
      <c r="F1035" s="13"/>
      <c r="G1035" s="13"/>
    </row>
    <row r="1036" spans="1:7">
      <c r="A1036" s="13"/>
      <c r="B1036" s="13"/>
      <c r="C1036" s="72"/>
      <c r="D1036" s="72"/>
      <c r="E1036" s="13"/>
      <c r="F1036" s="13"/>
      <c r="G1036" s="13"/>
    </row>
    <row r="1037" spans="1:7">
      <c r="A1037" s="13"/>
      <c r="B1037" s="13"/>
      <c r="C1037" s="72"/>
      <c r="D1037" s="72"/>
      <c r="E1037" s="13"/>
      <c r="F1037" s="13"/>
      <c r="G1037" s="13"/>
    </row>
    <row r="1038" spans="1:7">
      <c r="A1038" s="13"/>
      <c r="B1038" s="13"/>
      <c r="C1038" s="72"/>
      <c r="D1038" s="72"/>
      <c r="E1038" s="13"/>
      <c r="F1038" s="13"/>
      <c r="G1038" s="13"/>
    </row>
    <row r="1039" spans="1:7">
      <c r="A1039" s="13"/>
      <c r="B1039" s="13"/>
      <c r="C1039" s="72"/>
      <c r="D1039" s="72"/>
      <c r="E1039" s="13"/>
      <c r="F1039" s="13"/>
      <c r="G1039" s="13"/>
    </row>
    <row r="1040" spans="1:7">
      <c r="A1040" s="13"/>
      <c r="B1040" s="13"/>
      <c r="C1040" s="72"/>
      <c r="D1040" s="72"/>
      <c r="E1040" s="13"/>
      <c r="F1040" s="13"/>
      <c r="G1040" s="13"/>
    </row>
    <row r="1041" spans="1:7">
      <c r="A1041" s="13"/>
      <c r="B1041" s="13"/>
      <c r="C1041" s="72"/>
      <c r="D1041" s="72"/>
      <c r="E1041" s="13"/>
      <c r="F1041" s="13"/>
      <c r="G1041" s="13"/>
    </row>
    <row r="1042" spans="1:7">
      <c r="A1042" s="13"/>
      <c r="B1042" s="13"/>
      <c r="C1042" s="72"/>
      <c r="D1042" s="72"/>
      <c r="E1042" s="13"/>
      <c r="F1042" s="13"/>
      <c r="G1042" s="13"/>
    </row>
    <row r="1043" spans="1:7">
      <c r="A1043" s="13"/>
      <c r="B1043" s="13"/>
      <c r="C1043" s="72"/>
      <c r="D1043" s="72"/>
      <c r="E1043" s="13"/>
      <c r="F1043" s="13"/>
      <c r="G1043" s="13"/>
    </row>
    <row r="1044" spans="1:7">
      <c r="A1044" s="13"/>
      <c r="B1044" s="13"/>
      <c r="C1044" s="72"/>
      <c r="D1044" s="72"/>
      <c r="E1044" s="13"/>
      <c r="F1044" s="13"/>
      <c r="G1044" s="13"/>
    </row>
    <row r="1045" spans="1:7">
      <c r="A1045" s="13"/>
      <c r="B1045" s="13"/>
      <c r="C1045" s="72"/>
      <c r="D1045" s="72"/>
      <c r="E1045" s="13"/>
      <c r="F1045" s="13"/>
      <c r="G1045" s="13"/>
    </row>
    <row r="1046" spans="1:7">
      <c r="A1046" s="13"/>
      <c r="B1046" s="13"/>
      <c r="C1046" s="72"/>
      <c r="D1046" s="72"/>
      <c r="E1046" s="13"/>
      <c r="F1046" s="13"/>
      <c r="G1046" s="13"/>
    </row>
    <row r="1047" spans="1:7">
      <c r="A1047" s="13"/>
      <c r="B1047" s="13"/>
      <c r="C1047" s="72"/>
      <c r="D1047" s="72"/>
      <c r="E1047" s="13"/>
      <c r="F1047" s="13"/>
      <c r="G1047" s="13"/>
    </row>
    <row r="1048" spans="1:7">
      <c r="A1048" s="13"/>
      <c r="B1048" s="13"/>
      <c r="C1048" s="72"/>
      <c r="D1048" s="72"/>
      <c r="E1048" s="13"/>
      <c r="F1048" s="13"/>
      <c r="G1048" s="13"/>
    </row>
    <row r="1049" spans="1:7">
      <c r="A1049" s="13"/>
      <c r="B1049" s="13"/>
      <c r="C1049" s="72"/>
      <c r="D1049" s="72"/>
      <c r="E1049" s="13"/>
      <c r="F1049" s="13"/>
      <c r="G1049" s="13"/>
    </row>
    <row r="1050" spans="1:7">
      <c r="A1050" s="13"/>
      <c r="B1050" s="13"/>
      <c r="C1050" s="72"/>
      <c r="D1050" s="72"/>
      <c r="E1050" s="13"/>
      <c r="F1050" s="13"/>
      <c r="G1050" s="13"/>
    </row>
    <row r="1051" spans="1:7">
      <c r="A1051" s="13"/>
      <c r="B1051" s="13"/>
      <c r="C1051" s="72"/>
      <c r="D1051" s="72"/>
      <c r="E1051" s="13"/>
      <c r="F1051" s="13"/>
      <c r="G1051" s="13"/>
    </row>
    <row r="1052" spans="1:7">
      <c r="A1052" s="13"/>
      <c r="B1052" s="13"/>
      <c r="C1052" s="72"/>
      <c r="D1052" s="72"/>
      <c r="E1052" s="13"/>
      <c r="F1052" s="13"/>
      <c r="G1052" s="13"/>
    </row>
    <row r="1053" spans="1:7">
      <c r="A1053" s="13"/>
      <c r="B1053" s="13"/>
      <c r="C1053" s="72"/>
      <c r="D1053" s="72"/>
      <c r="E1053" s="13"/>
      <c r="F1053" s="13"/>
      <c r="G1053" s="13"/>
    </row>
    <row r="1054" spans="1:7">
      <c r="A1054" s="13"/>
      <c r="B1054" s="13"/>
      <c r="C1054" s="72"/>
      <c r="D1054" s="72"/>
      <c r="E1054" s="13"/>
      <c r="F1054" s="13"/>
      <c r="G1054" s="13"/>
    </row>
    <row r="1055" spans="1:7">
      <c r="A1055" s="13"/>
      <c r="B1055" s="13"/>
      <c r="C1055" s="72"/>
      <c r="D1055" s="72"/>
      <c r="E1055" s="13"/>
      <c r="F1055" s="13"/>
      <c r="G1055" s="13"/>
    </row>
    <row r="1056" spans="1:7">
      <c r="A1056" s="13"/>
      <c r="B1056" s="13"/>
      <c r="C1056" s="72"/>
      <c r="D1056" s="72"/>
      <c r="E1056" s="13"/>
      <c r="F1056" s="13"/>
      <c r="G1056" s="13"/>
    </row>
    <row r="1057" spans="1:7">
      <c r="A1057" s="13"/>
      <c r="B1057" s="13"/>
      <c r="C1057" s="72"/>
      <c r="D1057" s="72"/>
      <c r="E1057" s="13"/>
      <c r="F1057" s="13"/>
      <c r="G1057" s="13"/>
    </row>
    <row r="1058" spans="1:7">
      <c r="A1058" s="13"/>
      <c r="B1058" s="13"/>
      <c r="C1058" s="72"/>
      <c r="D1058" s="72"/>
      <c r="E1058" s="13"/>
      <c r="F1058" s="13"/>
      <c r="G1058" s="13"/>
    </row>
    <row r="1059" spans="1:7">
      <c r="A1059" s="13"/>
      <c r="B1059" s="13"/>
      <c r="C1059" s="72"/>
      <c r="D1059" s="72"/>
      <c r="E1059" s="13"/>
      <c r="F1059" s="13"/>
      <c r="G1059" s="13"/>
    </row>
    <row r="1060" spans="1:7">
      <c r="A1060" s="13"/>
      <c r="B1060" s="13"/>
      <c r="C1060" s="72"/>
      <c r="D1060" s="72"/>
      <c r="E1060" s="13"/>
      <c r="F1060" s="13"/>
      <c r="G1060" s="13"/>
    </row>
    <row r="1061" spans="1:7">
      <c r="A1061" s="13"/>
      <c r="B1061" s="13"/>
      <c r="C1061" s="72"/>
      <c r="D1061" s="72"/>
      <c r="E1061" s="13"/>
      <c r="F1061" s="13"/>
      <c r="G1061" s="13"/>
    </row>
    <row r="1062" spans="1:7">
      <c r="A1062" s="13"/>
      <c r="B1062" s="13"/>
      <c r="C1062" s="72"/>
      <c r="D1062" s="72"/>
      <c r="E1062" s="13"/>
      <c r="F1062" s="13"/>
      <c r="G1062" s="13"/>
    </row>
    <row r="1063" spans="1:7">
      <c r="A1063" s="13"/>
      <c r="B1063" s="13"/>
      <c r="C1063" s="72"/>
      <c r="D1063" s="72"/>
      <c r="E1063" s="13"/>
      <c r="F1063" s="13"/>
      <c r="G1063" s="13"/>
    </row>
    <row r="1064" spans="1:7">
      <c r="A1064" s="13"/>
      <c r="B1064" s="13"/>
      <c r="C1064" s="72"/>
      <c r="D1064" s="72"/>
      <c r="E1064" s="13"/>
      <c r="F1064" s="13"/>
      <c r="G1064" s="13"/>
    </row>
    <row r="1065" spans="1:7">
      <c r="A1065" s="13"/>
      <c r="B1065" s="13"/>
      <c r="C1065" s="72"/>
      <c r="D1065" s="72"/>
      <c r="E1065" s="13"/>
      <c r="F1065" s="13"/>
      <c r="G1065" s="13"/>
    </row>
    <row r="1066" spans="1:7">
      <c r="A1066" s="13"/>
      <c r="B1066" s="13"/>
      <c r="C1066" s="72"/>
      <c r="D1066" s="72"/>
      <c r="E1066" s="13"/>
      <c r="F1066" s="13"/>
      <c r="G1066" s="13"/>
    </row>
    <row r="1067" spans="1:7">
      <c r="A1067" s="13"/>
      <c r="B1067" s="13"/>
      <c r="C1067" s="72"/>
      <c r="D1067" s="72"/>
      <c r="E1067" s="13"/>
      <c r="F1067" s="13"/>
      <c r="G1067" s="13"/>
    </row>
    <row r="1068" spans="1:7">
      <c r="A1068" s="13"/>
      <c r="B1068" s="13"/>
      <c r="C1068" s="72"/>
      <c r="D1068" s="72"/>
      <c r="E1068" s="13"/>
      <c r="F1068" s="13"/>
      <c r="G1068" s="13"/>
    </row>
    <row r="1069" spans="1:7">
      <c r="A1069" s="13"/>
      <c r="B1069" s="13"/>
      <c r="C1069" s="72"/>
      <c r="D1069" s="72"/>
      <c r="E1069" s="13"/>
      <c r="F1069" s="13"/>
      <c r="G1069" s="13"/>
    </row>
    <row r="1070" spans="1:7">
      <c r="A1070" s="13"/>
      <c r="B1070" s="13"/>
      <c r="C1070" s="72"/>
      <c r="D1070" s="72"/>
      <c r="E1070" s="13"/>
      <c r="F1070" s="13"/>
      <c r="G1070" s="13"/>
    </row>
    <row r="1071" spans="1:7">
      <c r="A1071" s="13"/>
      <c r="B1071" s="13"/>
      <c r="C1071" s="72"/>
      <c r="D1071" s="72"/>
      <c r="E1071" s="13"/>
      <c r="F1071" s="13"/>
      <c r="G1071" s="13"/>
    </row>
    <row r="1072" spans="1:7">
      <c r="A1072" s="13"/>
      <c r="B1072" s="13"/>
      <c r="C1072" s="72"/>
      <c r="D1072" s="72"/>
      <c r="E1072" s="13"/>
      <c r="F1072" s="13"/>
      <c r="G1072" s="13"/>
    </row>
    <row r="1073" spans="1:7">
      <c r="A1073" s="13"/>
      <c r="B1073" s="13"/>
      <c r="C1073" s="72"/>
      <c r="D1073" s="72"/>
      <c r="E1073" s="13"/>
      <c r="F1073" s="13"/>
      <c r="G1073" s="13"/>
    </row>
    <row r="1074" spans="1:7">
      <c r="A1074" s="13"/>
      <c r="B1074" s="13"/>
      <c r="C1074" s="72"/>
      <c r="D1074" s="72"/>
      <c r="E1074" s="13"/>
      <c r="F1074" s="13"/>
      <c r="G1074" s="13"/>
    </row>
    <row r="1075" spans="1:7">
      <c r="A1075" s="13"/>
      <c r="B1075" s="13"/>
      <c r="C1075" s="72"/>
      <c r="D1075" s="72"/>
      <c r="E1075" s="13"/>
      <c r="F1075" s="13"/>
      <c r="G1075" s="13"/>
    </row>
    <row r="1076" spans="1:7">
      <c r="A1076" s="13"/>
      <c r="B1076" s="13"/>
      <c r="C1076" s="72"/>
      <c r="D1076" s="72"/>
      <c r="E1076" s="13"/>
      <c r="F1076" s="13"/>
      <c r="G1076" s="13"/>
    </row>
    <row r="1077" spans="1:7">
      <c r="A1077" s="13"/>
      <c r="B1077" s="13"/>
      <c r="C1077" s="72"/>
      <c r="D1077" s="72"/>
      <c r="E1077" s="13"/>
      <c r="F1077" s="13"/>
      <c r="G1077" s="13"/>
    </row>
    <row r="1078" spans="1:7">
      <c r="A1078" s="13"/>
      <c r="B1078" s="13"/>
      <c r="C1078" s="72"/>
      <c r="D1078" s="72"/>
      <c r="E1078" s="13"/>
      <c r="F1078" s="13"/>
      <c r="G1078" s="13"/>
    </row>
    <row r="1079" spans="1:7">
      <c r="A1079" s="13"/>
      <c r="B1079" s="13"/>
      <c r="C1079" s="72"/>
      <c r="D1079" s="72"/>
      <c r="E1079" s="13"/>
      <c r="F1079" s="13"/>
      <c r="G1079" s="13"/>
    </row>
    <row r="1080" spans="1:7">
      <c r="A1080" s="13"/>
      <c r="B1080" s="13"/>
      <c r="C1080" s="72"/>
      <c r="D1080" s="72"/>
      <c r="E1080" s="13"/>
      <c r="F1080" s="13"/>
      <c r="G1080" s="13"/>
    </row>
    <row r="1081" spans="1:7">
      <c r="A1081" s="13"/>
      <c r="B1081" s="13"/>
      <c r="C1081" s="72"/>
      <c r="D1081" s="72"/>
      <c r="E1081" s="13"/>
      <c r="F1081" s="13"/>
      <c r="G1081" s="13"/>
    </row>
    <row r="1082" spans="1:7">
      <c r="A1082" s="13"/>
      <c r="B1082" s="13"/>
      <c r="C1082" s="72"/>
      <c r="D1082" s="72"/>
      <c r="E1082" s="13"/>
      <c r="F1082" s="13"/>
      <c r="G1082" s="13"/>
    </row>
    <row r="1083" spans="1:7">
      <c r="A1083" s="13"/>
      <c r="B1083" s="13"/>
      <c r="C1083" s="72"/>
      <c r="D1083" s="72"/>
      <c r="E1083" s="13"/>
      <c r="F1083" s="13"/>
      <c r="G1083" s="13"/>
    </row>
    <row r="1084" spans="1:7">
      <c r="A1084" s="13"/>
      <c r="B1084" s="13"/>
      <c r="C1084" s="72"/>
      <c r="D1084" s="72"/>
      <c r="E1084" s="13"/>
      <c r="F1084" s="13"/>
      <c r="G1084" s="13"/>
    </row>
    <row r="1085" spans="1:7">
      <c r="A1085" s="13"/>
      <c r="B1085" s="13"/>
      <c r="C1085" s="72"/>
      <c r="D1085" s="72"/>
      <c r="E1085" s="13"/>
      <c r="F1085" s="13"/>
      <c r="G1085" s="13"/>
    </row>
    <row r="1086" spans="1:7">
      <c r="A1086" s="13"/>
      <c r="B1086" s="13"/>
      <c r="C1086" s="72"/>
      <c r="D1086" s="72"/>
      <c r="E1086" s="13"/>
      <c r="F1086" s="13"/>
      <c r="G1086" s="13"/>
    </row>
    <row r="1087" spans="1:7">
      <c r="A1087" s="13"/>
      <c r="B1087" s="13"/>
      <c r="C1087" s="72"/>
      <c r="D1087" s="72"/>
      <c r="E1087" s="13"/>
      <c r="F1087" s="13"/>
      <c r="G1087" s="13"/>
    </row>
    <row r="1088" spans="1:7">
      <c r="A1088" s="13"/>
      <c r="B1088" s="13"/>
      <c r="C1088" s="72"/>
      <c r="D1088" s="72"/>
      <c r="E1088" s="13"/>
      <c r="F1088" s="13"/>
      <c r="G1088" s="13"/>
    </row>
    <row r="1089" spans="1:7">
      <c r="A1089" s="13"/>
      <c r="B1089" s="13"/>
      <c r="C1089" s="72"/>
      <c r="D1089" s="72"/>
      <c r="E1089" s="13"/>
      <c r="F1089" s="13"/>
      <c r="G1089" s="13"/>
    </row>
    <row r="1090" spans="1:7">
      <c r="A1090" s="13"/>
      <c r="B1090" s="13"/>
      <c r="C1090" s="72"/>
      <c r="D1090" s="72"/>
      <c r="E1090" s="13"/>
      <c r="F1090" s="13"/>
      <c r="G1090" s="13"/>
    </row>
    <row r="1091" spans="1:7">
      <c r="A1091" s="13"/>
      <c r="B1091" s="13"/>
      <c r="C1091" s="72"/>
      <c r="D1091" s="72"/>
      <c r="E1091" s="13"/>
      <c r="F1091" s="13"/>
      <c r="G1091" s="13"/>
    </row>
    <row r="1092" spans="1:7">
      <c r="A1092" s="13"/>
      <c r="B1092" s="13"/>
      <c r="C1092" s="72"/>
      <c r="D1092" s="72"/>
      <c r="E1092" s="13"/>
      <c r="F1092" s="13"/>
      <c r="G1092" s="13"/>
    </row>
    <row r="1093" spans="1:7">
      <c r="A1093" s="13"/>
      <c r="B1093" s="13"/>
      <c r="C1093" s="72"/>
      <c r="D1093" s="72"/>
      <c r="E1093" s="13"/>
      <c r="F1093" s="13"/>
      <c r="G1093" s="13"/>
    </row>
    <row r="1094" spans="1:7">
      <c r="A1094" s="13"/>
      <c r="B1094" s="13"/>
      <c r="C1094" s="72"/>
      <c r="D1094" s="72"/>
      <c r="E1094" s="13"/>
      <c r="F1094" s="13"/>
      <c r="G1094" s="13"/>
    </row>
    <row r="1095" spans="1:7">
      <c r="A1095" s="13"/>
      <c r="B1095" s="13"/>
      <c r="C1095" s="72"/>
      <c r="D1095" s="72"/>
      <c r="E1095" s="13"/>
      <c r="F1095" s="13"/>
      <c r="G1095" s="13"/>
    </row>
    <row r="1096" spans="1:7">
      <c r="A1096" s="13"/>
      <c r="B1096" s="13"/>
      <c r="C1096" s="72"/>
      <c r="D1096" s="72"/>
      <c r="E1096" s="13"/>
      <c r="F1096" s="13"/>
      <c r="G1096" s="13"/>
    </row>
    <row r="1097" spans="1:7">
      <c r="A1097" s="13"/>
      <c r="B1097" s="13"/>
      <c r="C1097" s="72"/>
      <c r="D1097" s="72"/>
      <c r="E1097" s="13"/>
      <c r="F1097" s="13"/>
      <c r="G1097" s="13"/>
    </row>
    <row r="1098" spans="1:7">
      <c r="A1098" s="13"/>
      <c r="B1098" s="13"/>
      <c r="C1098" s="72"/>
      <c r="D1098" s="72"/>
      <c r="E1098" s="13"/>
      <c r="F1098" s="13"/>
      <c r="G1098" s="13"/>
    </row>
    <row r="1099" spans="1:7">
      <c r="A1099" s="13"/>
      <c r="B1099" s="13"/>
      <c r="C1099" s="72"/>
      <c r="D1099" s="72"/>
      <c r="E1099" s="13"/>
      <c r="F1099" s="13"/>
      <c r="G1099" s="13"/>
    </row>
    <row r="1100" spans="1:7">
      <c r="A1100" s="13"/>
      <c r="B1100" s="13"/>
      <c r="C1100" s="72"/>
      <c r="D1100" s="72"/>
      <c r="E1100" s="13"/>
      <c r="F1100" s="13"/>
      <c r="G1100" s="13"/>
    </row>
    <row r="1101" spans="1:7">
      <c r="A1101" s="13"/>
      <c r="B1101" s="13"/>
      <c r="C1101" s="72"/>
      <c r="D1101" s="72"/>
      <c r="E1101" s="13"/>
      <c r="F1101" s="13"/>
      <c r="G1101" s="13"/>
    </row>
    <row r="1102" spans="1:7">
      <c r="A1102" s="13"/>
      <c r="B1102" s="13"/>
      <c r="C1102" s="72"/>
      <c r="D1102" s="72"/>
      <c r="E1102" s="13"/>
      <c r="F1102" s="13"/>
      <c r="G1102" s="13"/>
    </row>
    <row r="1103" spans="1:7">
      <c r="A1103" s="13"/>
      <c r="B1103" s="13"/>
      <c r="C1103" s="72"/>
      <c r="D1103" s="72"/>
      <c r="E1103" s="13"/>
      <c r="F1103" s="13"/>
      <c r="G1103" s="13"/>
    </row>
    <row r="1104" spans="1:7">
      <c r="A1104" s="13"/>
      <c r="B1104" s="13"/>
      <c r="C1104" s="72"/>
      <c r="D1104" s="72"/>
      <c r="E1104" s="13"/>
      <c r="F1104" s="13"/>
      <c r="G1104" s="13"/>
    </row>
    <row r="1105" spans="1:7">
      <c r="A1105" s="13"/>
      <c r="B1105" s="13"/>
      <c r="C1105" s="72"/>
      <c r="D1105" s="72"/>
      <c r="E1105" s="13"/>
      <c r="F1105" s="13"/>
      <c r="G1105" s="13"/>
    </row>
    <row r="1106" spans="1:7">
      <c r="A1106" s="13"/>
      <c r="B1106" s="13"/>
      <c r="C1106" s="72"/>
      <c r="D1106" s="72"/>
      <c r="E1106" s="13"/>
      <c r="F1106" s="13"/>
      <c r="G1106" s="13"/>
    </row>
    <row r="1107" spans="1:7">
      <c r="A1107" s="13"/>
      <c r="B1107" s="13"/>
      <c r="C1107" s="72"/>
      <c r="D1107" s="72"/>
      <c r="E1107" s="13"/>
      <c r="F1107" s="13"/>
      <c r="G1107" s="13"/>
    </row>
    <row r="1108" spans="1:7">
      <c r="A1108" s="13"/>
      <c r="B1108" s="13"/>
      <c r="C1108" s="72"/>
      <c r="D1108" s="72"/>
      <c r="E1108" s="13"/>
      <c r="F1108" s="13"/>
      <c r="G1108" s="13"/>
    </row>
    <row r="1109" spans="1:7">
      <c r="A1109" s="13"/>
      <c r="B1109" s="13"/>
      <c r="C1109" s="72"/>
      <c r="D1109" s="72"/>
      <c r="E1109" s="13"/>
      <c r="F1109" s="13"/>
      <c r="G1109" s="13"/>
    </row>
    <row r="1110" spans="1:7">
      <c r="A1110" s="13"/>
      <c r="B1110" s="13"/>
      <c r="C1110" s="72"/>
      <c r="D1110" s="72"/>
      <c r="E1110" s="13"/>
      <c r="F1110" s="13"/>
      <c r="G1110" s="13"/>
    </row>
    <row r="1111" spans="1:7">
      <c r="A1111" s="13"/>
      <c r="B1111" s="13"/>
      <c r="C1111" s="72"/>
      <c r="D1111" s="72"/>
      <c r="E1111" s="13"/>
      <c r="F1111" s="13"/>
      <c r="G1111" s="13"/>
    </row>
    <row r="1112" spans="1:7">
      <c r="A1112" s="13"/>
      <c r="B1112" s="13"/>
      <c r="C1112" s="72"/>
      <c r="D1112" s="72"/>
      <c r="E1112" s="13"/>
      <c r="F1112" s="13"/>
      <c r="G1112" s="13"/>
    </row>
    <row r="1113" spans="1:7">
      <c r="A1113" s="13"/>
      <c r="B1113" s="13"/>
      <c r="C1113" s="72"/>
      <c r="D1113" s="72"/>
      <c r="E1113" s="13"/>
      <c r="F1113" s="13"/>
      <c r="G1113" s="13"/>
    </row>
    <row r="1114" spans="1:7">
      <c r="A1114" s="13"/>
      <c r="B1114" s="13"/>
      <c r="C1114" s="72"/>
      <c r="D1114" s="72"/>
      <c r="E1114" s="13"/>
      <c r="F1114" s="13"/>
      <c r="G1114" s="13"/>
    </row>
    <row r="1115" spans="1:7">
      <c r="A1115" s="13"/>
      <c r="B1115" s="13"/>
      <c r="C1115" s="72"/>
      <c r="D1115" s="72"/>
      <c r="E1115" s="13"/>
      <c r="F1115" s="13"/>
      <c r="G1115" s="13"/>
    </row>
    <row r="1116" spans="1:7">
      <c r="A1116" s="13"/>
      <c r="B1116" s="13"/>
      <c r="C1116" s="72"/>
      <c r="D1116" s="72"/>
      <c r="E1116" s="13"/>
      <c r="F1116" s="13"/>
      <c r="G1116" s="13"/>
    </row>
    <row r="1117" spans="1:7">
      <c r="A1117" s="13"/>
      <c r="B1117" s="13"/>
      <c r="C1117" s="72"/>
      <c r="D1117" s="72"/>
      <c r="E1117" s="13"/>
      <c r="F1117" s="13"/>
      <c r="G1117" s="13"/>
    </row>
    <row r="1118" spans="1:7">
      <c r="A1118" s="13"/>
      <c r="B1118" s="13"/>
      <c r="C1118" s="72"/>
      <c r="D1118" s="72"/>
      <c r="E1118" s="13"/>
      <c r="F1118" s="13"/>
      <c r="G1118" s="13"/>
    </row>
    <row r="1119" spans="1:7">
      <c r="A1119" s="13"/>
      <c r="B1119" s="13"/>
      <c r="C1119" s="72"/>
      <c r="D1119" s="72"/>
      <c r="E1119" s="13"/>
      <c r="F1119" s="13"/>
      <c r="G1119" s="13"/>
    </row>
    <row r="1120" spans="1:7">
      <c r="A1120" s="13"/>
      <c r="B1120" s="13"/>
      <c r="C1120" s="72"/>
      <c r="D1120" s="72"/>
      <c r="E1120" s="13"/>
      <c r="F1120" s="13"/>
      <c r="G1120" s="13"/>
    </row>
    <row r="1121" spans="1:7">
      <c r="A1121" s="13"/>
      <c r="B1121" s="13"/>
      <c r="C1121" s="72"/>
      <c r="D1121" s="72"/>
      <c r="E1121" s="13"/>
      <c r="F1121" s="13"/>
      <c r="G1121" s="13"/>
    </row>
    <row r="1122" spans="1:7">
      <c r="A1122" s="13"/>
      <c r="B1122" s="13"/>
      <c r="C1122" s="72"/>
      <c r="D1122" s="72"/>
      <c r="E1122" s="13"/>
      <c r="F1122" s="13"/>
      <c r="G1122" s="13"/>
    </row>
    <row r="1123" spans="1:7">
      <c r="A1123" s="13"/>
      <c r="B1123" s="13"/>
      <c r="C1123" s="72"/>
      <c r="D1123" s="72"/>
      <c r="E1123" s="13"/>
      <c r="F1123" s="13"/>
      <c r="G1123" s="13"/>
    </row>
    <row r="1124" spans="1:7">
      <c r="A1124" s="13"/>
      <c r="B1124" s="13"/>
      <c r="C1124" s="72"/>
      <c r="D1124" s="72"/>
      <c r="E1124" s="13"/>
      <c r="F1124" s="13"/>
      <c r="G1124" s="13"/>
    </row>
    <row r="1125" spans="1:7">
      <c r="A1125" s="13"/>
      <c r="B1125" s="13"/>
      <c r="C1125" s="72"/>
      <c r="D1125" s="72"/>
      <c r="E1125" s="13"/>
      <c r="F1125" s="13"/>
      <c r="G1125" s="13"/>
    </row>
    <row r="1126" spans="1:7">
      <c r="A1126" s="13"/>
      <c r="B1126" s="13"/>
      <c r="C1126" s="72"/>
      <c r="D1126" s="72"/>
      <c r="E1126" s="13"/>
      <c r="F1126" s="13"/>
      <c r="G1126" s="13"/>
    </row>
    <row r="1127" spans="1:7">
      <c r="A1127" s="13"/>
      <c r="B1127" s="13"/>
      <c r="C1127" s="72"/>
      <c r="D1127" s="72"/>
      <c r="E1127" s="13"/>
      <c r="F1127" s="13"/>
      <c r="G1127" s="13"/>
    </row>
    <row r="1128" spans="1:7">
      <c r="A1128" s="13"/>
      <c r="B1128" s="13"/>
      <c r="C1128" s="72"/>
      <c r="D1128" s="72"/>
      <c r="E1128" s="13"/>
      <c r="F1128" s="13"/>
      <c r="G1128" s="13"/>
    </row>
    <row r="1129" spans="1:7">
      <c r="A1129" s="13"/>
      <c r="B1129" s="13"/>
      <c r="C1129" s="72"/>
      <c r="D1129" s="72"/>
      <c r="E1129" s="13"/>
      <c r="F1129" s="13"/>
      <c r="G1129" s="13"/>
    </row>
    <row r="1130" spans="1:7">
      <c r="A1130" s="13"/>
      <c r="B1130" s="13"/>
      <c r="C1130" s="72"/>
      <c r="D1130" s="72"/>
      <c r="E1130" s="13"/>
      <c r="F1130" s="13"/>
      <c r="G1130" s="13"/>
    </row>
    <row r="1131" spans="1:7">
      <c r="A1131" s="13"/>
      <c r="B1131" s="13"/>
      <c r="C1131" s="72"/>
      <c r="D1131" s="72"/>
      <c r="E1131" s="13"/>
      <c r="F1131" s="13"/>
      <c r="G1131" s="13"/>
    </row>
    <row r="1132" spans="1:7">
      <c r="A1132" s="13"/>
      <c r="B1132" s="13"/>
      <c r="C1132" s="72"/>
      <c r="D1132" s="72"/>
      <c r="E1132" s="13"/>
      <c r="F1132" s="13"/>
      <c r="G1132" s="13"/>
    </row>
    <row r="1133" spans="1:7">
      <c r="A1133" s="13"/>
      <c r="B1133" s="13"/>
      <c r="C1133" s="72"/>
      <c r="D1133" s="72"/>
      <c r="E1133" s="13"/>
      <c r="F1133" s="13"/>
      <c r="G1133" s="13"/>
    </row>
    <row r="1134" spans="1:7">
      <c r="A1134" s="13"/>
      <c r="B1134" s="13"/>
      <c r="C1134" s="72"/>
      <c r="D1134" s="72"/>
      <c r="E1134" s="13"/>
      <c r="F1134" s="13"/>
      <c r="G1134" s="13"/>
    </row>
    <row r="1135" spans="1:7">
      <c r="A1135" s="13"/>
      <c r="B1135" s="13"/>
      <c r="C1135" s="72"/>
      <c r="D1135" s="72"/>
      <c r="E1135" s="13"/>
      <c r="F1135" s="13"/>
      <c r="G1135" s="13"/>
    </row>
    <row r="1136" spans="1:7">
      <c r="A1136" s="13"/>
      <c r="B1136" s="13"/>
      <c r="C1136" s="72"/>
      <c r="D1136" s="72"/>
      <c r="E1136" s="13"/>
      <c r="F1136" s="13"/>
      <c r="G1136" s="13"/>
    </row>
    <row r="1137" spans="1:7">
      <c r="A1137" s="13"/>
      <c r="B1137" s="13"/>
      <c r="C1137" s="72"/>
      <c r="D1137" s="72"/>
      <c r="E1137" s="13"/>
      <c r="F1137" s="13"/>
      <c r="G1137" s="13"/>
    </row>
    <row r="1138" spans="1:7">
      <c r="A1138" s="13"/>
      <c r="B1138" s="13"/>
      <c r="C1138" s="72"/>
      <c r="D1138" s="72"/>
      <c r="E1138" s="13"/>
      <c r="F1138" s="13"/>
      <c r="G1138" s="13"/>
    </row>
    <row r="1139" spans="1:7">
      <c r="A1139" s="13"/>
      <c r="B1139" s="13"/>
      <c r="C1139" s="72"/>
      <c r="D1139" s="72"/>
      <c r="E1139" s="13"/>
      <c r="F1139" s="13"/>
      <c r="G1139" s="13"/>
    </row>
    <row r="1140" spans="1:7">
      <c r="A1140" s="13"/>
      <c r="B1140" s="13"/>
      <c r="C1140" s="72"/>
      <c r="D1140" s="72"/>
      <c r="E1140" s="13"/>
      <c r="F1140" s="13"/>
      <c r="G1140" s="13"/>
    </row>
    <row r="1141" spans="1:7">
      <c r="A1141" s="13"/>
      <c r="B1141" s="13"/>
      <c r="C1141" s="72"/>
      <c r="D1141" s="72"/>
      <c r="E1141" s="13"/>
      <c r="F1141" s="13"/>
      <c r="G1141" s="13"/>
    </row>
    <row r="1142" spans="1:7">
      <c r="A1142" s="13"/>
      <c r="B1142" s="13"/>
      <c r="C1142" s="72"/>
      <c r="D1142" s="72"/>
      <c r="E1142" s="13"/>
      <c r="F1142" s="13"/>
      <c r="G1142" s="13"/>
    </row>
    <row r="1143" spans="1:7">
      <c r="A1143" s="13"/>
      <c r="B1143" s="13"/>
      <c r="C1143" s="72"/>
      <c r="D1143" s="72"/>
      <c r="E1143" s="13"/>
      <c r="F1143" s="13"/>
      <c r="G1143" s="13"/>
    </row>
    <row r="1144" spans="1:7">
      <c r="A1144" s="13"/>
      <c r="B1144" s="13"/>
      <c r="C1144" s="72"/>
      <c r="D1144" s="72"/>
      <c r="E1144" s="13"/>
      <c r="F1144" s="13"/>
      <c r="G1144" s="13"/>
    </row>
    <row r="1145" spans="1:7">
      <c r="A1145" s="13"/>
      <c r="B1145" s="13"/>
      <c r="C1145" s="72"/>
      <c r="D1145" s="72"/>
      <c r="E1145" s="13"/>
      <c r="F1145" s="13"/>
      <c r="G1145" s="13"/>
    </row>
    <row r="1146" spans="1:7">
      <c r="A1146" s="13"/>
      <c r="B1146" s="13"/>
      <c r="C1146" s="72"/>
      <c r="D1146" s="72"/>
      <c r="E1146" s="13"/>
      <c r="F1146" s="13"/>
      <c r="G1146" s="13"/>
    </row>
    <row r="1147" spans="1:7">
      <c r="A1147" s="13"/>
      <c r="B1147" s="13"/>
      <c r="C1147" s="72"/>
      <c r="D1147" s="72"/>
      <c r="E1147" s="13"/>
      <c r="F1147" s="13"/>
      <c r="G1147" s="13"/>
    </row>
    <row r="1148" spans="1:7">
      <c r="A1148" s="13"/>
      <c r="B1148" s="13"/>
      <c r="C1148" s="72"/>
      <c r="D1148" s="72"/>
      <c r="E1148" s="13"/>
      <c r="F1148" s="13"/>
      <c r="G1148" s="13"/>
    </row>
    <row r="1149" spans="1:7">
      <c r="A1149" s="13"/>
      <c r="B1149" s="13"/>
      <c r="C1149" s="72"/>
      <c r="D1149" s="72"/>
      <c r="E1149" s="13"/>
      <c r="F1149" s="13"/>
      <c r="G1149" s="13"/>
    </row>
    <row r="1150" spans="1:7">
      <c r="A1150" s="13"/>
      <c r="B1150" s="13"/>
      <c r="C1150" s="72"/>
      <c r="D1150" s="72"/>
      <c r="E1150" s="13"/>
      <c r="F1150" s="13"/>
      <c r="G1150" s="13"/>
    </row>
    <row r="1151" spans="1:7">
      <c r="A1151" s="13"/>
      <c r="B1151" s="13"/>
      <c r="C1151" s="72"/>
      <c r="D1151" s="72"/>
      <c r="E1151" s="13"/>
      <c r="F1151" s="13"/>
      <c r="G1151" s="13"/>
    </row>
    <row r="1152" spans="1:7">
      <c r="A1152" s="13"/>
      <c r="B1152" s="13"/>
      <c r="C1152" s="72"/>
      <c r="D1152" s="72"/>
      <c r="E1152" s="13"/>
      <c r="F1152" s="13"/>
      <c r="G1152" s="13"/>
    </row>
    <row r="1153" spans="1:7">
      <c r="A1153" s="13"/>
      <c r="B1153" s="13"/>
      <c r="C1153" s="72"/>
      <c r="D1153" s="72"/>
      <c r="E1153" s="13"/>
      <c r="F1153" s="13"/>
      <c r="G1153" s="13"/>
    </row>
    <row r="1154" spans="1:7">
      <c r="A1154" s="13"/>
      <c r="B1154" s="13"/>
      <c r="C1154" s="72"/>
      <c r="D1154" s="72"/>
      <c r="E1154" s="13"/>
      <c r="F1154" s="13"/>
      <c r="G1154" s="13"/>
    </row>
    <row r="1155" spans="1:7">
      <c r="A1155" s="13"/>
      <c r="B1155" s="13"/>
      <c r="C1155" s="72"/>
      <c r="D1155" s="72"/>
      <c r="E1155" s="13"/>
      <c r="F1155" s="13"/>
      <c r="G1155" s="13"/>
    </row>
    <row r="1156" spans="1:7">
      <c r="A1156" s="13"/>
      <c r="B1156" s="13"/>
      <c r="C1156" s="72"/>
      <c r="D1156" s="72"/>
      <c r="E1156" s="13"/>
      <c r="F1156" s="13"/>
      <c r="G1156" s="13"/>
    </row>
    <row r="1157" spans="1:7">
      <c r="A1157" s="13"/>
      <c r="B1157" s="13"/>
      <c r="C1157" s="72"/>
      <c r="D1157" s="72"/>
      <c r="E1157" s="13"/>
      <c r="F1157" s="13"/>
      <c r="G1157" s="13"/>
    </row>
    <row r="1158" spans="1:7">
      <c r="A1158" s="13"/>
      <c r="B1158" s="13"/>
      <c r="C1158" s="72"/>
      <c r="D1158" s="72"/>
      <c r="E1158" s="13"/>
      <c r="F1158" s="13"/>
      <c r="G1158" s="13"/>
    </row>
    <row r="1159" spans="1:7">
      <c r="A1159" s="13"/>
      <c r="B1159" s="13"/>
      <c r="C1159" s="72"/>
      <c r="D1159" s="72"/>
      <c r="E1159" s="13"/>
      <c r="F1159" s="13"/>
      <c r="G1159" s="13"/>
    </row>
    <row r="1160" spans="1:7">
      <c r="A1160" s="13"/>
      <c r="B1160" s="13"/>
      <c r="C1160" s="72"/>
      <c r="D1160" s="72"/>
      <c r="E1160" s="13"/>
      <c r="F1160" s="13"/>
      <c r="G1160" s="13"/>
    </row>
    <row r="1161" spans="1:7">
      <c r="A1161" s="13"/>
      <c r="B1161" s="13"/>
      <c r="C1161" s="72"/>
      <c r="D1161" s="72"/>
      <c r="E1161" s="13"/>
      <c r="F1161" s="13"/>
      <c r="G1161" s="13"/>
    </row>
    <row r="1162" spans="1:7">
      <c r="A1162" s="13"/>
      <c r="B1162" s="13"/>
      <c r="C1162" s="72"/>
      <c r="D1162" s="72"/>
      <c r="E1162" s="13"/>
      <c r="F1162" s="13"/>
      <c r="G1162" s="13"/>
    </row>
    <row r="1163" spans="1:7">
      <c r="A1163" s="13"/>
      <c r="B1163" s="13"/>
      <c r="C1163" s="72"/>
      <c r="D1163" s="72"/>
      <c r="E1163" s="13"/>
      <c r="F1163" s="13"/>
      <c r="G1163" s="13"/>
    </row>
    <row r="1164" spans="1:7">
      <c r="A1164" s="13"/>
      <c r="B1164" s="13"/>
      <c r="C1164" s="72"/>
      <c r="D1164" s="72"/>
      <c r="E1164" s="13"/>
      <c r="F1164" s="13"/>
      <c r="G1164" s="13"/>
    </row>
    <row r="1165" spans="1:7">
      <c r="A1165" s="13"/>
      <c r="B1165" s="13"/>
      <c r="C1165" s="72"/>
      <c r="D1165" s="72"/>
      <c r="E1165" s="13"/>
      <c r="F1165" s="13"/>
      <c r="G1165" s="13"/>
    </row>
    <row r="1166" spans="1:7">
      <c r="A1166" s="13"/>
      <c r="B1166" s="13"/>
      <c r="C1166" s="72"/>
      <c r="D1166" s="72"/>
      <c r="E1166" s="13"/>
      <c r="F1166" s="13"/>
      <c r="G1166" s="13"/>
    </row>
    <row r="1167" spans="1:7">
      <c r="A1167" s="13"/>
      <c r="B1167" s="13"/>
      <c r="C1167" s="72"/>
      <c r="D1167" s="72"/>
      <c r="E1167" s="13"/>
      <c r="F1167" s="13"/>
      <c r="G1167" s="13"/>
    </row>
    <row r="1168" spans="1:7">
      <c r="A1168" s="13"/>
      <c r="B1168" s="13"/>
      <c r="C1168" s="72"/>
      <c r="D1168" s="72"/>
      <c r="E1168" s="13"/>
      <c r="F1168" s="13"/>
      <c r="G1168" s="13"/>
    </row>
    <row r="1169" spans="1:7">
      <c r="A1169" s="13"/>
      <c r="B1169" s="13"/>
      <c r="C1169" s="72"/>
      <c r="D1169" s="72"/>
      <c r="E1169" s="13"/>
      <c r="F1169" s="13"/>
      <c r="G1169" s="13"/>
    </row>
    <row r="1170" spans="1:7">
      <c r="A1170" s="13"/>
      <c r="B1170" s="13"/>
      <c r="C1170" s="72"/>
      <c r="D1170" s="72"/>
      <c r="E1170" s="13"/>
      <c r="F1170" s="13"/>
      <c r="G1170" s="13"/>
    </row>
    <row r="1171" spans="1:7">
      <c r="A1171" s="13"/>
      <c r="B1171" s="13"/>
      <c r="C1171" s="72"/>
      <c r="D1171" s="72"/>
      <c r="E1171" s="13"/>
      <c r="F1171" s="13"/>
      <c r="G1171" s="13"/>
    </row>
    <row r="1172" spans="1:7">
      <c r="A1172" s="13"/>
      <c r="B1172" s="13"/>
      <c r="C1172" s="72"/>
      <c r="D1172" s="72"/>
      <c r="E1172" s="13"/>
      <c r="F1172" s="13"/>
      <c r="G1172" s="13"/>
    </row>
    <row r="1173" spans="1:7">
      <c r="A1173" s="13"/>
      <c r="B1173" s="13"/>
      <c r="C1173" s="72"/>
      <c r="D1173" s="72"/>
      <c r="E1173" s="13"/>
      <c r="F1173" s="13"/>
      <c r="G1173" s="13"/>
    </row>
    <row r="1174" spans="1:7">
      <c r="A1174" s="13"/>
      <c r="B1174" s="13"/>
      <c r="C1174" s="72"/>
      <c r="D1174" s="72"/>
      <c r="E1174" s="13"/>
      <c r="F1174" s="13"/>
      <c r="G1174" s="13"/>
    </row>
    <row r="1175" spans="1:7">
      <c r="A1175" s="13"/>
      <c r="B1175" s="13"/>
      <c r="C1175" s="72"/>
      <c r="D1175" s="72"/>
      <c r="E1175" s="13"/>
      <c r="F1175" s="13"/>
      <c r="G1175" s="13"/>
    </row>
    <row r="1176" spans="1:7">
      <c r="A1176" s="13"/>
      <c r="B1176" s="13"/>
      <c r="C1176" s="72"/>
      <c r="D1176" s="72"/>
      <c r="E1176" s="13"/>
      <c r="F1176" s="13"/>
      <c r="G1176" s="13"/>
    </row>
    <row r="1177" spans="1:7">
      <c r="A1177" s="13"/>
      <c r="B1177" s="13"/>
      <c r="C1177" s="72"/>
      <c r="D1177" s="72"/>
      <c r="E1177" s="13"/>
      <c r="F1177" s="13"/>
      <c r="G1177" s="13"/>
    </row>
    <row r="1178" spans="1:7">
      <c r="A1178" s="13"/>
      <c r="B1178" s="13"/>
      <c r="C1178" s="72"/>
      <c r="D1178" s="72"/>
      <c r="E1178" s="13"/>
      <c r="F1178" s="13"/>
      <c r="G1178" s="13"/>
    </row>
    <row r="1179" spans="1:7">
      <c r="A1179" s="13"/>
      <c r="B1179" s="13"/>
      <c r="C1179" s="72"/>
      <c r="D1179" s="72"/>
      <c r="E1179" s="13"/>
      <c r="F1179" s="13"/>
      <c r="G1179" s="13"/>
    </row>
    <row r="1180" spans="1:7">
      <c r="A1180" s="13"/>
      <c r="B1180" s="13"/>
      <c r="C1180" s="72"/>
      <c r="D1180" s="72"/>
      <c r="E1180" s="13"/>
      <c r="F1180" s="13"/>
      <c r="G1180" s="13"/>
    </row>
    <row r="1181" spans="1:7">
      <c r="A1181" s="13"/>
      <c r="B1181" s="13"/>
      <c r="C1181" s="72"/>
      <c r="D1181" s="72"/>
      <c r="E1181" s="13"/>
      <c r="F1181" s="13"/>
      <c r="G1181" s="13"/>
    </row>
    <row r="1182" spans="1:7">
      <c r="A1182" s="13"/>
      <c r="B1182" s="13"/>
      <c r="C1182" s="72"/>
      <c r="D1182" s="72"/>
      <c r="E1182" s="13"/>
      <c r="F1182" s="13"/>
      <c r="G1182" s="13"/>
    </row>
    <row r="1183" spans="1:7">
      <c r="A1183" s="13"/>
      <c r="B1183" s="13"/>
      <c r="C1183" s="72"/>
      <c r="D1183" s="72"/>
      <c r="E1183" s="13"/>
      <c r="F1183" s="13"/>
      <c r="G1183" s="13"/>
    </row>
    <row r="1184" spans="1:7">
      <c r="A1184" s="13"/>
      <c r="B1184" s="13"/>
      <c r="C1184" s="72"/>
      <c r="D1184" s="72"/>
      <c r="E1184" s="13"/>
      <c r="F1184" s="13"/>
      <c r="G1184" s="13"/>
    </row>
    <row r="1185" spans="1:7">
      <c r="A1185" s="13"/>
      <c r="B1185" s="13"/>
      <c r="C1185" s="72"/>
      <c r="D1185" s="72"/>
      <c r="E1185" s="13"/>
      <c r="F1185" s="13"/>
      <c r="G1185" s="13"/>
    </row>
    <row r="1186" spans="1:7">
      <c r="A1186" s="13"/>
      <c r="B1186" s="13"/>
      <c r="C1186" s="72"/>
      <c r="D1186" s="72"/>
      <c r="E1186" s="13"/>
      <c r="F1186" s="13"/>
      <c r="G1186" s="13"/>
    </row>
    <row r="1187" spans="1:7">
      <c r="A1187" s="13"/>
      <c r="B1187" s="13"/>
      <c r="C1187" s="72"/>
      <c r="D1187" s="72"/>
      <c r="E1187" s="13"/>
      <c r="F1187" s="13"/>
      <c r="G1187" s="13"/>
    </row>
    <row r="1188" spans="1:7">
      <c r="A1188" s="13"/>
      <c r="B1188" s="13"/>
      <c r="C1188" s="72"/>
      <c r="D1188" s="72"/>
      <c r="E1188" s="13"/>
      <c r="F1188" s="13"/>
      <c r="G1188" s="13"/>
    </row>
    <row r="1189" spans="1:7">
      <c r="A1189" s="13"/>
      <c r="B1189" s="13"/>
      <c r="C1189" s="72"/>
      <c r="D1189" s="72"/>
      <c r="E1189" s="13"/>
      <c r="F1189" s="13"/>
      <c r="G1189" s="13"/>
    </row>
    <row r="1190" spans="1:7">
      <c r="A1190" s="13"/>
      <c r="B1190" s="13"/>
      <c r="C1190" s="72"/>
      <c r="D1190" s="72"/>
      <c r="E1190" s="13"/>
      <c r="F1190" s="13"/>
      <c r="G1190" s="13"/>
    </row>
    <row r="1191" spans="1:7">
      <c r="A1191" s="13"/>
      <c r="B1191" s="13"/>
      <c r="C1191" s="72"/>
      <c r="D1191" s="72"/>
      <c r="E1191" s="13"/>
      <c r="F1191" s="13"/>
      <c r="G1191" s="13"/>
    </row>
    <row r="1192" spans="1:7">
      <c r="A1192" s="13"/>
      <c r="B1192" s="13"/>
      <c r="C1192" s="72"/>
      <c r="D1192" s="72"/>
      <c r="E1192" s="13"/>
      <c r="F1192" s="13"/>
      <c r="G1192" s="13"/>
    </row>
    <row r="1193" spans="1:7">
      <c r="A1193" s="13"/>
      <c r="B1193" s="13"/>
      <c r="C1193" s="72"/>
      <c r="D1193" s="72"/>
      <c r="E1193" s="13"/>
      <c r="F1193" s="13"/>
      <c r="G1193" s="13"/>
    </row>
    <row r="1194" spans="1:7">
      <c r="A1194" s="13"/>
      <c r="B1194" s="13"/>
      <c r="C1194" s="72"/>
      <c r="D1194" s="72"/>
      <c r="E1194" s="13"/>
      <c r="F1194" s="13"/>
      <c r="G1194" s="13"/>
    </row>
    <row r="1195" spans="1:7">
      <c r="A1195" s="13"/>
      <c r="B1195" s="13"/>
      <c r="C1195" s="72"/>
      <c r="D1195" s="72"/>
      <c r="E1195" s="13"/>
      <c r="F1195" s="13"/>
      <c r="G1195" s="13"/>
    </row>
    <row r="1196" spans="1:7">
      <c r="A1196" s="13"/>
      <c r="B1196" s="13"/>
      <c r="C1196" s="72"/>
      <c r="D1196" s="72"/>
      <c r="E1196" s="13"/>
      <c r="F1196" s="13"/>
      <c r="G1196" s="13"/>
    </row>
    <row r="1197" spans="1:7">
      <c r="A1197" s="13"/>
      <c r="B1197" s="13"/>
      <c r="C1197" s="72"/>
      <c r="D1197" s="72"/>
      <c r="E1197" s="13"/>
      <c r="F1197" s="13"/>
      <c r="G1197" s="13"/>
    </row>
    <row r="1198" spans="1:7">
      <c r="A1198" s="13"/>
      <c r="B1198" s="13"/>
      <c r="C1198" s="72"/>
      <c r="D1198" s="72"/>
      <c r="E1198" s="13"/>
      <c r="F1198" s="13"/>
      <c r="G1198" s="13"/>
    </row>
    <row r="1199" spans="1:7">
      <c r="A1199" s="13"/>
      <c r="B1199" s="13"/>
      <c r="C1199" s="72"/>
      <c r="D1199" s="72"/>
      <c r="E1199" s="13"/>
      <c r="F1199" s="13"/>
      <c r="G1199" s="13"/>
    </row>
    <row r="1200" spans="1:7">
      <c r="A1200" s="13"/>
      <c r="B1200" s="13"/>
      <c r="C1200" s="72"/>
      <c r="D1200" s="72"/>
      <c r="E1200" s="13"/>
      <c r="F1200" s="13"/>
      <c r="G1200" s="13"/>
    </row>
    <row r="1201" spans="1:7">
      <c r="A1201" s="13"/>
      <c r="B1201" s="13"/>
      <c r="C1201" s="72"/>
      <c r="D1201" s="72"/>
      <c r="E1201" s="13"/>
      <c r="F1201" s="13"/>
      <c r="G1201" s="13"/>
    </row>
    <row r="1202" spans="1:7">
      <c r="A1202" s="13"/>
      <c r="B1202" s="13"/>
      <c r="C1202" s="72"/>
      <c r="D1202" s="72"/>
      <c r="E1202" s="13"/>
      <c r="F1202" s="13"/>
      <c r="G1202" s="13"/>
    </row>
    <row r="1203" spans="1:7">
      <c r="A1203" s="13"/>
      <c r="B1203" s="13"/>
      <c r="C1203" s="72"/>
      <c r="D1203" s="72"/>
      <c r="E1203" s="13"/>
      <c r="F1203" s="13"/>
      <c r="G1203" s="13"/>
    </row>
    <row r="1204" spans="1:7">
      <c r="A1204" s="13"/>
      <c r="B1204" s="13"/>
      <c r="C1204" s="72"/>
      <c r="D1204" s="72"/>
      <c r="E1204" s="13"/>
      <c r="F1204" s="13"/>
      <c r="G1204" s="13"/>
    </row>
    <row r="1205" spans="1:7">
      <c r="A1205" s="13"/>
      <c r="B1205" s="13"/>
      <c r="C1205" s="72"/>
      <c r="D1205" s="72"/>
      <c r="E1205" s="13"/>
      <c r="F1205" s="13"/>
      <c r="G1205" s="13"/>
    </row>
    <row r="1206" spans="1:7">
      <c r="A1206" s="13"/>
      <c r="B1206" s="13"/>
      <c r="C1206" s="72"/>
      <c r="D1206" s="72"/>
      <c r="E1206" s="13"/>
      <c r="F1206" s="13"/>
      <c r="G1206" s="13"/>
    </row>
    <row r="1207" spans="1:7">
      <c r="A1207" s="13"/>
      <c r="B1207" s="13"/>
      <c r="C1207" s="72"/>
      <c r="D1207" s="72"/>
      <c r="E1207" s="13"/>
      <c r="F1207" s="13"/>
      <c r="G1207" s="13"/>
    </row>
    <row r="1208" spans="1:7">
      <c r="A1208" s="13"/>
      <c r="B1208" s="13"/>
      <c r="C1208" s="72"/>
      <c r="D1208" s="72"/>
      <c r="E1208" s="13"/>
      <c r="F1208" s="13"/>
      <c r="G1208" s="13"/>
    </row>
    <row r="1209" spans="1:7">
      <c r="A1209" s="13"/>
      <c r="B1209" s="13"/>
      <c r="C1209" s="72"/>
      <c r="D1209" s="72"/>
      <c r="E1209" s="13"/>
      <c r="F1209" s="13"/>
      <c r="G1209" s="13"/>
    </row>
    <row r="1210" spans="1:7">
      <c r="A1210" s="13"/>
      <c r="B1210" s="13"/>
      <c r="C1210" s="72"/>
      <c r="D1210" s="72"/>
      <c r="E1210" s="13"/>
      <c r="F1210" s="13"/>
      <c r="G1210" s="13"/>
    </row>
    <row r="1211" spans="1:7">
      <c r="A1211" s="13"/>
      <c r="B1211" s="13"/>
      <c r="C1211" s="72"/>
      <c r="D1211" s="72"/>
      <c r="E1211" s="13"/>
      <c r="F1211" s="13"/>
      <c r="G1211" s="13"/>
    </row>
    <row r="1212" spans="1:7">
      <c r="A1212" s="13"/>
      <c r="B1212" s="13"/>
      <c r="C1212" s="72"/>
      <c r="D1212" s="72"/>
      <c r="E1212" s="13"/>
      <c r="F1212" s="13"/>
      <c r="G1212" s="13"/>
    </row>
    <row r="1213" spans="1:7">
      <c r="A1213" s="13"/>
      <c r="B1213" s="13"/>
      <c r="C1213" s="72"/>
      <c r="D1213" s="72"/>
      <c r="E1213" s="13"/>
      <c r="F1213" s="13"/>
      <c r="G1213" s="13"/>
    </row>
    <row r="1214" spans="1:7">
      <c r="A1214" s="13"/>
      <c r="B1214" s="13"/>
      <c r="C1214" s="72"/>
      <c r="D1214" s="72"/>
      <c r="E1214" s="13"/>
      <c r="F1214" s="13"/>
      <c r="G1214" s="13"/>
    </row>
    <row r="1215" spans="1:7">
      <c r="A1215" s="13"/>
      <c r="B1215" s="13"/>
      <c r="C1215" s="72"/>
      <c r="D1215" s="72"/>
      <c r="E1215" s="13"/>
      <c r="F1215" s="13"/>
      <c r="G1215" s="13"/>
    </row>
    <row r="1216" spans="1:7">
      <c r="A1216" s="13"/>
      <c r="B1216" s="13"/>
      <c r="C1216" s="72"/>
      <c r="D1216" s="72"/>
      <c r="E1216" s="13"/>
      <c r="F1216" s="13"/>
      <c r="G1216" s="13"/>
    </row>
    <row r="1217" spans="1:7">
      <c r="A1217" s="13"/>
      <c r="B1217" s="13"/>
      <c r="C1217" s="72"/>
      <c r="D1217" s="72"/>
      <c r="E1217" s="13"/>
      <c r="F1217" s="13"/>
      <c r="G1217" s="13"/>
    </row>
    <row r="1218" spans="1:7">
      <c r="A1218" s="13"/>
      <c r="B1218" s="13"/>
      <c r="C1218" s="72"/>
      <c r="D1218" s="72"/>
      <c r="E1218" s="13"/>
      <c r="F1218" s="13"/>
      <c r="G1218" s="13"/>
    </row>
    <row r="1219" spans="1:7">
      <c r="A1219" s="13"/>
      <c r="B1219" s="13"/>
      <c r="C1219" s="72"/>
      <c r="D1219" s="72"/>
      <c r="E1219" s="13"/>
      <c r="F1219" s="13"/>
      <c r="G1219" s="13"/>
    </row>
    <row r="1220" spans="1:7">
      <c r="A1220" s="13"/>
      <c r="B1220" s="13"/>
      <c r="C1220" s="72"/>
      <c r="D1220" s="72"/>
      <c r="E1220" s="13"/>
      <c r="F1220" s="13"/>
      <c r="G1220" s="13"/>
    </row>
    <row r="1221" spans="1:7">
      <c r="A1221" s="13"/>
      <c r="B1221" s="13"/>
      <c r="C1221" s="72"/>
      <c r="D1221" s="72"/>
      <c r="E1221" s="13"/>
      <c r="F1221" s="13"/>
      <c r="G1221" s="13"/>
    </row>
    <row r="1222" spans="1:7">
      <c r="A1222" s="13"/>
      <c r="B1222" s="13"/>
      <c r="C1222" s="72"/>
      <c r="D1222" s="72"/>
      <c r="E1222" s="13"/>
      <c r="F1222" s="13"/>
      <c r="G1222" s="13"/>
    </row>
    <row r="1223" spans="1:7">
      <c r="A1223" s="13"/>
      <c r="B1223" s="13"/>
      <c r="C1223" s="72"/>
      <c r="D1223" s="72"/>
      <c r="E1223" s="13"/>
      <c r="F1223" s="13"/>
      <c r="G1223" s="13"/>
    </row>
    <row r="1224" spans="1:7">
      <c r="A1224" s="13"/>
      <c r="B1224" s="13"/>
      <c r="C1224" s="72"/>
      <c r="D1224" s="72"/>
      <c r="E1224" s="13"/>
      <c r="F1224" s="13"/>
      <c r="G1224" s="13"/>
    </row>
    <row r="1225" spans="1:7">
      <c r="A1225" s="13"/>
      <c r="B1225" s="13"/>
      <c r="C1225" s="72"/>
      <c r="D1225" s="72"/>
      <c r="E1225" s="13"/>
      <c r="F1225" s="13"/>
      <c r="G1225" s="13"/>
    </row>
    <row r="1226" spans="1:7">
      <c r="A1226" s="13"/>
      <c r="B1226" s="13"/>
      <c r="C1226" s="72"/>
      <c r="D1226" s="72"/>
      <c r="E1226" s="13"/>
      <c r="F1226" s="13"/>
      <c r="G1226" s="13"/>
    </row>
    <row r="1227" spans="1:7">
      <c r="A1227" s="13"/>
      <c r="B1227" s="13"/>
      <c r="C1227" s="72"/>
      <c r="D1227" s="72"/>
      <c r="E1227" s="13"/>
      <c r="F1227" s="13"/>
      <c r="G1227" s="13"/>
    </row>
    <row r="1228" spans="1:7">
      <c r="A1228" s="13"/>
      <c r="B1228" s="13"/>
      <c r="C1228" s="72"/>
      <c r="D1228" s="72"/>
      <c r="E1228" s="13"/>
      <c r="F1228" s="13"/>
      <c r="G1228" s="13"/>
    </row>
    <row r="1229" spans="1:7">
      <c r="A1229" s="13"/>
      <c r="B1229" s="13"/>
      <c r="C1229" s="72"/>
      <c r="D1229" s="72"/>
      <c r="E1229" s="13"/>
      <c r="F1229" s="13"/>
      <c r="G1229" s="13"/>
    </row>
    <row r="1230" spans="1:7">
      <c r="A1230" s="13"/>
      <c r="B1230" s="13"/>
      <c r="C1230" s="72"/>
      <c r="D1230" s="72"/>
      <c r="E1230" s="13"/>
      <c r="F1230" s="13"/>
      <c r="G1230" s="13"/>
    </row>
    <row r="1231" spans="1:7">
      <c r="A1231" s="13"/>
      <c r="B1231" s="13"/>
      <c r="C1231" s="72"/>
      <c r="D1231" s="72"/>
      <c r="E1231" s="13"/>
      <c r="F1231" s="13"/>
      <c r="G1231" s="13"/>
    </row>
    <row r="1232" spans="1:7">
      <c r="A1232" s="13"/>
      <c r="B1232" s="13"/>
      <c r="C1232" s="72"/>
      <c r="D1232" s="72"/>
      <c r="E1232" s="13"/>
      <c r="F1232" s="13"/>
      <c r="G1232" s="13"/>
    </row>
    <row r="1233" spans="1:7">
      <c r="A1233" s="13"/>
      <c r="B1233" s="13"/>
      <c r="C1233" s="72"/>
      <c r="D1233" s="72"/>
      <c r="E1233" s="13"/>
      <c r="F1233" s="13"/>
      <c r="G1233" s="13"/>
    </row>
    <row r="1234" spans="1:7">
      <c r="A1234" s="13"/>
      <c r="B1234" s="13"/>
      <c r="C1234" s="72"/>
      <c r="D1234" s="72"/>
      <c r="E1234" s="13"/>
      <c r="F1234" s="13"/>
      <c r="G1234" s="13"/>
    </row>
    <row r="1235" spans="1:7">
      <c r="A1235" s="13"/>
      <c r="B1235" s="13"/>
      <c r="C1235" s="72"/>
      <c r="D1235" s="72"/>
      <c r="E1235" s="13"/>
      <c r="F1235" s="13"/>
      <c r="G1235" s="13"/>
    </row>
    <row r="1236" spans="1:7">
      <c r="A1236" s="13"/>
      <c r="B1236" s="13"/>
      <c r="C1236" s="72"/>
      <c r="D1236" s="72"/>
      <c r="E1236" s="13"/>
      <c r="F1236" s="13"/>
      <c r="G1236" s="13"/>
    </row>
    <row r="1237" spans="1:7">
      <c r="A1237" s="13"/>
      <c r="B1237" s="13"/>
      <c r="C1237" s="72"/>
      <c r="D1237" s="72"/>
      <c r="E1237" s="13"/>
      <c r="F1237" s="13"/>
      <c r="G1237" s="13"/>
    </row>
    <row r="1238" spans="1:7">
      <c r="A1238" s="13"/>
      <c r="B1238" s="13"/>
      <c r="C1238" s="72"/>
      <c r="D1238" s="72"/>
      <c r="E1238" s="13"/>
      <c r="F1238" s="13"/>
      <c r="G1238" s="13"/>
    </row>
    <row r="1239" spans="1:7">
      <c r="A1239" s="13"/>
      <c r="B1239" s="13"/>
      <c r="C1239" s="72"/>
      <c r="D1239" s="72"/>
      <c r="E1239" s="13"/>
      <c r="F1239" s="13"/>
      <c r="G1239" s="13"/>
    </row>
    <row r="1240" spans="1:7">
      <c r="A1240" s="13"/>
      <c r="B1240" s="13"/>
      <c r="C1240" s="72"/>
      <c r="D1240" s="72"/>
      <c r="E1240" s="13"/>
      <c r="F1240" s="13"/>
      <c r="G1240" s="13"/>
    </row>
    <row r="1241" spans="1:7">
      <c r="A1241" s="13"/>
      <c r="B1241" s="13"/>
      <c r="C1241" s="72"/>
      <c r="D1241" s="72"/>
      <c r="E1241" s="13"/>
      <c r="F1241" s="13"/>
      <c r="G1241" s="13"/>
    </row>
    <row r="1242" spans="1:7">
      <c r="A1242" s="13"/>
      <c r="B1242" s="13"/>
      <c r="C1242" s="72"/>
      <c r="D1242" s="72"/>
      <c r="E1242" s="13"/>
      <c r="F1242" s="13"/>
      <c r="G1242" s="13"/>
    </row>
    <row r="1243" spans="1:7">
      <c r="A1243" s="13"/>
      <c r="B1243" s="13"/>
      <c r="C1243" s="72"/>
      <c r="D1243" s="72"/>
      <c r="E1243" s="13"/>
      <c r="F1243" s="13"/>
      <c r="G1243" s="13"/>
    </row>
    <row r="1244" spans="1:7">
      <c r="A1244" s="13"/>
      <c r="B1244" s="13"/>
      <c r="C1244" s="72"/>
      <c r="D1244" s="72"/>
      <c r="E1244" s="13"/>
      <c r="F1244" s="13"/>
      <c r="G1244" s="13"/>
    </row>
    <row r="1245" spans="1:7">
      <c r="A1245" s="13"/>
      <c r="B1245" s="13"/>
      <c r="C1245" s="72"/>
      <c r="D1245" s="72"/>
      <c r="E1245" s="13"/>
      <c r="F1245" s="13"/>
      <c r="G1245" s="13"/>
    </row>
    <row r="1246" spans="1:7">
      <c r="A1246" s="13"/>
      <c r="B1246" s="13"/>
      <c r="C1246" s="72"/>
      <c r="D1246" s="72"/>
      <c r="E1246" s="13"/>
      <c r="F1246" s="13"/>
      <c r="G1246" s="13"/>
    </row>
    <row r="1247" spans="1:7">
      <c r="A1247" s="13"/>
      <c r="B1247" s="13"/>
      <c r="C1247" s="72"/>
      <c r="D1247" s="72"/>
      <c r="E1247" s="13"/>
      <c r="F1247" s="13"/>
      <c r="G1247" s="13"/>
    </row>
    <row r="1248" spans="1:7">
      <c r="A1248" s="13"/>
      <c r="B1248" s="13"/>
      <c r="C1248" s="72"/>
      <c r="D1248" s="72"/>
      <c r="E1248" s="13"/>
      <c r="F1248" s="13"/>
      <c r="G1248" s="13"/>
    </row>
    <row r="1249" spans="1:7">
      <c r="A1249" s="13"/>
      <c r="B1249" s="13"/>
      <c r="C1249" s="72"/>
      <c r="D1249" s="72"/>
      <c r="E1249" s="13"/>
      <c r="F1249" s="13"/>
      <c r="G1249" s="13"/>
    </row>
    <row r="1250" spans="1:7">
      <c r="A1250" s="13"/>
      <c r="B1250" s="13"/>
      <c r="C1250" s="72"/>
      <c r="D1250" s="72"/>
      <c r="E1250" s="13"/>
      <c r="F1250" s="13"/>
      <c r="G1250" s="13"/>
    </row>
    <row r="1251" spans="1:7">
      <c r="A1251" s="13"/>
      <c r="B1251" s="13"/>
      <c r="C1251" s="72"/>
      <c r="D1251" s="72"/>
      <c r="E1251" s="13"/>
      <c r="F1251" s="13"/>
      <c r="G1251" s="13"/>
    </row>
    <row r="1252" spans="1:7">
      <c r="A1252" s="13"/>
      <c r="B1252" s="13"/>
      <c r="C1252" s="72"/>
      <c r="D1252" s="72"/>
      <c r="E1252" s="13"/>
      <c r="F1252" s="13"/>
      <c r="G1252" s="13"/>
    </row>
    <row r="1253" spans="1:7">
      <c r="A1253" s="13"/>
      <c r="B1253" s="13"/>
      <c r="C1253" s="72"/>
      <c r="D1253" s="72"/>
      <c r="E1253" s="13"/>
      <c r="F1253" s="13"/>
      <c r="G1253" s="13"/>
    </row>
    <row r="1254" spans="1:7">
      <c r="A1254" s="13"/>
      <c r="B1254" s="13"/>
      <c r="C1254" s="72"/>
      <c r="D1254" s="72"/>
      <c r="E1254" s="13"/>
      <c r="F1254" s="13"/>
      <c r="G1254" s="13"/>
    </row>
    <row r="1255" spans="1:7">
      <c r="A1255" s="13"/>
      <c r="B1255" s="13"/>
      <c r="C1255" s="72"/>
      <c r="D1255" s="72"/>
      <c r="E1255" s="13"/>
      <c r="F1255" s="13"/>
      <c r="G1255" s="13"/>
    </row>
    <row r="1256" spans="1:7">
      <c r="A1256" s="13"/>
      <c r="B1256" s="13"/>
      <c r="C1256" s="72"/>
      <c r="D1256" s="72"/>
      <c r="E1256" s="13"/>
      <c r="F1256" s="13"/>
      <c r="G1256" s="13"/>
    </row>
    <row r="1257" spans="1:7">
      <c r="A1257" s="13"/>
      <c r="B1257" s="13"/>
      <c r="C1257" s="72"/>
      <c r="D1257" s="72"/>
      <c r="E1257" s="13"/>
      <c r="F1257" s="13"/>
      <c r="G1257" s="13"/>
    </row>
    <row r="1258" spans="1:7">
      <c r="A1258" s="13"/>
      <c r="B1258" s="13"/>
      <c r="C1258" s="72"/>
      <c r="D1258" s="72"/>
      <c r="E1258" s="13"/>
      <c r="F1258" s="13"/>
      <c r="G1258" s="13"/>
    </row>
    <row r="1259" spans="1:7">
      <c r="A1259" s="13"/>
      <c r="B1259" s="13"/>
      <c r="C1259" s="72"/>
      <c r="D1259" s="72"/>
      <c r="E1259" s="13"/>
      <c r="F1259" s="13"/>
      <c r="G1259" s="13"/>
    </row>
    <row r="1260" spans="1:7">
      <c r="A1260" s="13"/>
      <c r="B1260" s="13"/>
      <c r="C1260" s="72"/>
      <c r="D1260" s="72"/>
      <c r="E1260" s="13"/>
      <c r="F1260" s="13"/>
      <c r="G1260" s="13"/>
    </row>
    <row r="1261" spans="1:7">
      <c r="A1261" s="13"/>
      <c r="B1261" s="13"/>
      <c r="C1261" s="72"/>
      <c r="D1261" s="72"/>
      <c r="E1261" s="13"/>
      <c r="F1261" s="13"/>
      <c r="G1261" s="13"/>
    </row>
    <row r="1262" spans="1:7">
      <c r="A1262" s="13"/>
      <c r="B1262" s="13"/>
      <c r="C1262" s="72"/>
      <c r="D1262" s="72"/>
      <c r="E1262" s="13"/>
      <c r="F1262" s="13"/>
      <c r="G1262" s="13"/>
    </row>
    <row r="1263" spans="1:7">
      <c r="A1263" s="13"/>
      <c r="B1263" s="13"/>
      <c r="C1263" s="72"/>
      <c r="D1263" s="72"/>
      <c r="E1263" s="13"/>
      <c r="F1263" s="13"/>
      <c r="G1263" s="13"/>
    </row>
    <row r="1264" spans="1:7">
      <c r="A1264" s="13"/>
      <c r="B1264" s="13"/>
      <c r="C1264" s="72"/>
      <c r="D1264" s="72"/>
      <c r="E1264" s="13"/>
      <c r="F1264" s="13"/>
      <c r="G1264" s="13"/>
    </row>
    <row r="1265" spans="1:7">
      <c r="A1265" s="13"/>
      <c r="B1265" s="13"/>
      <c r="C1265" s="72"/>
      <c r="D1265" s="72"/>
      <c r="E1265" s="13"/>
      <c r="F1265" s="13"/>
      <c r="G1265" s="13"/>
    </row>
    <row r="1266" spans="1:7">
      <c r="A1266" s="13"/>
      <c r="B1266" s="13"/>
      <c r="C1266" s="72"/>
      <c r="D1266" s="72"/>
      <c r="E1266" s="13"/>
      <c r="F1266" s="13"/>
      <c r="G1266" s="13"/>
    </row>
    <row r="1267" spans="1:7">
      <c r="A1267" s="13"/>
      <c r="B1267" s="13"/>
      <c r="C1267" s="72"/>
      <c r="D1267" s="72"/>
      <c r="E1267" s="13"/>
      <c r="F1267" s="13"/>
      <c r="G1267" s="13"/>
    </row>
    <row r="1268" spans="1:7">
      <c r="A1268" s="13"/>
      <c r="B1268" s="13"/>
      <c r="C1268" s="72"/>
      <c r="D1268" s="72"/>
      <c r="E1268" s="13"/>
      <c r="F1268" s="13"/>
      <c r="G1268" s="13"/>
    </row>
    <row r="1269" spans="1:7">
      <c r="A1269" s="13"/>
      <c r="B1269" s="13"/>
      <c r="C1269" s="72"/>
      <c r="D1269" s="72"/>
      <c r="E1269" s="13"/>
      <c r="F1269" s="13"/>
      <c r="G1269" s="13"/>
    </row>
    <row r="1270" spans="1:7">
      <c r="A1270" s="13"/>
      <c r="B1270" s="13"/>
      <c r="C1270" s="72"/>
      <c r="D1270" s="72"/>
      <c r="E1270" s="13"/>
      <c r="F1270" s="13"/>
      <c r="G1270" s="13"/>
    </row>
    <row r="1271" spans="1:7">
      <c r="A1271" s="13"/>
      <c r="B1271" s="13"/>
      <c r="C1271" s="72"/>
      <c r="D1271" s="72"/>
      <c r="E1271" s="13"/>
      <c r="F1271" s="13"/>
      <c r="G1271" s="13"/>
    </row>
    <row r="1272" spans="1:7">
      <c r="A1272" s="13"/>
      <c r="B1272" s="13"/>
      <c r="C1272" s="72"/>
      <c r="D1272" s="72"/>
      <c r="E1272" s="13"/>
      <c r="F1272" s="13"/>
      <c r="G1272" s="13"/>
    </row>
    <row r="1273" spans="1:7">
      <c r="A1273" s="13"/>
      <c r="B1273" s="13"/>
      <c r="C1273" s="72"/>
      <c r="D1273" s="72"/>
      <c r="E1273" s="13"/>
      <c r="F1273" s="13"/>
      <c r="G1273" s="13"/>
    </row>
    <row r="1274" spans="1:7">
      <c r="A1274" s="13"/>
      <c r="B1274" s="13"/>
      <c r="C1274" s="72"/>
      <c r="D1274" s="72"/>
      <c r="E1274" s="13"/>
      <c r="F1274" s="13"/>
      <c r="G1274" s="13"/>
    </row>
    <row r="1275" spans="1:7">
      <c r="A1275" s="13"/>
      <c r="B1275" s="13"/>
      <c r="C1275" s="72"/>
      <c r="D1275" s="72"/>
      <c r="E1275" s="13"/>
      <c r="F1275" s="13"/>
      <c r="G1275" s="13"/>
    </row>
    <row r="1276" spans="1:7">
      <c r="A1276" s="13"/>
      <c r="B1276" s="13"/>
      <c r="C1276" s="72"/>
      <c r="D1276" s="72"/>
      <c r="E1276" s="13"/>
      <c r="F1276" s="13"/>
      <c r="G1276" s="13"/>
    </row>
    <row r="1277" spans="1:7">
      <c r="A1277" s="13"/>
      <c r="B1277" s="13"/>
      <c r="C1277" s="72"/>
      <c r="D1277" s="72"/>
      <c r="E1277" s="13"/>
      <c r="F1277" s="13"/>
      <c r="G1277" s="13"/>
    </row>
    <row r="1278" spans="1:7">
      <c r="A1278" s="13"/>
      <c r="B1278" s="13"/>
      <c r="C1278" s="72"/>
      <c r="D1278" s="72"/>
      <c r="E1278" s="13"/>
      <c r="F1278" s="13"/>
      <c r="G1278" s="13"/>
    </row>
    <row r="1279" spans="1:7">
      <c r="A1279" s="13"/>
      <c r="B1279" s="13"/>
      <c r="C1279" s="72"/>
      <c r="D1279" s="72"/>
      <c r="E1279" s="13"/>
      <c r="F1279" s="13"/>
      <c r="G1279" s="13"/>
    </row>
    <row r="1280" spans="1:7">
      <c r="A1280" s="13"/>
      <c r="B1280" s="13"/>
      <c r="C1280" s="72"/>
      <c r="D1280" s="72"/>
      <c r="E1280" s="13"/>
      <c r="F1280" s="13"/>
      <c r="G1280" s="13"/>
    </row>
    <row r="1281" spans="1:7">
      <c r="A1281" s="13"/>
      <c r="B1281" s="13"/>
      <c r="C1281" s="72"/>
      <c r="D1281" s="72"/>
      <c r="E1281" s="13"/>
      <c r="F1281" s="13"/>
      <c r="G1281" s="13"/>
    </row>
    <row r="1282" spans="1:7">
      <c r="A1282" s="13"/>
      <c r="B1282" s="13"/>
      <c r="C1282" s="72"/>
      <c r="D1282" s="72"/>
      <c r="E1282" s="13"/>
      <c r="F1282" s="13"/>
      <c r="G1282" s="13"/>
    </row>
    <row r="1283" spans="1:7">
      <c r="A1283" s="13"/>
      <c r="B1283" s="13"/>
      <c r="C1283" s="72"/>
      <c r="D1283" s="72"/>
      <c r="E1283" s="13"/>
      <c r="F1283" s="13"/>
      <c r="G1283" s="13"/>
    </row>
    <row r="1284" spans="1:7">
      <c r="A1284" s="13"/>
      <c r="B1284" s="13"/>
      <c r="C1284" s="72"/>
      <c r="D1284" s="72"/>
      <c r="E1284" s="13"/>
      <c r="F1284" s="13"/>
      <c r="G1284" s="13"/>
    </row>
    <row r="1285" spans="1:7">
      <c r="A1285" s="13"/>
      <c r="B1285" s="13"/>
      <c r="C1285" s="72"/>
      <c r="D1285" s="72"/>
      <c r="E1285" s="13"/>
      <c r="F1285" s="13"/>
      <c r="G1285" s="13"/>
    </row>
    <row r="1286" spans="1:7">
      <c r="A1286" s="13"/>
      <c r="B1286" s="13"/>
      <c r="C1286" s="72"/>
      <c r="D1286" s="72"/>
      <c r="E1286" s="13"/>
      <c r="F1286" s="13"/>
      <c r="G1286" s="13"/>
    </row>
    <row r="1287" spans="1:7">
      <c r="A1287" s="13"/>
      <c r="B1287" s="13"/>
      <c r="C1287" s="72"/>
      <c r="D1287" s="72"/>
      <c r="E1287" s="13"/>
      <c r="F1287" s="13"/>
      <c r="G1287" s="13"/>
    </row>
    <row r="1288" spans="1:7">
      <c r="A1288" s="13"/>
      <c r="B1288" s="13"/>
      <c r="C1288" s="72"/>
      <c r="D1288" s="72"/>
      <c r="E1288" s="13"/>
      <c r="F1288" s="13"/>
      <c r="G1288" s="13"/>
    </row>
    <row r="1289" spans="1:7">
      <c r="A1289" s="13"/>
      <c r="B1289" s="13"/>
      <c r="C1289" s="72"/>
      <c r="D1289" s="72"/>
      <c r="E1289" s="13"/>
      <c r="F1289" s="13"/>
      <c r="G1289" s="13"/>
    </row>
    <row r="1290" spans="1:7">
      <c r="A1290" s="13"/>
      <c r="B1290" s="13"/>
      <c r="C1290" s="72"/>
      <c r="D1290" s="72"/>
      <c r="E1290" s="13"/>
      <c r="F1290" s="13"/>
      <c r="G1290" s="13"/>
    </row>
    <row r="1291" spans="1:7">
      <c r="A1291" s="13"/>
      <c r="B1291" s="13"/>
      <c r="C1291" s="72"/>
      <c r="D1291" s="72"/>
      <c r="E1291" s="13"/>
      <c r="F1291" s="13"/>
      <c r="G1291" s="13"/>
    </row>
    <row r="1292" spans="1:7">
      <c r="A1292" s="13"/>
      <c r="B1292" s="13"/>
      <c r="C1292" s="72"/>
      <c r="D1292" s="72"/>
      <c r="E1292" s="13"/>
      <c r="F1292" s="13"/>
      <c r="G1292" s="13"/>
    </row>
    <row r="1293" spans="1:7">
      <c r="A1293" s="13"/>
      <c r="B1293" s="13"/>
      <c r="C1293" s="72"/>
      <c r="D1293" s="72"/>
      <c r="E1293" s="13"/>
      <c r="F1293" s="13"/>
      <c r="G1293" s="13"/>
    </row>
    <row r="1294" spans="1:7">
      <c r="A1294" s="13"/>
      <c r="B1294" s="13"/>
      <c r="C1294" s="72"/>
      <c r="D1294" s="72"/>
      <c r="E1294" s="13"/>
      <c r="F1294" s="13"/>
      <c r="G1294" s="13"/>
    </row>
    <row r="1295" spans="1:7">
      <c r="A1295" s="13"/>
      <c r="B1295" s="13"/>
      <c r="C1295" s="72"/>
      <c r="D1295" s="72"/>
      <c r="E1295" s="13"/>
      <c r="F1295" s="13"/>
      <c r="G1295" s="13"/>
    </row>
    <row r="1296" spans="1:7">
      <c r="A1296" s="13"/>
      <c r="B1296" s="13"/>
      <c r="C1296" s="72"/>
      <c r="D1296" s="72"/>
      <c r="E1296" s="13"/>
      <c r="F1296" s="13"/>
      <c r="G1296" s="13"/>
    </row>
    <row r="1297" spans="1:7">
      <c r="A1297" s="13"/>
      <c r="B1297" s="13"/>
      <c r="C1297" s="72"/>
      <c r="D1297" s="72"/>
      <c r="E1297" s="13"/>
      <c r="F1297" s="13"/>
      <c r="G1297" s="13"/>
    </row>
    <row r="1298" spans="1:7">
      <c r="A1298" s="13"/>
      <c r="B1298" s="13"/>
      <c r="C1298" s="72"/>
      <c r="D1298" s="72"/>
      <c r="E1298" s="13"/>
      <c r="F1298" s="13"/>
      <c r="G1298" s="13"/>
    </row>
    <row r="1299" spans="1:7">
      <c r="A1299" s="13"/>
      <c r="B1299" s="13"/>
      <c r="C1299" s="72"/>
      <c r="D1299" s="72"/>
      <c r="E1299" s="13"/>
      <c r="F1299" s="13"/>
      <c r="G1299" s="13"/>
    </row>
    <row r="1300" spans="1:7">
      <c r="A1300" s="13"/>
      <c r="B1300" s="13"/>
      <c r="C1300" s="72"/>
      <c r="D1300" s="72"/>
      <c r="E1300" s="13"/>
      <c r="F1300" s="13"/>
      <c r="G1300" s="13"/>
    </row>
    <row r="1301" spans="1:7">
      <c r="A1301" s="13"/>
      <c r="B1301" s="13"/>
      <c r="C1301" s="72"/>
      <c r="D1301" s="72"/>
      <c r="E1301" s="13"/>
      <c r="F1301" s="13"/>
      <c r="G1301" s="13"/>
    </row>
    <row r="1302" spans="1:7">
      <c r="A1302" s="13"/>
      <c r="B1302" s="13"/>
      <c r="C1302" s="72"/>
      <c r="D1302" s="72"/>
      <c r="E1302" s="13"/>
      <c r="F1302" s="13"/>
      <c r="G1302" s="13"/>
    </row>
    <row r="1303" spans="1:7">
      <c r="A1303" s="13"/>
      <c r="B1303" s="13"/>
      <c r="C1303" s="72"/>
      <c r="D1303" s="72"/>
      <c r="E1303" s="13"/>
      <c r="F1303" s="13"/>
      <c r="G1303" s="13"/>
    </row>
    <row r="1304" spans="1:7">
      <c r="A1304" s="13"/>
      <c r="B1304" s="13"/>
      <c r="C1304" s="72"/>
      <c r="D1304" s="72"/>
      <c r="E1304" s="13"/>
      <c r="F1304" s="13"/>
      <c r="G1304" s="13"/>
    </row>
    <row r="1305" spans="1:7">
      <c r="A1305" s="13"/>
      <c r="B1305" s="13"/>
      <c r="C1305" s="72"/>
      <c r="D1305" s="72"/>
      <c r="E1305" s="13"/>
      <c r="F1305" s="13"/>
      <c r="G1305" s="13"/>
    </row>
    <row r="1306" spans="1:7">
      <c r="A1306" s="13"/>
      <c r="B1306" s="13"/>
      <c r="C1306" s="72"/>
      <c r="D1306" s="72"/>
      <c r="E1306" s="13"/>
      <c r="F1306" s="13"/>
      <c r="G1306" s="13"/>
    </row>
    <row r="1307" spans="1:7">
      <c r="A1307" s="13"/>
      <c r="B1307" s="13"/>
      <c r="C1307" s="72"/>
      <c r="D1307" s="72"/>
      <c r="E1307" s="13"/>
      <c r="F1307" s="13"/>
      <c r="G1307" s="13"/>
    </row>
    <row r="1308" spans="1:7">
      <c r="A1308" s="13"/>
      <c r="B1308" s="13"/>
      <c r="C1308" s="72"/>
      <c r="D1308" s="72"/>
      <c r="E1308" s="13"/>
      <c r="F1308" s="13"/>
      <c r="G1308" s="13"/>
    </row>
    <row r="1309" spans="1:7">
      <c r="A1309" s="13"/>
      <c r="B1309" s="13"/>
      <c r="C1309" s="72"/>
      <c r="D1309" s="72"/>
      <c r="E1309" s="13"/>
      <c r="F1309" s="13"/>
      <c r="G1309" s="13"/>
    </row>
    <row r="1310" spans="1:7">
      <c r="A1310" s="13"/>
      <c r="B1310" s="13"/>
      <c r="C1310" s="72"/>
      <c r="D1310" s="72"/>
      <c r="E1310" s="13"/>
      <c r="F1310" s="13"/>
      <c r="G1310" s="13"/>
    </row>
    <row r="1311" spans="1:7">
      <c r="A1311" s="13"/>
      <c r="B1311" s="13"/>
      <c r="C1311" s="72"/>
      <c r="D1311" s="72"/>
      <c r="E1311" s="13"/>
      <c r="F1311" s="13"/>
      <c r="G1311" s="13"/>
    </row>
    <row r="1312" spans="1:7">
      <c r="A1312" s="13"/>
      <c r="B1312" s="13"/>
      <c r="C1312" s="72"/>
      <c r="D1312" s="72"/>
      <c r="E1312" s="13"/>
      <c r="F1312" s="13"/>
      <c r="G1312" s="13"/>
    </row>
    <row r="1313" spans="1:7">
      <c r="A1313" s="13"/>
      <c r="B1313" s="13"/>
      <c r="C1313" s="72"/>
      <c r="D1313" s="72"/>
      <c r="E1313" s="13"/>
      <c r="F1313" s="13"/>
      <c r="G1313" s="13"/>
    </row>
    <row r="1314" spans="1:7">
      <c r="A1314" s="13"/>
      <c r="B1314" s="13"/>
      <c r="C1314" s="72"/>
      <c r="D1314" s="72"/>
      <c r="E1314" s="13"/>
      <c r="F1314" s="13"/>
      <c r="G1314" s="13"/>
    </row>
    <row r="1315" spans="1:7">
      <c r="A1315" s="13"/>
      <c r="B1315" s="13"/>
      <c r="C1315" s="72"/>
      <c r="D1315" s="72"/>
      <c r="E1315" s="13"/>
      <c r="F1315" s="13"/>
      <c r="G1315" s="13"/>
    </row>
    <row r="1316" spans="1:7">
      <c r="A1316" s="13"/>
      <c r="B1316" s="13"/>
      <c r="C1316" s="72"/>
      <c r="D1316" s="72"/>
      <c r="E1316" s="13"/>
      <c r="F1316" s="13"/>
      <c r="G1316" s="13"/>
    </row>
    <row r="1317" spans="1:7">
      <c r="A1317" s="13"/>
      <c r="B1317" s="13"/>
      <c r="C1317" s="72"/>
      <c r="D1317" s="72"/>
      <c r="E1317" s="13"/>
      <c r="F1317" s="13"/>
      <c r="G1317" s="13"/>
    </row>
    <row r="1318" spans="1:7">
      <c r="A1318" s="13"/>
      <c r="B1318" s="13"/>
      <c r="C1318" s="72"/>
      <c r="D1318" s="72"/>
      <c r="E1318" s="13"/>
      <c r="F1318" s="13"/>
      <c r="G1318" s="13"/>
    </row>
    <row r="1319" spans="1:7">
      <c r="A1319" s="13"/>
      <c r="B1319" s="13"/>
      <c r="C1319" s="72"/>
      <c r="D1319" s="72"/>
      <c r="E1319" s="13"/>
      <c r="F1319" s="13"/>
      <c r="G1319" s="13"/>
    </row>
    <row r="1320" spans="1:7">
      <c r="A1320" s="13"/>
      <c r="B1320" s="13"/>
      <c r="C1320" s="72"/>
      <c r="D1320" s="72"/>
      <c r="E1320" s="13"/>
      <c r="F1320" s="13"/>
      <c r="G1320" s="13"/>
    </row>
    <row r="1321" spans="1:7">
      <c r="A1321" s="13"/>
      <c r="B1321" s="13"/>
      <c r="C1321" s="72"/>
      <c r="D1321" s="72"/>
      <c r="E1321" s="13"/>
      <c r="F1321" s="13"/>
      <c r="G1321" s="13"/>
    </row>
    <row r="1322" spans="1:7">
      <c r="A1322" s="13"/>
      <c r="B1322" s="13"/>
      <c r="C1322" s="72"/>
      <c r="D1322" s="72"/>
      <c r="E1322" s="13"/>
      <c r="F1322" s="13"/>
      <c r="G1322" s="13"/>
    </row>
    <row r="1323" spans="1:7">
      <c r="A1323" s="13"/>
      <c r="B1323" s="13"/>
      <c r="C1323" s="72"/>
      <c r="D1323" s="72"/>
      <c r="E1323" s="13"/>
      <c r="F1323" s="13"/>
      <c r="G1323" s="13"/>
    </row>
    <row r="1324" spans="1:7">
      <c r="A1324" s="13"/>
      <c r="B1324" s="13"/>
      <c r="C1324" s="72"/>
      <c r="D1324" s="72"/>
      <c r="E1324" s="13"/>
      <c r="F1324" s="13"/>
      <c r="G1324" s="13"/>
    </row>
    <row r="1325" spans="1:7">
      <c r="A1325" s="13"/>
      <c r="B1325" s="13"/>
      <c r="C1325" s="72"/>
      <c r="D1325" s="72"/>
      <c r="E1325" s="13"/>
      <c r="F1325" s="13"/>
      <c r="G1325" s="13"/>
    </row>
    <row r="1326" spans="1:7">
      <c r="A1326" s="13"/>
      <c r="B1326" s="13"/>
      <c r="C1326" s="72"/>
      <c r="D1326" s="72"/>
      <c r="E1326" s="13"/>
      <c r="F1326" s="13"/>
      <c r="G1326" s="13"/>
    </row>
    <row r="1327" spans="1:7">
      <c r="A1327" s="13"/>
      <c r="B1327" s="13"/>
      <c r="C1327" s="72"/>
      <c r="D1327" s="72"/>
      <c r="E1327" s="13"/>
      <c r="F1327" s="13"/>
      <c r="G1327" s="13"/>
    </row>
    <row r="1328" spans="1:7">
      <c r="A1328" s="13"/>
      <c r="B1328" s="13"/>
      <c r="C1328" s="72"/>
      <c r="D1328" s="72"/>
      <c r="E1328" s="13"/>
      <c r="F1328" s="13"/>
      <c r="G1328" s="13"/>
    </row>
    <row r="1329" spans="1:7">
      <c r="A1329" s="13"/>
      <c r="B1329" s="13"/>
      <c r="C1329" s="72"/>
      <c r="D1329" s="72"/>
      <c r="E1329" s="13"/>
      <c r="F1329" s="13"/>
      <c r="G1329" s="13"/>
    </row>
    <row r="1330" spans="1:7">
      <c r="A1330" s="13"/>
      <c r="B1330" s="13"/>
      <c r="C1330" s="72"/>
      <c r="D1330" s="72"/>
      <c r="E1330" s="13"/>
      <c r="F1330" s="13"/>
      <c r="G1330" s="13"/>
    </row>
    <row r="1331" spans="1:7">
      <c r="A1331" s="13"/>
      <c r="B1331" s="13"/>
      <c r="C1331" s="72"/>
      <c r="D1331" s="72"/>
      <c r="E1331" s="13"/>
      <c r="F1331" s="13"/>
      <c r="G1331" s="13"/>
    </row>
    <row r="1332" spans="1:7">
      <c r="A1332" s="13"/>
      <c r="B1332" s="13"/>
      <c r="C1332" s="72"/>
      <c r="D1332" s="72"/>
      <c r="E1332" s="13"/>
      <c r="F1332" s="13"/>
      <c r="G1332" s="13"/>
    </row>
    <row r="1333" spans="1:7">
      <c r="A1333" s="13"/>
      <c r="B1333" s="13"/>
      <c r="C1333" s="72"/>
      <c r="D1333" s="72"/>
      <c r="E1333" s="13"/>
      <c r="F1333" s="13"/>
      <c r="G1333" s="13"/>
    </row>
    <row r="1334" spans="1:7">
      <c r="A1334" s="13"/>
      <c r="B1334" s="13"/>
      <c r="C1334" s="72"/>
      <c r="D1334" s="72"/>
      <c r="E1334" s="13"/>
      <c r="F1334" s="13"/>
      <c r="G1334" s="13"/>
    </row>
    <row r="1335" spans="1:7">
      <c r="A1335" s="13"/>
      <c r="B1335" s="13"/>
      <c r="C1335" s="72"/>
      <c r="D1335" s="72"/>
      <c r="E1335" s="13"/>
      <c r="F1335" s="13"/>
      <c r="G1335" s="13"/>
    </row>
    <row r="1336" spans="1:7">
      <c r="A1336" s="13"/>
      <c r="B1336" s="13"/>
      <c r="C1336" s="72"/>
      <c r="D1336" s="72"/>
      <c r="E1336" s="13"/>
      <c r="F1336" s="13"/>
      <c r="G1336" s="13"/>
    </row>
    <row r="1337" spans="1:7">
      <c r="A1337" s="13"/>
      <c r="B1337" s="13"/>
      <c r="C1337" s="72"/>
      <c r="D1337" s="72"/>
      <c r="E1337" s="13"/>
      <c r="F1337" s="13"/>
      <c r="G1337" s="13"/>
    </row>
    <row r="1338" spans="1:7">
      <c r="A1338" s="13"/>
      <c r="B1338" s="13"/>
      <c r="C1338" s="72"/>
      <c r="D1338" s="72"/>
      <c r="E1338" s="13"/>
      <c r="F1338" s="13"/>
      <c r="G1338" s="13"/>
    </row>
    <row r="1339" spans="1:7">
      <c r="A1339" s="13"/>
      <c r="B1339" s="13"/>
      <c r="C1339" s="72"/>
      <c r="D1339" s="72"/>
      <c r="E1339" s="13"/>
      <c r="F1339" s="13"/>
      <c r="G1339" s="13"/>
    </row>
    <row r="1340" spans="1:7">
      <c r="A1340" s="13"/>
      <c r="B1340" s="13"/>
      <c r="C1340" s="72"/>
      <c r="D1340" s="72"/>
      <c r="E1340" s="13"/>
      <c r="F1340" s="13"/>
      <c r="G1340" s="13"/>
    </row>
    <row r="1341" spans="1:7">
      <c r="A1341" s="13"/>
      <c r="B1341" s="13"/>
      <c r="C1341" s="72"/>
      <c r="D1341" s="72"/>
      <c r="E1341" s="13"/>
      <c r="F1341" s="13"/>
      <c r="G1341" s="13"/>
    </row>
    <row r="1342" spans="1:7">
      <c r="A1342" s="13"/>
      <c r="B1342" s="13"/>
      <c r="C1342" s="72"/>
      <c r="D1342" s="72"/>
      <c r="E1342" s="13"/>
      <c r="F1342" s="13"/>
      <c r="G1342" s="13"/>
    </row>
    <row r="1343" spans="1:7">
      <c r="A1343" s="13"/>
      <c r="B1343" s="13"/>
      <c r="C1343" s="72"/>
      <c r="D1343" s="72"/>
      <c r="E1343" s="13"/>
      <c r="F1343" s="13"/>
      <c r="G1343" s="13"/>
    </row>
    <row r="1344" spans="1:7">
      <c r="A1344" s="13"/>
      <c r="B1344" s="13"/>
      <c r="C1344" s="72"/>
      <c r="D1344" s="72"/>
      <c r="E1344" s="13"/>
      <c r="F1344" s="13"/>
      <c r="G1344" s="13"/>
    </row>
    <row r="1345" spans="1:7">
      <c r="A1345" s="13"/>
      <c r="B1345" s="13"/>
      <c r="C1345" s="72"/>
      <c r="D1345" s="72"/>
      <c r="E1345" s="13"/>
      <c r="F1345" s="13"/>
      <c r="G1345" s="13"/>
    </row>
    <row r="1346" spans="1:7">
      <c r="A1346" s="13"/>
      <c r="B1346" s="13"/>
      <c r="C1346" s="72"/>
      <c r="D1346" s="72"/>
      <c r="E1346" s="13"/>
      <c r="F1346" s="13"/>
      <c r="G1346" s="13"/>
    </row>
    <row r="1347" spans="1:7">
      <c r="A1347" s="13"/>
      <c r="B1347" s="13"/>
      <c r="C1347" s="72"/>
      <c r="D1347" s="72"/>
      <c r="E1347" s="13"/>
      <c r="F1347" s="13"/>
      <c r="G1347" s="13"/>
    </row>
    <row r="1348" spans="1:7">
      <c r="A1348" s="13"/>
      <c r="B1348" s="13"/>
      <c r="C1348" s="72"/>
      <c r="D1348" s="72"/>
      <c r="E1348" s="13"/>
      <c r="F1348" s="13"/>
      <c r="G1348" s="13"/>
    </row>
    <row r="1349" spans="1:7">
      <c r="A1349" s="13"/>
      <c r="B1349" s="13"/>
      <c r="C1349" s="72"/>
      <c r="D1349" s="72"/>
      <c r="E1349" s="13"/>
      <c r="F1349" s="13"/>
      <c r="G1349" s="13"/>
    </row>
    <row r="1350" spans="1:7">
      <c r="A1350" s="13"/>
      <c r="B1350" s="13"/>
      <c r="C1350" s="72"/>
      <c r="D1350" s="72"/>
      <c r="E1350" s="13"/>
      <c r="F1350" s="13"/>
      <c r="G1350" s="13"/>
    </row>
    <row r="1351" spans="1:7">
      <c r="A1351" s="13"/>
      <c r="B1351" s="13"/>
      <c r="C1351" s="72"/>
      <c r="D1351" s="72"/>
      <c r="E1351" s="13"/>
      <c r="F1351" s="13"/>
      <c r="G1351" s="13"/>
    </row>
    <row r="1352" spans="1:7">
      <c r="A1352" s="13"/>
      <c r="B1352" s="13"/>
      <c r="C1352" s="72"/>
      <c r="D1352" s="72"/>
      <c r="E1352" s="13"/>
      <c r="F1352" s="13"/>
      <c r="G1352" s="13"/>
    </row>
    <row r="1353" spans="1:7">
      <c r="A1353" s="13"/>
      <c r="B1353" s="13"/>
      <c r="C1353" s="72"/>
      <c r="D1353" s="72"/>
      <c r="E1353" s="13"/>
      <c r="F1353" s="13"/>
      <c r="G1353" s="13"/>
    </row>
    <row r="1354" spans="1:7">
      <c r="A1354" s="13"/>
      <c r="B1354" s="13"/>
      <c r="C1354" s="72"/>
      <c r="D1354" s="72"/>
      <c r="E1354" s="13"/>
      <c r="F1354" s="13"/>
      <c r="G1354" s="13"/>
    </row>
    <row r="1355" spans="1:7">
      <c r="A1355" s="13"/>
      <c r="B1355" s="13"/>
      <c r="C1355" s="72"/>
      <c r="D1355" s="72"/>
      <c r="E1355" s="13"/>
      <c r="F1355" s="13"/>
      <c r="G1355" s="13"/>
    </row>
    <row r="1356" spans="1:7">
      <c r="A1356" s="13"/>
      <c r="B1356" s="13"/>
      <c r="C1356" s="72"/>
      <c r="D1356" s="72"/>
      <c r="E1356" s="13"/>
      <c r="F1356" s="13"/>
      <c r="G1356" s="13"/>
    </row>
    <row r="1357" spans="1:7">
      <c r="A1357" s="13"/>
      <c r="B1357" s="13"/>
      <c r="C1357" s="72"/>
      <c r="D1357" s="72"/>
      <c r="E1357" s="13"/>
      <c r="F1357" s="13"/>
      <c r="G1357" s="13"/>
    </row>
    <row r="1358" spans="1:7">
      <c r="A1358" s="13"/>
      <c r="B1358" s="13"/>
      <c r="C1358" s="72"/>
      <c r="D1358" s="72"/>
      <c r="E1358" s="13"/>
      <c r="F1358" s="13"/>
      <c r="G1358" s="13"/>
    </row>
    <row r="1359" spans="1:7">
      <c r="A1359" s="13"/>
      <c r="B1359" s="13"/>
      <c r="C1359" s="72"/>
      <c r="D1359" s="72"/>
      <c r="E1359" s="13"/>
      <c r="F1359" s="13"/>
      <c r="G1359" s="13"/>
    </row>
    <row r="1360" spans="1:7">
      <c r="A1360" s="13"/>
      <c r="B1360" s="13"/>
      <c r="C1360" s="72"/>
      <c r="D1360" s="72"/>
      <c r="E1360" s="13"/>
      <c r="F1360" s="13"/>
      <c r="G1360" s="13"/>
    </row>
    <row r="1361" spans="1:7">
      <c r="A1361" s="13"/>
      <c r="B1361" s="13"/>
      <c r="C1361" s="72"/>
      <c r="D1361" s="72"/>
      <c r="E1361" s="13"/>
      <c r="F1361" s="13"/>
      <c r="G1361" s="13"/>
    </row>
    <row r="1362" spans="1:7">
      <c r="A1362" s="13"/>
      <c r="B1362" s="13"/>
      <c r="C1362" s="72"/>
      <c r="D1362" s="72"/>
      <c r="E1362" s="13"/>
      <c r="F1362" s="13"/>
      <c r="G1362" s="13"/>
    </row>
    <row r="1363" spans="1:7">
      <c r="A1363" s="13"/>
      <c r="B1363" s="13"/>
      <c r="C1363" s="72"/>
      <c r="D1363" s="72"/>
      <c r="E1363" s="13"/>
      <c r="F1363" s="13"/>
      <c r="G1363" s="13"/>
    </row>
    <row r="1364" spans="1:7">
      <c r="A1364" s="13"/>
      <c r="B1364" s="13"/>
      <c r="C1364" s="72"/>
      <c r="D1364" s="72"/>
      <c r="E1364" s="13"/>
      <c r="F1364" s="13"/>
      <c r="G1364" s="13"/>
    </row>
    <row r="1365" spans="1:7">
      <c r="A1365" s="13"/>
      <c r="B1365" s="13"/>
      <c r="C1365" s="72"/>
      <c r="D1365" s="72"/>
      <c r="E1365" s="13"/>
      <c r="F1365" s="13"/>
      <c r="G1365" s="13"/>
    </row>
    <row r="1366" spans="1:7">
      <c r="A1366" s="13"/>
      <c r="B1366" s="13"/>
      <c r="C1366" s="72"/>
      <c r="D1366" s="72"/>
      <c r="E1366" s="13"/>
      <c r="F1366" s="13"/>
      <c r="G1366" s="13"/>
    </row>
    <row r="1367" spans="1:7">
      <c r="A1367" s="13"/>
      <c r="B1367" s="13"/>
      <c r="C1367" s="72"/>
      <c r="D1367" s="72"/>
      <c r="E1367" s="13"/>
      <c r="F1367" s="13"/>
      <c r="G1367" s="13"/>
    </row>
    <row r="1368" spans="1:7">
      <c r="A1368" s="13"/>
      <c r="B1368" s="13"/>
      <c r="C1368" s="72"/>
      <c r="D1368" s="72"/>
      <c r="E1368" s="13"/>
      <c r="F1368" s="13"/>
      <c r="G1368" s="13"/>
    </row>
    <row r="1369" spans="1:7">
      <c r="A1369" s="13"/>
      <c r="B1369" s="13"/>
      <c r="C1369" s="72"/>
      <c r="D1369" s="72"/>
      <c r="E1369" s="13"/>
      <c r="F1369" s="13"/>
      <c r="G1369" s="13"/>
    </row>
    <row r="1370" spans="1:7">
      <c r="A1370" s="13"/>
      <c r="B1370" s="13"/>
      <c r="C1370" s="72"/>
      <c r="D1370" s="72"/>
      <c r="E1370" s="13"/>
      <c r="F1370" s="13"/>
      <c r="G1370" s="13"/>
    </row>
    <row r="1371" spans="1:7">
      <c r="A1371" s="13"/>
      <c r="B1371" s="13"/>
      <c r="C1371" s="72"/>
      <c r="D1371" s="72"/>
      <c r="E1371" s="13"/>
      <c r="F1371" s="13"/>
      <c r="G1371" s="13"/>
    </row>
    <row r="1372" spans="1:7">
      <c r="A1372" s="13"/>
      <c r="B1372" s="13"/>
      <c r="C1372" s="72"/>
      <c r="D1372" s="72"/>
      <c r="E1372" s="13"/>
      <c r="F1372" s="13"/>
      <c r="G1372" s="13"/>
    </row>
    <row r="1373" spans="1:7">
      <c r="A1373" s="13"/>
      <c r="B1373" s="13"/>
      <c r="C1373" s="72"/>
      <c r="D1373" s="72"/>
      <c r="E1373" s="13"/>
      <c r="F1373" s="13"/>
      <c r="G1373" s="13"/>
    </row>
    <row r="1374" spans="1:7">
      <c r="A1374" s="13"/>
      <c r="B1374" s="13"/>
      <c r="C1374" s="72"/>
      <c r="D1374" s="72"/>
      <c r="E1374" s="13"/>
      <c r="F1374" s="13"/>
      <c r="G1374" s="13"/>
    </row>
    <row r="1375" spans="1:7">
      <c r="A1375" s="13"/>
      <c r="B1375" s="13"/>
      <c r="C1375" s="72"/>
      <c r="D1375" s="72"/>
      <c r="E1375" s="13"/>
      <c r="F1375" s="13"/>
      <c r="G1375" s="13"/>
    </row>
    <row r="1376" spans="1:7">
      <c r="A1376" s="13"/>
      <c r="B1376" s="13"/>
      <c r="C1376" s="72"/>
      <c r="D1376" s="72"/>
      <c r="E1376" s="13"/>
      <c r="F1376" s="13"/>
      <c r="G1376" s="13"/>
    </row>
    <row r="1377" spans="1:7">
      <c r="A1377" s="13"/>
      <c r="B1377" s="13"/>
      <c r="C1377" s="72"/>
      <c r="D1377" s="72"/>
      <c r="E1377" s="13"/>
      <c r="F1377" s="13"/>
      <c r="G1377" s="13"/>
    </row>
    <row r="1378" spans="1:7">
      <c r="A1378" s="13"/>
      <c r="B1378" s="13"/>
      <c r="C1378" s="72"/>
      <c r="D1378" s="72"/>
      <c r="E1378" s="13"/>
      <c r="F1378" s="13"/>
      <c r="G1378" s="13"/>
    </row>
    <row r="1379" spans="1:7">
      <c r="A1379" s="13"/>
      <c r="B1379" s="13"/>
      <c r="C1379" s="72"/>
      <c r="D1379" s="72"/>
      <c r="E1379" s="13"/>
      <c r="F1379" s="13"/>
      <c r="G1379" s="13"/>
    </row>
    <row r="1380" spans="1:7">
      <c r="A1380" s="13"/>
      <c r="B1380" s="13"/>
      <c r="C1380" s="72"/>
      <c r="D1380" s="72"/>
      <c r="E1380" s="13"/>
      <c r="F1380" s="13"/>
      <c r="G1380" s="13"/>
    </row>
    <row r="1381" spans="1:7">
      <c r="A1381" s="13"/>
      <c r="B1381" s="13"/>
      <c r="C1381" s="72"/>
      <c r="D1381" s="72"/>
      <c r="E1381" s="13"/>
      <c r="F1381" s="13"/>
      <c r="G1381" s="13"/>
    </row>
    <row r="1382" spans="1:7">
      <c r="A1382" s="13"/>
      <c r="B1382" s="13"/>
      <c r="C1382" s="72"/>
      <c r="D1382" s="72"/>
      <c r="E1382" s="13"/>
      <c r="F1382" s="13"/>
      <c r="G1382" s="13"/>
    </row>
    <row r="1383" spans="1:7">
      <c r="A1383" s="13"/>
      <c r="B1383" s="13"/>
      <c r="C1383" s="72"/>
      <c r="D1383" s="72"/>
      <c r="E1383" s="13"/>
      <c r="F1383" s="13"/>
      <c r="G1383" s="13"/>
    </row>
    <row r="1384" spans="1:7">
      <c r="A1384" s="13"/>
      <c r="B1384" s="13"/>
      <c r="C1384" s="72"/>
      <c r="D1384" s="72"/>
      <c r="E1384" s="13"/>
      <c r="F1384" s="13"/>
      <c r="G1384" s="13"/>
    </row>
    <row r="1385" spans="1:7">
      <c r="A1385" s="13"/>
      <c r="B1385" s="13"/>
      <c r="C1385" s="72"/>
      <c r="D1385" s="72"/>
      <c r="E1385" s="13"/>
      <c r="F1385" s="13"/>
      <c r="G1385" s="13"/>
    </row>
    <row r="1386" spans="1:7">
      <c r="A1386" s="13"/>
      <c r="B1386" s="13"/>
      <c r="C1386" s="72"/>
      <c r="D1386" s="72"/>
      <c r="E1386" s="13"/>
      <c r="F1386" s="13"/>
      <c r="G1386" s="13"/>
    </row>
    <row r="1387" spans="1:7">
      <c r="A1387" s="13"/>
      <c r="B1387" s="13"/>
      <c r="C1387" s="72"/>
      <c r="D1387" s="72"/>
      <c r="E1387" s="13"/>
      <c r="F1387" s="13"/>
      <c r="G1387" s="13"/>
    </row>
    <row r="1388" spans="1:7">
      <c r="A1388" s="13"/>
      <c r="B1388" s="13"/>
      <c r="C1388" s="72"/>
      <c r="D1388" s="72"/>
      <c r="E1388" s="13"/>
      <c r="F1388" s="13"/>
      <c r="G1388" s="13"/>
    </row>
    <row r="1389" spans="1:7">
      <c r="A1389" s="13"/>
      <c r="B1389" s="13"/>
      <c r="C1389" s="72"/>
      <c r="D1389" s="72"/>
      <c r="E1389" s="13"/>
      <c r="F1389" s="13"/>
      <c r="G1389" s="13"/>
    </row>
    <row r="1390" spans="1:7">
      <c r="A1390" s="13"/>
      <c r="B1390" s="13"/>
      <c r="C1390" s="72"/>
      <c r="D1390" s="72"/>
      <c r="E1390" s="13"/>
      <c r="F1390" s="13"/>
      <c r="G1390" s="13"/>
    </row>
    <row r="1391" spans="1:7">
      <c r="A1391" s="13"/>
      <c r="B1391" s="13"/>
      <c r="C1391" s="72"/>
      <c r="D1391" s="72"/>
      <c r="E1391" s="13"/>
      <c r="F1391" s="13"/>
      <c r="G1391" s="13"/>
    </row>
    <row r="1392" spans="1:7">
      <c r="A1392" s="13"/>
      <c r="B1392" s="13"/>
      <c r="C1392" s="72"/>
      <c r="D1392" s="72"/>
      <c r="E1392" s="13"/>
      <c r="F1392" s="13"/>
      <c r="G1392" s="13"/>
    </row>
    <row r="1393" spans="1:7">
      <c r="A1393" s="13"/>
      <c r="B1393" s="13"/>
      <c r="C1393" s="72"/>
      <c r="D1393" s="72"/>
      <c r="E1393" s="13"/>
      <c r="F1393" s="13"/>
      <c r="G1393" s="13"/>
    </row>
    <row r="1394" spans="1:7">
      <c r="A1394" s="13"/>
      <c r="B1394" s="13"/>
      <c r="C1394" s="72"/>
      <c r="D1394" s="72"/>
      <c r="E1394" s="13"/>
      <c r="F1394" s="13"/>
      <c r="G1394" s="13"/>
    </row>
    <row r="1395" spans="1:7">
      <c r="A1395" s="13"/>
      <c r="B1395" s="13"/>
      <c r="C1395" s="72"/>
      <c r="D1395" s="72"/>
      <c r="E1395" s="13"/>
      <c r="F1395" s="13"/>
      <c r="G1395" s="13"/>
    </row>
    <row r="1396" spans="1:7">
      <c r="A1396" s="13"/>
      <c r="B1396" s="13"/>
      <c r="C1396" s="72"/>
      <c r="D1396" s="72"/>
      <c r="E1396" s="13"/>
      <c r="F1396" s="13"/>
      <c r="G1396" s="13"/>
    </row>
    <row r="1397" spans="1:7">
      <c r="A1397" s="13"/>
      <c r="B1397" s="13"/>
      <c r="C1397" s="72"/>
      <c r="D1397" s="72"/>
      <c r="E1397" s="13"/>
      <c r="F1397" s="13"/>
      <c r="G1397" s="13"/>
    </row>
    <row r="1398" spans="1:7">
      <c r="A1398" s="13"/>
      <c r="B1398" s="13"/>
      <c r="C1398" s="72"/>
      <c r="D1398" s="72"/>
      <c r="E1398" s="13"/>
      <c r="F1398" s="13"/>
      <c r="G1398" s="13"/>
    </row>
    <row r="1399" spans="1:7">
      <c r="A1399" s="13"/>
      <c r="B1399" s="13"/>
      <c r="C1399" s="72"/>
      <c r="D1399" s="72"/>
      <c r="E1399" s="13"/>
      <c r="F1399" s="13"/>
      <c r="G1399" s="13"/>
    </row>
    <row r="1400" spans="1:7">
      <c r="A1400" s="13"/>
      <c r="B1400" s="13"/>
      <c r="C1400" s="72"/>
      <c r="D1400" s="72"/>
      <c r="E1400" s="13"/>
      <c r="F1400" s="13"/>
      <c r="G1400" s="13"/>
    </row>
    <row r="1401" spans="1:7">
      <c r="A1401" s="13"/>
      <c r="B1401" s="13"/>
      <c r="C1401" s="72"/>
      <c r="D1401" s="72"/>
      <c r="E1401" s="13"/>
      <c r="F1401" s="13"/>
      <c r="G1401" s="13"/>
    </row>
    <row r="1402" spans="1:7">
      <c r="A1402" s="13"/>
      <c r="B1402" s="13"/>
      <c r="C1402" s="72"/>
      <c r="D1402" s="72"/>
      <c r="E1402" s="13"/>
      <c r="F1402" s="13"/>
      <c r="G1402" s="13"/>
    </row>
    <row r="1403" spans="1:7">
      <c r="A1403" s="13"/>
      <c r="B1403" s="13"/>
      <c r="C1403" s="72"/>
      <c r="D1403" s="72"/>
      <c r="E1403" s="13"/>
      <c r="F1403" s="13"/>
      <c r="G1403" s="13"/>
    </row>
    <row r="1404" spans="1:7">
      <c r="A1404" s="13"/>
      <c r="B1404" s="13"/>
      <c r="C1404" s="72"/>
      <c r="D1404" s="72"/>
      <c r="E1404" s="13"/>
      <c r="F1404" s="13"/>
      <c r="G1404" s="13"/>
    </row>
    <row r="1405" spans="1:7">
      <c r="A1405" s="13"/>
      <c r="B1405" s="13"/>
      <c r="C1405" s="72"/>
      <c r="D1405" s="72"/>
      <c r="E1405" s="13"/>
      <c r="F1405" s="13"/>
      <c r="G1405" s="13"/>
    </row>
    <row r="1406" spans="1:7">
      <c r="A1406" s="13"/>
      <c r="B1406" s="13"/>
      <c r="C1406" s="72"/>
      <c r="D1406" s="72"/>
      <c r="E1406" s="13"/>
      <c r="F1406" s="13"/>
      <c r="G1406" s="13"/>
    </row>
    <row r="1407" spans="1:7">
      <c r="A1407" s="13"/>
      <c r="B1407" s="13"/>
      <c r="C1407" s="72"/>
      <c r="D1407" s="72"/>
      <c r="E1407" s="13"/>
      <c r="F1407" s="13"/>
      <c r="G1407" s="13"/>
    </row>
    <row r="1408" spans="1:7">
      <c r="A1408" s="13"/>
      <c r="B1408" s="13"/>
      <c r="C1408" s="72"/>
      <c r="D1408" s="72"/>
      <c r="E1408" s="13"/>
      <c r="F1408" s="13"/>
      <c r="G1408" s="13"/>
    </row>
    <row r="1409" spans="1:7">
      <c r="A1409" s="13"/>
      <c r="B1409" s="13"/>
      <c r="C1409" s="72"/>
      <c r="D1409" s="72"/>
      <c r="E1409" s="13"/>
      <c r="F1409" s="13"/>
      <c r="G1409" s="13"/>
    </row>
    <row r="1410" spans="1:7">
      <c r="A1410" s="13"/>
      <c r="B1410" s="13"/>
      <c r="C1410" s="72"/>
      <c r="D1410" s="72"/>
      <c r="E1410" s="13"/>
      <c r="F1410" s="13"/>
      <c r="G1410" s="13"/>
    </row>
    <row r="1411" spans="1:7">
      <c r="A1411" s="13"/>
      <c r="B1411" s="13"/>
      <c r="C1411" s="72"/>
      <c r="D1411" s="72"/>
      <c r="E1411" s="13"/>
      <c r="F1411" s="13"/>
      <c r="G1411" s="13"/>
    </row>
    <row r="1412" spans="1:7">
      <c r="A1412" s="13"/>
      <c r="B1412" s="13"/>
      <c r="C1412" s="72"/>
      <c r="D1412" s="72"/>
      <c r="E1412" s="13"/>
      <c r="F1412" s="13"/>
      <c r="G1412" s="13"/>
    </row>
    <row r="1413" spans="1:7">
      <c r="A1413" s="13"/>
      <c r="B1413" s="13"/>
      <c r="C1413" s="72"/>
      <c r="D1413" s="72"/>
      <c r="E1413" s="13"/>
      <c r="F1413" s="13"/>
      <c r="G1413" s="13"/>
    </row>
    <row r="1414" spans="1:7">
      <c r="A1414" s="13"/>
      <c r="B1414" s="13"/>
      <c r="C1414" s="72"/>
      <c r="D1414" s="72"/>
      <c r="E1414" s="13"/>
      <c r="F1414" s="13"/>
      <c r="G1414" s="13"/>
    </row>
    <row r="1415" spans="1:7">
      <c r="A1415" s="13"/>
      <c r="B1415" s="13"/>
      <c r="C1415" s="72"/>
      <c r="D1415" s="72"/>
      <c r="E1415" s="13"/>
      <c r="F1415" s="13"/>
      <c r="G1415" s="13"/>
    </row>
    <row r="1416" spans="1:7">
      <c r="A1416" s="13"/>
      <c r="B1416" s="13"/>
      <c r="C1416" s="72"/>
      <c r="D1416" s="72"/>
      <c r="E1416" s="13"/>
      <c r="F1416" s="13"/>
      <c r="G1416" s="13"/>
    </row>
    <row r="1417" spans="1:7">
      <c r="A1417" s="13"/>
      <c r="B1417" s="13"/>
      <c r="C1417" s="72"/>
      <c r="D1417" s="72"/>
      <c r="E1417" s="13"/>
      <c r="F1417" s="13"/>
      <c r="G1417" s="13"/>
    </row>
    <row r="1418" spans="1:7">
      <c r="A1418" s="13"/>
      <c r="B1418" s="13"/>
      <c r="C1418" s="72"/>
      <c r="D1418" s="72"/>
      <c r="E1418" s="13"/>
      <c r="F1418" s="13"/>
      <c r="G1418" s="13"/>
    </row>
    <row r="1419" spans="1:7">
      <c r="A1419" s="13"/>
      <c r="B1419" s="13"/>
      <c r="C1419" s="72"/>
      <c r="D1419" s="72"/>
      <c r="E1419" s="13"/>
      <c r="F1419" s="13"/>
      <c r="G1419" s="13"/>
    </row>
    <row r="1420" spans="1:7">
      <c r="A1420" s="13"/>
      <c r="B1420" s="13"/>
      <c r="C1420" s="72"/>
      <c r="D1420" s="72"/>
      <c r="E1420" s="13"/>
      <c r="F1420" s="13"/>
      <c r="G1420" s="13"/>
    </row>
    <row r="1421" spans="1:7">
      <c r="A1421" s="13"/>
      <c r="B1421" s="13"/>
      <c r="C1421" s="72"/>
      <c r="D1421" s="72"/>
      <c r="E1421" s="13"/>
      <c r="F1421" s="13"/>
      <c r="G1421" s="13"/>
    </row>
    <row r="1422" spans="1:7">
      <c r="A1422" s="13"/>
      <c r="B1422" s="13"/>
      <c r="C1422" s="72"/>
      <c r="D1422" s="72"/>
      <c r="E1422" s="13"/>
      <c r="F1422" s="13"/>
      <c r="G1422" s="13"/>
    </row>
    <row r="1423" spans="1:7">
      <c r="A1423" s="13"/>
      <c r="B1423" s="13"/>
      <c r="C1423" s="72"/>
      <c r="D1423" s="72"/>
      <c r="E1423" s="13"/>
      <c r="F1423" s="13"/>
      <c r="G1423" s="13"/>
    </row>
    <row r="1424" spans="1:7">
      <c r="A1424" s="13"/>
      <c r="B1424" s="13"/>
      <c r="C1424" s="72"/>
      <c r="D1424" s="72"/>
      <c r="E1424" s="13"/>
      <c r="F1424" s="13"/>
      <c r="G1424" s="13"/>
    </row>
    <row r="1425" spans="1:7">
      <c r="A1425" s="13"/>
      <c r="B1425" s="13"/>
      <c r="C1425" s="72"/>
      <c r="D1425" s="72"/>
      <c r="E1425" s="13"/>
      <c r="F1425" s="13"/>
      <c r="G1425" s="13"/>
    </row>
    <row r="1426" spans="1:7">
      <c r="A1426" s="13"/>
      <c r="B1426" s="13"/>
      <c r="C1426" s="72"/>
      <c r="D1426" s="72"/>
      <c r="E1426" s="13"/>
      <c r="F1426" s="13"/>
      <c r="G1426" s="13"/>
    </row>
    <row r="1427" spans="1:7">
      <c r="A1427" s="13"/>
      <c r="B1427" s="13"/>
      <c r="C1427" s="72"/>
      <c r="D1427" s="72"/>
      <c r="E1427" s="13"/>
      <c r="F1427" s="13"/>
      <c r="G1427" s="13"/>
    </row>
    <row r="1428" spans="1:7">
      <c r="A1428" s="13"/>
      <c r="B1428" s="13"/>
      <c r="C1428" s="72"/>
      <c r="D1428" s="72"/>
      <c r="E1428" s="13"/>
      <c r="F1428" s="13"/>
      <c r="G1428" s="13"/>
    </row>
    <row r="1429" spans="1:7">
      <c r="A1429" s="13"/>
      <c r="B1429" s="13"/>
      <c r="C1429" s="72"/>
      <c r="D1429" s="72"/>
      <c r="E1429" s="13"/>
      <c r="F1429" s="13"/>
      <c r="G1429" s="13"/>
    </row>
    <row r="1430" spans="1:7">
      <c r="A1430" s="13"/>
      <c r="B1430" s="13"/>
      <c r="C1430" s="72"/>
      <c r="D1430" s="72"/>
      <c r="E1430" s="13"/>
      <c r="F1430" s="13"/>
      <c r="G1430" s="13"/>
    </row>
    <row r="1431" spans="1:7">
      <c r="A1431" s="13"/>
      <c r="B1431" s="13"/>
      <c r="C1431" s="72"/>
      <c r="D1431" s="72"/>
      <c r="E1431" s="13"/>
      <c r="F1431" s="13"/>
      <c r="G1431" s="13"/>
    </row>
    <row r="1432" spans="1:7">
      <c r="A1432" s="13"/>
      <c r="B1432" s="13"/>
      <c r="C1432" s="72"/>
      <c r="D1432" s="72"/>
      <c r="E1432" s="13"/>
      <c r="F1432" s="13"/>
      <c r="G1432" s="13"/>
    </row>
    <row r="1433" spans="1:7">
      <c r="A1433" s="13"/>
      <c r="B1433" s="13"/>
      <c r="C1433" s="72"/>
      <c r="D1433" s="72"/>
      <c r="E1433" s="13"/>
      <c r="F1433" s="13"/>
      <c r="G1433" s="13"/>
    </row>
    <row r="1434" spans="1:7">
      <c r="A1434" s="13"/>
      <c r="B1434" s="13"/>
      <c r="C1434" s="72"/>
      <c r="D1434" s="72"/>
      <c r="E1434" s="13"/>
      <c r="F1434" s="13"/>
      <c r="G1434" s="13"/>
    </row>
    <row r="1435" spans="1:7">
      <c r="A1435" s="13"/>
      <c r="B1435" s="13"/>
      <c r="C1435" s="72"/>
      <c r="D1435" s="72"/>
      <c r="E1435" s="13"/>
      <c r="F1435" s="13"/>
      <c r="G1435" s="13"/>
    </row>
    <row r="1436" spans="1:7">
      <c r="A1436" s="13"/>
      <c r="B1436" s="13"/>
      <c r="C1436" s="72"/>
      <c r="D1436" s="72"/>
      <c r="E1436" s="13"/>
      <c r="F1436" s="13"/>
      <c r="G1436" s="13"/>
    </row>
    <row r="1437" spans="1:7">
      <c r="A1437" s="13"/>
      <c r="B1437" s="13"/>
      <c r="C1437" s="72"/>
      <c r="D1437" s="72"/>
      <c r="E1437" s="13"/>
      <c r="F1437" s="13"/>
      <c r="G1437" s="13"/>
    </row>
    <row r="1438" spans="1:7">
      <c r="A1438" s="13"/>
      <c r="B1438" s="13"/>
      <c r="C1438" s="72"/>
      <c r="D1438" s="72"/>
      <c r="E1438" s="13"/>
      <c r="F1438" s="13"/>
      <c r="G1438" s="13"/>
    </row>
    <row r="1439" spans="1:7">
      <c r="A1439" s="13"/>
      <c r="B1439" s="13"/>
      <c r="C1439" s="72"/>
      <c r="D1439" s="72"/>
      <c r="E1439" s="13"/>
      <c r="F1439" s="13"/>
      <c r="G1439" s="13"/>
    </row>
    <row r="1440" spans="1:7">
      <c r="A1440" s="13"/>
      <c r="B1440" s="13"/>
      <c r="C1440" s="72"/>
      <c r="D1440" s="72"/>
      <c r="E1440" s="13"/>
      <c r="F1440" s="13"/>
      <c r="G1440" s="13"/>
    </row>
    <row r="1441" spans="1:7">
      <c r="A1441" s="13"/>
      <c r="B1441" s="13"/>
      <c r="C1441" s="72"/>
      <c r="D1441" s="72"/>
      <c r="E1441" s="13"/>
      <c r="F1441" s="13"/>
      <c r="G1441" s="13"/>
    </row>
    <row r="1442" spans="1:7">
      <c r="A1442" s="13"/>
      <c r="B1442" s="13"/>
      <c r="C1442" s="72"/>
      <c r="D1442" s="72"/>
      <c r="E1442" s="13"/>
      <c r="F1442" s="13"/>
      <c r="G1442" s="13"/>
    </row>
    <row r="1443" spans="1:7">
      <c r="A1443" s="13"/>
      <c r="B1443" s="13"/>
      <c r="C1443" s="72"/>
      <c r="D1443" s="72"/>
      <c r="E1443" s="13"/>
      <c r="F1443" s="13"/>
      <c r="G1443" s="13"/>
    </row>
    <row r="1444" spans="1:7">
      <c r="A1444" s="13"/>
      <c r="B1444" s="13"/>
      <c r="C1444" s="72"/>
      <c r="D1444" s="72"/>
      <c r="E1444" s="13"/>
      <c r="F1444" s="13"/>
      <c r="G1444" s="13"/>
    </row>
    <row r="1445" spans="1:7">
      <c r="A1445" s="13"/>
      <c r="B1445" s="13"/>
      <c r="C1445" s="72"/>
      <c r="D1445" s="72"/>
      <c r="E1445" s="13"/>
      <c r="F1445" s="13"/>
      <c r="G1445" s="13"/>
    </row>
    <row r="1446" spans="1:7">
      <c r="A1446" s="13"/>
      <c r="B1446" s="13"/>
      <c r="C1446" s="72"/>
      <c r="D1446" s="72"/>
      <c r="E1446" s="13"/>
      <c r="F1446" s="13"/>
      <c r="G1446" s="13"/>
    </row>
    <row r="1447" spans="1:7">
      <c r="A1447" s="13"/>
      <c r="B1447" s="13"/>
      <c r="C1447" s="72"/>
      <c r="D1447" s="72"/>
      <c r="E1447" s="13"/>
      <c r="F1447" s="13"/>
      <c r="G1447" s="13"/>
    </row>
    <row r="1448" spans="1:7">
      <c r="A1448" s="13"/>
      <c r="B1448" s="13"/>
      <c r="C1448" s="72"/>
      <c r="D1448" s="72"/>
      <c r="E1448" s="13"/>
      <c r="F1448" s="13"/>
      <c r="G1448" s="13"/>
    </row>
    <row r="1449" spans="1:7">
      <c r="A1449" s="13"/>
      <c r="B1449" s="13"/>
      <c r="C1449" s="72"/>
      <c r="D1449" s="72"/>
      <c r="E1449" s="13"/>
      <c r="F1449" s="13"/>
      <c r="G1449" s="13"/>
    </row>
    <row r="1450" spans="1:7">
      <c r="A1450" s="13"/>
      <c r="B1450" s="13"/>
      <c r="C1450" s="72"/>
      <c r="D1450" s="72"/>
      <c r="E1450" s="13"/>
      <c r="F1450" s="13"/>
      <c r="G1450" s="13"/>
    </row>
    <row r="1451" spans="1:7">
      <c r="A1451" s="13"/>
      <c r="B1451" s="13"/>
      <c r="C1451" s="72"/>
      <c r="D1451" s="72"/>
      <c r="E1451" s="13"/>
      <c r="F1451" s="13"/>
      <c r="G1451" s="13"/>
    </row>
    <row r="1452" spans="1:7">
      <c r="A1452" s="13"/>
      <c r="B1452" s="13"/>
      <c r="C1452" s="72"/>
      <c r="D1452" s="72"/>
      <c r="E1452" s="13"/>
      <c r="F1452" s="13"/>
      <c r="G1452" s="13"/>
    </row>
    <row r="1453" spans="1:7">
      <c r="A1453" s="13"/>
      <c r="B1453" s="13"/>
      <c r="C1453" s="72"/>
      <c r="D1453" s="72"/>
      <c r="E1453" s="13"/>
      <c r="F1453" s="13"/>
      <c r="G1453" s="13"/>
    </row>
    <row r="1454" spans="1:7">
      <c r="A1454" s="13"/>
      <c r="B1454" s="13"/>
      <c r="C1454" s="72"/>
      <c r="D1454" s="72"/>
      <c r="E1454" s="13"/>
      <c r="F1454" s="13"/>
      <c r="G1454" s="13"/>
    </row>
    <row r="1455" spans="1:7">
      <c r="A1455" s="13"/>
      <c r="B1455" s="13"/>
      <c r="C1455" s="72"/>
      <c r="D1455" s="72"/>
      <c r="E1455" s="13"/>
      <c r="F1455" s="13"/>
      <c r="G1455" s="13"/>
    </row>
    <row r="1456" spans="1:7">
      <c r="A1456" s="13"/>
      <c r="B1456" s="13"/>
      <c r="C1456" s="72"/>
      <c r="D1456" s="72"/>
      <c r="E1456" s="13"/>
      <c r="F1456" s="13"/>
      <c r="G1456" s="13"/>
    </row>
    <row r="1457" spans="1:7">
      <c r="A1457" s="13"/>
      <c r="B1457" s="13"/>
      <c r="C1457" s="72"/>
      <c r="D1457" s="72"/>
      <c r="E1457" s="13"/>
      <c r="F1457" s="13"/>
      <c r="G1457" s="13"/>
    </row>
    <row r="1458" spans="1:7">
      <c r="A1458" s="13"/>
      <c r="B1458" s="13"/>
      <c r="C1458" s="72"/>
      <c r="D1458" s="72"/>
      <c r="E1458" s="13"/>
      <c r="F1458" s="13"/>
      <c r="G1458" s="13"/>
    </row>
    <row r="1459" spans="1:7">
      <c r="A1459" s="13"/>
      <c r="B1459" s="13"/>
      <c r="C1459" s="72"/>
      <c r="D1459" s="72"/>
      <c r="E1459" s="13"/>
      <c r="F1459" s="13"/>
      <c r="G1459" s="13"/>
    </row>
    <row r="1460" spans="1:7">
      <c r="A1460" s="13"/>
      <c r="B1460" s="13"/>
      <c r="C1460" s="72"/>
      <c r="D1460" s="72"/>
      <c r="E1460" s="13"/>
      <c r="F1460" s="13"/>
      <c r="G1460" s="13"/>
    </row>
    <row r="1461" spans="1:7">
      <c r="A1461" s="13"/>
      <c r="B1461" s="13"/>
      <c r="C1461" s="72"/>
      <c r="D1461" s="72"/>
      <c r="E1461" s="13"/>
      <c r="F1461" s="13"/>
      <c r="G1461" s="13"/>
    </row>
    <row r="1462" spans="1:7">
      <c r="A1462" s="13"/>
      <c r="B1462" s="13"/>
      <c r="C1462" s="72"/>
      <c r="D1462" s="72"/>
      <c r="E1462" s="13"/>
      <c r="F1462" s="13"/>
      <c r="G1462" s="13"/>
    </row>
    <row r="1463" spans="1:7">
      <c r="A1463" s="13"/>
      <c r="B1463" s="13"/>
      <c r="C1463" s="72"/>
      <c r="D1463" s="72"/>
      <c r="E1463" s="13"/>
      <c r="F1463" s="13"/>
      <c r="G1463" s="13"/>
    </row>
    <row r="1464" spans="1:7">
      <c r="A1464" s="13"/>
      <c r="B1464" s="13"/>
      <c r="C1464" s="72"/>
      <c r="D1464" s="72"/>
      <c r="E1464" s="13"/>
      <c r="F1464" s="13"/>
      <c r="G1464" s="13"/>
    </row>
    <row r="1465" spans="1:7">
      <c r="A1465" s="13"/>
      <c r="B1465" s="13"/>
      <c r="C1465" s="72"/>
      <c r="D1465" s="72"/>
      <c r="E1465" s="13"/>
      <c r="F1465" s="13"/>
      <c r="G1465" s="13"/>
    </row>
    <row r="1466" spans="1:7">
      <c r="A1466" s="13"/>
      <c r="B1466" s="13"/>
      <c r="C1466" s="72"/>
      <c r="D1466" s="72"/>
      <c r="E1466" s="13"/>
      <c r="F1466" s="13"/>
      <c r="G1466" s="13"/>
    </row>
    <row r="1467" spans="1:7">
      <c r="A1467" s="13"/>
      <c r="B1467" s="13"/>
      <c r="C1467" s="72"/>
      <c r="D1467" s="72"/>
      <c r="E1467" s="13"/>
      <c r="F1467" s="13"/>
      <c r="G1467" s="13"/>
    </row>
    <row r="1468" spans="1:7">
      <c r="A1468" s="13"/>
      <c r="B1468" s="13"/>
      <c r="C1468" s="72"/>
      <c r="D1468" s="72"/>
      <c r="E1468" s="13"/>
      <c r="F1468" s="13"/>
      <c r="G1468" s="13"/>
    </row>
    <row r="1469" spans="1:7">
      <c r="A1469" s="13"/>
      <c r="B1469" s="13"/>
      <c r="C1469" s="72"/>
      <c r="D1469" s="72"/>
      <c r="E1469" s="13"/>
      <c r="F1469" s="13"/>
      <c r="G1469" s="13"/>
    </row>
    <row r="1470" spans="1:7">
      <c r="A1470" s="13"/>
      <c r="B1470" s="13"/>
      <c r="C1470" s="72"/>
      <c r="D1470" s="72"/>
      <c r="E1470" s="13"/>
      <c r="F1470" s="13"/>
      <c r="G1470" s="13"/>
    </row>
    <row r="1471" spans="1:7">
      <c r="A1471" s="13"/>
      <c r="B1471" s="13"/>
      <c r="C1471" s="72"/>
      <c r="D1471" s="72"/>
      <c r="E1471" s="13"/>
      <c r="F1471" s="13"/>
      <c r="G1471" s="13"/>
    </row>
    <row r="1472" spans="1:7">
      <c r="A1472" s="13"/>
      <c r="B1472" s="13"/>
      <c r="C1472" s="72"/>
      <c r="D1472" s="72"/>
      <c r="E1472" s="13"/>
      <c r="F1472" s="13"/>
      <c r="G1472" s="13"/>
    </row>
    <row r="1473" spans="1:7">
      <c r="A1473" s="13"/>
      <c r="B1473" s="13"/>
      <c r="C1473" s="72"/>
      <c r="D1473" s="72"/>
      <c r="E1473" s="13"/>
      <c r="F1473" s="13"/>
      <c r="G1473" s="13"/>
    </row>
    <row r="1474" spans="1:7">
      <c r="A1474" s="13"/>
      <c r="B1474" s="13"/>
      <c r="C1474" s="72"/>
      <c r="D1474" s="72"/>
      <c r="E1474" s="13"/>
      <c r="F1474" s="13"/>
      <c r="G1474" s="13"/>
    </row>
    <row r="1475" spans="1:7">
      <c r="A1475" s="13"/>
      <c r="B1475" s="13"/>
      <c r="C1475" s="72"/>
      <c r="D1475" s="72"/>
      <c r="E1475" s="13"/>
      <c r="F1475" s="13"/>
      <c r="G1475" s="13"/>
    </row>
    <row r="1476" spans="1:7">
      <c r="A1476" s="13"/>
      <c r="B1476" s="13"/>
      <c r="C1476" s="72"/>
      <c r="D1476" s="72"/>
      <c r="E1476" s="13"/>
      <c r="F1476" s="13"/>
      <c r="G1476" s="13"/>
    </row>
    <row r="1477" spans="1:7">
      <c r="A1477" s="13"/>
      <c r="B1477" s="13"/>
      <c r="C1477" s="72"/>
      <c r="D1477" s="72"/>
      <c r="E1477" s="13"/>
      <c r="F1477" s="13"/>
      <c r="G1477" s="13"/>
    </row>
    <row r="1478" spans="1:7">
      <c r="A1478" s="13"/>
      <c r="B1478" s="13"/>
      <c r="C1478" s="72"/>
      <c r="D1478" s="72"/>
      <c r="E1478" s="13"/>
      <c r="F1478" s="13"/>
      <c r="G1478" s="13"/>
    </row>
    <row r="1479" spans="1:7">
      <c r="A1479" s="13"/>
      <c r="B1479" s="13"/>
      <c r="C1479" s="72"/>
      <c r="D1479" s="72"/>
      <c r="E1479" s="13"/>
      <c r="F1479" s="13"/>
      <c r="G1479" s="13"/>
    </row>
    <row r="1480" spans="1:7">
      <c r="A1480" s="13"/>
      <c r="B1480" s="13"/>
      <c r="C1480" s="72"/>
      <c r="D1480" s="72"/>
      <c r="E1480" s="13"/>
      <c r="F1480" s="13"/>
      <c r="G1480" s="13"/>
    </row>
    <row r="1481" spans="1:7">
      <c r="A1481" s="13"/>
      <c r="B1481" s="13"/>
      <c r="C1481" s="72"/>
      <c r="D1481" s="72"/>
      <c r="E1481" s="13"/>
      <c r="F1481" s="13"/>
      <c r="G1481" s="13"/>
    </row>
    <row r="1482" spans="1:7">
      <c r="A1482" s="13"/>
      <c r="B1482" s="13"/>
      <c r="C1482" s="72"/>
      <c r="D1482" s="72"/>
      <c r="E1482" s="13"/>
      <c r="F1482" s="13"/>
      <c r="G1482" s="13"/>
    </row>
    <row r="1483" spans="1:7">
      <c r="A1483" s="13"/>
      <c r="B1483" s="13"/>
      <c r="C1483" s="72"/>
      <c r="D1483" s="72"/>
      <c r="E1483" s="13"/>
      <c r="F1483" s="13"/>
      <c r="G1483" s="13"/>
    </row>
    <row r="1484" spans="1:7">
      <c r="A1484" s="13"/>
      <c r="B1484" s="13"/>
      <c r="C1484" s="72"/>
      <c r="D1484" s="72"/>
      <c r="E1484" s="13"/>
      <c r="F1484" s="13"/>
      <c r="G1484" s="13"/>
    </row>
    <row r="1485" spans="1:7">
      <c r="A1485" s="13"/>
      <c r="B1485" s="13"/>
      <c r="C1485" s="72"/>
      <c r="D1485" s="72"/>
      <c r="E1485" s="13"/>
      <c r="F1485" s="13"/>
      <c r="G1485" s="13"/>
    </row>
    <row r="1486" spans="1:7">
      <c r="A1486" s="13"/>
      <c r="B1486" s="13"/>
      <c r="C1486" s="72"/>
      <c r="D1486" s="72"/>
      <c r="E1486" s="13"/>
      <c r="F1486" s="13"/>
      <c r="G1486" s="13"/>
    </row>
    <row r="1487" spans="1:7">
      <c r="A1487" s="13"/>
      <c r="B1487" s="13"/>
      <c r="C1487" s="72"/>
      <c r="D1487" s="72"/>
      <c r="E1487" s="13"/>
      <c r="F1487" s="13"/>
      <c r="G1487" s="13"/>
    </row>
    <row r="1488" spans="1:7">
      <c r="A1488" s="13"/>
      <c r="B1488" s="13"/>
      <c r="C1488" s="72"/>
      <c r="D1488" s="72"/>
      <c r="E1488" s="13"/>
      <c r="F1488" s="13"/>
      <c r="G1488" s="13"/>
    </row>
    <row r="1489" spans="1:7">
      <c r="A1489" s="13"/>
      <c r="B1489" s="13"/>
      <c r="C1489" s="72"/>
      <c r="D1489" s="72"/>
      <c r="E1489" s="13"/>
      <c r="F1489" s="13"/>
      <c r="G1489" s="13"/>
    </row>
    <row r="1490" spans="1:7">
      <c r="A1490" s="13"/>
      <c r="B1490" s="13"/>
      <c r="C1490" s="72"/>
      <c r="D1490" s="72"/>
      <c r="E1490" s="13"/>
      <c r="F1490" s="13"/>
      <c r="G1490" s="13"/>
    </row>
    <row r="1491" spans="1:7">
      <c r="A1491" s="13"/>
      <c r="B1491" s="13"/>
      <c r="C1491" s="72"/>
      <c r="D1491" s="72"/>
      <c r="E1491" s="13"/>
      <c r="F1491" s="13"/>
      <c r="G1491" s="13"/>
    </row>
    <row r="1492" spans="1:7">
      <c r="A1492" s="13"/>
      <c r="B1492" s="13"/>
      <c r="C1492" s="72"/>
      <c r="D1492" s="72"/>
      <c r="E1492" s="13"/>
      <c r="F1492" s="13"/>
      <c r="G1492" s="13"/>
    </row>
    <row r="1493" spans="1:7">
      <c r="A1493" s="13"/>
      <c r="B1493" s="13"/>
      <c r="C1493" s="72"/>
      <c r="D1493" s="72"/>
      <c r="E1493" s="13"/>
      <c r="F1493" s="13"/>
      <c r="G1493" s="13"/>
    </row>
    <row r="1494" spans="1:7">
      <c r="A1494" s="13"/>
      <c r="B1494" s="13"/>
      <c r="C1494" s="72"/>
      <c r="D1494" s="72"/>
      <c r="E1494" s="13"/>
      <c r="F1494" s="13"/>
      <c r="G1494" s="13"/>
    </row>
    <row r="1495" spans="1:7">
      <c r="A1495" s="13"/>
      <c r="B1495" s="13"/>
      <c r="C1495" s="72"/>
      <c r="D1495" s="72"/>
      <c r="E1495" s="13"/>
      <c r="F1495" s="13"/>
      <c r="G1495" s="13"/>
    </row>
    <row r="1496" spans="1:7">
      <c r="A1496" s="13"/>
      <c r="B1496" s="13"/>
      <c r="C1496" s="72"/>
      <c r="D1496" s="72"/>
      <c r="E1496" s="13"/>
      <c r="F1496" s="13"/>
      <c r="G1496" s="13"/>
    </row>
    <row r="1497" spans="1:7">
      <c r="A1497" s="13"/>
      <c r="B1497" s="13"/>
      <c r="C1497" s="72"/>
      <c r="D1497" s="72"/>
      <c r="E1497" s="13"/>
      <c r="F1497" s="13"/>
      <c r="G1497" s="13"/>
    </row>
    <row r="1498" spans="1:7">
      <c r="A1498" s="13"/>
      <c r="B1498" s="13"/>
      <c r="C1498" s="72"/>
      <c r="D1498" s="72"/>
      <c r="E1498" s="13"/>
      <c r="F1498" s="13"/>
      <c r="G1498" s="13"/>
    </row>
    <row r="1499" spans="1:7">
      <c r="A1499" s="13"/>
      <c r="B1499" s="13"/>
      <c r="C1499" s="72"/>
      <c r="D1499" s="72"/>
      <c r="E1499" s="13"/>
      <c r="F1499" s="13"/>
      <c r="G1499" s="13"/>
    </row>
    <row r="1500" spans="1:7">
      <c r="A1500" s="13"/>
      <c r="B1500" s="13"/>
      <c r="C1500" s="72"/>
      <c r="D1500" s="72"/>
      <c r="E1500" s="13"/>
      <c r="F1500" s="13"/>
      <c r="G1500" s="13"/>
    </row>
  </sheetData>
  <sheetProtection password="F36B" sheet="1" objects="1" scenarios="1"/>
  <sortState ref="A2:H1500">
    <sortCondition ref="A2"/>
  </sortState>
  <customSheetViews>
    <customSheetView guid="{D1DD5A9F-A8F3-4E06-B04F-F4C33AC44B2D}" fitToPage="1" hiddenColumns="1" state="hidden" showRuler="0">
      <pane ySplit="1" topLeftCell="A2" activePane="bottomLeft" state="frozen"/>
      <selection pane="bottomLeft" activeCell="I22" sqref="I22"/>
      <pageMargins left="0.78740157499999996" right="0.78740157499999996" top="0.984251969" bottom="0.984251969" header="0.4921259845" footer="0.4921259845"/>
      <pageSetup paperSize="9" scale="90" fitToHeight="3" orientation="portrait" horizontalDpi="300" verticalDpi="300" r:id="rId1"/>
      <headerFooter alignWithMargins="0">
        <oddHeader>&amp;CCHC &amp;A</oddHeader>
        <oddFooter>&amp;RUpdated &amp;D</oddFooter>
      </headerFooter>
    </customSheetView>
    <customSheetView guid="{E8F20001-D122-4CF9-A9CB-579B33DA105D}" fitToPage="1" hiddenColumns="1" state="hidden" showRuler="0">
      <pane ySplit="1" topLeftCell="A2" activePane="bottomLeft" state="frozen"/>
      <selection pane="bottomLeft" activeCell="I22" sqref="I22"/>
      <pageMargins left="0.78740157499999996" right="0.78740157499999996" top="0.984251969" bottom="0.984251969" header="0.4921259845" footer="0.4921259845"/>
      <pageSetup paperSize="9" scale="90" fitToHeight="3" orientation="portrait" horizontalDpi="300" verticalDpi="300" r:id="rId2"/>
      <headerFooter alignWithMargins="0">
        <oddHeader>&amp;CCHC &amp;A</oddHeader>
        <oddFooter>&amp;RUpdated &amp;D</oddFooter>
      </headerFooter>
    </customSheetView>
  </customSheetViews>
  <phoneticPr fontId="19" type="noConversion"/>
  <conditionalFormatting sqref="C37:D50 C52:D1500 C2:D34">
    <cfRule type="expression" dxfId="11293" priority="11293" stopIfTrue="1">
      <formula>LEN(C2)&gt;10</formula>
    </cfRule>
  </conditionalFormatting>
  <conditionalFormatting sqref="C2:D31">
    <cfRule type="expression" dxfId="11292" priority="11292" stopIfTrue="1">
      <formula>LEN(C2)&gt;10</formula>
    </cfRule>
  </conditionalFormatting>
  <conditionalFormatting sqref="C5:D31">
    <cfRule type="expression" dxfId="11291" priority="11291" stopIfTrue="1">
      <formula>LEN(C5)&gt;10</formula>
    </cfRule>
  </conditionalFormatting>
  <conditionalFormatting sqref="C5:D25">
    <cfRule type="expression" dxfId="11290" priority="11290" stopIfTrue="1">
      <formula>LEN(C5)&gt;10</formula>
    </cfRule>
  </conditionalFormatting>
  <conditionalFormatting sqref="C23:D24">
    <cfRule type="expression" dxfId="11289" priority="11289" stopIfTrue="1">
      <formula>LEN(C23)&gt;10</formula>
    </cfRule>
  </conditionalFormatting>
  <conditionalFormatting sqref="C23:D24">
    <cfRule type="expression" dxfId="11288" priority="11288" stopIfTrue="1">
      <formula>LEN(C23)&gt;10</formula>
    </cfRule>
  </conditionalFormatting>
  <conditionalFormatting sqref="C23:D24">
    <cfRule type="expression" dxfId="11287" priority="11287" stopIfTrue="1">
      <formula>LEN(C23)&gt;10</formula>
    </cfRule>
  </conditionalFormatting>
  <conditionalFormatting sqref="C26:D26">
    <cfRule type="expression" dxfId="11286" priority="11286" stopIfTrue="1">
      <formula>LEN(C26)&gt;10</formula>
    </cfRule>
  </conditionalFormatting>
  <conditionalFormatting sqref="C27:D27">
    <cfRule type="expression" dxfId="11285" priority="11285" stopIfTrue="1">
      <formula>LEN(C27)&gt;10</formula>
    </cfRule>
  </conditionalFormatting>
  <conditionalFormatting sqref="C28:D28">
    <cfRule type="expression" dxfId="11284" priority="11284" stopIfTrue="1">
      <formula>LEN(C28)&gt;10</formula>
    </cfRule>
  </conditionalFormatting>
  <conditionalFormatting sqref="C29:D29">
    <cfRule type="expression" dxfId="11283" priority="11283" stopIfTrue="1">
      <formula>LEN(C29)&gt;10</formula>
    </cfRule>
  </conditionalFormatting>
  <conditionalFormatting sqref="C30:D30">
    <cfRule type="expression" dxfId="11282" priority="11282" stopIfTrue="1">
      <formula>LEN(C30)&gt;10</formula>
    </cfRule>
  </conditionalFormatting>
  <conditionalFormatting sqref="C31:D31">
    <cfRule type="expression" dxfId="11281" priority="11281" stopIfTrue="1">
      <formula>LEN(C31)&gt;10</formula>
    </cfRule>
  </conditionalFormatting>
  <conditionalFormatting sqref="C2:D30">
    <cfRule type="expression" dxfId="11280" priority="11280" stopIfTrue="1">
      <formula>LEN(C2)&gt;10</formula>
    </cfRule>
  </conditionalFormatting>
  <conditionalFormatting sqref="C5:D30">
    <cfRule type="expression" dxfId="11279" priority="11279" stopIfTrue="1">
      <formula>LEN(C5)&gt;10</formula>
    </cfRule>
  </conditionalFormatting>
  <conditionalFormatting sqref="C5:D25">
    <cfRule type="expression" dxfId="11278" priority="11278" stopIfTrue="1">
      <formula>LEN(C5)&gt;10</formula>
    </cfRule>
  </conditionalFormatting>
  <conditionalFormatting sqref="C25:D25">
    <cfRule type="expression" dxfId="11277" priority="11277" stopIfTrue="1">
      <formula>LEN(C25)&gt;10</formula>
    </cfRule>
  </conditionalFormatting>
  <conditionalFormatting sqref="C25:D25">
    <cfRule type="expression" dxfId="11276" priority="11276" stopIfTrue="1">
      <formula>LEN(C25)&gt;10</formula>
    </cfRule>
  </conditionalFormatting>
  <conditionalFormatting sqref="C25:D25">
    <cfRule type="expression" dxfId="11275" priority="11275" stopIfTrue="1">
      <formula>LEN(C25)&gt;10</formula>
    </cfRule>
  </conditionalFormatting>
  <conditionalFormatting sqref="C16:D16">
    <cfRule type="expression" dxfId="11274" priority="11274" stopIfTrue="1">
      <formula>LEN(C16)&gt;10</formula>
    </cfRule>
  </conditionalFormatting>
  <conditionalFormatting sqref="C16:D16">
    <cfRule type="expression" dxfId="11273" priority="11273" stopIfTrue="1">
      <formula>LEN(C16)&gt;10</formula>
    </cfRule>
  </conditionalFormatting>
  <conditionalFormatting sqref="C16:D16">
    <cfRule type="expression" dxfId="11272" priority="11272" stopIfTrue="1">
      <formula>LEN(C16)&gt;10</formula>
    </cfRule>
  </conditionalFormatting>
  <conditionalFormatting sqref="C26:D26">
    <cfRule type="expression" dxfId="11271" priority="11271" stopIfTrue="1">
      <formula>LEN(C26)&gt;10</formula>
    </cfRule>
  </conditionalFormatting>
  <conditionalFormatting sqref="C26:D26">
    <cfRule type="expression" dxfId="11270" priority="11270" stopIfTrue="1">
      <formula>LEN(C26)&gt;10</formula>
    </cfRule>
  </conditionalFormatting>
  <conditionalFormatting sqref="C26:D26">
    <cfRule type="expression" dxfId="11269" priority="11269" stopIfTrue="1">
      <formula>LEN(C26)&gt;10</formula>
    </cfRule>
  </conditionalFormatting>
  <conditionalFormatting sqref="C26:D26">
    <cfRule type="expression" dxfId="11268" priority="11268" stopIfTrue="1">
      <formula>LEN(C26)&gt;10</formula>
    </cfRule>
  </conditionalFormatting>
  <conditionalFormatting sqref="C27:D27">
    <cfRule type="expression" dxfId="11267" priority="11267" stopIfTrue="1">
      <formula>LEN(C27)&gt;10</formula>
    </cfRule>
  </conditionalFormatting>
  <conditionalFormatting sqref="C27:D27">
    <cfRule type="expression" dxfId="11266" priority="11266" stopIfTrue="1">
      <formula>LEN(C27)&gt;10</formula>
    </cfRule>
  </conditionalFormatting>
  <conditionalFormatting sqref="C27:D27">
    <cfRule type="expression" dxfId="11265" priority="11265" stopIfTrue="1">
      <formula>LEN(C27)&gt;10</formula>
    </cfRule>
  </conditionalFormatting>
  <conditionalFormatting sqref="C27:D27">
    <cfRule type="expression" dxfId="11264" priority="11264" stopIfTrue="1">
      <formula>LEN(C27)&gt;10</formula>
    </cfRule>
  </conditionalFormatting>
  <conditionalFormatting sqref="C28:D28">
    <cfRule type="expression" dxfId="11263" priority="11263" stopIfTrue="1">
      <formula>LEN(C28)&gt;10</formula>
    </cfRule>
  </conditionalFormatting>
  <conditionalFormatting sqref="C28:D28">
    <cfRule type="expression" dxfId="11262" priority="11262" stopIfTrue="1">
      <formula>LEN(C28)&gt;10</formula>
    </cfRule>
  </conditionalFormatting>
  <conditionalFormatting sqref="C28:D28">
    <cfRule type="expression" dxfId="11261" priority="11261" stopIfTrue="1">
      <formula>LEN(C28)&gt;10</formula>
    </cfRule>
  </conditionalFormatting>
  <conditionalFormatting sqref="C28:D28">
    <cfRule type="expression" dxfId="11260" priority="11260" stopIfTrue="1">
      <formula>LEN(C28)&gt;10</formula>
    </cfRule>
  </conditionalFormatting>
  <conditionalFormatting sqref="C29:D29">
    <cfRule type="expression" dxfId="11259" priority="11259" stopIfTrue="1">
      <formula>LEN(C29)&gt;10</formula>
    </cfRule>
  </conditionalFormatting>
  <conditionalFormatting sqref="C30:D30">
    <cfRule type="expression" dxfId="11258" priority="11258" stopIfTrue="1">
      <formula>LEN(C30)&gt;10</formula>
    </cfRule>
  </conditionalFormatting>
  <conditionalFormatting sqref="C30:D30">
    <cfRule type="expression" dxfId="11257" priority="11257" stopIfTrue="1">
      <formula>LEN(C30)&gt;10</formula>
    </cfRule>
  </conditionalFormatting>
  <conditionalFormatting sqref="C30:D30">
    <cfRule type="expression" dxfId="11256" priority="11256" stopIfTrue="1">
      <formula>LEN(C30)&gt;10</formula>
    </cfRule>
  </conditionalFormatting>
  <conditionalFormatting sqref="C30:D30">
    <cfRule type="expression" dxfId="11255" priority="11255" stopIfTrue="1">
      <formula>LEN(C30)&gt;10</formula>
    </cfRule>
  </conditionalFormatting>
  <conditionalFormatting sqref="C12:D12">
    <cfRule type="expression" dxfId="11254" priority="11254" stopIfTrue="1">
      <formula>LEN(C12)&gt;10</formula>
    </cfRule>
  </conditionalFormatting>
  <conditionalFormatting sqref="C12:D12">
    <cfRule type="expression" dxfId="11253" priority="11253" stopIfTrue="1">
      <formula>LEN(C12)&gt;10</formula>
    </cfRule>
  </conditionalFormatting>
  <conditionalFormatting sqref="C12:D12">
    <cfRule type="expression" dxfId="11252" priority="11252" stopIfTrue="1">
      <formula>LEN(C12)&gt;10</formula>
    </cfRule>
  </conditionalFormatting>
  <conditionalFormatting sqref="C12:D12">
    <cfRule type="expression" dxfId="11251" priority="11251" stopIfTrue="1">
      <formula>LEN(C12)&gt;10</formula>
    </cfRule>
  </conditionalFormatting>
  <conditionalFormatting sqref="C12:D12">
    <cfRule type="expression" dxfId="11250" priority="11250" stopIfTrue="1">
      <formula>LEN(C12)&gt;10</formula>
    </cfRule>
  </conditionalFormatting>
  <conditionalFormatting sqref="C12:D12">
    <cfRule type="expression" dxfId="11249" priority="11249" stopIfTrue="1">
      <formula>LEN(C12)&gt;10</formula>
    </cfRule>
  </conditionalFormatting>
  <conditionalFormatting sqref="C20:D20">
    <cfRule type="expression" dxfId="11248" priority="11248" stopIfTrue="1">
      <formula>LEN(C20)&gt;10</formula>
    </cfRule>
  </conditionalFormatting>
  <conditionalFormatting sqref="C20:D20">
    <cfRule type="expression" dxfId="11247" priority="11247" stopIfTrue="1">
      <formula>LEN(C20)&gt;10</formula>
    </cfRule>
  </conditionalFormatting>
  <conditionalFormatting sqref="C20:D20">
    <cfRule type="expression" dxfId="11246" priority="11246" stopIfTrue="1">
      <formula>LEN(C20)&gt;10</formula>
    </cfRule>
  </conditionalFormatting>
  <conditionalFormatting sqref="C20:D20">
    <cfRule type="expression" dxfId="11245" priority="11245" stopIfTrue="1">
      <formula>LEN(C20)&gt;10</formula>
    </cfRule>
  </conditionalFormatting>
  <conditionalFormatting sqref="C20:D20">
    <cfRule type="expression" dxfId="11244" priority="11244" stopIfTrue="1">
      <formula>LEN(C20)&gt;10</formula>
    </cfRule>
  </conditionalFormatting>
  <conditionalFormatting sqref="C20:D20">
    <cfRule type="expression" dxfId="11243" priority="11243" stopIfTrue="1">
      <formula>LEN(C20)&gt;10</formula>
    </cfRule>
  </conditionalFormatting>
  <conditionalFormatting sqref="C21:D21">
    <cfRule type="expression" dxfId="11242" priority="11242" stopIfTrue="1">
      <formula>LEN(C21)&gt;10</formula>
    </cfRule>
  </conditionalFormatting>
  <conditionalFormatting sqref="C21:D21">
    <cfRule type="expression" dxfId="11241" priority="11241" stopIfTrue="1">
      <formula>LEN(C21)&gt;10</formula>
    </cfRule>
  </conditionalFormatting>
  <conditionalFormatting sqref="C21:D21">
    <cfRule type="expression" dxfId="11240" priority="11240" stopIfTrue="1">
      <formula>LEN(C21)&gt;10</formula>
    </cfRule>
  </conditionalFormatting>
  <conditionalFormatting sqref="C21:D21">
    <cfRule type="expression" dxfId="11239" priority="11239" stopIfTrue="1">
      <formula>LEN(C21)&gt;10</formula>
    </cfRule>
  </conditionalFormatting>
  <conditionalFormatting sqref="C21:D21">
    <cfRule type="expression" dxfId="11238" priority="11238" stopIfTrue="1">
      <formula>LEN(C21)&gt;10</formula>
    </cfRule>
  </conditionalFormatting>
  <conditionalFormatting sqref="C21:D21">
    <cfRule type="expression" dxfId="11237" priority="11237" stopIfTrue="1">
      <formula>LEN(C21)&gt;10</formula>
    </cfRule>
  </conditionalFormatting>
  <conditionalFormatting sqref="C32:D32">
    <cfRule type="expression" dxfId="11236" priority="11236" stopIfTrue="1">
      <formula>LEN(C32)&gt;10</formula>
    </cfRule>
  </conditionalFormatting>
  <conditionalFormatting sqref="C32:D32">
    <cfRule type="expression" dxfId="11235" priority="11235" stopIfTrue="1">
      <formula>LEN(C32)&gt;10</formula>
    </cfRule>
  </conditionalFormatting>
  <conditionalFormatting sqref="C32:D32">
    <cfRule type="expression" dxfId="11234" priority="11234" stopIfTrue="1">
      <formula>LEN(C32)&gt;10</formula>
    </cfRule>
  </conditionalFormatting>
  <conditionalFormatting sqref="C33:D33">
    <cfRule type="expression" dxfId="11233" priority="11233" stopIfTrue="1">
      <formula>LEN(C33)&gt;10</formula>
    </cfRule>
  </conditionalFormatting>
  <conditionalFormatting sqref="C33:D33">
    <cfRule type="expression" dxfId="11232" priority="11232" stopIfTrue="1">
      <formula>LEN(C33)&gt;10</formula>
    </cfRule>
  </conditionalFormatting>
  <conditionalFormatting sqref="C33:D33">
    <cfRule type="expression" dxfId="11231" priority="11231" stopIfTrue="1">
      <formula>LEN(C33)&gt;10</formula>
    </cfRule>
  </conditionalFormatting>
  <conditionalFormatting sqref="C33:D33">
    <cfRule type="expression" dxfId="11230" priority="11230" stopIfTrue="1">
      <formula>LEN(C33)&gt;10</formula>
    </cfRule>
  </conditionalFormatting>
  <conditionalFormatting sqref="C33:D33">
    <cfRule type="expression" dxfId="11229" priority="11229" stopIfTrue="1">
      <formula>LEN(C33)&gt;10</formula>
    </cfRule>
  </conditionalFormatting>
  <conditionalFormatting sqref="C33:D33">
    <cfRule type="expression" dxfId="11228" priority="11228" stopIfTrue="1">
      <formula>LEN(C33)&gt;10</formula>
    </cfRule>
  </conditionalFormatting>
  <conditionalFormatting sqref="C34:D34">
    <cfRule type="expression" dxfId="11227" priority="11227" stopIfTrue="1">
      <formula>LEN(C34)&gt;10</formula>
    </cfRule>
  </conditionalFormatting>
  <conditionalFormatting sqref="C34:D34">
    <cfRule type="expression" dxfId="11226" priority="11226" stopIfTrue="1">
      <formula>LEN(C34)&gt;10</formula>
    </cfRule>
  </conditionalFormatting>
  <conditionalFormatting sqref="C34:D34">
    <cfRule type="expression" dxfId="11225" priority="11225" stopIfTrue="1">
      <formula>LEN(C34)&gt;10</formula>
    </cfRule>
  </conditionalFormatting>
  <conditionalFormatting sqref="C34:D34">
    <cfRule type="expression" dxfId="11224" priority="11224" stopIfTrue="1">
      <formula>LEN(C34)&gt;10</formula>
    </cfRule>
  </conditionalFormatting>
  <conditionalFormatting sqref="C34:D34">
    <cfRule type="expression" dxfId="11223" priority="11223" stopIfTrue="1">
      <formula>LEN(C34)&gt;10</formula>
    </cfRule>
  </conditionalFormatting>
  <conditionalFormatting sqref="C34:D34">
    <cfRule type="expression" dxfId="11222" priority="11222" stopIfTrue="1">
      <formula>LEN(C34)&gt;10</formula>
    </cfRule>
  </conditionalFormatting>
  <conditionalFormatting sqref="C36:D36">
    <cfRule type="expression" dxfId="11221" priority="11221" stopIfTrue="1">
      <formula>LEN(C36)&gt;10</formula>
    </cfRule>
  </conditionalFormatting>
  <conditionalFormatting sqref="C36:D36">
    <cfRule type="expression" dxfId="11220" priority="11220" stopIfTrue="1">
      <formula>LEN(C36)&gt;10</formula>
    </cfRule>
  </conditionalFormatting>
  <conditionalFormatting sqref="C36:D36">
    <cfRule type="expression" dxfId="11219" priority="11219" stopIfTrue="1">
      <formula>LEN(C36)&gt;10</formula>
    </cfRule>
  </conditionalFormatting>
  <conditionalFormatting sqref="C36:D36">
    <cfRule type="expression" dxfId="11218" priority="11218" stopIfTrue="1">
      <formula>LEN(C36)&gt;10</formula>
    </cfRule>
  </conditionalFormatting>
  <conditionalFormatting sqref="C36:D36">
    <cfRule type="expression" dxfId="11217" priority="11217" stopIfTrue="1">
      <formula>LEN(C36)&gt;10</formula>
    </cfRule>
  </conditionalFormatting>
  <conditionalFormatting sqref="C36:D36">
    <cfRule type="expression" dxfId="11216" priority="11216" stopIfTrue="1">
      <formula>LEN(C36)&gt;10</formula>
    </cfRule>
  </conditionalFormatting>
  <conditionalFormatting sqref="C36:D36">
    <cfRule type="expression" dxfId="11215" priority="11215" stopIfTrue="1">
      <formula>LEN(C36)&gt;10</formula>
    </cfRule>
  </conditionalFormatting>
  <conditionalFormatting sqref="C36:D36">
    <cfRule type="expression" dxfId="11214" priority="11214" stopIfTrue="1">
      <formula>LEN(C36)&gt;10</formula>
    </cfRule>
  </conditionalFormatting>
  <conditionalFormatting sqref="C36:D36">
    <cfRule type="expression" dxfId="11213" priority="11213" stopIfTrue="1">
      <formula>LEN(C36)&gt;10</formula>
    </cfRule>
  </conditionalFormatting>
  <conditionalFormatting sqref="C36:D36">
    <cfRule type="expression" dxfId="11212" priority="11212" stopIfTrue="1">
      <formula>LEN(C36)&gt;10</formula>
    </cfRule>
  </conditionalFormatting>
  <conditionalFormatting sqref="C37:D37">
    <cfRule type="expression" dxfId="11211" priority="11211" stopIfTrue="1">
      <formula>LEN(C37)&gt;10</formula>
    </cfRule>
  </conditionalFormatting>
  <conditionalFormatting sqref="C37:D37">
    <cfRule type="expression" dxfId="11210" priority="11210" stopIfTrue="1">
      <formula>LEN(C37)&gt;10</formula>
    </cfRule>
  </conditionalFormatting>
  <conditionalFormatting sqref="C37:D37">
    <cfRule type="expression" dxfId="11209" priority="11209" stopIfTrue="1">
      <formula>LEN(C37)&gt;10</formula>
    </cfRule>
  </conditionalFormatting>
  <conditionalFormatting sqref="C37:D37">
    <cfRule type="expression" dxfId="11208" priority="11208" stopIfTrue="1">
      <formula>LEN(C37)&gt;10</formula>
    </cfRule>
  </conditionalFormatting>
  <conditionalFormatting sqref="C37:D37">
    <cfRule type="expression" dxfId="11207" priority="11207" stopIfTrue="1">
      <formula>LEN(C37)&gt;10</formula>
    </cfRule>
  </conditionalFormatting>
  <conditionalFormatting sqref="C37:D37">
    <cfRule type="expression" dxfId="11206" priority="11206" stopIfTrue="1">
      <formula>LEN(C37)&gt;10</formula>
    </cfRule>
  </conditionalFormatting>
  <conditionalFormatting sqref="C37:D38 C2:D34">
    <cfRule type="expression" dxfId="11205" priority="11205" stopIfTrue="1">
      <formula>LEN(C2)&gt;10</formula>
    </cfRule>
  </conditionalFormatting>
  <conditionalFormatting sqref="C2:D31">
    <cfRule type="expression" dxfId="11204" priority="11204" stopIfTrue="1">
      <formula>LEN(C2)&gt;10</formula>
    </cfRule>
  </conditionalFormatting>
  <conditionalFormatting sqref="C5:D31">
    <cfRule type="expression" dxfId="11203" priority="11203" stopIfTrue="1">
      <formula>LEN(C5)&gt;10</formula>
    </cfRule>
  </conditionalFormatting>
  <conditionalFormatting sqref="C5:D25">
    <cfRule type="expression" dxfId="11202" priority="11202" stopIfTrue="1">
      <formula>LEN(C5)&gt;10</formula>
    </cfRule>
  </conditionalFormatting>
  <conditionalFormatting sqref="C23:D24">
    <cfRule type="expression" dxfId="11201" priority="11201" stopIfTrue="1">
      <formula>LEN(C23)&gt;10</formula>
    </cfRule>
  </conditionalFormatting>
  <conditionalFormatting sqref="C23:D24">
    <cfRule type="expression" dxfId="11200" priority="11200" stopIfTrue="1">
      <formula>LEN(C23)&gt;10</formula>
    </cfRule>
  </conditionalFormatting>
  <conditionalFormatting sqref="C23:D24">
    <cfRule type="expression" dxfId="11199" priority="11199" stopIfTrue="1">
      <formula>LEN(C23)&gt;10</formula>
    </cfRule>
  </conditionalFormatting>
  <conditionalFormatting sqref="C26:D26">
    <cfRule type="expression" dxfId="11198" priority="11198" stopIfTrue="1">
      <formula>LEN(C26)&gt;10</formula>
    </cfRule>
  </conditionalFormatting>
  <conditionalFormatting sqref="C27:D27">
    <cfRule type="expression" dxfId="11197" priority="11197" stopIfTrue="1">
      <formula>LEN(C27)&gt;10</formula>
    </cfRule>
  </conditionalFormatting>
  <conditionalFormatting sqref="C28:D28">
    <cfRule type="expression" dxfId="11196" priority="11196" stopIfTrue="1">
      <formula>LEN(C28)&gt;10</formula>
    </cfRule>
  </conditionalFormatting>
  <conditionalFormatting sqref="C29:D29">
    <cfRule type="expression" dxfId="11195" priority="11195" stopIfTrue="1">
      <formula>LEN(C29)&gt;10</formula>
    </cfRule>
  </conditionalFormatting>
  <conditionalFormatting sqref="C30:D30">
    <cfRule type="expression" dxfId="11194" priority="11194" stopIfTrue="1">
      <formula>LEN(C30)&gt;10</formula>
    </cfRule>
  </conditionalFormatting>
  <conditionalFormatting sqref="C31:D31">
    <cfRule type="expression" dxfId="11193" priority="11193" stopIfTrue="1">
      <formula>LEN(C31)&gt;10</formula>
    </cfRule>
  </conditionalFormatting>
  <conditionalFormatting sqref="C2:D30">
    <cfRule type="expression" dxfId="11192" priority="11192" stopIfTrue="1">
      <formula>LEN(C2)&gt;10</formula>
    </cfRule>
  </conditionalFormatting>
  <conditionalFormatting sqref="C5:D30">
    <cfRule type="expression" dxfId="11191" priority="11191" stopIfTrue="1">
      <formula>LEN(C5)&gt;10</formula>
    </cfRule>
  </conditionalFormatting>
  <conditionalFormatting sqref="C5:D25">
    <cfRule type="expression" dxfId="11190" priority="11190" stopIfTrue="1">
      <formula>LEN(C5)&gt;10</formula>
    </cfRule>
  </conditionalFormatting>
  <conditionalFormatting sqref="C25:D25">
    <cfRule type="expression" dxfId="11189" priority="11189" stopIfTrue="1">
      <formula>LEN(C25)&gt;10</formula>
    </cfRule>
  </conditionalFormatting>
  <conditionalFormatting sqref="C25:D25">
    <cfRule type="expression" dxfId="11188" priority="11188" stopIfTrue="1">
      <formula>LEN(C25)&gt;10</formula>
    </cfRule>
  </conditionalFormatting>
  <conditionalFormatting sqref="C25:D25">
    <cfRule type="expression" dxfId="11187" priority="11187" stopIfTrue="1">
      <formula>LEN(C25)&gt;10</formula>
    </cfRule>
  </conditionalFormatting>
  <conditionalFormatting sqref="C16:D16">
    <cfRule type="expression" dxfId="11186" priority="11186" stopIfTrue="1">
      <formula>LEN(C16)&gt;10</formula>
    </cfRule>
  </conditionalFormatting>
  <conditionalFormatting sqref="C16:D16">
    <cfRule type="expression" dxfId="11185" priority="11185" stopIfTrue="1">
      <formula>LEN(C16)&gt;10</formula>
    </cfRule>
  </conditionalFormatting>
  <conditionalFormatting sqref="C16:D16">
    <cfRule type="expression" dxfId="11184" priority="11184" stopIfTrue="1">
      <formula>LEN(C16)&gt;10</formula>
    </cfRule>
  </conditionalFormatting>
  <conditionalFormatting sqref="C26:D26">
    <cfRule type="expression" dxfId="11183" priority="11183" stopIfTrue="1">
      <formula>LEN(C26)&gt;10</formula>
    </cfRule>
  </conditionalFormatting>
  <conditionalFormatting sqref="C26:D26">
    <cfRule type="expression" dxfId="11182" priority="11182" stopIfTrue="1">
      <formula>LEN(C26)&gt;10</formula>
    </cfRule>
  </conditionalFormatting>
  <conditionalFormatting sqref="C26:D26">
    <cfRule type="expression" dxfId="11181" priority="11181" stopIfTrue="1">
      <formula>LEN(C26)&gt;10</formula>
    </cfRule>
  </conditionalFormatting>
  <conditionalFormatting sqref="C26:D26">
    <cfRule type="expression" dxfId="11180" priority="11180" stopIfTrue="1">
      <formula>LEN(C26)&gt;10</formula>
    </cfRule>
  </conditionalFormatting>
  <conditionalFormatting sqref="C27:D27">
    <cfRule type="expression" dxfId="11179" priority="11179" stopIfTrue="1">
      <formula>LEN(C27)&gt;10</formula>
    </cfRule>
  </conditionalFormatting>
  <conditionalFormatting sqref="C27:D27">
    <cfRule type="expression" dxfId="11178" priority="11178" stopIfTrue="1">
      <formula>LEN(C27)&gt;10</formula>
    </cfRule>
  </conditionalFormatting>
  <conditionalFormatting sqref="C27:D27">
    <cfRule type="expression" dxfId="11177" priority="11177" stopIfTrue="1">
      <formula>LEN(C27)&gt;10</formula>
    </cfRule>
  </conditionalFormatting>
  <conditionalFormatting sqref="C27:D27">
    <cfRule type="expression" dxfId="11176" priority="11176" stopIfTrue="1">
      <formula>LEN(C27)&gt;10</formula>
    </cfRule>
  </conditionalFormatting>
  <conditionalFormatting sqref="C28:D28">
    <cfRule type="expression" dxfId="11175" priority="11175" stopIfTrue="1">
      <formula>LEN(C28)&gt;10</formula>
    </cfRule>
  </conditionalFormatting>
  <conditionalFormatting sqref="C28:D28">
    <cfRule type="expression" dxfId="11174" priority="11174" stopIfTrue="1">
      <formula>LEN(C28)&gt;10</formula>
    </cfRule>
  </conditionalFormatting>
  <conditionalFormatting sqref="C28:D28">
    <cfRule type="expression" dxfId="11173" priority="11173" stopIfTrue="1">
      <formula>LEN(C28)&gt;10</formula>
    </cfRule>
  </conditionalFormatting>
  <conditionalFormatting sqref="C28:D28">
    <cfRule type="expression" dxfId="11172" priority="11172" stopIfTrue="1">
      <formula>LEN(C28)&gt;10</formula>
    </cfRule>
  </conditionalFormatting>
  <conditionalFormatting sqref="C29:D29">
    <cfRule type="expression" dxfId="11171" priority="11171" stopIfTrue="1">
      <formula>LEN(C29)&gt;10</formula>
    </cfRule>
  </conditionalFormatting>
  <conditionalFormatting sqref="C30:D30">
    <cfRule type="expression" dxfId="11170" priority="11170" stopIfTrue="1">
      <formula>LEN(C30)&gt;10</formula>
    </cfRule>
  </conditionalFormatting>
  <conditionalFormatting sqref="C30:D30">
    <cfRule type="expression" dxfId="11169" priority="11169" stopIfTrue="1">
      <formula>LEN(C30)&gt;10</formula>
    </cfRule>
  </conditionalFormatting>
  <conditionalFormatting sqref="C30:D30">
    <cfRule type="expression" dxfId="11168" priority="11168" stopIfTrue="1">
      <formula>LEN(C30)&gt;10</formula>
    </cfRule>
  </conditionalFormatting>
  <conditionalFormatting sqref="C30:D30">
    <cfRule type="expression" dxfId="11167" priority="11167" stopIfTrue="1">
      <formula>LEN(C30)&gt;10</formula>
    </cfRule>
  </conditionalFormatting>
  <conditionalFormatting sqref="C12:D12">
    <cfRule type="expression" dxfId="11166" priority="11166" stopIfTrue="1">
      <formula>LEN(C12)&gt;10</formula>
    </cfRule>
  </conditionalFormatting>
  <conditionalFormatting sqref="C12:D12">
    <cfRule type="expression" dxfId="11165" priority="11165" stopIfTrue="1">
      <formula>LEN(C12)&gt;10</formula>
    </cfRule>
  </conditionalFormatting>
  <conditionalFormatting sqref="C12:D12">
    <cfRule type="expression" dxfId="11164" priority="11164" stopIfTrue="1">
      <formula>LEN(C12)&gt;10</formula>
    </cfRule>
  </conditionalFormatting>
  <conditionalFormatting sqref="C12:D12">
    <cfRule type="expression" dxfId="11163" priority="11163" stopIfTrue="1">
      <formula>LEN(C12)&gt;10</formula>
    </cfRule>
  </conditionalFormatting>
  <conditionalFormatting sqref="C12:D12">
    <cfRule type="expression" dxfId="11162" priority="11162" stopIfTrue="1">
      <formula>LEN(C12)&gt;10</formula>
    </cfRule>
  </conditionalFormatting>
  <conditionalFormatting sqref="C12:D12">
    <cfRule type="expression" dxfId="11161" priority="11161" stopIfTrue="1">
      <formula>LEN(C12)&gt;10</formula>
    </cfRule>
  </conditionalFormatting>
  <conditionalFormatting sqref="C20:D20">
    <cfRule type="expression" dxfId="11160" priority="11160" stopIfTrue="1">
      <formula>LEN(C20)&gt;10</formula>
    </cfRule>
  </conditionalFormatting>
  <conditionalFormatting sqref="C20:D20">
    <cfRule type="expression" dxfId="11159" priority="11159" stopIfTrue="1">
      <formula>LEN(C20)&gt;10</formula>
    </cfRule>
  </conditionalFormatting>
  <conditionalFormatting sqref="C20:D20">
    <cfRule type="expression" dxfId="11158" priority="11158" stopIfTrue="1">
      <formula>LEN(C20)&gt;10</formula>
    </cfRule>
  </conditionalFormatting>
  <conditionalFormatting sqref="C20:D20">
    <cfRule type="expression" dxfId="11157" priority="11157" stopIfTrue="1">
      <formula>LEN(C20)&gt;10</formula>
    </cfRule>
  </conditionalFormatting>
  <conditionalFormatting sqref="C20:D20">
    <cfRule type="expression" dxfId="11156" priority="11156" stopIfTrue="1">
      <formula>LEN(C20)&gt;10</formula>
    </cfRule>
  </conditionalFormatting>
  <conditionalFormatting sqref="C20:D20">
    <cfRule type="expression" dxfId="11155" priority="11155" stopIfTrue="1">
      <formula>LEN(C20)&gt;10</formula>
    </cfRule>
  </conditionalFormatting>
  <conditionalFormatting sqref="C21:D21">
    <cfRule type="expression" dxfId="11154" priority="11154" stopIfTrue="1">
      <formula>LEN(C21)&gt;10</formula>
    </cfRule>
  </conditionalFormatting>
  <conditionalFormatting sqref="C21:D21">
    <cfRule type="expression" dxfId="11153" priority="11153" stopIfTrue="1">
      <formula>LEN(C21)&gt;10</formula>
    </cfRule>
  </conditionalFormatting>
  <conditionalFormatting sqref="C21:D21">
    <cfRule type="expression" dxfId="11152" priority="11152" stopIfTrue="1">
      <formula>LEN(C21)&gt;10</formula>
    </cfRule>
  </conditionalFormatting>
  <conditionalFormatting sqref="C21:D21">
    <cfRule type="expression" dxfId="11151" priority="11151" stopIfTrue="1">
      <formula>LEN(C21)&gt;10</formula>
    </cfRule>
  </conditionalFormatting>
  <conditionalFormatting sqref="C21:D21">
    <cfRule type="expression" dxfId="11150" priority="11150" stopIfTrue="1">
      <formula>LEN(C21)&gt;10</formula>
    </cfRule>
  </conditionalFormatting>
  <conditionalFormatting sqref="C21:D21">
    <cfRule type="expression" dxfId="11149" priority="11149" stopIfTrue="1">
      <formula>LEN(C21)&gt;10</formula>
    </cfRule>
  </conditionalFormatting>
  <conditionalFormatting sqref="C32:D32">
    <cfRule type="expression" dxfId="11148" priority="11148" stopIfTrue="1">
      <formula>LEN(C32)&gt;10</formula>
    </cfRule>
  </conditionalFormatting>
  <conditionalFormatting sqref="C32:D32">
    <cfRule type="expression" dxfId="11147" priority="11147" stopIfTrue="1">
      <formula>LEN(C32)&gt;10</formula>
    </cfRule>
  </conditionalFormatting>
  <conditionalFormatting sqref="C32:D32">
    <cfRule type="expression" dxfId="11146" priority="11146" stopIfTrue="1">
      <formula>LEN(C32)&gt;10</formula>
    </cfRule>
  </conditionalFormatting>
  <conditionalFormatting sqref="C33:D33">
    <cfRule type="expression" dxfId="11145" priority="11145" stopIfTrue="1">
      <formula>LEN(C33)&gt;10</formula>
    </cfRule>
  </conditionalFormatting>
  <conditionalFormatting sqref="C33:D33">
    <cfRule type="expression" dxfId="11144" priority="11144" stopIfTrue="1">
      <formula>LEN(C33)&gt;10</formula>
    </cfRule>
  </conditionalFormatting>
  <conditionalFormatting sqref="C33:D33">
    <cfRule type="expression" dxfId="11143" priority="11143" stopIfTrue="1">
      <formula>LEN(C33)&gt;10</formula>
    </cfRule>
  </conditionalFormatting>
  <conditionalFormatting sqref="C33:D33">
    <cfRule type="expression" dxfId="11142" priority="11142" stopIfTrue="1">
      <formula>LEN(C33)&gt;10</formula>
    </cfRule>
  </conditionalFormatting>
  <conditionalFormatting sqref="C33:D33">
    <cfRule type="expression" dxfId="11141" priority="11141" stopIfTrue="1">
      <formula>LEN(C33)&gt;10</formula>
    </cfRule>
  </conditionalFormatting>
  <conditionalFormatting sqref="C33:D33">
    <cfRule type="expression" dxfId="11140" priority="11140" stopIfTrue="1">
      <formula>LEN(C33)&gt;10</formula>
    </cfRule>
  </conditionalFormatting>
  <conditionalFormatting sqref="C34:D34">
    <cfRule type="expression" dxfId="11139" priority="11139" stopIfTrue="1">
      <formula>LEN(C34)&gt;10</formula>
    </cfRule>
  </conditionalFormatting>
  <conditionalFormatting sqref="C34:D34">
    <cfRule type="expression" dxfId="11138" priority="11138" stopIfTrue="1">
      <formula>LEN(C34)&gt;10</formula>
    </cfRule>
  </conditionalFormatting>
  <conditionalFormatting sqref="C34:D34">
    <cfRule type="expression" dxfId="11137" priority="11137" stopIfTrue="1">
      <formula>LEN(C34)&gt;10</formula>
    </cfRule>
  </conditionalFormatting>
  <conditionalFormatting sqref="C34:D34">
    <cfRule type="expression" dxfId="11136" priority="11136" stopIfTrue="1">
      <formula>LEN(C34)&gt;10</formula>
    </cfRule>
  </conditionalFormatting>
  <conditionalFormatting sqref="C34:D34">
    <cfRule type="expression" dxfId="11135" priority="11135" stopIfTrue="1">
      <formula>LEN(C34)&gt;10</formula>
    </cfRule>
  </conditionalFormatting>
  <conditionalFormatting sqref="C34:D34">
    <cfRule type="expression" dxfId="11134" priority="11134" stopIfTrue="1">
      <formula>LEN(C34)&gt;10</formula>
    </cfRule>
  </conditionalFormatting>
  <conditionalFormatting sqref="C36:D36">
    <cfRule type="expression" dxfId="11133" priority="11133" stopIfTrue="1">
      <formula>LEN(C36)&gt;10</formula>
    </cfRule>
  </conditionalFormatting>
  <conditionalFormatting sqref="C36:D36">
    <cfRule type="expression" dxfId="11132" priority="11132" stopIfTrue="1">
      <formula>LEN(C36)&gt;10</formula>
    </cfRule>
  </conditionalFormatting>
  <conditionalFormatting sqref="C36:D36">
    <cfRule type="expression" dxfId="11131" priority="11131" stopIfTrue="1">
      <formula>LEN(C36)&gt;10</formula>
    </cfRule>
  </conditionalFormatting>
  <conditionalFormatting sqref="C36:D36">
    <cfRule type="expression" dxfId="11130" priority="11130" stopIfTrue="1">
      <formula>LEN(C36)&gt;10</formula>
    </cfRule>
  </conditionalFormatting>
  <conditionalFormatting sqref="C36:D36">
    <cfRule type="expression" dxfId="11129" priority="11129" stopIfTrue="1">
      <formula>LEN(C36)&gt;10</formula>
    </cfRule>
  </conditionalFormatting>
  <conditionalFormatting sqref="C36:D36">
    <cfRule type="expression" dxfId="11128" priority="11128" stopIfTrue="1">
      <formula>LEN(C36)&gt;10</formula>
    </cfRule>
  </conditionalFormatting>
  <conditionalFormatting sqref="C36:D36">
    <cfRule type="expression" dxfId="11127" priority="11127" stopIfTrue="1">
      <formula>LEN(C36)&gt;10</formula>
    </cfRule>
  </conditionalFormatting>
  <conditionalFormatting sqref="C36:D36">
    <cfRule type="expression" dxfId="11126" priority="11126" stopIfTrue="1">
      <formula>LEN(C36)&gt;10</formula>
    </cfRule>
  </conditionalFormatting>
  <conditionalFormatting sqref="C36:D36">
    <cfRule type="expression" dxfId="11125" priority="11125" stopIfTrue="1">
      <formula>LEN(C36)&gt;10</formula>
    </cfRule>
  </conditionalFormatting>
  <conditionalFormatting sqref="C36:D36">
    <cfRule type="expression" dxfId="11124" priority="11124" stopIfTrue="1">
      <formula>LEN(C36)&gt;10</formula>
    </cfRule>
  </conditionalFormatting>
  <conditionalFormatting sqref="C37:D37">
    <cfRule type="expression" dxfId="11123" priority="11123" stopIfTrue="1">
      <formula>LEN(C37)&gt;10</formula>
    </cfRule>
  </conditionalFormatting>
  <conditionalFormatting sqref="C37:D37">
    <cfRule type="expression" dxfId="11122" priority="11122" stopIfTrue="1">
      <formula>LEN(C37)&gt;10</formula>
    </cfRule>
  </conditionalFormatting>
  <conditionalFormatting sqref="C37:D37">
    <cfRule type="expression" dxfId="11121" priority="11121" stopIfTrue="1">
      <formula>LEN(C37)&gt;10</formula>
    </cfRule>
  </conditionalFormatting>
  <conditionalFormatting sqref="C37:D37">
    <cfRule type="expression" dxfId="11120" priority="11120" stopIfTrue="1">
      <formula>LEN(C37)&gt;10</formula>
    </cfRule>
  </conditionalFormatting>
  <conditionalFormatting sqref="C37:D37">
    <cfRule type="expression" dxfId="11119" priority="11119" stopIfTrue="1">
      <formula>LEN(C37)&gt;10</formula>
    </cfRule>
  </conditionalFormatting>
  <conditionalFormatting sqref="C37:D37">
    <cfRule type="expression" dxfId="11118" priority="11118" stopIfTrue="1">
      <formula>LEN(C37)&gt;10</formula>
    </cfRule>
  </conditionalFormatting>
  <conditionalFormatting sqref="C40:D40">
    <cfRule type="expression" dxfId="11117" priority="11117" stopIfTrue="1">
      <formula>LEN(C40)&gt;10</formula>
    </cfRule>
  </conditionalFormatting>
  <conditionalFormatting sqref="C40:D40">
    <cfRule type="expression" dxfId="11116" priority="11116" stopIfTrue="1">
      <formula>LEN(C40)&gt;10</formula>
    </cfRule>
  </conditionalFormatting>
  <conditionalFormatting sqref="C40:D40">
    <cfRule type="expression" dxfId="11115" priority="11115" stopIfTrue="1">
      <formula>LEN(C40)&gt;10</formula>
    </cfRule>
  </conditionalFormatting>
  <conditionalFormatting sqref="C40:D40">
    <cfRule type="expression" dxfId="11114" priority="11114" stopIfTrue="1">
      <formula>LEN(C40)&gt;10</formula>
    </cfRule>
  </conditionalFormatting>
  <conditionalFormatting sqref="C40:D40">
    <cfRule type="expression" dxfId="11113" priority="11113" stopIfTrue="1">
      <formula>LEN(C40)&gt;10</formula>
    </cfRule>
  </conditionalFormatting>
  <conditionalFormatting sqref="C40:D40">
    <cfRule type="expression" dxfId="11112" priority="11112" stopIfTrue="1">
      <formula>LEN(C40)&gt;10</formula>
    </cfRule>
  </conditionalFormatting>
  <conditionalFormatting sqref="C40:D40">
    <cfRule type="expression" dxfId="11111" priority="11111" stopIfTrue="1">
      <formula>LEN(C40)&gt;10</formula>
    </cfRule>
  </conditionalFormatting>
  <conditionalFormatting sqref="C40:D40">
    <cfRule type="expression" dxfId="11110" priority="11110" stopIfTrue="1">
      <formula>LEN(C40)&gt;10</formula>
    </cfRule>
  </conditionalFormatting>
  <conditionalFormatting sqref="C40:D40">
    <cfRule type="expression" dxfId="11109" priority="11109" stopIfTrue="1">
      <formula>LEN(C40)&gt;10</formula>
    </cfRule>
  </conditionalFormatting>
  <conditionalFormatting sqref="C40:D40">
    <cfRule type="expression" dxfId="11108" priority="11108" stopIfTrue="1">
      <formula>LEN(C40)&gt;10</formula>
    </cfRule>
  </conditionalFormatting>
  <conditionalFormatting sqref="C40:D40">
    <cfRule type="expression" dxfId="11107" priority="11107" stopIfTrue="1">
      <formula>LEN(C40)&gt;10</formula>
    </cfRule>
  </conditionalFormatting>
  <conditionalFormatting sqref="C40:D40">
    <cfRule type="expression" dxfId="11106" priority="11106" stopIfTrue="1">
      <formula>LEN(C40)&gt;10</formula>
    </cfRule>
  </conditionalFormatting>
  <conditionalFormatting sqref="C40:D40">
    <cfRule type="expression" dxfId="11105" priority="11105" stopIfTrue="1">
      <formula>LEN(C40)&gt;10</formula>
    </cfRule>
  </conditionalFormatting>
  <conditionalFormatting sqref="C39:D39">
    <cfRule type="expression" dxfId="11104" priority="11104" stopIfTrue="1">
      <formula>LEN(C39)&gt;10</formula>
    </cfRule>
  </conditionalFormatting>
  <conditionalFormatting sqref="C39:D39">
    <cfRule type="expression" dxfId="11103" priority="11103" stopIfTrue="1">
      <formula>LEN(C39)&gt;10</formula>
    </cfRule>
  </conditionalFormatting>
  <conditionalFormatting sqref="C39:D39">
    <cfRule type="expression" dxfId="11102" priority="11102" stopIfTrue="1">
      <formula>LEN(C39)&gt;10</formula>
    </cfRule>
  </conditionalFormatting>
  <conditionalFormatting sqref="C39:D39">
    <cfRule type="expression" dxfId="11101" priority="11101" stopIfTrue="1">
      <formula>LEN(C39)&gt;10</formula>
    </cfRule>
  </conditionalFormatting>
  <conditionalFormatting sqref="C39:D39">
    <cfRule type="expression" dxfId="11100" priority="11100" stopIfTrue="1">
      <formula>LEN(C39)&gt;10</formula>
    </cfRule>
  </conditionalFormatting>
  <conditionalFormatting sqref="C39:D39">
    <cfRule type="expression" dxfId="11099" priority="11099" stopIfTrue="1">
      <formula>LEN(C39)&gt;10</formula>
    </cfRule>
  </conditionalFormatting>
  <conditionalFormatting sqref="C39:D39">
    <cfRule type="expression" dxfId="11098" priority="11098" stopIfTrue="1">
      <formula>LEN(C39)&gt;10</formula>
    </cfRule>
  </conditionalFormatting>
  <conditionalFormatting sqref="C39:D39">
    <cfRule type="expression" dxfId="11097" priority="11097" stopIfTrue="1">
      <formula>LEN(C39)&gt;10</formula>
    </cfRule>
  </conditionalFormatting>
  <conditionalFormatting sqref="C39:D39">
    <cfRule type="expression" dxfId="11096" priority="11096" stopIfTrue="1">
      <formula>LEN(C39)&gt;10</formula>
    </cfRule>
  </conditionalFormatting>
  <conditionalFormatting sqref="C39:D39">
    <cfRule type="expression" dxfId="11095" priority="11095" stopIfTrue="1">
      <formula>LEN(C39)&gt;10</formula>
    </cfRule>
  </conditionalFormatting>
  <conditionalFormatting sqref="C39:D39">
    <cfRule type="expression" dxfId="11094" priority="11094" stopIfTrue="1">
      <formula>LEN(C39)&gt;10</formula>
    </cfRule>
  </conditionalFormatting>
  <conditionalFormatting sqref="C39:D39">
    <cfRule type="expression" dxfId="11093" priority="11093" stopIfTrue="1">
      <formula>LEN(C39)&gt;10</formula>
    </cfRule>
  </conditionalFormatting>
  <conditionalFormatting sqref="C39:D39">
    <cfRule type="expression" dxfId="11092" priority="11092" stopIfTrue="1">
      <formula>LEN(C39)&gt;10</formula>
    </cfRule>
  </conditionalFormatting>
  <conditionalFormatting sqref="C39:D39">
    <cfRule type="expression" dxfId="11091" priority="11091" stopIfTrue="1">
      <formula>LEN(C39)&gt;10</formula>
    </cfRule>
  </conditionalFormatting>
  <conditionalFormatting sqref="C39:D39">
    <cfRule type="expression" dxfId="11090" priority="11090" stopIfTrue="1">
      <formula>LEN(C39)&gt;10</formula>
    </cfRule>
  </conditionalFormatting>
  <conditionalFormatting sqref="C39:D39">
    <cfRule type="expression" dxfId="11089" priority="11089" stopIfTrue="1">
      <formula>LEN(C39)&gt;10</formula>
    </cfRule>
  </conditionalFormatting>
  <conditionalFormatting sqref="C39:D39">
    <cfRule type="expression" dxfId="11088" priority="11088" stopIfTrue="1">
      <formula>LEN(C39)&gt;10</formula>
    </cfRule>
  </conditionalFormatting>
  <conditionalFormatting sqref="C39:D39">
    <cfRule type="expression" dxfId="11087" priority="11087" stopIfTrue="1">
      <formula>LEN(C39)&gt;10</formula>
    </cfRule>
  </conditionalFormatting>
  <conditionalFormatting sqref="C39:D39">
    <cfRule type="expression" dxfId="11086" priority="11086" stopIfTrue="1">
      <formula>LEN(C39)&gt;10</formula>
    </cfRule>
  </conditionalFormatting>
  <conditionalFormatting sqref="C39:D39">
    <cfRule type="expression" dxfId="11085" priority="11085" stopIfTrue="1">
      <formula>LEN(C39)&gt;10</formula>
    </cfRule>
  </conditionalFormatting>
  <conditionalFormatting sqref="C39:D39">
    <cfRule type="expression" dxfId="11084" priority="11084" stopIfTrue="1">
      <formula>LEN(C39)&gt;10</formula>
    </cfRule>
  </conditionalFormatting>
  <conditionalFormatting sqref="C39:D39">
    <cfRule type="expression" dxfId="11083" priority="11083" stopIfTrue="1">
      <formula>LEN(C39)&gt;10</formula>
    </cfRule>
  </conditionalFormatting>
  <conditionalFormatting sqref="C39:D39">
    <cfRule type="expression" dxfId="11082" priority="11082" stopIfTrue="1">
      <formula>LEN(C39)&gt;10</formula>
    </cfRule>
  </conditionalFormatting>
  <conditionalFormatting sqref="C39:D39">
    <cfRule type="expression" dxfId="11081" priority="11081" stopIfTrue="1">
      <formula>LEN(C39)&gt;10</formula>
    </cfRule>
  </conditionalFormatting>
  <conditionalFormatting sqref="C39:D39">
    <cfRule type="expression" dxfId="11080" priority="11080" stopIfTrue="1">
      <formula>LEN(C39)&gt;10</formula>
    </cfRule>
  </conditionalFormatting>
  <conditionalFormatting sqref="C2:D20">
    <cfRule type="expression" dxfId="11079" priority="11079" stopIfTrue="1">
      <formula>LEN(C2)&gt;10</formula>
    </cfRule>
  </conditionalFormatting>
  <conditionalFormatting sqref="C2:D20">
    <cfRule type="expression" dxfId="11078" priority="11078" stopIfTrue="1">
      <formula>LEN(C2)&gt;10</formula>
    </cfRule>
  </conditionalFormatting>
  <conditionalFormatting sqref="C5:D20">
    <cfRule type="expression" dxfId="11077" priority="11077" stopIfTrue="1">
      <formula>LEN(C5)&gt;10</formula>
    </cfRule>
  </conditionalFormatting>
  <conditionalFormatting sqref="C5:D20">
    <cfRule type="expression" dxfId="11076" priority="11076" stopIfTrue="1">
      <formula>LEN(C5)&gt;10</formula>
    </cfRule>
  </conditionalFormatting>
  <conditionalFormatting sqref="C2:D20">
    <cfRule type="expression" dxfId="11075" priority="11075" stopIfTrue="1">
      <formula>LEN(C2)&gt;10</formula>
    </cfRule>
  </conditionalFormatting>
  <conditionalFormatting sqref="C5:D20">
    <cfRule type="expression" dxfId="11074" priority="11074" stopIfTrue="1">
      <formula>LEN(C5)&gt;10</formula>
    </cfRule>
  </conditionalFormatting>
  <conditionalFormatting sqref="C5:D20">
    <cfRule type="expression" dxfId="11073" priority="11073" stopIfTrue="1">
      <formula>LEN(C5)&gt;10</formula>
    </cfRule>
  </conditionalFormatting>
  <conditionalFormatting sqref="C16:D16">
    <cfRule type="expression" dxfId="11072" priority="11072" stopIfTrue="1">
      <formula>LEN(C16)&gt;10</formula>
    </cfRule>
  </conditionalFormatting>
  <conditionalFormatting sqref="C16:D16">
    <cfRule type="expression" dxfId="11071" priority="11071" stopIfTrue="1">
      <formula>LEN(C16)&gt;10</formula>
    </cfRule>
  </conditionalFormatting>
  <conditionalFormatting sqref="C16:D16">
    <cfRule type="expression" dxfId="11070" priority="11070" stopIfTrue="1">
      <formula>LEN(C16)&gt;10</formula>
    </cfRule>
  </conditionalFormatting>
  <conditionalFormatting sqref="C12:D12">
    <cfRule type="expression" dxfId="11069" priority="11069" stopIfTrue="1">
      <formula>LEN(C12)&gt;10</formula>
    </cfRule>
  </conditionalFormatting>
  <conditionalFormatting sqref="C12:D12">
    <cfRule type="expression" dxfId="11068" priority="11068" stopIfTrue="1">
      <formula>LEN(C12)&gt;10</formula>
    </cfRule>
  </conditionalFormatting>
  <conditionalFormatting sqref="C12:D12">
    <cfRule type="expression" dxfId="11067" priority="11067" stopIfTrue="1">
      <formula>LEN(C12)&gt;10</formula>
    </cfRule>
  </conditionalFormatting>
  <conditionalFormatting sqref="C12:D12">
    <cfRule type="expression" dxfId="11066" priority="11066" stopIfTrue="1">
      <formula>LEN(C12)&gt;10</formula>
    </cfRule>
  </conditionalFormatting>
  <conditionalFormatting sqref="C12:D12">
    <cfRule type="expression" dxfId="11065" priority="11065" stopIfTrue="1">
      <formula>LEN(C12)&gt;10</formula>
    </cfRule>
  </conditionalFormatting>
  <conditionalFormatting sqref="C12:D12">
    <cfRule type="expression" dxfId="11064" priority="11064" stopIfTrue="1">
      <formula>LEN(C12)&gt;10</formula>
    </cfRule>
  </conditionalFormatting>
  <conditionalFormatting sqref="C20:D20">
    <cfRule type="expression" dxfId="11063" priority="11063" stopIfTrue="1">
      <formula>LEN(C20)&gt;10</formula>
    </cfRule>
  </conditionalFormatting>
  <conditionalFormatting sqref="C20:D20">
    <cfRule type="expression" dxfId="11062" priority="11062" stopIfTrue="1">
      <formula>LEN(C20)&gt;10</formula>
    </cfRule>
  </conditionalFormatting>
  <conditionalFormatting sqref="C20:D20">
    <cfRule type="expression" dxfId="11061" priority="11061" stopIfTrue="1">
      <formula>LEN(C20)&gt;10</formula>
    </cfRule>
  </conditionalFormatting>
  <conditionalFormatting sqref="C20:D20">
    <cfRule type="expression" dxfId="11060" priority="11060" stopIfTrue="1">
      <formula>LEN(C20)&gt;10</formula>
    </cfRule>
  </conditionalFormatting>
  <conditionalFormatting sqref="C20:D20">
    <cfRule type="expression" dxfId="11059" priority="11059" stopIfTrue="1">
      <formula>LEN(C20)&gt;10</formula>
    </cfRule>
  </conditionalFormatting>
  <conditionalFormatting sqref="C20:D20">
    <cfRule type="expression" dxfId="11058" priority="11058" stopIfTrue="1">
      <formula>LEN(C20)&gt;10</formula>
    </cfRule>
  </conditionalFormatting>
  <conditionalFormatting sqref="C2:D20">
    <cfRule type="expression" dxfId="11057" priority="11057" stopIfTrue="1">
      <formula>LEN(C2)&gt;10</formula>
    </cfRule>
  </conditionalFormatting>
  <conditionalFormatting sqref="C2:D20">
    <cfRule type="expression" dxfId="11056" priority="11056" stopIfTrue="1">
      <formula>LEN(C2)&gt;10</formula>
    </cfRule>
  </conditionalFormatting>
  <conditionalFormatting sqref="C5:D20">
    <cfRule type="expression" dxfId="11055" priority="11055" stopIfTrue="1">
      <formula>LEN(C5)&gt;10</formula>
    </cfRule>
  </conditionalFormatting>
  <conditionalFormatting sqref="C5:D20">
    <cfRule type="expression" dxfId="11054" priority="11054" stopIfTrue="1">
      <formula>LEN(C5)&gt;10</formula>
    </cfRule>
  </conditionalFormatting>
  <conditionalFormatting sqref="C2:D20">
    <cfRule type="expression" dxfId="11053" priority="11053" stopIfTrue="1">
      <formula>LEN(C2)&gt;10</formula>
    </cfRule>
  </conditionalFormatting>
  <conditionalFormatting sqref="C5:D20">
    <cfRule type="expression" dxfId="11052" priority="11052" stopIfTrue="1">
      <formula>LEN(C5)&gt;10</formula>
    </cfRule>
  </conditionalFormatting>
  <conditionalFormatting sqref="C5:D20">
    <cfRule type="expression" dxfId="11051" priority="11051" stopIfTrue="1">
      <formula>LEN(C5)&gt;10</formula>
    </cfRule>
  </conditionalFormatting>
  <conditionalFormatting sqref="C16:D16">
    <cfRule type="expression" dxfId="11050" priority="11050" stopIfTrue="1">
      <formula>LEN(C16)&gt;10</formula>
    </cfRule>
  </conditionalFormatting>
  <conditionalFormatting sqref="C16:D16">
    <cfRule type="expression" dxfId="11049" priority="11049" stopIfTrue="1">
      <formula>LEN(C16)&gt;10</formula>
    </cfRule>
  </conditionalFormatting>
  <conditionalFormatting sqref="C16:D16">
    <cfRule type="expression" dxfId="11048" priority="11048" stopIfTrue="1">
      <formula>LEN(C16)&gt;10</formula>
    </cfRule>
  </conditionalFormatting>
  <conditionalFormatting sqref="C12:D12">
    <cfRule type="expression" dxfId="11047" priority="11047" stopIfTrue="1">
      <formula>LEN(C12)&gt;10</formula>
    </cfRule>
  </conditionalFormatting>
  <conditionalFormatting sqref="C12:D12">
    <cfRule type="expression" dxfId="11046" priority="11046" stopIfTrue="1">
      <formula>LEN(C12)&gt;10</formula>
    </cfRule>
  </conditionalFormatting>
  <conditionalFormatting sqref="C12:D12">
    <cfRule type="expression" dxfId="11045" priority="11045" stopIfTrue="1">
      <formula>LEN(C12)&gt;10</formula>
    </cfRule>
  </conditionalFormatting>
  <conditionalFormatting sqref="C12:D12">
    <cfRule type="expression" dxfId="11044" priority="11044" stopIfTrue="1">
      <formula>LEN(C12)&gt;10</formula>
    </cfRule>
  </conditionalFormatting>
  <conditionalFormatting sqref="C12:D12">
    <cfRule type="expression" dxfId="11043" priority="11043" stopIfTrue="1">
      <formula>LEN(C12)&gt;10</formula>
    </cfRule>
  </conditionalFormatting>
  <conditionalFormatting sqref="C12:D12">
    <cfRule type="expression" dxfId="11042" priority="11042" stopIfTrue="1">
      <formula>LEN(C12)&gt;10</formula>
    </cfRule>
  </conditionalFormatting>
  <conditionalFormatting sqref="C20:D20">
    <cfRule type="expression" dxfId="11041" priority="11041" stopIfTrue="1">
      <formula>LEN(C20)&gt;10</formula>
    </cfRule>
  </conditionalFormatting>
  <conditionalFormatting sqref="C20:D20">
    <cfRule type="expression" dxfId="11040" priority="11040" stopIfTrue="1">
      <formula>LEN(C20)&gt;10</formula>
    </cfRule>
  </conditionalFormatting>
  <conditionalFormatting sqref="C20:D20">
    <cfRule type="expression" dxfId="11039" priority="11039" stopIfTrue="1">
      <formula>LEN(C20)&gt;10</formula>
    </cfRule>
  </conditionalFormatting>
  <conditionalFormatting sqref="C20:D20">
    <cfRule type="expression" dxfId="11038" priority="11038" stopIfTrue="1">
      <formula>LEN(C20)&gt;10</formula>
    </cfRule>
  </conditionalFormatting>
  <conditionalFormatting sqref="C20:D20">
    <cfRule type="expression" dxfId="11037" priority="11037" stopIfTrue="1">
      <formula>LEN(C20)&gt;10</formula>
    </cfRule>
  </conditionalFormatting>
  <conditionalFormatting sqref="C20:D20">
    <cfRule type="expression" dxfId="11036" priority="11036" stopIfTrue="1">
      <formula>LEN(C20)&gt;10</formula>
    </cfRule>
  </conditionalFormatting>
  <conditionalFormatting sqref="C20:D20 C2:D18">
    <cfRule type="expression" dxfId="11035" priority="11035" stopIfTrue="1">
      <formula>LEN(C2)&gt;10</formula>
    </cfRule>
  </conditionalFormatting>
  <conditionalFormatting sqref="C5:D15">
    <cfRule type="expression" dxfId="11034" priority="11034" stopIfTrue="1">
      <formula>LEN(C5)&gt;10</formula>
    </cfRule>
  </conditionalFormatting>
  <conditionalFormatting sqref="C5:D15">
    <cfRule type="expression" dxfId="11033" priority="11033" stopIfTrue="1">
      <formula>LEN(C5)&gt;10</formula>
    </cfRule>
  </conditionalFormatting>
  <conditionalFormatting sqref="C7">
    <cfRule type="expression" dxfId="11032" priority="11032" stopIfTrue="1">
      <formula>LEN(C7)&gt;10</formula>
    </cfRule>
  </conditionalFormatting>
  <conditionalFormatting sqref="C6">
    <cfRule type="expression" dxfId="11031" priority="11031" stopIfTrue="1">
      <formula>LEN(C6)&gt;10</formula>
    </cfRule>
  </conditionalFormatting>
  <conditionalFormatting sqref="C8:C15">
    <cfRule type="expression" dxfId="11030" priority="11030" stopIfTrue="1">
      <formula>LEN(C8)&gt;10</formula>
    </cfRule>
  </conditionalFormatting>
  <conditionalFormatting sqref="D7">
    <cfRule type="expression" dxfId="11029" priority="11029" stopIfTrue="1">
      <formula>LEN(D7)&gt;10</formula>
    </cfRule>
  </conditionalFormatting>
  <conditionalFormatting sqref="D5:D6">
    <cfRule type="expression" dxfId="11028" priority="11028" stopIfTrue="1">
      <formula>LEN(D5)&gt;10</formula>
    </cfRule>
  </conditionalFormatting>
  <conditionalFormatting sqref="D8:D15">
    <cfRule type="expression" dxfId="11027" priority="11027" stopIfTrue="1">
      <formula>LEN(D8)&gt;10</formula>
    </cfRule>
  </conditionalFormatting>
  <conditionalFormatting sqref="C11:D11">
    <cfRule type="expression" dxfId="11026" priority="11026" stopIfTrue="1">
      <formula>LEN(C11)&gt;10</formula>
    </cfRule>
  </conditionalFormatting>
  <conditionalFormatting sqref="C11:D11">
    <cfRule type="expression" dxfId="11025" priority="11025" stopIfTrue="1">
      <formula>LEN(C11)&gt;10</formula>
    </cfRule>
  </conditionalFormatting>
  <conditionalFormatting sqref="C11:D11">
    <cfRule type="expression" dxfId="11024" priority="11024" stopIfTrue="1">
      <formula>LEN(C11)&gt;10</formula>
    </cfRule>
  </conditionalFormatting>
  <conditionalFormatting sqref="C11">
    <cfRule type="expression" dxfId="11023" priority="11023" stopIfTrue="1">
      <formula>LEN(C11)&gt;10</formula>
    </cfRule>
  </conditionalFormatting>
  <conditionalFormatting sqref="D11">
    <cfRule type="expression" dxfId="11022" priority="11022" stopIfTrue="1">
      <formula>LEN(D11)&gt;10</formula>
    </cfRule>
  </conditionalFormatting>
  <conditionalFormatting sqref="C20:D20">
    <cfRule type="expression" dxfId="11021" priority="11021" stopIfTrue="1">
      <formula>LEN(C20)&gt;10</formula>
    </cfRule>
  </conditionalFormatting>
  <conditionalFormatting sqref="C20:D20">
    <cfRule type="expression" dxfId="11020" priority="11020" stopIfTrue="1">
      <formula>LEN(C20)&gt;10</formula>
    </cfRule>
  </conditionalFormatting>
  <conditionalFormatting sqref="C20">
    <cfRule type="expression" dxfId="11019" priority="11019" stopIfTrue="1">
      <formula>LEN(C20)&gt;10</formula>
    </cfRule>
  </conditionalFormatting>
  <conditionalFormatting sqref="D20">
    <cfRule type="expression" dxfId="11018" priority="11018" stopIfTrue="1">
      <formula>LEN(D20)&gt;10</formula>
    </cfRule>
  </conditionalFormatting>
  <conditionalFormatting sqref="C20:D20">
    <cfRule type="expression" dxfId="11017" priority="11017" stopIfTrue="1">
      <formula>LEN(C20)&gt;10</formula>
    </cfRule>
  </conditionalFormatting>
  <conditionalFormatting sqref="C20:D20">
    <cfRule type="expression" dxfId="11016" priority="11016" stopIfTrue="1">
      <formula>LEN(C20)&gt;10</formula>
    </cfRule>
  </conditionalFormatting>
  <conditionalFormatting sqref="C20">
    <cfRule type="expression" dxfId="11015" priority="11015" stopIfTrue="1">
      <formula>LEN(C20)&gt;10</formula>
    </cfRule>
  </conditionalFormatting>
  <conditionalFormatting sqref="D20">
    <cfRule type="expression" dxfId="11014" priority="11014" stopIfTrue="1">
      <formula>LEN(D20)&gt;10</formula>
    </cfRule>
  </conditionalFormatting>
  <conditionalFormatting sqref="C12:D12">
    <cfRule type="expression" dxfId="11013" priority="11013" stopIfTrue="1">
      <formula>LEN(C12)&gt;10</formula>
    </cfRule>
  </conditionalFormatting>
  <conditionalFormatting sqref="C12:D12">
    <cfRule type="expression" dxfId="11012" priority="11012" stopIfTrue="1">
      <formula>LEN(C12)&gt;10</formula>
    </cfRule>
  </conditionalFormatting>
  <conditionalFormatting sqref="C12:D12">
    <cfRule type="expression" dxfId="11011" priority="11011" stopIfTrue="1">
      <formula>LEN(C12)&gt;10</formula>
    </cfRule>
  </conditionalFormatting>
  <conditionalFormatting sqref="C12">
    <cfRule type="expression" dxfId="11010" priority="11010" stopIfTrue="1">
      <formula>LEN(C12)&gt;10</formula>
    </cfRule>
  </conditionalFormatting>
  <conditionalFormatting sqref="D12">
    <cfRule type="expression" dxfId="11009" priority="11009" stopIfTrue="1">
      <formula>LEN(D12)&gt;10</formula>
    </cfRule>
  </conditionalFormatting>
  <conditionalFormatting sqref="C17:D17">
    <cfRule type="expression" dxfId="11008" priority="11008" stopIfTrue="1">
      <formula>LEN(C17)&gt;10</formula>
    </cfRule>
  </conditionalFormatting>
  <conditionalFormatting sqref="C20:D20">
    <cfRule type="expression" dxfId="11007" priority="11007" stopIfTrue="1">
      <formula>LEN(C20)&gt;10</formula>
    </cfRule>
  </conditionalFormatting>
  <conditionalFormatting sqref="C20:D20">
    <cfRule type="expression" dxfId="11006" priority="11006" stopIfTrue="1">
      <formula>LEN(C20)&gt;10</formula>
    </cfRule>
  </conditionalFormatting>
  <conditionalFormatting sqref="C20:D20">
    <cfRule type="expression" dxfId="11005" priority="11005" stopIfTrue="1">
      <formula>LEN(C20)&gt;10</formula>
    </cfRule>
  </conditionalFormatting>
  <conditionalFormatting sqref="C20">
    <cfRule type="expression" dxfId="11004" priority="11004" stopIfTrue="1">
      <formula>LEN(C20)&gt;10</formula>
    </cfRule>
  </conditionalFormatting>
  <conditionalFormatting sqref="D20">
    <cfRule type="expression" dxfId="11003" priority="11003" stopIfTrue="1">
      <formula>LEN(D20)&gt;10</formula>
    </cfRule>
  </conditionalFormatting>
  <conditionalFormatting sqref="C19:D19">
    <cfRule type="expression" dxfId="11002" priority="11002" stopIfTrue="1">
      <formula>LEN(C19)&gt;10</formula>
    </cfRule>
  </conditionalFormatting>
  <conditionalFormatting sqref="C19:D19">
    <cfRule type="expression" dxfId="11001" priority="11001" stopIfTrue="1">
      <formula>LEN(C19)&gt;10</formula>
    </cfRule>
  </conditionalFormatting>
  <conditionalFormatting sqref="C19:D19">
    <cfRule type="expression" dxfId="11000" priority="11000" stopIfTrue="1">
      <formula>LEN(C19)&gt;10</formula>
    </cfRule>
  </conditionalFormatting>
  <conditionalFormatting sqref="C19:D19">
    <cfRule type="expression" dxfId="10999" priority="10999" stopIfTrue="1">
      <formula>LEN(C19)&gt;10</formula>
    </cfRule>
  </conditionalFormatting>
  <conditionalFormatting sqref="C19:D19">
    <cfRule type="expression" dxfId="10998" priority="10998" stopIfTrue="1">
      <formula>LEN(C19)&gt;10</formula>
    </cfRule>
  </conditionalFormatting>
  <conditionalFormatting sqref="C19:D19">
    <cfRule type="expression" dxfId="10997" priority="10997" stopIfTrue="1">
      <formula>LEN(C19)&gt;10</formula>
    </cfRule>
  </conditionalFormatting>
  <conditionalFormatting sqref="C19:D19">
    <cfRule type="expression" dxfId="10996" priority="10996" stopIfTrue="1">
      <formula>LEN(C19)&gt;10</formula>
    </cfRule>
  </conditionalFormatting>
  <conditionalFormatting sqref="C19:D19">
    <cfRule type="expression" dxfId="10995" priority="10995" stopIfTrue="1">
      <formula>LEN(C19)&gt;10</formula>
    </cfRule>
  </conditionalFormatting>
  <conditionalFormatting sqref="C19:D19">
    <cfRule type="expression" dxfId="10994" priority="10994" stopIfTrue="1">
      <formula>LEN(C19)&gt;10</formula>
    </cfRule>
  </conditionalFormatting>
  <conditionalFormatting sqref="C19:D19">
    <cfRule type="expression" dxfId="10993" priority="10993" stopIfTrue="1">
      <formula>LEN(C19)&gt;10</formula>
    </cfRule>
  </conditionalFormatting>
  <conditionalFormatting sqref="C19:D19">
    <cfRule type="expression" dxfId="10992" priority="10992" stopIfTrue="1">
      <formula>LEN(C19)&gt;10</formula>
    </cfRule>
  </conditionalFormatting>
  <conditionalFormatting sqref="C19:D19">
    <cfRule type="expression" dxfId="10991" priority="10991" stopIfTrue="1">
      <formula>LEN(C19)&gt;10</formula>
    </cfRule>
  </conditionalFormatting>
  <conditionalFormatting sqref="C19:D19">
    <cfRule type="expression" dxfId="10990" priority="10990" stopIfTrue="1">
      <formula>LEN(C19)&gt;10</formula>
    </cfRule>
  </conditionalFormatting>
  <conditionalFormatting sqref="C19:D19">
    <cfRule type="expression" dxfId="10989" priority="10989" stopIfTrue="1">
      <formula>LEN(C19)&gt;10</formula>
    </cfRule>
  </conditionalFormatting>
  <conditionalFormatting sqref="C19:D19">
    <cfRule type="expression" dxfId="10988" priority="10988" stopIfTrue="1">
      <formula>LEN(C19)&gt;10</formula>
    </cfRule>
  </conditionalFormatting>
  <conditionalFormatting sqref="C19">
    <cfRule type="expression" dxfId="10987" priority="10987" stopIfTrue="1">
      <formula>LEN(C19)&gt;10</formula>
    </cfRule>
  </conditionalFormatting>
  <conditionalFormatting sqref="D19">
    <cfRule type="expression" dxfId="10986" priority="10986" stopIfTrue="1">
      <formula>LEN(D19)&gt;10</formula>
    </cfRule>
  </conditionalFormatting>
  <conditionalFormatting sqref="C19:D19">
    <cfRule type="expression" dxfId="10985" priority="10985" stopIfTrue="1">
      <formula>LEN(C19)&gt;10</formula>
    </cfRule>
  </conditionalFormatting>
  <conditionalFormatting sqref="C19:D19">
    <cfRule type="expression" dxfId="10984" priority="10984" stopIfTrue="1">
      <formula>LEN(C19)&gt;10</formula>
    </cfRule>
  </conditionalFormatting>
  <conditionalFormatting sqref="C19">
    <cfRule type="expression" dxfId="10983" priority="10983" stopIfTrue="1">
      <formula>LEN(C19)&gt;10</formula>
    </cfRule>
  </conditionalFormatting>
  <conditionalFormatting sqref="D19">
    <cfRule type="expression" dxfId="10982" priority="10982" stopIfTrue="1">
      <formula>LEN(D19)&gt;10</formula>
    </cfRule>
  </conditionalFormatting>
  <conditionalFormatting sqref="C19:D19">
    <cfRule type="expression" dxfId="10981" priority="10981" stopIfTrue="1">
      <formula>LEN(C19)&gt;10</formula>
    </cfRule>
  </conditionalFormatting>
  <conditionalFormatting sqref="C19:D19">
    <cfRule type="expression" dxfId="10980" priority="10980" stopIfTrue="1">
      <formula>LEN(C19)&gt;10</formula>
    </cfRule>
  </conditionalFormatting>
  <conditionalFormatting sqref="C19:D19">
    <cfRule type="expression" dxfId="10979" priority="10979" stopIfTrue="1">
      <formula>LEN(C19)&gt;10</formula>
    </cfRule>
  </conditionalFormatting>
  <conditionalFormatting sqref="C19">
    <cfRule type="expression" dxfId="10978" priority="10978" stopIfTrue="1">
      <formula>LEN(C19)&gt;10</formula>
    </cfRule>
  </conditionalFormatting>
  <conditionalFormatting sqref="D19">
    <cfRule type="expression" dxfId="10977" priority="10977" stopIfTrue="1">
      <formula>LEN(D19)&gt;10</formula>
    </cfRule>
  </conditionalFormatting>
  <conditionalFormatting sqref="C16:D16">
    <cfRule type="expression" dxfId="10976" priority="10976" stopIfTrue="1">
      <formula>LEN(C16)&gt;10</formula>
    </cfRule>
  </conditionalFormatting>
  <conditionalFormatting sqref="C16:D16">
    <cfRule type="expression" dxfId="10975" priority="10975" stopIfTrue="1">
      <formula>LEN(C16)&gt;10</formula>
    </cfRule>
  </conditionalFormatting>
  <conditionalFormatting sqref="C16">
    <cfRule type="expression" dxfId="10974" priority="10974" stopIfTrue="1">
      <formula>LEN(C16)&gt;10</formula>
    </cfRule>
  </conditionalFormatting>
  <conditionalFormatting sqref="D16">
    <cfRule type="expression" dxfId="10973" priority="10973" stopIfTrue="1">
      <formula>LEN(D16)&gt;10</formula>
    </cfRule>
  </conditionalFormatting>
  <conditionalFormatting sqref="C21:D21">
    <cfRule type="expression" dxfId="10972" priority="10972" stopIfTrue="1">
      <formula>LEN(C21)&gt;10</formula>
    </cfRule>
  </conditionalFormatting>
  <conditionalFormatting sqref="C21:D21">
    <cfRule type="expression" dxfId="10971" priority="10971" stopIfTrue="1">
      <formula>LEN(C21)&gt;10</formula>
    </cfRule>
  </conditionalFormatting>
  <conditionalFormatting sqref="C21:D21">
    <cfRule type="expression" dxfId="10970" priority="10970" stopIfTrue="1">
      <formula>LEN(C21)&gt;10</formula>
    </cfRule>
  </conditionalFormatting>
  <conditionalFormatting sqref="C21:D21">
    <cfRule type="expression" dxfId="10969" priority="10969" stopIfTrue="1">
      <formula>LEN(C21)&gt;10</formula>
    </cfRule>
  </conditionalFormatting>
  <conditionalFormatting sqref="C21:D21">
    <cfRule type="expression" dxfId="10968" priority="10968" stopIfTrue="1">
      <formula>LEN(C21)&gt;10</formula>
    </cfRule>
  </conditionalFormatting>
  <conditionalFormatting sqref="C21:D21">
    <cfRule type="expression" dxfId="10967" priority="10967" stopIfTrue="1">
      <formula>LEN(C21)&gt;10</formula>
    </cfRule>
  </conditionalFormatting>
  <conditionalFormatting sqref="C21:D21">
    <cfRule type="expression" dxfId="10966" priority="10966" stopIfTrue="1">
      <formula>LEN(C21)&gt;10</formula>
    </cfRule>
  </conditionalFormatting>
  <conditionalFormatting sqref="C21:D21">
    <cfRule type="expression" dxfId="10965" priority="10965" stopIfTrue="1">
      <formula>LEN(C21)&gt;10</formula>
    </cfRule>
  </conditionalFormatting>
  <conditionalFormatting sqref="C21:D21">
    <cfRule type="expression" dxfId="10964" priority="10964" stopIfTrue="1">
      <formula>LEN(C21)&gt;10</formula>
    </cfRule>
  </conditionalFormatting>
  <conditionalFormatting sqref="C21:D21">
    <cfRule type="expression" dxfId="10963" priority="10963" stopIfTrue="1">
      <formula>LEN(C21)&gt;10</formula>
    </cfRule>
  </conditionalFormatting>
  <conditionalFormatting sqref="C21:D21">
    <cfRule type="expression" dxfId="10962" priority="10962" stopIfTrue="1">
      <formula>LEN(C21)&gt;10</formula>
    </cfRule>
  </conditionalFormatting>
  <conditionalFormatting sqref="C21:D21">
    <cfRule type="expression" dxfId="10961" priority="10961" stopIfTrue="1">
      <formula>LEN(C21)&gt;10</formula>
    </cfRule>
  </conditionalFormatting>
  <conditionalFormatting sqref="C21:D21">
    <cfRule type="expression" dxfId="10960" priority="10960" stopIfTrue="1">
      <formula>LEN(C21)&gt;10</formula>
    </cfRule>
  </conditionalFormatting>
  <conditionalFormatting sqref="C21:D21">
    <cfRule type="expression" dxfId="10959" priority="10959" stopIfTrue="1">
      <formula>LEN(C21)&gt;10</formula>
    </cfRule>
  </conditionalFormatting>
  <conditionalFormatting sqref="C21:D21">
    <cfRule type="expression" dxfId="10958" priority="10958" stopIfTrue="1">
      <formula>LEN(C21)&gt;10</formula>
    </cfRule>
  </conditionalFormatting>
  <conditionalFormatting sqref="C21:D21">
    <cfRule type="expression" dxfId="10957" priority="10957" stopIfTrue="1">
      <formula>LEN(C21)&gt;10</formula>
    </cfRule>
  </conditionalFormatting>
  <conditionalFormatting sqref="C21:D21">
    <cfRule type="expression" dxfId="10956" priority="10956" stopIfTrue="1">
      <formula>LEN(C21)&gt;10</formula>
    </cfRule>
  </conditionalFormatting>
  <conditionalFormatting sqref="C21:D21">
    <cfRule type="expression" dxfId="10955" priority="10955" stopIfTrue="1">
      <formula>LEN(C21)&gt;10</formula>
    </cfRule>
  </conditionalFormatting>
  <conditionalFormatting sqref="C21:D21">
    <cfRule type="expression" dxfId="10954" priority="10954" stopIfTrue="1">
      <formula>LEN(C21)&gt;10</formula>
    </cfRule>
  </conditionalFormatting>
  <conditionalFormatting sqref="C21:D21">
    <cfRule type="expression" dxfId="10953" priority="10953" stopIfTrue="1">
      <formula>LEN(C21)&gt;10</formula>
    </cfRule>
  </conditionalFormatting>
  <conditionalFormatting sqref="C21:D21">
    <cfRule type="expression" dxfId="10952" priority="10952" stopIfTrue="1">
      <formula>LEN(C21)&gt;10</formula>
    </cfRule>
  </conditionalFormatting>
  <conditionalFormatting sqref="C21:D21">
    <cfRule type="expression" dxfId="10951" priority="10951" stopIfTrue="1">
      <formula>LEN(C21)&gt;10</formula>
    </cfRule>
  </conditionalFormatting>
  <conditionalFormatting sqref="C21:D21">
    <cfRule type="expression" dxfId="10950" priority="10950" stopIfTrue="1">
      <formula>LEN(C21)&gt;10</formula>
    </cfRule>
  </conditionalFormatting>
  <conditionalFormatting sqref="C21:D21">
    <cfRule type="expression" dxfId="10949" priority="10949" stopIfTrue="1">
      <formula>LEN(C21)&gt;10</formula>
    </cfRule>
  </conditionalFormatting>
  <conditionalFormatting sqref="C21:D21">
    <cfRule type="expression" dxfId="10948" priority="10948" stopIfTrue="1">
      <formula>LEN(C21)&gt;10</formula>
    </cfRule>
  </conditionalFormatting>
  <conditionalFormatting sqref="C21:D21">
    <cfRule type="expression" dxfId="10947" priority="10947" stopIfTrue="1">
      <formula>LEN(C21)&gt;10</formula>
    </cfRule>
  </conditionalFormatting>
  <conditionalFormatting sqref="C21:D21">
    <cfRule type="expression" dxfId="10946" priority="10946" stopIfTrue="1">
      <formula>LEN(C21)&gt;10</formula>
    </cfRule>
  </conditionalFormatting>
  <conditionalFormatting sqref="C21:D21">
    <cfRule type="expression" dxfId="10945" priority="10945" stopIfTrue="1">
      <formula>LEN(C21)&gt;10</formula>
    </cfRule>
  </conditionalFormatting>
  <conditionalFormatting sqref="C21:D21">
    <cfRule type="expression" dxfId="10944" priority="10944" stopIfTrue="1">
      <formula>LEN(C21)&gt;10</formula>
    </cfRule>
  </conditionalFormatting>
  <conditionalFormatting sqref="C21:D21">
    <cfRule type="expression" dxfId="10943" priority="10943" stopIfTrue="1">
      <formula>LEN(C21)&gt;10</formula>
    </cfRule>
  </conditionalFormatting>
  <conditionalFormatting sqref="C21:D21">
    <cfRule type="expression" dxfId="10942" priority="10942" stopIfTrue="1">
      <formula>LEN(C21)&gt;10</formula>
    </cfRule>
  </conditionalFormatting>
  <conditionalFormatting sqref="C21:D21">
    <cfRule type="expression" dxfId="10941" priority="10941" stopIfTrue="1">
      <formula>LEN(C21)&gt;10</formula>
    </cfRule>
  </conditionalFormatting>
  <conditionalFormatting sqref="C21:D21">
    <cfRule type="expression" dxfId="10940" priority="10940" stopIfTrue="1">
      <formula>LEN(C21)&gt;10</formula>
    </cfRule>
  </conditionalFormatting>
  <conditionalFormatting sqref="C21:D21">
    <cfRule type="expression" dxfId="10939" priority="10939" stopIfTrue="1">
      <formula>LEN(C21)&gt;10</formula>
    </cfRule>
  </conditionalFormatting>
  <conditionalFormatting sqref="C21:D21">
    <cfRule type="expression" dxfId="10938" priority="10938" stopIfTrue="1">
      <formula>LEN(C21)&gt;10</formula>
    </cfRule>
  </conditionalFormatting>
  <conditionalFormatting sqref="C21:D21">
    <cfRule type="expression" dxfId="10937" priority="10937" stopIfTrue="1">
      <formula>LEN(C21)&gt;10</formula>
    </cfRule>
  </conditionalFormatting>
  <conditionalFormatting sqref="C21:D21">
    <cfRule type="expression" dxfId="10936" priority="10936" stopIfTrue="1">
      <formula>LEN(C21)&gt;10</formula>
    </cfRule>
  </conditionalFormatting>
  <conditionalFormatting sqref="C21:D21">
    <cfRule type="expression" dxfId="10935" priority="10935" stopIfTrue="1">
      <formula>LEN(C21)&gt;10</formula>
    </cfRule>
  </conditionalFormatting>
  <conditionalFormatting sqref="C21:D21">
    <cfRule type="expression" dxfId="10934" priority="10934" stopIfTrue="1">
      <formula>LEN(C21)&gt;10</formula>
    </cfRule>
  </conditionalFormatting>
  <conditionalFormatting sqref="C21:D21">
    <cfRule type="expression" dxfId="10933" priority="10933" stopIfTrue="1">
      <formula>LEN(C21)&gt;10</formula>
    </cfRule>
  </conditionalFormatting>
  <conditionalFormatting sqref="C21:D21">
    <cfRule type="expression" dxfId="10932" priority="10932" stopIfTrue="1">
      <formula>LEN(C21)&gt;10</formula>
    </cfRule>
  </conditionalFormatting>
  <conditionalFormatting sqref="C21">
    <cfRule type="expression" dxfId="10931" priority="10931" stopIfTrue="1">
      <formula>LEN(C21)&gt;10</formula>
    </cfRule>
  </conditionalFormatting>
  <conditionalFormatting sqref="D21">
    <cfRule type="expression" dxfId="10930" priority="10930" stopIfTrue="1">
      <formula>LEN(D21)&gt;10</formula>
    </cfRule>
  </conditionalFormatting>
  <conditionalFormatting sqref="C21:D21">
    <cfRule type="expression" dxfId="10929" priority="10929" stopIfTrue="1">
      <formula>LEN(C21)&gt;10</formula>
    </cfRule>
  </conditionalFormatting>
  <conditionalFormatting sqref="C21:D21">
    <cfRule type="expression" dxfId="10928" priority="10928" stopIfTrue="1">
      <formula>LEN(C21)&gt;10</formula>
    </cfRule>
  </conditionalFormatting>
  <conditionalFormatting sqref="C21">
    <cfRule type="expression" dxfId="10927" priority="10927" stopIfTrue="1">
      <formula>LEN(C21)&gt;10</formula>
    </cfRule>
  </conditionalFormatting>
  <conditionalFormatting sqref="D21">
    <cfRule type="expression" dxfId="10926" priority="10926" stopIfTrue="1">
      <formula>LEN(D21)&gt;10</formula>
    </cfRule>
  </conditionalFormatting>
  <conditionalFormatting sqref="C21:D21">
    <cfRule type="expression" dxfId="10925" priority="10925" stopIfTrue="1">
      <formula>LEN(C21)&gt;10</formula>
    </cfRule>
  </conditionalFormatting>
  <conditionalFormatting sqref="C21:D21">
    <cfRule type="expression" dxfId="10924" priority="10924" stopIfTrue="1">
      <formula>LEN(C21)&gt;10</formula>
    </cfRule>
  </conditionalFormatting>
  <conditionalFormatting sqref="C21:D21">
    <cfRule type="expression" dxfId="10923" priority="10923" stopIfTrue="1">
      <formula>LEN(C21)&gt;10</formula>
    </cfRule>
  </conditionalFormatting>
  <conditionalFormatting sqref="C21">
    <cfRule type="expression" dxfId="10922" priority="10922" stopIfTrue="1">
      <formula>LEN(C21)&gt;10</formula>
    </cfRule>
  </conditionalFormatting>
  <conditionalFormatting sqref="D21">
    <cfRule type="expression" dxfId="10921" priority="10921" stopIfTrue="1">
      <formula>LEN(D21)&gt;10</formula>
    </cfRule>
  </conditionalFormatting>
  <conditionalFormatting sqref="C52:D78 C37:D50 C2:D34">
    <cfRule type="expression" dxfId="10920" priority="10920" stopIfTrue="1">
      <formula>LEN(C2)&gt;10</formula>
    </cfRule>
  </conditionalFormatting>
  <conditionalFormatting sqref="C2:D31">
    <cfRule type="expression" dxfId="10919" priority="10919" stopIfTrue="1">
      <formula>LEN(C2)&gt;10</formula>
    </cfRule>
  </conditionalFormatting>
  <conditionalFormatting sqref="C5:D31">
    <cfRule type="expression" dxfId="10918" priority="10918" stopIfTrue="1">
      <formula>LEN(C5)&gt;10</formula>
    </cfRule>
  </conditionalFormatting>
  <conditionalFormatting sqref="C5:D25">
    <cfRule type="expression" dxfId="10917" priority="10917" stopIfTrue="1">
      <formula>LEN(C5)&gt;10</formula>
    </cfRule>
  </conditionalFormatting>
  <conditionalFormatting sqref="C23:D24">
    <cfRule type="expression" dxfId="10916" priority="10916" stopIfTrue="1">
      <formula>LEN(C23)&gt;10</formula>
    </cfRule>
  </conditionalFormatting>
  <conditionalFormatting sqref="C23:D24">
    <cfRule type="expression" dxfId="10915" priority="10915" stopIfTrue="1">
      <formula>LEN(C23)&gt;10</formula>
    </cfRule>
  </conditionalFormatting>
  <conditionalFormatting sqref="C23:D24">
    <cfRule type="expression" dxfId="10914" priority="10914" stopIfTrue="1">
      <formula>LEN(C23)&gt;10</formula>
    </cfRule>
  </conditionalFormatting>
  <conditionalFormatting sqref="C26:D26">
    <cfRule type="expression" dxfId="10913" priority="10913" stopIfTrue="1">
      <formula>LEN(C26)&gt;10</formula>
    </cfRule>
  </conditionalFormatting>
  <conditionalFormatting sqref="C27:D27">
    <cfRule type="expression" dxfId="10912" priority="10912" stopIfTrue="1">
      <formula>LEN(C27)&gt;10</formula>
    </cfRule>
  </conditionalFormatting>
  <conditionalFormatting sqref="C28:D28">
    <cfRule type="expression" dxfId="10911" priority="10911" stopIfTrue="1">
      <formula>LEN(C28)&gt;10</formula>
    </cfRule>
  </conditionalFormatting>
  <conditionalFormatting sqref="C29:D29">
    <cfRule type="expression" dxfId="10910" priority="10910" stopIfTrue="1">
      <formula>LEN(C29)&gt;10</formula>
    </cfRule>
  </conditionalFormatting>
  <conditionalFormatting sqref="C30:D30">
    <cfRule type="expression" dxfId="10909" priority="10909" stopIfTrue="1">
      <formula>LEN(C30)&gt;10</formula>
    </cfRule>
  </conditionalFormatting>
  <conditionalFormatting sqref="C31:D31">
    <cfRule type="expression" dxfId="10908" priority="10908" stopIfTrue="1">
      <formula>LEN(C31)&gt;10</formula>
    </cfRule>
  </conditionalFormatting>
  <conditionalFormatting sqref="C2:D30">
    <cfRule type="expression" dxfId="10907" priority="10907" stopIfTrue="1">
      <formula>LEN(C2)&gt;10</formula>
    </cfRule>
  </conditionalFormatting>
  <conditionalFormatting sqref="C5:D30">
    <cfRule type="expression" dxfId="10906" priority="10906" stopIfTrue="1">
      <formula>LEN(C5)&gt;10</formula>
    </cfRule>
  </conditionalFormatting>
  <conditionalFormatting sqref="C5:D25">
    <cfRule type="expression" dxfId="10905" priority="10905" stopIfTrue="1">
      <formula>LEN(C5)&gt;10</formula>
    </cfRule>
  </conditionalFormatting>
  <conditionalFormatting sqref="C25:D25">
    <cfRule type="expression" dxfId="10904" priority="10904" stopIfTrue="1">
      <formula>LEN(C25)&gt;10</formula>
    </cfRule>
  </conditionalFormatting>
  <conditionalFormatting sqref="C25:D25">
    <cfRule type="expression" dxfId="10903" priority="10903" stopIfTrue="1">
      <formula>LEN(C25)&gt;10</formula>
    </cfRule>
  </conditionalFormatting>
  <conditionalFormatting sqref="C25:D25">
    <cfRule type="expression" dxfId="10902" priority="10902" stopIfTrue="1">
      <formula>LEN(C25)&gt;10</formula>
    </cfRule>
  </conditionalFormatting>
  <conditionalFormatting sqref="C16:D16">
    <cfRule type="expression" dxfId="10901" priority="10901" stopIfTrue="1">
      <formula>LEN(C16)&gt;10</formula>
    </cfRule>
  </conditionalFormatting>
  <conditionalFormatting sqref="C16:D16">
    <cfRule type="expression" dxfId="10900" priority="10900" stopIfTrue="1">
      <formula>LEN(C16)&gt;10</formula>
    </cfRule>
  </conditionalFormatting>
  <conditionalFormatting sqref="C16:D16">
    <cfRule type="expression" dxfId="10899" priority="10899" stopIfTrue="1">
      <formula>LEN(C16)&gt;10</formula>
    </cfRule>
  </conditionalFormatting>
  <conditionalFormatting sqref="C26:D26">
    <cfRule type="expression" dxfId="10898" priority="10898" stopIfTrue="1">
      <formula>LEN(C26)&gt;10</formula>
    </cfRule>
  </conditionalFormatting>
  <conditionalFormatting sqref="C26:D26">
    <cfRule type="expression" dxfId="10897" priority="10897" stopIfTrue="1">
      <formula>LEN(C26)&gt;10</formula>
    </cfRule>
  </conditionalFormatting>
  <conditionalFormatting sqref="C26:D26">
    <cfRule type="expression" dxfId="10896" priority="10896" stopIfTrue="1">
      <formula>LEN(C26)&gt;10</formula>
    </cfRule>
  </conditionalFormatting>
  <conditionalFormatting sqref="C26:D26">
    <cfRule type="expression" dxfId="10895" priority="10895" stopIfTrue="1">
      <formula>LEN(C26)&gt;10</formula>
    </cfRule>
  </conditionalFormatting>
  <conditionalFormatting sqref="C27:D27">
    <cfRule type="expression" dxfId="10894" priority="10894" stopIfTrue="1">
      <formula>LEN(C27)&gt;10</formula>
    </cfRule>
  </conditionalFormatting>
  <conditionalFormatting sqref="C27:D27">
    <cfRule type="expression" dxfId="10893" priority="10893" stopIfTrue="1">
      <formula>LEN(C27)&gt;10</formula>
    </cfRule>
  </conditionalFormatting>
  <conditionalFormatting sqref="C27:D27">
    <cfRule type="expression" dxfId="10892" priority="10892" stopIfTrue="1">
      <formula>LEN(C27)&gt;10</formula>
    </cfRule>
  </conditionalFormatting>
  <conditionalFormatting sqref="C27:D27">
    <cfRule type="expression" dxfId="10891" priority="10891" stopIfTrue="1">
      <formula>LEN(C27)&gt;10</formula>
    </cfRule>
  </conditionalFormatting>
  <conditionalFormatting sqref="C28:D28">
    <cfRule type="expression" dxfId="10890" priority="10890" stopIfTrue="1">
      <formula>LEN(C28)&gt;10</formula>
    </cfRule>
  </conditionalFormatting>
  <conditionalFormatting sqref="C28:D28">
    <cfRule type="expression" dxfId="10889" priority="10889" stopIfTrue="1">
      <formula>LEN(C28)&gt;10</formula>
    </cfRule>
  </conditionalFormatting>
  <conditionalFormatting sqref="C28:D28">
    <cfRule type="expression" dxfId="10888" priority="10888" stopIfTrue="1">
      <formula>LEN(C28)&gt;10</formula>
    </cfRule>
  </conditionalFormatting>
  <conditionalFormatting sqref="C28:D28">
    <cfRule type="expression" dxfId="10887" priority="10887" stopIfTrue="1">
      <formula>LEN(C28)&gt;10</formula>
    </cfRule>
  </conditionalFormatting>
  <conditionalFormatting sqref="C29:D29">
    <cfRule type="expression" dxfId="10886" priority="10886" stopIfTrue="1">
      <formula>LEN(C29)&gt;10</formula>
    </cfRule>
  </conditionalFormatting>
  <conditionalFormatting sqref="C30:D30">
    <cfRule type="expression" dxfId="10885" priority="10885" stopIfTrue="1">
      <formula>LEN(C30)&gt;10</formula>
    </cfRule>
  </conditionalFormatting>
  <conditionalFormatting sqref="C30:D30">
    <cfRule type="expression" dxfId="10884" priority="10884" stopIfTrue="1">
      <formula>LEN(C30)&gt;10</formula>
    </cfRule>
  </conditionalFormatting>
  <conditionalFormatting sqref="C30:D30">
    <cfRule type="expression" dxfId="10883" priority="10883" stopIfTrue="1">
      <formula>LEN(C30)&gt;10</formula>
    </cfRule>
  </conditionalFormatting>
  <conditionalFormatting sqref="C30:D30">
    <cfRule type="expression" dxfId="10882" priority="10882" stopIfTrue="1">
      <formula>LEN(C30)&gt;10</formula>
    </cfRule>
  </conditionalFormatting>
  <conditionalFormatting sqref="C12:D12">
    <cfRule type="expression" dxfId="10881" priority="10881" stopIfTrue="1">
      <formula>LEN(C12)&gt;10</formula>
    </cfRule>
  </conditionalFormatting>
  <conditionalFormatting sqref="C12:D12">
    <cfRule type="expression" dxfId="10880" priority="10880" stopIfTrue="1">
      <formula>LEN(C12)&gt;10</formula>
    </cfRule>
  </conditionalFormatting>
  <conditionalFormatting sqref="C12:D12">
    <cfRule type="expression" dxfId="10879" priority="10879" stopIfTrue="1">
      <formula>LEN(C12)&gt;10</formula>
    </cfRule>
  </conditionalFormatting>
  <conditionalFormatting sqref="C12:D12">
    <cfRule type="expression" dxfId="10878" priority="10878" stopIfTrue="1">
      <formula>LEN(C12)&gt;10</formula>
    </cfRule>
  </conditionalFormatting>
  <conditionalFormatting sqref="C12:D12">
    <cfRule type="expression" dxfId="10877" priority="10877" stopIfTrue="1">
      <formula>LEN(C12)&gt;10</formula>
    </cfRule>
  </conditionalFormatting>
  <conditionalFormatting sqref="C12:D12">
    <cfRule type="expression" dxfId="10876" priority="10876" stopIfTrue="1">
      <formula>LEN(C12)&gt;10</formula>
    </cfRule>
  </conditionalFormatting>
  <conditionalFormatting sqref="C20:D20">
    <cfRule type="expression" dxfId="10875" priority="10875" stopIfTrue="1">
      <formula>LEN(C20)&gt;10</formula>
    </cfRule>
  </conditionalFormatting>
  <conditionalFormatting sqref="C20:D20">
    <cfRule type="expression" dxfId="10874" priority="10874" stopIfTrue="1">
      <formula>LEN(C20)&gt;10</formula>
    </cfRule>
  </conditionalFormatting>
  <conditionalFormatting sqref="C20:D20">
    <cfRule type="expression" dxfId="10873" priority="10873" stopIfTrue="1">
      <formula>LEN(C20)&gt;10</formula>
    </cfRule>
  </conditionalFormatting>
  <conditionalFormatting sqref="C20:D20">
    <cfRule type="expression" dxfId="10872" priority="10872" stopIfTrue="1">
      <formula>LEN(C20)&gt;10</formula>
    </cfRule>
  </conditionalFormatting>
  <conditionalFormatting sqref="C20:D20">
    <cfRule type="expression" dxfId="10871" priority="10871" stopIfTrue="1">
      <formula>LEN(C20)&gt;10</formula>
    </cfRule>
  </conditionalFormatting>
  <conditionalFormatting sqref="C20:D20">
    <cfRule type="expression" dxfId="10870" priority="10870" stopIfTrue="1">
      <formula>LEN(C20)&gt;10</formula>
    </cfRule>
  </conditionalFormatting>
  <conditionalFormatting sqref="C21:D21">
    <cfRule type="expression" dxfId="10869" priority="10869" stopIfTrue="1">
      <formula>LEN(C21)&gt;10</formula>
    </cfRule>
  </conditionalFormatting>
  <conditionalFormatting sqref="C21:D21">
    <cfRule type="expression" dxfId="10868" priority="10868" stopIfTrue="1">
      <formula>LEN(C21)&gt;10</formula>
    </cfRule>
  </conditionalFormatting>
  <conditionalFormatting sqref="C21:D21">
    <cfRule type="expression" dxfId="10867" priority="10867" stopIfTrue="1">
      <formula>LEN(C21)&gt;10</formula>
    </cfRule>
  </conditionalFormatting>
  <conditionalFormatting sqref="C21:D21">
    <cfRule type="expression" dxfId="10866" priority="10866" stopIfTrue="1">
      <formula>LEN(C21)&gt;10</formula>
    </cfRule>
  </conditionalFormatting>
  <conditionalFormatting sqref="C21:D21">
    <cfRule type="expression" dxfId="10865" priority="10865" stopIfTrue="1">
      <formula>LEN(C21)&gt;10</formula>
    </cfRule>
  </conditionalFormatting>
  <conditionalFormatting sqref="C21:D21">
    <cfRule type="expression" dxfId="10864" priority="10864" stopIfTrue="1">
      <formula>LEN(C21)&gt;10</formula>
    </cfRule>
  </conditionalFormatting>
  <conditionalFormatting sqref="C32:D32">
    <cfRule type="expression" dxfId="10863" priority="10863" stopIfTrue="1">
      <formula>LEN(C32)&gt;10</formula>
    </cfRule>
  </conditionalFormatting>
  <conditionalFormatting sqref="C32:D32">
    <cfRule type="expression" dxfId="10862" priority="10862" stopIfTrue="1">
      <formula>LEN(C32)&gt;10</formula>
    </cfRule>
  </conditionalFormatting>
  <conditionalFormatting sqref="C32:D32">
    <cfRule type="expression" dxfId="10861" priority="10861" stopIfTrue="1">
      <formula>LEN(C32)&gt;10</formula>
    </cfRule>
  </conditionalFormatting>
  <conditionalFormatting sqref="C33:D33">
    <cfRule type="expression" dxfId="10860" priority="10860" stopIfTrue="1">
      <formula>LEN(C33)&gt;10</formula>
    </cfRule>
  </conditionalFormatting>
  <conditionalFormatting sqref="C33:D33">
    <cfRule type="expression" dxfId="10859" priority="10859" stopIfTrue="1">
      <formula>LEN(C33)&gt;10</formula>
    </cfRule>
  </conditionalFormatting>
  <conditionalFormatting sqref="C33:D33">
    <cfRule type="expression" dxfId="10858" priority="10858" stopIfTrue="1">
      <formula>LEN(C33)&gt;10</formula>
    </cfRule>
  </conditionalFormatting>
  <conditionalFormatting sqref="C33:D33">
    <cfRule type="expression" dxfId="10857" priority="10857" stopIfTrue="1">
      <formula>LEN(C33)&gt;10</formula>
    </cfRule>
  </conditionalFormatting>
  <conditionalFormatting sqref="C33:D33">
    <cfRule type="expression" dxfId="10856" priority="10856" stopIfTrue="1">
      <formula>LEN(C33)&gt;10</formula>
    </cfRule>
  </conditionalFormatting>
  <conditionalFormatting sqref="C33:D33">
    <cfRule type="expression" dxfId="10855" priority="10855" stopIfTrue="1">
      <formula>LEN(C33)&gt;10</formula>
    </cfRule>
  </conditionalFormatting>
  <conditionalFormatting sqref="C34:D34">
    <cfRule type="expression" dxfId="10854" priority="10854" stopIfTrue="1">
      <formula>LEN(C34)&gt;10</formula>
    </cfRule>
  </conditionalFormatting>
  <conditionalFormatting sqref="C34:D34">
    <cfRule type="expression" dxfId="10853" priority="10853" stopIfTrue="1">
      <formula>LEN(C34)&gt;10</formula>
    </cfRule>
  </conditionalFormatting>
  <conditionalFormatting sqref="C34:D34">
    <cfRule type="expression" dxfId="10852" priority="10852" stopIfTrue="1">
      <formula>LEN(C34)&gt;10</formula>
    </cfRule>
  </conditionalFormatting>
  <conditionalFormatting sqref="C34:D34">
    <cfRule type="expression" dxfId="10851" priority="10851" stopIfTrue="1">
      <formula>LEN(C34)&gt;10</formula>
    </cfRule>
  </conditionalFormatting>
  <conditionalFormatting sqref="C34:D34">
    <cfRule type="expression" dxfId="10850" priority="10850" stopIfTrue="1">
      <formula>LEN(C34)&gt;10</formula>
    </cfRule>
  </conditionalFormatting>
  <conditionalFormatting sqref="C34:D34">
    <cfRule type="expression" dxfId="10849" priority="10849" stopIfTrue="1">
      <formula>LEN(C34)&gt;10</formula>
    </cfRule>
  </conditionalFormatting>
  <conditionalFormatting sqref="C36:D36">
    <cfRule type="expression" dxfId="10848" priority="10848" stopIfTrue="1">
      <formula>LEN(C36)&gt;10</formula>
    </cfRule>
  </conditionalFormatting>
  <conditionalFormatting sqref="C36:D36">
    <cfRule type="expression" dxfId="10847" priority="10847" stopIfTrue="1">
      <formula>LEN(C36)&gt;10</formula>
    </cfRule>
  </conditionalFormatting>
  <conditionalFormatting sqref="C36:D36">
    <cfRule type="expression" dxfId="10846" priority="10846" stopIfTrue="1">
      <formula>LEN(C36)&gt;10</formula>
    </cfRule>
  </conditionalFormatting>
  <conditionalFormatting sqref="C36:D36">
    <cfRule type="expression" dxfId="10845" priority="10845" stopIfTrue="1">
      <formula>LEN(C36)&gt;10</formula>
    </cfRule>
  </conditionalFormatting>
  <conditionalFormatting sqref="C36:D36">
    <cfRule type="expression" dxfId="10844" priority="10844" stopIfTrue="1">
      <formula>LEN(C36)&gt;10</formula>
    </cfRule>
  </conditionalFormatting>
  <conditionalFormatting sqref="C36:D36">
    <cfRule type="expression" dxfId="10843" priority="10843" stopIfTrue="1">
      <formula>LEN(C36)&gt;10</formula>
    </cfRule>
  </conditionalFormatting>
  <conditionalFormatting sqref="C36:D36">
    <cfRule type="expression" dxfId="10842" priority="10842" stopIfTrue="1">
      <formula>LEN(C36)&gt;10</formula>
    </cfRule>
  </conditionalFormatting>
  <conditionalFormatting sqref="C36:D36">
    <cfRule type="expression" dxfId="10841" priority="10841" stopIfTrue="1">
      <formula>LEN(C36)&gt;10</formula>
    </cfRule>
  </conditionalFormatting>
  <conditionalFormatting sqref="C36:D36">
    <cfRule type="expression" dxfId="10840" priority="10840" stopIfTrue="1">
      <formula>LEN(C36)&gt;10</formula>
    </cfRule>
  </conditionalFormatting>
  <conditionalFormatting sqref="C36:D36">
    <cfRule type="expression" dxfId="10839" priority="10839" stopIfTrue="1">
      <formula>LEN(C36)&gt;10</formula>
    </cfRule>
  </conditionalFormatting>
  <conditionalFormatting sqref="C37:D37">
    <cfRule type="expression" dxfId="10838" priority="10838" stopIfTrue="1">
      <formula>LEN(C37)&gt;10</formula>
    </cfRule>
  </conditionalFormatting>
  <conditionalFormatting sqref="C37:D37">
    <cfRule type="expression" dxfId="10837" priority="10837" stopIfTrue="1">
      <formula>LEN(C37)&gt;10</formula>
    </cfRule>
  </conditionalFormatting>
  <conditionalFormatting sqref="C37:D37">
    <cfRule type="expression" dxfId="10836" priority="10836" stopIfTrue="1">
      <formula>LEN(C37)&gt;10</formula>
    </cfRule>
  </conditionalFormatting>
  <conditionalFormatting sqref="C37:D37">
    <cfRule type="expression" dxfId="10835" priority="10835" stopIfTrue="1">
      <formula>LEN(C37)&gt;10</formula>
    </cfRule>
  </conditionalFormatting>
  <conditionalFormatting sqref="C37:D37">
    <cfRule type="expression" dxfId="10834" priority="10834" stopIfTrue="1">
      <formula>LEN(C37)&gt;10</formula>
    </cfRule>
  </conditionalFormatting>
  <conditionalFormatting sqref="C37:D37">
    <cfRule type="expression" dxfId="10833" priority="10833" stopIfTrue="1">
      <formula>LEN(C37)&gt;10</formula>
    </cfRule>
  </conditionalFormatting>
  <conditionalFormatting sqref="C37:D38 C2:D34">
    <cfRule type="expression" dxfId="10832" priority="10832" stopIfTrue="1">
      <formula>LEN(C2)&gt;10</formula>
    </cfRule>
  </conditionalFormatting>
  <conditionalFormatting sqref="C2:D31">
    <cfRule type="expression" dxfId="10831" priority="10831" stopIfTrue="1">
      <formula>LEN(C2)&gt;10</formula>
    </cfRule>
  </conditionalFormatting>
  <conditionalFormatting sqref="C5:D31">
    <cfRule type="expression" dxfId="10830" priority="10830" stopIfTrue="1">
      <formula>LEN(C5)&gt;10</formula>
    </cfRule>
  </conditionalFormatting>
  <conditionalFormatting sqref="C5:D25">
    <cfRule type="expression" dxfId="10829" priority="10829" stopIfTrue="1">
      <formula>LEN(C5)&gt;10</formula>
    </cfRule>
  </conditionalFormatting>
  <conditionalFormatting sqref="C23:D24">
    <cfRule type="expression" dxfId="10828" priority="10828" stopIfTrue="1">
      <formula>LEN(C23)&gt;10</formula>
    </cfRule>
  </conditionalFormatting>
  <conditionalFormatting sqref="C23:D24">
    <cfRule type="expression" dxfId="10827" priority="10827" stopIfTrue="1">
      <formula>LEN(C23)&gt;10</formula>
    </cfRule>
  </conditionalFormatting>
  <conditionalFormatting sqref="C23:D24">
    <cfRule type="expression" dxfId="10826" priority="10826" stopIfTrue="1">
      <formula>LEN(C23)&gt;10</formula>
    </cfRule>
  </conditionalFormatting>
  <conditionalFormatting sqref="C26:D26">
    <cfRule type="expression" dxfId="10825" priority="10825" stopIfTrue="1">
      <formula>LEN(C26)&gt;10</formula>
    </cfRule>
  </conditionalFormatting>
  <conditionalFormatting sqref="C27:D27">
    <cfRule type="expression" dxfId="10824" priority="10824" stopIfTrue="1">
      <formula>LEN(C27)&gt;10</formula>
    </cfRule>
  </conditionalFormatting>
  <conditionalFormatting sqref="C28:D28">
    <cfRule type="expression" dxfId="10823" priority="10823" stopIfTrue="1">
      <formula>LEN(C28)&gt;10</formula>
    </cfRule>
  </conditionalFormatting>
  <conditionalFormatting sqref="C29:D29">
    <cfRule type="expression" dxfId="10822" priority="10822" stopIfTrue="1">
      <formula>LEN(C29)&gt;10</formula>
    </cfRule>
  </conditionalFormatting>
  <conditionalFormatting sqref="C30:D30">
    <cfRule type="expression" dxfId="10821" priority="10821" stopIfTrue="1">
      <formula>LEN(C30)&gt;10</formula>
    </cfRule>
  </conditionalFormatting>
  <conditionalFormatting sqref="C31:D31">
    <cfRule type="expression" dxfId="10820" priority="10820" stopIfTrue="1">
      <formula>LEN(C31)&gt;10</formula>
    </cfRule>
  </conditionalFormatting>
  <conditionalFormatting sqref="C2:D30">
    <cfRule type="expression" dxfId="10819" priority="10819" stopIfTrue="1">
      <formula>LEN(C2)&gt;10</formula>
    </cfRule>
  </conditionalFormatting>
  <conditionalFormatting sqref="C5:D30">
    <cfRule type="expression" dxfId="10818" priority="10818" stopIfTrue="1">
      <formula>LEN(C5)&gt;10</formula>
    </cfRule>
  </conditionalFormatting>
  <conditionalFormatting sqref="C5:D25">
    <cfRule type="expression" dxfId="10817" priority="10817" stopIfTrue="1">
      <formula>LEN(C5)&gt;10</formula>
    </cfRule>
  </conditionalFormatting>
  <conditionalFormatting sqref="C25:D25">
    <cfRule type="expression" dxfId="10816" priority="10816" stopIfTrue="1">
      <formula>LEN(C25)&gt;10</formula>
    </cfRule>
  </conditionalFormatting>
  <conditionalFormatting sqref="C25:D25">
    <cfRule type="expression" dxfId="10815" priority="10815" stopIfTrue="1">
      <formula>LEN(C25)&gt;10</formula>
    </cfRule>
  </conditionalFormatting>
  <conditionalFormatting sqref="C25:D25">
    <cfRule type="expression" dxfId="10814" priority="10814" stopIfTrue="1">
      <formula>LEN(C25)&gt;10</formula>
    </cfRule>
  </conditionalFormatting>
  <conditionalFormatting sqref="C16:D16">
    <cfRule type="expression" dxfId="10813" priority="10813" stopIfTrue="1">
      <formula>LEN(C16)&gt;10</formula>
    </cfRule>
  </conditionalFormatting>
  <conditionalFormatting sqref="C16:D16">
    <cfRule type="expression" dxfId="10812" priority="10812" stopIfTrue="1">
      <formula>LEN(C16)&gt;10</formula>
    </cfRule>
  </conditionalFormatting>
  <conditionalFormatting sqref="C16:D16">
    <cfRule type="expression" dxfId="10811" priority="10811" stopIfTrue="1">
      <formula>LEN(C16)&gt;10</formula>
    </cfRule>
  </conditionalFormatting>
  <conditionalFormatting sqref="C26:D26">
    <cfRule type="expression" dxfId="10810" priority="10810" stopIfTrue="1">
      <formula>LEN(C26)&gt;10</formula>
    </cfRule>
  </conditionalFormatting>
  <conditionalFormatting sqref="C26:D26">
    <cfRule type="expression" dxfId="10809" priority="10809" stopIfTrue="1">
      <formula>LEN(C26)&gt;10</formula>
    </cfRule>
  </conditionalFormatting>
  <conditionalFormatting sqref="C26:D26">
    <cfRule type="expression" dxfId="10808" priority="10808" stopIfTrue="1">
      <formula>LEN(C26)&gt;10</formula>
    </cfRule>
  </conditionalFormatting>
  <conditionalFormatting sqref="C26:D26">
    <cfRule type="expression" dxfId="10807" priority="10807" stopIfTrue="1">
      <formula>LEN(C26)&gt;10</formula>
    </cfRule>
  </conditionalFormatting>
  <conditionalFormatting sqref="C27:D27">
    <cfRule type="expression" dxfId="10806" priority="10806" stopIfTrue="1">
      <formula>LEN(C27)&gt;10</formula>
    </cfRule>
  </conditionalFormatting>
  <conditionalFormatting sqref="C27:D27">
    <cfRule type="expression" dxfId="10805" priority="10805" stopIfTrue="1">
      <formula>LEN(C27)&gt;10</formula>
    </cfRule>
  </conditionalFormatting>
  <conditionalFormatting sqref="C27:D27">
    <cfRule type="expression" dxfId="10804" priority="10804" stopIfTrue="1">
      <formula>LEN(C27)&gt;10</formula>
    </cfRule>
  </conditionalFormatting>
  <conditionalFormatting sqref="C27:D27">
    <cfRule type="expression" dxfId="10803" priority="10803" stopIfTrue="1">
      <formula>LEN(C27)&gt;10</formula>
    </cfRule>
  </conditionalFormatting>
  <conditionalFormatting sqref="C28:D28">
    <cfRule type="expression" dxfId="10802" priority="10802" stopIfTrue="1">
      <formula>LEN(C28)&gt;10</formula>
    </cfRule>
  </conditionalFormatting>
  <conditionalFormatting sqref="C28:D28">
    <cfRule type="expression" dxfId="10801" priority="10801" stopIfTrue="1">
      <formula>LEN(C28)&gt;10</formula>
    </cfRule>
  </conditionalFormatting>
  <conditionalFormatting sqref="C28:D28">
    <cfRule type="expression" dxfId="10800" priority="10800" stopIfTrue="1">
      <formula>LEN(C28)&gt;10</formula>
    </cfRule>
  </conditionalFormatting>
  <conditionalFormatting sqref="C28:D28">
    <cfRule type="expression" dxfId="10799" priority="10799" stopIfTrue="1">
      <formula>LEN(C28)&gt;10</formula>
    </cfRule>
  </conditionalFormatting>
  <conditionalFormatting sqref="C29:D29">
    <cfRule type="expression" dxfId="10798" priority="10798" stopIfTrue="1">
      <formula>LEN(C29)&gt;10</formula>
    </cfRule>
  </conditionalFormatting>
  <conditionalFormatting sqref="C30:D30">
    <cfRule type="expression" dxfId="10797" priority="10797" stopIfTrue="1">
      <formula>LEN(C30)&gt;10</formula>
    </cfRule>
  </conditionalFormatting>
  <conditionalFormatting sqref="C30:D30">
    <cfRule type="expression" dxfId="10796" priority="10796" stopIfTrue="1">
      <formula>LEN(C30)&gt;10</formula>
    </cfRule>
  </conditionalFormatting>
  <conditionalFormatting sqref="C30:D30">
    <cfRule type="expression" dxfId="10795" priority="10795" stopIfTrue="1">
      <formula>LEN(C30)&gt;10</formula>
    </cfRule>
  </conditionalFormatting>
  <conditionalFormatting sqref="C30:D30">
    <cfRule type="expression" dxfId="10794" priority="10794" stopIfTrue="1">
      <formula>LEN(C30)&gt;10</formula>
    </cfRule>
  </conditionalFormatting>
  <conditionalFormatting sqref="C12:D12">
    <cfRule type="expression" dxfId="10793" priority="10793" stopIfTrue="1">
      <formula>LEN(C12)&gt;10</formula>
    </cfRule>
  </conditionalFormatting>
  <conditionalFormatting sqref="C12:D12">
    <cfRule type="expression" dxfId="10792" priority="10792" stopIfTrue="1">
      <formula>LEN(C12)&gt;10</formula>
    </cfRule>
  </conditionalFormatting>
  <conditionalFormatting sqref="C12:D12">
    <cfRule type="expression" dxfId="10791" priority="10791" stopIfTrue="1">
      <formula>LEN(C12)&gt;10</formula>
    </cfRule>
  </conditionalFormatting>
  <conditionalFormatting sqref="C12:D12">
    <cfRule type="expression" dxfId="10790" priority="10790" stopIfTrue="1">
      <formula>LEN(C12)&gt;10</formula>
    </cfRule>
  </conditionalFormatting>
  <conditionalFormatting sqref="C12:D12">
    <cfRule type="expression" dxfId="10789" priority="10789" stopIfTrue="1">
      <formula>LEN(C12)&gt;10</formula>
    </cfRule>
  </conditionalFormatting>
  <conditionalFormatting sqref="C12:D12">
    <cfRule type="expression" dxfId="10788" priority="10788" stopIfTrue="1">
      <formula>LEN(C12)&gt;10</formula>
    </cfRule>
  </conditionalFormatting>
  <conditionalFormatting sqref="C20:D20">
    <cfRule type="expression" dxfId="10787" priority="10787" stopIfTrue="1">
      <formula>LEN(C20)&gt;10</formula>
    </cfRule>
  </conditionalFormatting>
  <conditionalFormatting sqref="C20:D20">
    <cfRule type="expression" dxfId="10786" priority="10786" stopIfTrue="1">
      <formula>LEN(C20)&gt;10</formula>
    </cfRule>
  </conditionalFormatting>
  <conditionalFormatting sqref="C20:D20">
    <cfRule type="expression" dxfId="10785" priority="10785" stopIfTrue="1">
      <formula>LEN(C20)&gt;10</formula>
    </cfRule>
  </conditionalFormatting>
  <conditionalFormatting sqref="C20:D20">
    <cfRule type="expression" dxfId="10784" priority="10784" stopIfTrue="1">
      <formula>LEN(C20)&gt;10</formula>
    </cfRule>
  </conditionalFormatting>
  <conditionalFormatting sqref="C20:D20">
    <cfRule type="expression" dxfId="10783" priority="10783" stopIfTrue="1">
      <formula>LEN(C20)&gt;10</formula>
    </cfRule>
  </conditionalFormatting>
  <conditionalFormatting sqref="C20:D20">
    <cfRule type="expression" dxfId="10782" priority="10782" stopIfTrue="1">
      <formula>LEN(C20)&gt;10</formula>
    </cfRule>
  </conditionalFormatting>
  <conditionalFormatting sqref="C21:D21">
    <cfRule type="expression" dxfId="10781" priority="10781" stopIfTrue="1">
      <formula>LEN(C21)&gt;10</formula>
    </cfRule>
  </conditionalFormatting>
  <conditionalFormatting sqref="C21:D21">
    <cfRule type="expression" dxfId="10780" priority="10780" stopIfTrue="1">
      <formula>LEN(C21)&gt;10</formula>
    </cfRule>
  </conditionalFormatting>
  <conditionalFormatting sqref="C21:D21">
    <cfRule type="expression" dxfId="10779" priority="10779" stopIfTrue="1">
      <formula>LEN(C21)&gt;10</formula>
    </cfRule>
  </conditionalFormatting>
  <conditionalFormatting sqref="C21:D21">
    <cfRule type="expression" dxfId="10778" priority="10778" stopIfTrue="1">
      <formula>LEN(C21)&gt;10</formula>
    </cfRule>
  </conditionalFormatting>
  <conditionalFormatting sqref="C21:D21">
    <cfRule type="expression" dxfId="10777" priority="10777" stopIfTrue="1">
      <formula>LEN(C21)&gt;10</formula>
    </cfRule>
  </conditionalFormatting>
  <conditionalFormatting sqref="C21:D21">
    <cfRule type="expression" dxfId="10776" priority="10776" stopIfTrue="1">
      <formula>LEN(C21)&gt;10</formula>
    </cfRule>
  </conditionalFormatting>
  <conditionalFormatting sqref="C32:D32">
    <cfRule type="expression" dxfId="10775" priority="10775" stopIfTrue="1">
      <formula>LEN(C32)&gt;10</formula>
    </cfRule>
  </conditionalFormatting>
  <conditionalFormatting sqref="C32:D32">
    <cfRule type="expression" dxfId="10774" priority="10774" stopIfTrue="1">
      <formula>LEN(C32)&gt;10</formula>
    </cfRule>
  </conditionalFormatting>
  <conditionalFormatting sqref="C32:D32">
    <cfRule type="expression" dxfId="10773" priority="10773" stopIfTrue="1">
      <formula>LEN(C32)&gt;10</formula>
    </cfRule>
  </conditionalFormatting>
  <conditionalFormatting sqref="C33:D33">
    <cfRule type="expression" dxfId="10772" priority="10772" stopIfTrue="1">
      <formula>LEN(C33)&gt;10</formula>
    </cfRule>
  </conditionalFormatting>
  <conditionalFormatting sqref="C33:D33">
    <cfRule type="expression" dxfId="10771" priority="10771" stopIfTrue="1">
      <formula>LEN(C33)&gt;10</formula>
    </cfRule>
  </conditionalFormatting>
  <conditionalFormatting sqref="C33:D33">
    <cfRule type="expression" dxfId="10770" priority="10770" stopIfTrue="1">
      <formula>LEN(C33)&gt;10</formula>
    </cfRule>
  </conditionalFormatting>
  <conditionalFormatting sqref="C33:D33">
    <cfRule type="expression" dxfId="10769" priority="10769" stopIfTrue="1">
      <formula>LEN(C33)&gt;10</formula>
    </cfRule>
  </conditionalFormatting>
  <conditionalFormatting sqref="C33:D33">
    <cfRule type="expression" dxfId="10768" priority="10768" stopIfTrue="1">
      <formula>LEN(C33)&gt;10</formula>
    </cfRule>
  </conditionalFormatting>
  <conditionalFormatting sqref="C33:D33">
    <cfRule type="expression" dxfId="10767" priority="10767" stopIfTrue="1">
      <formula>LEN(C33)&gt;10</formula>
    </cfRule>
  </conditionalFormatting>
  <conditionalFormatting sqref="C34:D34">
    <cfRule type="expression" dxfId="10766" priority="10766" stopIfTrue="1">
      <formula>LEN(C34)&gt;10</formula>
    </cfRule>
  </conditionalFormatting>
  <conditionalFormatting sqref="C34:D34">
    <cfRule type="expression" dxfId="10765" priority="10765" stopIfTrue="1">
      <formula>LEN(C34)&gt;10</formula>
    </cfRule>
  </conditionalFormatting>
  <conditionalFormatting sqref="C34:D34">
    <cfRule type="expression" dxfId="10764" priority="10764" stopIfTrue="1">
      <formula>LEN(C34)&gt;10</formula>
    </cfRule>
  </conditionalFormatting>
  <conditionalFormatting sqref="C34:D34">
    <cfRule type="expression" dxfId="10763" priority="10763" stopIfTrue="1">
      <formula>LEN(C34)&gt;10</formula>
    </cfRule>
  </conditionalFormatting>
  <conditionalFormatting sqref="C34:D34">
    <cfRule type="expression" dxfId="10762" priority="10762" stopIfTrue="1">
      <formula>LEN(C34)&gt;10</formula>
    </cfRule>
  </conditionalFormatting>
  <conditionalFormatting sqref="C34:D34">
    <cfRule type="expression" dxfId="10761" priority="10761" stopIfTrue="1">
      <formula>LEN(C34)&gt;10</formula>
    </cfRule>
  </conditionalFormatting>
  <conditionalFormatting sqref="C36:D36">
    <cfRule type="expression" dxfId="10760" priority="10760" stopIfTrue="1">
      <formula>LEN(C36)&gt;10</formula>
    </cfRule>
  </conditionalFormatting>
  <conditionalFormatting sqref="C36:D36">
    <cfRule type="expression" dxfId="10759" priority="10759" stopIfTrue="1">
      <formula>LEN(C36)&gt;10</formula>
    </cfRule>
  </conditionalFormatting>
  <conditionalFormatting sqref="C36:D36">
    <cfRule type="expression" dxfId="10758" priority="10758" stopIfTrue="1">
      <formula>LEN(C36)&gt;10</formula>
    </cfRule>
  </conditionalFormatting>
  <conditionalFormatting sqref="C36:D36">
    <cfRule type="expression" dxfId="10757" priority="10757" stopIfTrue="1">
      <formula>LEN(C36)&gt;10</formula>
    </cfRule>
  </conditionalFormatting>
  <conditionalFormatting sqref="C36:D36">
    <cfRule type="expression" dxfId="10756" priority="10756" stopIfTrue="1">
      <formula>LEN(C36)&gt;10</formula>
    </cfRule>
  </conditionalFormatting>
  <conditionalFormatting sqref="C36:D36">
    <cfRule type="expression" dxfId="10755" priority="10755" stopIfTrue="1">
      <formula>LEN(C36)&gt;10</formula>
    </cfRule>
  </conditionalFormatting>
  <conditionalFormatting sqref="C36:D36">
    <cfRule type="expression" dxfId="10754" priority="10754" stopIfTrue="1">
      <formula>LEN(C36)&gt;10</formula>
    </cfRule>
  </conditionalFormatting>
  <conditionalFormatting sqref="C36:D36">
    <cfRule type="expression" dxfId="10753" priority="10753" stopIfTrue="1">
      <formula>LEN(C36)&gt;10</formula>
    </cfRule>
  </conditionalFormatting>
  <conditionalFormatting sqref="C36:D36">
    <cfRule type="expression" dxfId="10752" priority="10752" stopIfTrue="1">
      <formula>LEN(C36)&gt;10</formula>
    </cfRule>
  </conditionalFormatting>
  <conditionalFormatting sqref="C36:D36">
    <cfRule type="expression" dxfId="10751" priority="10751" stopIfTrue="1">
      <formula>LEN(C36)&gt;10</formula>
    </cfRule>
  </conditionalFormatting>
  <conditionalFormatting sqref="C37:D37">
    <cfRule type="expression" dxfId="10750" priority="10750" stopIfTrue="1">
      <formula>LEN(C37)&gt;10</formula>
    </cfRule>
  </conditionalFormatting>
  <conditionalFormatting sqref="C37:D37">
    <cfRule type="expression" dxfId="10749" priority="10749" stopIfTrue="1">
      <formula>LEN(C37)&gt;10</formula>
    </cfRule>
  </conditionalFormatting>
  <conditionalFormatting sqref="C37:D37">
    <cfRule type="expression" dxfId="10748" priority="10748" stopIfTrue="1">
      <formula>LEN(C37)&gt;10</formula>
    </cfRule>
  </conditionalFormatting>
  <conditionalFormatting sqref="C37:D37">
    <cfRule type="expression" dxfId="10747" priority="10747" stopIfTrue="1">
      <formula>LEN(C37)&gt;10</formula>
    </cfRule>
  </conditionalFormatting>
  <conditionalFormatting sqref="C37:D37">
    <cfRule type="expression" dxfId="10746" priority="10746" stopIfTrue="1">
      <formula>LEN(C37)&gt;10</formula>
    </cfRule>
  </conditionalFormatting>
  <conditionalFormatting sqref="C37:D37">
    <cfRule type="expression" dxfId="10745" priority="10745" stopIfTrue="1">
      <formula>LEN(C37)&gt;10</formula>
    </cfRule>
  </conditionalFormatting>
  <conditionalFormatting sqref="C40:D40">
    <cfRule type="expression" dxfId="10744" priority="10744" stopIfTrue="1">
      <formula>LEN(C40)&gt;10</formula>
    </cfRule>
  </conditionalFormatting>
  <conditionalFormatting sqref="C40:D40">
    <cfRule type="expression" dxfId="10743" priority="10743" stopIfTrue="1">
      <formula>LEN(C40)&gt;10</formula>
    </cfRule>
  </conditionalFormatting>
  <conditionalFormatting sqref="C40:D40">
    <cfRule type="expression" dxfId="10742" priority="10742" stopIfTrue="1">
      <formula>LEN(C40)&gt;10</formula>
    </cfRule>
  </conditionalFormatting>
  <conditionalFormatting sqref="C40:D40">
    <cfRule type="expression" dxfId="10741" priority="10741" stopIfTrue="1">
      <formula>LEN(C40)&gt;10</formula>
    </cfRule>
  </conditionalFormatting>
  <conditionalFormatting sqref="C40:D40">
    <cfRule type="expression" dxfId="10740" priority="10740" stopIfTrue="1">
      <formula>LEN(C40)&gt;10</formula>
    </cfRule>
  </conditionalFormatting>
  <conditionalFormatting sqref="C40:D40">
    <cfRule type="expression" dxfId="10739" priority="10739" stopIfTrue="1">
      <formula>LEN(C40)&gt;10</formula>
    </cfRule>
  </conditionalFormatting>
  <conditionalFormatting sqref="C40:D40">
    <cfRule type="expression" dxfId="10738" priority="10738" stopIfTrue="1">
      <formula>LEN(C40)&gt;10</formula>
    </cfRule>
  </conditionalFormatting>
  <conditionalFormatting sqref="C40:D40">
    <cfRule type="expression" dxfId="10737" priority="10737" stopIfTrue="1">
      <formula>LEN(C40)&gt;10</formula>
    </cfRule>
  </conditionalFormatting>
  <conditionalFormatting sqref="C40:D40">
    <cfRule type="expression" dxfId="10736" priority="10736" stopIfTrue="1">
      <formula>LEN(C40)&gt;10</formula>
    </cfRule>
  </conditionalFormatting>
  <conditionalFormatting sqref="C40:D40">
    <cfRule type="expression" dxfId="10735" priority="10735" stopIfTrue="1">
      <formula>LEN(C40)&gt;10</formula>
    </cfRule>
  </conditionalFormatting>
  <conditionalFormatting sqref="C40:D40">
    <cfRule type="expression" dxfId="10734" priority="10734" stopIfTrue="1">
      <formula>LEN(C40)&gt;10</formula>
    </cfRule>
  </conditionalFormatting>
  <conditionalFormatting sqref="C40:D40">
    <cfRule type="expression" dxfId="10733" priority="10733" stopIfTrue="1">
      <formula>LEN(C40)&gt;10</formula>
    </cfRule>
  </conditionalFormatting>
  <conditionalFormatting sqref="C40:D40">
    <cfRule type="expression" dxfId="10732" priority="10732" stopIfTrue="1">
      <formula>LEN(C40)&gt;10</formula>
    </cfRule>
  </conditionalFormatting>
  <conditionalFormatting sqref="C39:D39">
    <cfRule type="expression" dxfId="10731" priority="10731" stopIfTrue="1">
      <formula>LEN(C39)&gt;10</formula>
    </cfRule>
  </conditionalFormatting>
  <conditionalFormatting sqref="C39:D39">
    <cfRule type="expression" dxfId="10730" priority="10730" stopIfTrue="1">
      <formula>LEN(C39)&gt;10</formula>
    </cfRule>
  </conditionalFormatting>
  <conditionalFormatting sqref="C39:D39">
    <cfRule type="expression" dxfId="10729" priority="10729" stopIfTrue="1">
      <formula>LEN(C39)&gt;10</formula>
    </cfRule>
  </conditionalFormatting>
  <conditionalFormatting sqref="C39:D39">
    <cfRule type="expression" dxfId="10728" priority="10728" stopIfTrue="1">
      <formula>LEN(C39)&gt;10</formula>
    </cfRule>
  </conditionalFormatting>
  <conditionalFormatting sqref="C39:D39">
    <cfRule type="expression" dxfId="10727" priority="10727" stopIfTrue="1">
      <formula>LEN(C39)&gt;10</formula>
    </cfRule>
  </conditionalFormatting>
  <conditionalFormatting sqref="C39:D39">
    <cfRule type="expression" dxfId="10726" priority="10726" stopIfTrue="1">
      <formula>LEN(C39)&gt;10</formula>
    </cfRule>
  </conditionalFormatting>
  <conditionalFormatting sqref="C39:D39">
    <cfRule type="expression" dxfId="10725" priority="10725" stopIfTrue="1">
      <formula>LEN(C39)&gt;10</formula>
    </cfRule>
  </conditionalFormatting>
  <conditionalFormatting sqref="C39:D39">
    <cfRule type="expression" dxfId="10724" priority="10724" stopIfTrue="1">
      <formula>LEN(C39)&gt;10</formula>
    </cfRule>
  </conditionalFormatting>
  <conditionalFormatting sqref="C39:D39">
    <cfRule type="expression" dxfId="10723" priority="10723" stopIfTrue="1">
      <formula>LEN(C39)&gt;10</formula>
    </cfRule>
  </conditionalFormatting>
  <conditionalFormatting sqref="C39:D39">
    <cfRule type="expression" dxfId="10722" priority="10722" stopIfTrue="1">
      <formula>LEN(C39)&gt;10</formula>
    </cfRule>
  </conditionalFormatting>
  <conditionalFormatting sqref="C39:D39">
    <cfRule type="expression" dxfId="10721" priority="10721" stopIfTrue="1">
      <formula>LEN(C39)&gt;10</formula>
    </cfRule>
  </conditionalFormatting>
  <conditionalFormatting sqref="C39:D39">
    <cfRule type="expression" dxfId="10720" priority="10720" stopIfTrue="1">
      <formula>LEN(C39)&gt;10</formula>
    </cfRule>
  </conditionalFormatting>
  <conditionalFormatting sqref="C39:D39">
    <cfRule type="expression" dxfId="10719" priority="10719" stopIfTrue="1">
      <formula>LEN(C39)&gt;10</formula>
    </cfRule>
  </conditionalFormatting>
  <conditionalFormatting sqref="C39:D39">
    <cfRule type="expression" dxfId="10718" priority="10718" stopIfTrue="1">
      <formula>LEN(C39)&gt;10</formula>
    </cfRule>
  </conditionalFormatting>
  <conditionalFormatting sqref="C39:D39">
    <cfRule type="expression" dxfId="10717" priority="10717" stopIfTrue="1">
      <formula>LEN(C39)&gt;10</formula>
    </cfRule>
  </conditionalFormatting>
  <conditionalFormatting sqref="C39:D39">
    <cfRule type="expression" dxfId="10716" priority="10716" stopIfTrue="1">
      <formula>LEN(C39)&gt;10</formula>
    </cfRule>
  </conditionalFormatting>
  <conditionalFormatting sqref="C39:D39">
    <cfRule type="expression" dxfId="10715" priority="10715" stopIfTrue="1">
      <formula>LEN(C39)&gt;10</formula>
    </cfRule>
  </conditionalFormatting>
  <conditionalFormatting sqref="C39:D39">
    <cfRule type="expression" dxfId="10714" priority="10714" stopIfTrue="1">
      <formula>LEN(C39)&gt;10</formula>
    </cfRule>
  </conditionalFormatting>
  <conditionalFormatting sqref="C39:D39">
    <cfRule type="expression" dxfId="10713" priority="10713" stopIfTrue="1">
      <formula>LEN(C39)&gt;10</formula>
    </cfRule>
  </conditionalFormatting>
  <conditionalFormatting sqref="C39:D39">
    <cfRule type="expression" dxfId="10712" priority="10712" stopIfTrue="1">
      <formula>LEN(C39)&gt;10</formula>
    </cfRule>
  </conditionalFormatting>
  <conditionalFormatting sqref="C39:D39">
    <cfRule type="expression" dxfId="10711" priority="10711" stopIfTrue="1">
      <formula>LEN(C39)&gt;10</formula>
    </cfRule>
  </conditionalFormatting>
  <conditionalFormatting sqref="C39:D39">
    <cfRule type="expression" dxfId="10710" priority="10710" stopIfTrue="1">
      <formula>LEN(C39)&gt;10</formula>
    </cfRule>
  </conditionalFormatting>
  <conditionalFormatting sqref="C39:D39">
    <cfRule type="expression" dxfId="10709" priority="10709" stopIfTrue="1">
      <formula>LEN(C39)&gt;10</formula>
    </cfRule>
  </conditionalFormatting>
  <conditionalFormatting sqref="C39:D39">
    <cfRule type="expression" dxfId="10708" priority="10708" stopIfTrue="1">
      <formula>LEN(C39)&gt;10</formula>
    </cfRule>
  </conditionalFormatting>
  <conditionalFormatting sqref="C39:D39">
    <cfRule type="expression" dxfId="10707" priority="10707" stopIfTrue="1">
      <formula>LEN(C39)&gt;10</formula>
    </cfRule>
  </conditionalFormatting>
  <conditionalFormatting sqref="C2:D20">
    <cfRule type="expression" dxfId="10706" priority="10706" stopIfTrue="1">
      <formula>LEN(C2)&gt;10</formula>
    </cfRule>
  </conditionalFormatting>
  <conditionalFormatting sqref="C2:D20">
    <cfRule type="expression" dxfId="10705" priority="10705" stopIfTrue="1">
      <formula>LEN(C2)&gt;10</formula>
    </cfRule>
  </conditionalFormatting>
  <conditionalFormatting sqref="C5:D20">
    <cfRule type="expression" dxfId="10704" priority="10704" stopIfTrue="1">
      <formula>LEN(C5)&gt;10</formula>
    </cfRule>
  </conditionalFormatting>
  <conditionalFormatting sqref="C5:D20">
    <cfRule type="expression" dxfId="10703" priority="10703" stopIfTrue="1">
      <formula>LEN(C5)&gt;10</formula>
    </cfRule>
  </conditionalFormatting>
  <conditionalFormatting sqref="C2:D20">
    <cfRule type="expression" dxfId="10702" priority="10702" stopIfTrue="1">
      <formula>LEN(C2)&gt;10</formula>
    </cfRule>
  </conditionalFormatting>
  <conditionalFormatting sqref="C5:D20">
    <cfRule type="expression" dxfId="10701" priority="10701" stopIfTrue="1">
      <formula>LEN(C5)&gt;10</formula>
    </cfRule>
  </conditionalFormatting>
  <conditionalFormatting sqref="C5:D20">
    <cfRule type="expression" dxfId="10700" priority="10700" stopIfTrue="1">
      <formula>LEN(C5)&gt;10</formula>
    </cfRule>
  </conditionalFormatting>
  <conditionalFormatting sqref="C16:D16">
    <cfRule type="expression" dxfId="10699" priority="10699" stopIfTrue="1">
      <formula>LEN(C16)&gt;10</formula>
    </cfRule>
  </conditionalFormatting>
  <conditionalFormatting sqref="C16:D16">
    <cfRule type="expression" dxfId="10698" priority="10698" stopIfTrue="1">
      <formula>LEN(C16)&gt;10</formula>
    </cfRule>
  </conditionalFormatting>
  <conditionalFormatting sqref="C16:D16">
    <cfRule type="expression" dxfId="10697" priority="10697" stopIfTrue="1">
      <formula>LEN(C16)&gt;10</formula>
    </cfRule>
  </conditionalFormatting>
  <conditionalFormatting sqref="C12:D12">
    <cfRule type="expression" dxfId="10696" priority="10696" stopIfTrue="1">
      <formula>LEN(C12)&gt;10</formula>
    </cfRule>
  </conditionalFormatting>
  <conditionalFormatting sqref="C12:D12">
    <cfRule type="expression" dxfId="10695" priority="10695" stopIfTrue="1">
      <formula>LEN(C12)&gt;10</formula>
    </cfRule>
  </conditionalFormatting>
  <conditionalFormatting sqref="C12:D12">
    <cfRule type="expression" dxfId="10694" priority="10694" stopIfTrue="1">
      <formula>LEN(C12)&gt;10</formula>
    </cfRule>
  </conditionalFormatting>
  <conditionalFormatting sqref="C12:D12">
    <cfRule type="expression" dxfId="10693" priority="10693" stopIfTrue="1">
      <formula>LEN(C12)&gt;10</formula>
    </cfRule>
  </conditionalFormatting>
  <conditionalFormatting sqref="C12:D12">
    <cfRule type="expression" dxfId="10692" priority="10692" stopIfTrue="1">
      <formula>LEN(C12)&gt;10</formula>
    </cfRule>
  </conditionalFormatting>
  <conditionalFormatting sqref="C12:D12">
    <cfRule type="expression" dxfId="10691" priority="10691" stopIfTrue="1">
      <formula>LEN(C12)&gt;10</formula>
    </cfRule>
  </conditionalFormatting>
  <conditionalFormatting sqref="C20:D20">
    <cfRule type="expression" dxfId="10690" priority="10690" stopIfTrue="1">
      <formula>LEN(C20)&gt;10</formula>
    </cfRule>
  </conditionalFormatting>
  <conditionalFormatting sqref="C20:D20">
    <cfRule type="expression" dxfId="10689" priority="10689" stopIfTrue="1">
      <formula>LEN(C20)&gt;10</formula>
    </cfRule>
  </conditionalFormatting>
  <conditionalFormatting sqref="C20:D20">
    <cfRule type="expression" dxfId="10688" priority="10688" stopIfTrue="1">
      <formula>LEN(C20)&gt;10</formula>
    </cfRule>
  </conditionalFormatting>
  <conditionalFormatting sqref="C20:D20">
    <cfRule type="expression" dxfId="10687" priority="10687" stopIfTrue="1">
      <formula>LEN(C20)&gt;10</formula>
    </cfRule>
  </conditionalFormatting>
  <conditionalFormatting sqref="C20:D20">
    <cfRule type="expression" dxfId="10686" priority="10686" stopIfTrue="1">
      <formula>LEN(C20)&gt;10</formula>
    </cfRule>
  </conditionalFormatting>
  <conditionalFormatting sqref="C20:D20">
    <cfRule type="expression" dxfId="10685" priority="10685" stopIfTrue="1">
      <formula>LEN(C20)&gt;10</formula>
    </cfRule>
  </conditionalFormatting>
  <conditionalFormatting sqref="C2:D20">
    <cfRule type="expression" dxfId="10684" priority="10684" stopIfTrue="1">
      <formula>LEN(C2)&gt;10</formula>
    </cfRule>
  </conditionalFormatting>
  <conditionalFormatting sqref="C2:D20">
    <cfRule type="expression" dxfId="10683" priority="10683" stopIfTrue="1">
      <formula>LEN(C2)&gt;10</formula>
    </cfRule>
  </conditionalFormatting>
  <conditionalFormatting sqref="C5:D20">
    <cfRule type="expression" dxfId="10682" priority="10682" stopIfTrue="1">
      <formula>LEN(C5)&gt;10</formula>
    </cfRule>
  </conditionalFormatting>
  <conditionalFormatting sqref="C5:D20">
    <cfRule type="expression" dxfId="10681" priority="10681" stopIfTrue="1">
      <formula>LEN(C5)&gt;10</formula>
    </cfRule>
  </conditionalFormatting>
  <conditionalFormatting sqref="C2:D20">
    <cfRule type="expression" dxfId="10680" priority="10680" stopIfTrue="1">
      <formula>LEN(C2)&gt;10</formula>
    </cfRule>
  </conditionalFormatting>
  <conditionalFormatting sqref="C5:D20">
    <cfRule type="expression" dxfId="10679" priority="10679" stopIfTrue="1">
      <formula>LEN(C5)&gt;10</formula>
    </cfRule>
  </conditionalFormatting>
  <conditionalFormatting sqref="C5:D20">
    <cfRule type="expression" dxfId="10678" priority="10678" stopIfTrue="1">
      <formula>LEN(C5)&gt;10</formula>
    </cfRule>
  </conditionalFormatting>
  <conditionalFormatting sqref="C16:D16">
    <cfRule type="expression" dxfId="10677" priority="10677" stopIfTrue="1">
      <formula>LEN(C16)&gt;10</formula>
    </cfRule>
  </conditionalFormatting>
  <conditionalFormatting sqref="C16:D16">
    <cfRule type="expression" dxfId="10676" priority="10676" stopIfTrue="1">
      <formula>LEN(C16)&gt;10</formula>
    </cfRule>
  </conditionalFormatting>
  <conditionalFormatting sqref="C16:D16">
    <cfRule type="expression" dxfId="10675" priority="10675" stopIfTrue="1">
      <formula>LEN(C16)&gt;10</formula>
    </cfRule>
  </conditionalFormatting>
  <conditionalFormatting sqref="C12:D12">
    <cfRule type="expression" dxfId="10674" priority="10674" stopIfTrue="1">
      <formula>LEN(C12)&gt;10</formula>
    </cfRule>
  </conditionalFormatting>
  <conditionalFormatting sqref="C12:D12">
    <cfRule type="expression" dxfId="10673" priority="10673" stopIfTrue="1">
      <formula>LEN(C12)&gt;10</formula>
    </cfRule>
  </conditionalFormatting>
  <conditionalFormatting sqref="C12:D12">
    <cfRule type="expression" dxfId="10672" priority="10672" stopIfTrue="1">
      <formula>LEN(C12)&gt;10</formula>
    </cfRule>
  </conditionalFormatting>
  <conditionalFormatting sqref="C12:D12">
    <cfRule type="expression" dxfId="10671" priority="10671" stopIfTrue="1">
      <formula>LEN(C12)&gt;10</formula>
    </cfRule>
  </conditionalFormatting>
  <conditionalFormatting sqref="C12:D12">
    <cfRule type="expression" dxfId="10670" priority="10670" stopIfTrue="1">
      <formula>LEN(C12)&gt;10</formula>
    </cfRule>
  </conditionalFormatting>
  <conditionalFormatting sqref="C12:D12">
    <cfRule type="expression" dxfId="10669" priority="10669" stopIfTrue="1">
      <formula>LEN(C12)&gt;10</formula>
    </cfRule>
  </conditionalFormatting>
  <conditionalFormatting sqref="C20:D20">
    <cfRule type="expression" dxfId="10668" priority="10668" stopIfTrue="1">
      <formula>LEN(C20)&gt;10</formula>
    </cfRule>
  </conditionalFormatting>
  <conditionalFormatting sqref="C20:D20">
    <cfRule type="expression" dxfId="10667" priority="10667" stopIfTrue="1">
      <formula>LEN(C20)&gt;10</formula>
    </cfRule>
  </conditionalFormatting>
  <conditionalFormatting sqref="C20:D20">
    <cfRule type="expression" dxfId="10666" priority="10666" stopIfTrue="1">
      <formula>LEN(C20)&gt;10</formula>
    </cfRule>
  </conditionalFormatting>
  <conditionalFormatting sqref="C20:D20">
    <cfRule type="expression" dxfId="10665" priority="10665" stopIfTrue="1">
      <formula>LEN(C20)&gt;10</formula>
    </cfRule>
  </conditionalFormatting>
  <conditionalFormatting sqref="C20:D20">
    <cfRule type="expression" dxfId="10664" priority="10664" stopIfTrue="1">
      <formula>LEN(C20)&gt;10</formula>
    </cfRule>
  </conditionalFormatting>
  <conditionalFormatting sqref="C20:D20">
    <cfRule type="expression" dxfId="10663" priority="10663" stopIfTrue="1">
      <formula>LEN(C20)&gt;10</formula>
    </cfRule>
  </conditionalFormatting>
  <conditionalFormatting sqref="C20:D20 C2:D18">
    <cfRule type="expression" dxfId="10662" priority="10662" stopIfTrue="1">
      <formula>LEN(C2)&gt;10</formula>
    </cfRule>
  </conditionalFormatting>
  <conditionalFormatting sqref="C5:D15">
    <cfRule type="expression" dxfId="10661" priority="10661" stopIfTrue="1">
      <formula>LEN(C5)&gt;10</formula>
    </cfRule>
  </conditionalFormatting>
  <conditionalFormatting sqref="C5:D15">
    <cfRule type="expression" dxfId="10660" priority="10660" stopIfTrue="1">
      <formula>LEN(C5)&gt;10</formula>
    </cfRule>
  </conditionalFormatting>
  <conditionalFormatting sqref="C7">
    <cfRule type="expression" dxfId="10659" priority="10659" stopIfTrue="1">
      <formula>LEN(C7)&gt;10</formula>
    </cfRule>
  </conditionalFormatting>
  <conditionalFormatting sqref="C6">
    <cfRule type="expression" dxfId="10658" priority="10658" stopIfTrue="1">
      <formula>LEN(C6)&gt;10</formula>
    </cfRule>
  </conditionalFormatting>
  <conditionalFormatting sqref="C8:C15">
    <cfRule type="expression" dxfId="10657" priority="10657" stopIfTrue="1">
      <formula>LEN(C8)&gt;10</formula>
    </cfRule>
  </conditionalFormatting>
  <conditionalFormatting sqref="D7">
    <cfRule type="expression" dxfId="10656" priority="10656" stopIfTrue="1">
      <formula>LEN(D7)&gt;10</formula>
    </cfRule>
  </conditionalFormatting>
  <conditionalFormatting sqref="D5:D6">
    <cfRule type="expression" dxfId="10655" priority="10655" stopIfTrue="1">
      <formula>LEN(D5)&gt;10</formula>
    </cfRule>
  </conditionalFormatting>
  <conditionalFormatting sqref="D8:D15">
    <cfRule type="expression" dxfId="10654" priority="10654" stopIfTrue="1">
      <formula>LEN(D8)&gt;10</formula>
    </cfRule>
  </conditionalFormatting>
  <conditionalFormatting sqref="C11:D11">
    <cfRule type="expression" dxfId="10653" priority="10653" stopIfTrue="1">
      <formula>LEN(C11)&gt;10</formula>
    </cfRule>
  </conditionalFormatting>
  <conditionalFormatting sqref="C11:D11">
    <cfRule type="expression" dxfId="10652" priority="10652" stopIfTrue="1">
      <formula>LEN(C11)&gt;10</formula>
    </cfRule>
  </conditionalFormatting>
  <conditionalFormatting sqref="C11:D11">
    <cfRule type="expression" dxfId="10651" priority="10651" stopIfTrue="1">
      <formula>LEN(C11)&gt;10</formula>
    </cfRule>
  </conditionalFormatting>
  <conditionalFormatting sqref="C11">
    <cfRule type="expression" dxfId="10650" priority="10650" stopIfTrue="1">
      <formula>LEN(C11)&gt;10</formula>
    </cfRule>
  </conditionalFormatting>
  <conditionalFormatting sqref="D11">
    <cfRule type="expression" dxfId="10649" priority="10649" stopIfTrue="1">
      <formula>LEN(D11)&gt;10</formula>
    </cfRule>
  </conditionalFormatting>
  <conditionalFormatting sqref="C20:D20">
    <cfRule type="expression" dxfId="10648" priority="10648" stopIfTrue="1">
      <formula>LEN(C20)&gt;10</formula>
    </cfRule>
  </conditionalFormatting>
  <conditionalFormatting sqref="C20:D20">
    <cfRule type="expression" dxfId="10647" priority="10647" stopIfTrue="1">
      <formula>LEN(C20)&gt;10</formula>
    </cfRule>
  </conditionalFormatting>
  <conditionalFormatting sqref="C20">
    <cfRule type="expression" dxfId="10646" priority="10646" stopIfTrue="1">
      <formula>LEN(C20)&gt;10</formula>
    </cfRule>
  </conditionalFormatting>
  <conditionalFormatting sqref="D20">
    <cfRule type="expression" dxfId="10645" priority="10645" stopIfTrue="1">
      <formula>LEN(D20)&gt;10</formula>
    </cfRule>
  </conditionalFormatting>
  <conditionalFormatting sqref="C20:D20">
    <cfRule type="expression" dxfId="10644" priority="10644" stopIfTrue="1">
      <formula>LEN(C20)&gt;10</formula>
    </cfRule>
  </conditionalFormatting>
  <conditionalFormatting sqref="C20:D20">
    <cfRule type="expression" dxfId="10643" priority="10643" stopIfTrue="1">
      <formula>LEN(C20)&gt;10</formula>
    </cfRule>
  </conditionalFormatting>
  <conditionalFormatting sqref="C20">
    <cfRule type="expression" dxfId="10642" priority="10642" stopIfTrue="1">
      <formula>LEN(C20)&gt;10</formula>
    </cfRule>
  </conditionalFormatting>
  <conditionalFormatting sqref="D20">
    <cfRule type="expression" dxfId="10641" priority="10641" stopIfTrue="1">
      <formula>LEN(D20)&gt;10</formula>
    </cfRule>
  </conditionalFormatting>
  <conditionalFormatting sqref="C12:D12">
    <cfRule type="expression" dxfId="10640" priority="10640" stopIfTrue="1">
      <formula>LEN(C12)&gt;10</formula>
    </cfRule>
  </conditionalFormatting>
  <conditionalFormatting sqref="C12:D12">
    <cfRule type="expression" dxfId="10639" priority="10639" stopIfTrue="1">
      <formula>LEN(C12)&gt;10</formula>
    </cfRule>
  </conditionalFormatting>
  <conditionalFormatting sqref="C12:D12">
    <cfRule type="expression" dxfId="10638" priority="10638" stopIfTrue="1">
      <formula>LEN(C12)&gt;10</formula>
    </cfRule>
  </conditionalFormatting>
  <conditionalFormatting sqref="C12">
    <cfRule type="expression" dxfId="10637" priority="10637" stopIfTrue="1">
      <formula>LEN(C12)&gt;10</formula>
    </cfRule>
  </conditionalFormatting>
  <conditionalFormatting sqref="D12">
    <cfRule type="expression" dxfId="10636" priority="10636" stopIfTrue="1">
      <formula>LEN(D12)&gt;10</formula>
    </cfRule>
  </conditionalFormatting>
  <conditionalFormatting sqref="C17:D17">
    <cfRule type="expression" dxfId="10635" priority="10635" stopIfTrue="1">
      <formula>LEN(C17)&gt;10</formula>
    </cfRule>
  </conditionalFormatting>
  <conditionalFormatting sqref="C20:D20">
    <cfRule type="expression" dxfId="10634" priority="10634" stopIfTrue="1">
      <formula>LEN(C20)&gt;10</formula>
    </cfRule>
  </conditionalFormatting>
  <conditionalFormatting sqref="C20:D20">
    <cfRule type="expression" dxfId="10633" priority="10633" stopIfTrue="1">
      <formula>LEN(C20)&gt;10</formula>
    </cfRule>
  </conditionalFormatting>
  <conditionalFormatting sqref="C20:D20">
    <cfRule type="expression" dxfId="10632" priority="10632" stopIfTrue="1">
      <formula>LEN(C20)&gt;10</formula>
    </cfRule>
  </conditionalFormatting>
  <conditionalFormatting sqref="C20">
    <cfRule type="expression" dxfId="10631" priority="10631" stopIfTrue="1">
      <formula>LEN(C20)&gt;10</formula>
    </cfRule>
  </conditionalFormatting>
  <conditionalFormatting sqref="D20">
    <cfRule type="expression" dxfId="10630" priority="10630" stopIfTrue="1">
      <formula>LEN(D20)&gt;10</formula>
    </cfRule>
  </conditionalFormatting>
  <conditionalFormatting sqref="C19:D19">
    <cfRule type="expression" dxfId="10629" priority="10629" stopIfTrue="1">
      <formula>LEN(C19)&gt;10</formula>
    </cfRule>
  </conditionalFormatting>
  <conditionalFormatting sqref="C19:D19">
    <cfRule type="expression" dxfId="10628" priority="10628" stopIfTrue="1">
      <formula>LEN(C19)&gt;10</formula>
    </cfRule>
  </conditionalFormatting>
  <conditionalFormatting sqref="C19:D19">
    <cfRule type="expression" dxfId="10627" priority="10627" stopIfTrue="1">
      <formula>LEN(C19)&gt;10</formula>
    </cfRule>
  </conditionalFormatting>
  <conditionalFormatting sqref="C19:D19">
    <cfRule type="expression" dxfId="10626" priority="10626" stopIfTrue="1">
      <formula>LEN(C19)&gt;10</formula>
    </cfRule>
  </conditionalFormatting>
  <conditionalFormatting sqref="C19:D19">
    <cfRule type="expression" dxfId="10625" priority="10625" stopIfTrue="1">
      <formula>LEN(C19)&gt;10</formula>
    </cfRule>
  </conditionalFormatting>
  <conditionalFormatting sqref="C19:D19">
    <cfRule type="expression" dxfId="10624" priority="10624" stopIfTrue="1">
      <formula>LEN(C19)&gt;10</formula>
    </cfRule>
  </conditionalFormatting>
  <conditionalFormatting sqref="C19:D19">
    <cfRule type="expression" dxfId="10623" priority="10623" stopIfTrue="1">
      <formula>LEN(C19)&gt;10</formula>
    </cfRule>
  </conditionalFormatting>
  <conditionalFormatting sqref="C19:D19">
    <cfRule type="expression" dxfId="10622" priority="10622" stopIfTrue="1">
      <formula>LEN(C19)&gt;10</formula>
    </cfRule>
  </conditionalFormatting>
  <conditionalFormatting sqref="C19:D19">
    <cfRule type="expression" dxfId="10621" priority="10621" stopIfTrue="1">
      <formula>LEN(C19)&gt;10</formula>
    </cfRule>
  </conditionalFormatting>
  <conditionalFormatting sqref="C19:D19">
    <cfRule type="expression" dxfId="10620" priority="10620" stopIfTrue="1">
      <formula>LEN(C19)&gt;10</formula>
    </cfRule>
  </conditionalFormatting>
  <conditionalFormatting sqref="C19:D19">
    <cfRule type="expression" dxfId="10619" priority="10619" stopIfTrue="1">
      <formula>LEN(C19)&gt;10</formula>
    </cfRule>
  </conditionalFormatting>
  <conditionalFormatting sqref="C19:D19">
    <cfRule type="expression" dxfId="10618" priority="10618" stopIfTrue="1">
      <formula>LEN(C19)&gt;10</formula>
    </cfRule>
  </conditionalFormatting>
  <conditionalFormatting sqref="C19:D19">
    <cfRule type="expression" dxfId="10617" priority="10617" stopIfTrue="1">
      <formula>LEN(C19)&gt;10</formula>
    </cfRule>
  </conditionalFormatting>
  <conditionalFormatting sqref="C19:D19">
    <cfRule type="expression" dxfId="10616" priority="10616" stopIfTrue="1">
      <formula>LEN(C19)&gt;10</formula>
    </cfRule>
  </conditionalFormatting>
  <conditionalFormatting sqref="C19:D19">
    <cfRule type="expression" dxfId="10615" priority="10615" stopIfTrue="1">
      <formula>LEN(C19)&gt;10</formula>
    </cfRule>
  </conditionalFormatting>
  <conditionalFormatting sqref="C19">
    <cfRule type="expression" dxfId="10614" priority="10614" stopIfTrue="1">
      <formula>LEN(C19)&gt;10</formula>
    </cfRule>
  </conditionalFormatting>
  <conditionalFormatting sqref="D19">
    <cfRule type="expression" dxfId="10613" priority="10613" stopIfTrue="1">
      <formula>LEN(D19)&gt;10</formula>
    </cfRule>
  </conditionalFormatting>
  <conditionalFormatting sqref="C19:D19">
    <cfRule type="expression" dxfId="10612" priority="10612" stopIfTrue="1">
      <formula>LEN(C19)&gt;10</formula>
    </cfRule>
  </conditionalFormatting>
  <conditionalFormatting sqref="C19:D19">
    <cfRule type="expression" dxfId="10611" priority="10611" stopIfTrue="1">
      <formula>LEN(C19)&gt;10</formula>
    </cfRule>
  </conditionalFormatting>
  <conditionalFormatting sqref="C19">
    <cfRule type="expression" dxfId="10610" priority="10610" stopIfTrue="1">
      <formula>LEN(C19)&gt;10</formula>
    </cfRule>
  </conditionalFormatting>
  <conditionalFormatting sqref="D19">
    <cfRule type="expression" dxfId="10609" priority="10609" stopIfTrue="1">
      <formula>LEN(D19)&gt;10</formula>
    </cfRule>
  </conditionalFormatting>
  <conditionalFormatting sqref="C19:D19">
    <cfRule type="expression" dxfId="10608" priority="10608" stopIfTrue="1">
      <formula>LEN(C19)&gt;10</formula>
    </cfRule>
  </conditionalFormatting>
  <conditionalFormatting sqref="C19:D19">
    <cfRule type="expression" dxfId="10607" priority="10607" stopIfTrue="1">
      <formula>LEN(C19)&gt;10</formula>
    </cfRule>
  </conditionalFormatting>
  <conditionalFormatting sqref="C19:D19">
    <cfRule type="expression" dxfId="10606" priority="10606" stopIfTrue="1">
      <formula>LEN(C19)&gt;10</formula>
    </cfRule>
  </conditionalFormatting>
  <conditionalFormatting sqref="C19">
    <cfRule type="expression" dxfId="10605" priority="10605" stopIfTrue="1">
      <formula>LEN(C19)&gt;10</formula>
    </cfRule>
  </conditionalFormatting>
  <conditionalFormatting sqref="D19">
    <cfRule type="expression" dxfId="10604" priority="10604" stopIfTrue="1">
      <formula>LEN(D19)&gt;10</formula>
    </cfRule>
  </conditionalFormatting>
  <conditionalFormatting sqref="C16:D16">
    <cfRule type="expression" dxfId="10603" priority="10603" stopIfTrue="1">
      <formula>LEN(C16)&gt;10</formula>
    </cfRule>
  </conditionalFormatting>
  <conditionalFormatting sqref="C16:D16">
    <cfRule type="expression" dxfId="10602" priority="10602" stopIfTrue="1">
      <formula>LEN(C16)&gt;10</formula>
    </cfRule>
  </conditionalFormatting>
  <conditionalFormatting sqref="C16">
    <cfRule type="expression" dxfId="10601" priority="10601" stopIfTrue="1">
      <formula>LEN(C16)&gt;10</formula>
    </cfRule>
  </conditionalFormatting>
  <conditionalFormatting sqref="D16">
    <cfRule type="expression" dxfId="10600" priority="10600" stopIfTrue="1">
      <formula>LEN(D16)&gt;10</formula>
    </cfRule>
  </conditionalFormatting>
  <conditionalFormatting sqref="C21:D21">
    <cfRule type="expression" dxfId="10599" priority="10599" stopIfTrue="1">
      <formula>LEN(C21)&gt;10</formula>
    </cfRule>
  </conditionalFormatting>
  <conditionalFormatting sqref="C21:D21">
    <cfRule type="expression" dxfId="10598" priority="10598" stopIfTrue="1">
      <formula>LEN(C21)&gt;10</formula>
    </cfRule>
  </conditionalFormatting>
  <conditionalFormatting sqref="C21:D21">
    <cfRule type="expression" dxfId="10597" priority="10597" stopIfTrue="1">
      <formula>LEN(C21)&gt;10</formula>
    </cfRule>
  </conditionalFormatting>
  <conditionalFormatting sqref="C21:D21">
    <cfRule type="expression" dxfId="10596" priority="10596" stopIfTrue="1">
      <formula>LEN(C21)&gt;10</formula>
    </cfRule>
  </conditionalFormatting>
  <conditionalFormatting sqref="C21:D21">
    <cfRule type="expression" dxfId="10595" priority="10595" stopIfTrue="1">
      <formula>LEN(C21)&gt;10</formula>
    </cfRule>
  </conditionalFormatting>
  <conditionalFormatting sqref="C21:D21">
    <cfRule type="expression" dxfId="10594" priority="10594" stopIfTrue="1">
      <formula>LEN(C21)&gt;10</formula>
    </cfRule>
  </conditionalFormatting>
  <conditionalFormatting sqref="C21:D21">
    <cfRule type="expression" dxfId="10593" priority="10593" stopIfTrue="1">
      <formula>LEN(C21)&gt;10</formula>
    </cfRule>
  </conditionalFormatting>
  <conditionalFormatting sqref="C21:D21">
    <cfRule type="expression" dxfId="10592" priority="10592" stopIfTrue="1">
      <formula>LEN(C21)&gt;10</formula>
    </cfRule>
  </conditionalFormatting>
  <conditionalFormatting sqref="C21:D21">
    <cfRule type="expression" dxfId="10591" priority="10591" stopIfTrue="1">
      <formula>LEN(C21)&gt;10</formula>
    </cfRule>
  </conditionalFormatting>
  <conditionalFormatting sqref="C21:D21">
    <cfRule type="expression" dxfId="10590" priority="10590" stopIfTrue="1">
      <formula>LEN(C21)&gt;10</formula>
    </cfRule>
  </conditionalFormatting>
  <conditionalFormatting sqref="C21:D21">
    <cfRule type="expression" dxfId="10589" priority="10589" stopIfTrue="1">
      <formula>LEN(C21)&gt;10</formula>
    </cfRule>
  </conditionalFormatting>
  <conditionalFormatting sqref="C21:D21">
    <cfRule type="expression" dxfId="10588" priority="10588" stopIfTrue="1">
      <formula>LEN(C21)&gt;10</formula>
    </cfRule>
  </conditionalFormatting>
  <conditionalFormatting sqref="C21:D21">
    <cfRule type="expression" dxfId="10587" priority="10587" stopIfTrue="1">
      <formula>LEN(C21)&gt;10</formula>
    </cfRule>
  </conditionalFormatting>
  <conditionalFormatting sqref="C21:D21">
    <cfRule type="expression" dxfId="10586" priority="10586" stopIfTrue="1">
      <formula>LEN(C21)&gt;10</formula>
    </cfRule>
  </conditionalFormatting>
  <conditionalFormatting sqref="C21:D21">
    <cfRule type="expression" dxfId="10585" priority="10585" stopIfTrue="1">
      <formula>LEN(C21)&gt;10</formula>
    </cfRule>
  </conditionalFormatting>
  <conditionalFormatting sqref="C21:D21">
    <cfRule type="expression" dxfId="10584" priority="10584" stopIfTrue="1">
      <formula>LEN(C21)&gt;10</formula>
    </cfRule>
  </conditionalFormatting>
  <conditionalFormatting sqref="C21:D21">
    <cfRule type="expression" dxfId="10583" priority="10583" stopIfTrue="1">
      <formula>LEN(C21)&gt;10</formula>
    </cfRule>
  </conditionalFormatting>
  <conditionalFormatting sqref="C21:D21">
    <cfRule type="expression" dxfId="10582" priority="10582" stopIfTrue="1">
      <formula>LEN(C21)&gt;10</formula>
    </cfRule>
  </conditionalFormatting>
  <conditionalFormatting sqref="C21:D21">
    <cfRule type="expression" dxfId="10581" priority="10581" stopIfTrue="1">
      <formula>LEN(C21)&gt;10</formula>
    </cfRule>
  </conditionalFormatting>
  <conditionalFormatting sqref="C21:D21">
    <cfRule type="expression" dxfId="10580" priority="10580" stopIfTrue="1">
      <formula>LEN(C21)&gt;10</formula>
    </cfRule>
  </conditionalFormatting>
  <conditionalFormatting sqref="C21:D21">
    <cfRule type="expression" dxfId="10579" priority="10579" stopIfTrue="1">
      <formula>LEN(C21)&gt;10</formula>
    </cfRule>
  </conditionalFormatting>
  <conditionalFormatting sqref="C21:D21">
    <cfRule type="expression" dxfId="10578" priority="10578" stopIfTrue="1">
      <formula>LEN(C21)&gt;10</formula>
    </cfRule>
  </conditionalFormatting>
  <conditionalFormatting sqref="C21:D21">
    <cfRule type="expression" dxfId="10577" priority="10577" stopIfTrue="1">
      <formula>LEN(C21)&gt;10</formula>
    </cfRule>
  </conditionalFormatting>
  <conditionalFormatting sqref="C21:D21">
    <cfRule type="expression" dxfId="10576" priority="10576" stopIfTrue="1">
      <formula>LEN(C21)&gt;10</formula>
    </cfRule>
  </conditionalFormatting>
  <conditionalFormatting sqref="C21:D21">
    <cfRule type="expression" dxfId="10575" priority="10575" stopIfTrue="1">
      <formula>LEN(C21)&gt;10</formula>
    </cfRule>
  </conditionalFormatting>
  <conditionalFormatting sqref="C21:D21">
    <cfRule type="expression" dxfId="10574" priority="10574" stopIfTrue="1">
      <formula>LEN(C21)&gt;10</formula>
    </cfRule>
  </conditionalFormatting>
  <conditionalFormatting sqref="C21:D21">
    <cfRule type="expression" dxfId="10573" priority="10573" stopIfTrue="1">
      <formula>LEN(C21)&gt;10</formula>
    </cfRule>
  </conditionalFormatting>
  <conditionalFormatting sqref="C21:D21">
    <cfRule type="expression" dxfId="10572" priority="10572" stopIfTrue="1">
      <formula>LEN(C21)&gt;10</formula>
    </cfRule>
  </conditionalFormatting>
  <conditionalFormatting sqref="C21:D21">
    <cfRule type="expression" dxfId="10571" priority="10571" stopIfTrue="1">
      <formula>LEN(C21)&gt;10</formula>
    </cfRule>
  </conditionalFormatting>
  <conditionalFormatting sqref="C21:D21">
    <cfRule type="expression" dxfId="10570" priority="10570" stopIfTrue="1">
      <formula>LEN(C21)&gt;10</formula>
    </cfRule>
  </conditionalFormatting>
  <conditionalFormatting sqref="C21:D21">
    <cfRule type="expression" dxfId="10569" priority="10569" stopIfTrue="1">
      <formula>LEN(C21)&gt;10</formula>
    </cfRule>
  </conditionalFormatting>
  <conditionalFormatting sqref="C21:D21">
    <cfRule type="expression" dxfId="10568" priority="10568" stopIfTrue="1">
      <formula>LEN(C21)&gt;10</formula>
    </cfRule>
  </conditionalFormatting>
  <conditionalFormatting sqref="C21:D21">
    <cfRule type="expression" dxfId="10567" priority="10567" stopIfTrue="1">
      <formula>LEN(C21)&gt;10</formula>
    </cfRule>
  </conditionalFormatting>
  <conditionalFormatting sqref="C21:D21">
    <cfRule type="expression" dxfId="10566" priority="10566" stopIfTrue="1">
      <formula>LEN(C21)&gt;10</formula>
    </cfRule>
  </conditionalFormatting>
  <conditionalFormatting sqref="C21:D21">
    <cfRule type="expression" dxfId="10565" priority="10565" stopIfTrue="1">
      <formula>LEN(C21)&gt;10</formula>
    </cfRule>
  </conditionalFormatting>
  <conditionalFormatting sqref="C21:D21">
    <cfRule type="expression" dxfId="10564" priority="10564" stopIfTrue="1">
      <formula>LEN(C21)&gt;10</formula>
    </cfRule>
  </conditionalFormatting>
  <conditionalFormatting sqref="C21:D21">
    <cfRule type="expression" dxfId="10563" priority="10563" stopIfTrue="1">
      <formula>LEN(C21)&gt;10</formula>
    </cfRule>
  </conditionalFormatting>
  <conditionalFormatting sqref="C21:D21">
    <cfRule type="expression" dxfId="10562" priority="10562" stopIfTrue="1">
      <formula>LEN(C21)&gt;10</formula>
    </cfRule>
  </conditionalFormatting>
  <conditionalFormatting sqref="C21:D21">
    <cfRule type="expression" dxfId="10561" priority="10561" stopIfTrue="1">
      <formula>LEN(C21)&gt;10</formula>
    </cfRule>
  </conditionalFormatting>
  <conditionalFormatting sqref="C21:D21">
    <cfRule type="expression" dxfId="10560" priority="10560" stopIfTrue="1">
      <formula>LEN(C21)&gt;10</formula>
    </cfRule>
  </conditionalFormatting>
  <conditionalFormatting sqref="C21:D21">
    <cfRule type="expression" dxfId="10559" priority="10559" stopIfTrue="1">
      <formula>LEN(C21)&gt;10</formula>
    </cfRule>
  </conditionalFormatting>
  <conditionalFormatting sqref="C21">
    <cfRule type="expression" dxfId="10558" priority="10558" stopIfTrue="1">
      <formula>LEN(C21)&gt;10</formula>
    </cfRule>
  </conditionalFormatting>
  <conditionalFormatting sqref="D21">
    <cfRule type="expression" dxfId="10557" priority="10557" stopIfTrue="1">
      <formula>LEN(D21)&gt;10</formula>
    </cfRule>
  </conditionalFormatting>
  <conditionalFormatting sqref="C21:D21">
    <cfRule type="expression" dxfId="10556" priority="10556" stopIfTrue="1">
      <formula>LEN(C21)&gt;10</formula>
    </cfRule>
  </conditionalFormatting>
  <conditionalFormatting sqref="C21:D21">
    <cfRule type="expression" dxfId="10555" priority="10555" stopIfTrue="1">
      <formula>LEN(C21)&gt;10</formula>
    </cfRule>
  </conditionalFormatting>
  <conditionalFormatting sqref="C21">
    <cfRule type="expression" dxfId="10554" priority="10554" stopIfTrue="1">
      <formula>LEN(C21)&gt;10</formula>
    </cfRule>
  </conditionalFormatting>
  <conditionalFormatting sqref="D21">
    <cfRule type="expression" dxfId="10553" priority="10553" stopIfTrue="1">
      <formula>LEN(D21)&gt;10</formula>
    </cfRule>
  </conditionalFormatting>
  <conditionalFormatting sqref="C21:D21">
    <cfRule type="expression" dxfId="10552" priority="10552" stopIfTrue="1">
      <formula>LEN(C21)&gt;10</formula>
    </cfRule>
  </conditionalFormatting>
  <conditionalFormatting sqref="C21:D21">
    <cfRule type="expression" dxfId="10551" priority="10551" stopIfTrue="1">
      <formula>LEN(C21)&gt;10</formula>
    </cfRule>
  </conditionalFormatting>
  <conditionalFormatting sqref="C21:D21">
    <cfRule type="expression" dxfId="10550" priority="10550" stopIfTrue="1">
      <formula>LEN(C21)&gt;10</formula>
    </cfRule>
  </conditionalFormatting>
  <conditionalFormatting sqref="C21">
    <cfRule type="expression" dxfId="10549" priority="10549" stopIfTrue="1">
      <formula>LEN(C21)&gt;10</formula>
    </cfRule>
  </conditionalFormatting>
  <conditionalFormatting sqref="D21">
    <cfRule type="expression" dxfId="10548" priority="10548" stopIfTrue="1">
      <formula>LEN(D21)&gt;10</formula>
    </cfRule>
  </conditionalFormatting>
  <conditionalFormatting sqref="C2:D5 C7:D33">
    <cfRule type="expression" dxfId="10547" priority="10547" stopIfTrue="1">
      <formula>LEN(C2)&gt;10</formula>
    </cfRule>
  </conditionalFormatting>
  <conditionalFormatting sqref="C2:D5 C7:D33">
    <cfRule type="expression" dxfId="10546" priority="10546" stopIfTrue="1">
      <formula>LEN(C2)&gt;10</formula>
    </cfRule>
  </conditionalFormatting>
  <conditionalFormatting sqref="C2:D9 D10:D14 C15:D28">
    <cfRule type="expression" dxfId="10545" priority="10545" stopIfTrue="1">
      <formula>LEN(C2)&gt;10</formula>
    </cfRule>
  </conditionalFormatting>
  <conditionalFormatting sqref="C10:C14">
    <cfRule type="expression" dxfId="10544" priority="10544" stopIfTrue="1">
      <formula>LEN(C10)&gt;10</formula>
    </cfRule>
  </conditionalFormatting>
  <conditionalFormatting sqref="C28:D30">
    <cfRule type="expression" dxfId="10543" priority="10543" stopIfTrue="1">
      <formula>LEN(C28)&gt;10</formula>
    </cfRule>
  </conditionalFormatting>
  <conditionalFormatting sqref="C52:D78 C37:D50 C2:D34">
    <cfRule type="expression" dxfId="10542" priority="10542" stopIfTrue="1">
      <formula>LEN(C2)&gt;10</formula>
    </cfRule>
  </conditionalFormatting>
  <conditionalFormatting sqref="C2:D31">
    <cfRule type="expression" dxfId="10541" priority="10541" stopIfTrue="1">
      <formula>LEN(C2)&gt;10</formula>
    </cfRule>
  </conditionalFormatting>
  <conditionalFormatting sqref="C5:D31">
    <cfRule type="expression" dxfId="10540" priority="10540" stopIfTrue="1">
      <formula>LEN(C5)&gt;10</formula>
    </cfRule>
  </conditionalFormatting>
  <conditionalFormatting sqref="C5:D25">
    <cfRule type="expression" dxfId="10539" priority="10539" stopIfTrue="1">
      <formula>LEN(C5)&gt;10</formula>
    </cfRule>
  </conditionalFormatting>
  <conditionalFormatting sqref="C23:D24">
    <cfRule type="expression" dxfId="10538" priority="10538" stopIfTrue="1">
      <formula>LEN(C23)&gt;10</formula>
    </cfRule>
  </conditionalFormatting>
  <conditionalFormatting sqref="C23:D24">
    <cfRule type="expression" dxfId="10537" priority="10537" stopIfTrue="1">
      <formula>LEN(C23)&gt;10</formula>
    </cfRule>
  </conditionalFormatting>
  <conditionalFormatting sqref="C23:D24">
    <cfRule type="expression" dxfId="10536" priority="10536" stopIfTrue="1">
      <formula>LEN(C23)&gt;10</formula>
    </cfRule>
  </conditionalFormatting>
  <conditionalFormatting sqref="C26:D26">
    <cfRule type="expression" dxfId="10535" priority="10535" stopIfTrue="1">
      <formula>LEN(C26)&gt;10</formula>
    </cfRule>
  </conditionalFormatting>
  <conditionalFormatting sqref="C27:D27">
    <cfRule type="expression" dxfId="10534" priority="10534" stopIfTrue="1">
      <formula>LEN(C27)&gt;10</formula>
    </cfRule>
  </conditionalFormatting>
  <conditionalFormatting sqref="C28:D28">
    <cfRule type="expression" dxfId="10533" priority="10533" stopIfTrue="1">
      <formula>LEN(C28)&gt;10</formula>
    </cfRule>
  </conditionalFormatting>
  <conditionalFormatting sqref="C29:D29">
    <cfRule type="expression" dxfId="10532" priority="10532" stopIfTrue="1">
      <formula>LEN(C29)&gt;10</formula>
    </cfRule>
  </conditionalFormatting>
  <conditionalFormatting sqref="C30:D30">
    <cfRule type="expression" dxfId="10531" priority="10531" stopIfTrue="1">
      <formula>LEN(C30)&gt;10</formula>
    </cfRule>
  </conditionalFormatting>
  <conditionalFormatting sqref="C31:D31">
    <cfRule type="expression" dxfId="10530" priority="10530" stopIfTrue="1">
      <formula>LEN(C31)&gt;10</formula>
    </cfRule>
  </conditionalFormatting>
  <conditionalFormatting sqref="C2:D30">
    <cfRule type="expression" dxfId="10529" priority="10529" stopIfTrue="1">
      <formula>LEN(C2)&gt;10</formula>
    </cfRule>
  </conditionalFormatting>
  <conditionalFormatting sqref="C5:D30">
    <cfRule type="expression" dxfId="10528" priority="10528" stopIfTrue="1">
      <formula>LEN(C5)&gt;10</formula>
    </cfRule>
  </conditionalFormatting>
  <conditionalFormatting sqref="C5:D25">
    <cfRule type="expression" dxfId="10527" priority="10527" stopIfTrue="1">
      <formula>LEN(C5)&gt;10</formula>
    </cfRule>
  </conditionalFormatting>
  <conditionalFormatting sqref="C25:D25">
    <cfRule type="expression" dxfId="10526" priority="10526" stopIfTrue="1">
      <formula>LEN(C25)&gt;10</formula>
    </cfRule>
  </conditionalFormatting>
  <conditionalFormatting sqref="C25:D25">
    <cfRule type="expression" dxfId="10525" priority="10525" stopIfTrue="1">
      <formula>LEN(C25)&gt;10</formula>
    </cfRule>
  </conditionalFormatting>
  <conditionalFormatting sqref="C25:D25">
    <cfRule type="expression" dxfId="10524" priority="10524" stopIfTrue="1">
      <formula>LEN(C25)&gt;10</formula>
    </cfRule>
  </conditionalFormatting>
  <conditionalFormatting sqref="C16:D16">
    <cfRule type="expression" dxfId="10523" priority="10523" stopIfTrue="1">
      <formula>LEN(C16)&gt;10</formula>
    </cfRule>
  </conditionalFormatting>
  <conditionalFormatting sqref="C16:D16">
    <cfRule type="expression" dxfId="10522" priority="10522" stopIfTrue="1">
      <formula>LEN(C16)&gt;10</formula>
    </cfRule>
  </conditionalFormatting>
  <conditionalFormatting sqref="C16:D16">
    <cfRule type="expression" dxfId="10521" priority="10521" stopIfTrue="1">
      <formula>LEN(C16)&gt;10</formula>
    </cfRule>
  </conditionalFormatting>
  <conditionalFormatting sqref="C26:D26">
    <cfRule type="expression" dxfId="10520" priority="10520" stopIfTrue="1">
      <formula>LEN(C26)&gt;10</formula>
    </cfRule>
  </conditionalFormatting>
  <conditionalFormatting sqref="C26:D26">
    <cfRule type="expression" dxfId="10519" priority="10519" stopIfTrue="1">
      <formula>LEN(C26)&gt;10</formula>
    </cfRule>
  </conditionalFormatting>
  <conditionalFormatting sqref="C26:D26">
    <cfRule type="expression" dxfId="10518" priority="10518" stopIfTrue="1">
      <formula>LEN(C26)&gt;10</formula>
    </cfRule>
  </conditionalFormatting>
  <conditionalFormatting sqref="C26:D26">
    <cfRule type="expression" dxfId="10517" priority="10517" stopIfTrue="1">
      <formula>LEN(C26)&gt;10</formula>
    </cfRule>
  </conditionalFormatting>
  <conditionalFormatting sqref="C27:D27">
    <cfRule type="expression" dxfId="10516" priority="10516" stopIfTrue="1">
      <formula>LEN(C27)&gt;10</formula>
    </cfRule>
  </conditionalFormatting>
  <conditionalFormatting sqref="C27:D27">
    <cfRule type="expression" dxfId="10515" priority="10515" stopIfTrue="1">
      <formula>LEN(C27)&gt;10</formula>
    </cfRule>
  </conditionalFormatting>
  <conditionalFormatting sqref="C27:D27">
    <cfRule type="expression" dxfId="10514" priority="10514" stopIfTrue="1">
      <formula>LEN(C27)&gt;10</formula>
    </cfRule>
  </conditionalFormatting>
  <conditionalFormatting sqref="C27:D27">
    <cfRule type="expression" dxfId="10513" priority="10513" stopIfTrue="1">
      <formula>LEN(C27)&gt;10</formula>
    </cfRule>
  </conditionalFormatting>
  <conditionalFormatting sqref="C28:D28">
    <cfRule type="expression" dxfId="10512" priority="10512" stopIfTrue="1">
      <formula>LEN(C28)&gt;10</formula>
    </cfRule>
  </conditionalFormatting>
  <conditionalFormatting sqref="C28:D28">
    <cfRule type="expression" dxfId="10511" priority="10511" stopIfTrue="1">
      <formula>LEN(C28)&gt;10</formula>
    </cfRule>
  </conditionalFormatting>
  <conditionalFormatting sqref="C28:D28">
    <cfRule type="expression" dxfId="10510" priority="10510" stopIfTrue="1">
      <formula>LEN(C28)&gt;10</formula>
    </cfRule>
  </conditionalFormatting>
  <conditionalFormatting sqref="C28:D28">
    <cfRule type="expression" dxfId="10509" priority="10509" stopIfTrue="1">
      <formula>LEN(C28)&gt;10</formula>
    </cfRule>
  </conditionalFormatting>
  <conditionalFormatting sqref="C29:D29">
    <cfRule type="expression" dxfId="10508" priority="10508" stopIfTrue="1">
      <formula>LEN(C29)&gt;10</formula>
    </cfRule>
  </conditionalFormatting>
  <conditionalFormatting sqref="C30:D30">
    <cfRule type="expression" dxfId="10507" priority="10507" stopIfTrue="1">
      <formula>LEN(C30)&gt;10</formula>
    </cfRule>
  </conditionalFormatting>
  <conditionalFormatting sqref="C30:D30">
    <cfRule type="expression" dxfId="10506" priority="10506" stopIfTrue="1">
      <formula>LEN(C30)&gt;10</formula>
    </cfRule>
  </conditionalFormatting>
  <conditionalFormatting sqref="C30:D30">
    <cfRule type="expression" dxfId="10505" priority="10505" stopIfTrue="1">
      <formula>LEN(C30)&gt;10</formula>
    </cfRule>
  </conditionalFormatting>
  <conditionalFormatting sqref="C30:D30">
    <cfRule type="expression" dxfId="10504" priority="10504" stopIfTrue="1">
      <formula>LEN(C30)&gt;10</formula>
    </cfRule>
  </conditionalFormatting>
  <conditionalFormatting sqref="C12:D12">
    <cfRule type="expression" dxfId="10503" priority="10503" stopIfTrue="1">
      <formula>LEN(C12)&gt;10</formula>
    </cfRule>
  </conditionalFormatting>
  <conditionalFormatting sqref="C12:D12">
    <cfRule type="expression" dxfId="10502" priority="10502" stopIfTrue="1">
      <formula>LEN(C12)&gt;10</formula>
    </cfRule>
  </conditionalFormatting>
  <conditionalFormatting sqref="C12:D12">
    <cfRule type="expression" dxfId="10501" priority="10501" stopIfTrue="1">
      <formula>LEN(C12)&gt;10</formula>
    </cfRule>
  </conditionalFormatting>
  <conditionalFormatting sqref="C12:D12">
    <cfRule type="expression" dxfId="10500" priority="10500" stopIfTrue="1">
      <formula>LEN(C12)&gt;10</formula>
    </cfRule>
  </conditionalFormatting>
  <conditionalFormatting sqref="C12:D12">
    <cfRule type="expression" dxfId="10499" priority="10499" stopIfTrue="1">
      <formula>LEN(C12)&gt;10</formula>
    </cfRule>
  </conditionalFormatting>
  <conditionalFormatting sqref="C12:D12">
    <cfRule type="expression" dxfId="10498" priority="10498" stopIfTrue="1">
      <formula>LEN(C12)&gt;10</formula>
    </cfRule>
  </conditionalFormatting>
  <conditionalFormatting sqref="C20:D20">
    <cfRule type="expression" dxfId="10497" priority="10497" stopIfTrue="1">
      <formula>LEN(C20)&gt;10</formula>
    </cfRule>
  </conditionalFormatting>
  <conditionalFormatting sqref="C20:D20">
    <cfRule type="expression" dxfId="10496" priority="10496" stopIfTrue="1">
      <formula>LEN(C20)&gt;10</formula>
    </cfRule>
  </conditionalFormatting>
  <conditionalFormatting sqref="C20:D20">
    <cfRule type="expression" dxfId="10495" priority="10495" stopIfTrue="1">
      <formula>LEN(C20)&gt;10</formula>
    </cfRule>
  </conditionalFormatting>
  <conditionalFormatting sqref="C20:D20">
    <cfRule type="expression" dxfId="10494" priority="10494" stopIfTrue="1">
      <formula>LEN(C20)&gt;10</formula>
    </cfRule>
  </conditionalFormatting>
  <conditionalFormatting sqref="C20:D20">
    <cfRule type="expression" dxfId="10493" priority="10493" stopIfTrue="1">
      <formula>LEN(C20)&gt;10</formula>
    </cfRule>
  </conditionalFormatting>
  <conditionalFormatting sqref="C20:D20">
    <cfRule type="expression" dxfId="10492" priority="10492" stopIfTrue="1">
      <formula>LEN(C20)&gt;10</formula>
    </cfRule>
  </conditionalFormatting>
  <conditionalFormatting sqref="C21:D21">
    <cfRule type="expression" dxfId="10491" priority="10491" stopIfTrue="1">
      <formula>LEN(C21)&gt;10</formula>
    </cfRule>
  </conditionalFormatting>
  <conditionalFormatting sqref="C21:D21">
    <cfRule type="expression" dxfId="10490" priority="10490" stopIfTrue="1">
      <formula>LEN(C21)&gt;10</formula>
    </cfRule>
  </conditionalFormatting>
  <conditionalFormatting sqref="C21:D21">
    <cfRule type="expression" dxfId="10489" priority="10489" stopIfTrue="1">
      <formula>LEN(C21)&gt;10</formula>
    </cfRule>
  </conditionalFormatting>
  <conditionalFormatting sqref="C21:D21">
    <cfRule type="expression" dxfId="10488" priority="10488" stopIfTrue="1">
      <formula>LEN(C21)&gt;10</formula>
    </cfRule>
  </conditionalFormatting>
  <conditionalFormatting sqref="C21:D21">
    <cfRule type="expression" dxfId="10487" priority="10487" stopIfTrue="1">
      <formula>LEN(C21)&gt;10</formula>
    </cfRule>
  </conditionalFormatting>
  <conditionalFormatting sqref="C21:D21">
    <cfRule type="expression" dxfId="10486" priority="10486" stopIfTrue="1">
      <formula>LEN(C21)&gt;10</formula>
    </cfRule>
  </conditionalFormatting>
  <conditionalFormatting sqref="C32:D32">
    <cfRule type="expression" dxfId="10485" priority="10485" stopIfTrue="1">
      <formula>LEN(C32)&gt;10</formula>
    </cfRule>
  </conditionalFormatting>
  <conditionalFormatting sqref="C32:D32">
    <cfRule type="expression" dxfId="10484" priority="10484" stopIfTrue="1">
      <formula>LEN(C32)&gt;10</formula>
    </cfRule>
  </conditionalFormatting>
  <conditionalFormatting sqref="C32:D32">
    <cfRule type="expression" dxfId="10483" priority="10483" stopIfTrue="1">
      <formula>LEN(C32)&gt;10</formula>
    </cfRule>
  </conditionalFormatting>
  <conditionalFormatting sqref="C33:D33">
    <cfRule type="expression" dxfId="10482" priority="10482" stopIfTrue="1">
      <formula>LEN(C33)&gt;10</formula>
    </cfRule>
  </conditionalFormatting>
  <conditionalFormatting sqref="C33:D33">
    <cfRule type="expression" dxfId="10481" priority="10481" stopIfTrue="1">
      <formula>LEN(C33)&gt;10</formula>
    </cfRule>
  </conditionalFormatting>
  <conditionalFormatting sqref="C33:D33">
    <cfRule type="expression" dxfId="10480" priority="10480" stopIfTrue="1">
      <formula>LEN(C33)&gt;10</formula>
    </cfRule>
  </conditionalFormatting>
  <conditionalFormatting sqref="C33:D33">
    <cfRule type="expression" dxfId="10479" priority="10479" stopIfTrue="1">
      <formula>LEN(C33)&gt;10</formula>
    </cfRule>
  </conditionalFormatting>
  <conditionalFormatting sqref="C33:D33">
    <cfRule type="expression" dxfId="10478" priority="10478" stopIfTrue="1">
      <formula>LEN(C33)&gt;10</formula>
    </cfRule>
  </conditionalFormatting>
  <conditionalFormatting sqref="C33:D33">
    <cfRule type="expression" dxfId="10477" priority="10477" stopIfTrue="1">
      <formula>LEN(C33)&gt;10</formula>
    </cfRule>
  </conditionalFormatting>
  <conditionalFormatting sqref="C34:D34">
    <cfRule type="expression" dxfId="10476" priority="10476" stopIfTrue="1">
      <formula>LEN(C34)&gt;10</formula>
    </cfRule>
  </conditionalFormatting>
  <conditionalFormatting sqref="C34:D34">
    <cfRule type="expression" dxfId="10475" priority="10475" stopIfTrue="1">
      <formula>LEN(C34)&gt;10</formula>
    </cfRule>
  </conditionalFormatting>
  <conditionalFormatting sqref="C34:D34">
    <cfRule type="expression" dxfId="10474" priority="10474" stopIfTrue="1">
      <formula>LEN(C34)&gt;10</formula>
    </cfRule>
  </conditionalFormatting>
  <conditionalFormatting sqref="C34:D34">
    <cfRule type="expression" dxfId="10473" priority="10473" stopIfTrue="1">
      <formula>LEN(C34)&gt;10</formula>
    </cfRule>
  </conditionalFormatting>
  <conditionalFormatting sqref="C34:D34">
    <cfRule type="expression" dxfId="10472" priority="10472" stopIfTrue="1">
      <formula>LEN(C34)&gt;10</formula>
    </cfRule>
  </conditionalFormatting>
  <conditionalFormatting sqref="C34:D34">
    <cfRule type="expression" dxfId="10471" priority="10471" stopIfTrue="1">
      <formula>LEN(C34)&gt;10</formula>
    </cfRule>
  </conditionalFormatting>
  <conditionalFormatting sqref="C36:D36">
    <cfRule type="expression" dxfId="10470" priority="10470" stopIfTrue="1">
      <formula>LEN(C36)&gt;10</formula>
    </cfRule>
  </conditionalFormatting>
  <conditionalFormatting sqref="C36:D36">
    <cfRule type="expression" dxfId="10469" priority="10469" stopIfTrue="1">
      <formula>LEN(C36)&gt;10</formula>
    </cfRule>
  </conditionalFormatting>
  <conditionalFormatting sqref="C36:D36">
    <cfRule type="expression" dxfId="10468" priority="10468" stopIfTrue="1">
      <formula>LEN(C36)&gt;10</formula>
    </cfRule>
  </conditionalFormatting>
  <conditionalFormatting sqref="C36:D36">
    <cfRule type="expression" dxfId="10467" priority="10467" stopIfTrue="1">
      <formula>LEN(C36)&gt;10</formula>
    </cfRule>
  </conditionalFormatting>
  <conditionalFormatting sqref="C36:D36">
    <cfRule type="expression" dxfId="10466" priority="10466" stopIfTrue="1">
      <formula>LEN(C36)&gt;10</formula>
    </cfRule>
  </conditionalFormatting>
  <conditionalFormatting sqref="C36:D36">
    <cfRule type="expression" dxfId="10465" priority="10465" stopIfTrue="1">
      <formula>LEN(C36)&gt;10</formula>
    </cfRule>
  </conditionalFormatting>
  <conditionalFormatting sqref="C36:D36">
    <cfRule type="expression" dxfId="10464" priority="10464" stopIfTrue="1">
      <formula>LEN(C36)&gt;10</formula>
    </cfRule>
  </conditionalFormatting>
  <conditionalFormatting sqref="C36:D36">
    <cfRule type="expression" dxfId="10463" priority="10463" stopIfTrue="1">
      <formula>LEN(C36)&gt;10</formula>
    </cfRule>
  </conditionalFormatting>
  <conditionalFormatting sqref="C36:D36">
    <cfRule type="expression" dxfId="10462" priority="10462" stopIfTrue="1">
      <formula>LEN(C36)&gt;10</formula>
    </cfRule>
  </conditionalFormatting>
  <conditionalFormatting sqref="C36:D36">
    <cfRule type="expression" dxfId="10461" priority="10461" stopIfTrue="1">
      <formula>LEN(C36)&gt;10</formula>
    </cfRule>
  </conditionalFormatting>
  <conditionalFormatting sqref="C37:D37">
    <cfRule type="expression" dxfId="10460" priority="10460" stopIfTrue="1">
      <formula>LEN(C37)&gt;10</formula>
    </cfRule>
  </conditionalFormatting>
  <conditionalFormatting sqref="C37:D37">
    <cfRule type="expression" dxfId="10459" priority="10459" stopIfTrue="1">
      <formula>LEN(C37)&gt;10</formula>
    </cfRule>
  </conditionalFormatting>
  <conditionalFormatting sqref="C37:D37">
    <cfRule type="expression" dxfId="10458" priority="10458" stopIfTrue="1">
      <formula>LEN(C37)&gt;10</formula>
    </cfRule>
  </conditionalFormatting>
  <conditionalFormatting sqref="C37:D37">
    <cfRule type="expression" dxfId="10457" priority="10457" stopIfTrue="1">
      <formula>LEN(C37)&gt;10</formula>
    </cfRule>
  </conditionalFormatting>
  <conditionalFormatting sqref="C37:D37">
    <cfRule type="expression" dxfId="10456" priority="10456" stopIfTrue="1">
      <formula>LEN(C37)&gt;10</formula>
    </cfRule>
  </conditionalFormatting>
  <conditionalFormatting sqref="C37:D37">
    <cfRule type="expression" dxfId="10455" priority="10455" stopIfTrue="1">
      <formula>LEN(C37)&gt;10</formula>
    </cfRule>
  </conditionalFormatting>
  <conditionalFormatting sqref="C37:D38 C2:D34">
    <cfRule type="expression" dxfId="10454" priority="10454" stopIfTrue="1">
      <formula>LEN(C2)&gt;10</formula>
    </cfRule>
  </conditionalFormatting>
  <conditionalFormatting sqref="C2:D31">
    <cfRule type="expression" dxfId="10453" priority="10453" stopIfTrue="1">
      <formula>LEN(C2)&gt;10</formula>
    </cfRule>
  </conditionalFormatting>
  <conditionalFormatting sqref="C5:D31">
    <cfRule type="expression" dxfId="10452" priority="10452" stopIfTrue="1">
      <formula>LEN(C5)&gt;10</formula>
    </cfRule>
  </conditionalFormatting>
  <conditionalFormatting sqref="C5:D25">
    <cfRule type="expression" dxfId="10451" priority="10451" stopIfTrue="1">
      <formula>LEN(C5)&gt;10</formula>
    </cfRule>
  </conditionalFormatting>
  <conditionalFormatting sqref="C23:D24">
    <cfRule type="expression" dxfId="10450" priority="10450" stopIfTrue="1">
      <formula>LEN(C23)&gt;10</formula>
    </cfRule>
  </conditionalFormatting>
  <conditionalFormatting sqref="C23:D24">
    <cfRule type="expression" dxfId="10449" priority="10449" stopIfTrue="1">
      <formula>LEN(C23)&gt;10</formula>
    </cfRule>
  </conditionalFormatting>
  <conditionalFormatting sqref="C23:D24">
    <cfRule type="expression" dxfId="10448" priority="10448" stopIfTrue="1">
      <formula>LEN(C23)&gt;10</formula>
    </cfRule>
  </conditionalFormatting>
  <conditionalFormatting sqref="C26:D26">
    <cfRule type="expression" dxfId="10447" priority="10447" stopIfTrue="1">
      <formula>LEN(C26)&gt;10</formula>
    </cfRule>
  </conditionalFormatting>
  <conditionalFormatting sqref="C27:D27">
    <cfRule type="expression" dxfId="10446" priority="10446" stopIfTrue="1">
      <formula>LEN(C27)&gt;10</formula>
    </cfRule>
  </conditionalFormatting>
  <conditionalFormatting sqref="C28:D28">
    <cfRule type="expression" dxfId="10445" priority="10445" stopIfTrue="1">
      <formula>LEN(C28)&gt;10</formula>
    </cfRule>
  </conditionalFormatting>
  <conditionalFormatting sqref="C29:D29">
    <cfRule type="expression" dxfId="10444" priority="10444" stopIfTrue="1">
      <formula>LEN(C29)&gt;10</formula>
    </cfRule>
  </conditionalFormatting>
  <conditionalFormatting sqref="C30:D30">
    <cfRule type="expression" dxfId="10443" priority="10443" stopIfTrue="1">
      <formula>LEN(C30)&gt;10</formula>
    </cfRule>
  </conditionalFormatting>
  <conditionalFormatting sqref="C31:D31">
    <cfRule type="expression" dxfId="10442" priority="10442" stopIfTrue="1">
      <formula>LEN(C31)&gt;10</formula>
    </cfRule>
  </conditionalFormatting>
  <conditionalFormatting sqref="C2:D30">
    <cfRule type="expression" dxfId="10441" priority="10441" stopIfTrue="1">
      <formula>LEN(C2)&gt;10</formula>
    </cfRule>
  </conditionalFormatting>
  <conditionalFormatting sqref="C5:D30">
    <cfRule type="expression" dxfId="10440" priority="10440" stopIfTrue="1">
      <formula>LEN(C5)&gt;10</formula>
    </cfRule>
  </conditionalFormatting>
  <conditionalFormatting sqref="C5:D25">
    <cfRule type="expression" dxfId="10439" priority="10439" stopIfTrue="1">
      <formula>LEN(C5)&gt;10</formula>
    </cfRule>
  </conditionalFormatting>
  <conditionalFormatting sqref="C25:D25">
    <cfRule type="expression" dxfId="10438" priority="10438" stopIfTrue="1">
      <formula>LEN(C25)&gt;10</formula>
    </cfRule>
  </conditionalFormatting>
  <conditionalFormatting sqref="C25:D25">
    <cfRule type="expression" dxfId="10437" priority="10437" stopIfTrue="1">
      <formula>LEN(C25)&gt;10</formula>
    </cfRule>
  </conditionalFormatting>
  <conditionalFormatting sqref="C25:D25">
    <cfRule type="expression" dxfId="10436" priority="10436" stopIfTrue="1">
      <formula>LEN(C25)&gt;10</formula>
    </cfRule>
  </conditionalFormatting>
  <conditionalFormatting sqref="C16:D16">
    <cfRule type="expression" dxfId="10435" priority="10435" stopIfTrue="1">
      <formula>LEN(C16)&gt;10</formula>
    </cfRule>
  </conditionalFormatting>
  <conditionalFormatting sqref="C16:D16">
    <cfRule type="expression" dxfId="10434" priority="10434" stopIfTrue="1">
      <formula>LEN(C16)&gt;10</formula>
    </cfRule>
  </conditionalFormatting>
  <conditionalFormatting sqref="C16:D16">
    <cfRule type="expression" dxfId="10433" priority="10433" stopIfTrue="1">
      <formula>LEN(C16)&gt;10</formula>
    </cfRule>
  </conditionalFormatting>
  <conditionalFormatting sqref="C26:D26">
    <cfRule type="expression" dxfId="10432" priority="10432" stopIfTrue="1">
      <formula>LEN(C26)&gt;10</formula>
    </cfRule>
  </conditionalFormatting>
  <conditionalFormatting sqref="C26:D26">
    <cfRule type="expression" dxfId="10431" priority="10431" stopIfTrue="1">
      <formula>LEN(C26)&gt;10</formula>
    </cfRule>
  </conditionalFormatting>
  <conditionalFormatting sqref="C26:D26">
    <cfRule type="expression" dxfId="10430" priority="10430" stopIfTrue="1">
      <formula>LEN(C26)&gt;10</formula>
    </cfRule>
  </conditionalFormatting>
  <conditionalFormatting sqref="C26:D26">
    <cfRule type="expression" dxfId="10429" priority="10429" stopIfTrue="1">
      <formula>LEN(C26)&gt;10</formula>
    </cfRule>
  </conditionalFormatting>
  <conditionalFormatting sqref="C27:D27">
    <cfRule type="expression" dxfId="10428" priority="10428" stopIfTrue="1">
      <formula>LEN(C27)&gt;10</formula>
    </cfRule>
  </conditionalFormatting>
  <conditionalFormatting sqref="C27:D27">
    <cfRule type="expression" dxfId="10427" priority="10427" stopIfTrue="1">
      <formula>LEN(C27)&gt;10</formula>
    </cfRule>
  </conditionalFormatting>
  <conditionalFormatting sqref="C27:D27">
    <cfRule type="expression" dxfId="10426" priority="10426" stopIfTrue="1">
      <formula>LEN(C27)&gt;10</formula>
    </cfRule>
  </conditionalFormatting>
  <conditionalFormatting sqref="C27:D27">
    <cfRule type="expression" dxfId="10425" priority="10425" stopIfTrue="1">
      <formula>LEN(C27)&gt;10</formula>
    </cfRule>
  </conditionalFormatting>
  <conditionalFormatting sqref="C28:D28">
    <cfRule type="expression" dxfId="10424" priority="10424" stopIfTrue="1">
      <formula>LEN(C28)&gt;10</formula>
    </cfRule>
  </conditionalFormatting>
  <conditionalFormatting sqref="C28:D28">
    <cfRule type="expression" dxfId="10423" priority="10423" stopIfTrue="1">
      <formula>LEN(C28)&gt;10</formula>
    </cfRule>
  </conditionalFormatting>
  <conditionalFormatting sqref="C28:D28">
    <cfRule type="expression" dxfId="10422" priority="10422" stopIfTrue="1">
      <formula>LEN(C28)&gt;10</formula>
    </cfRule>
  </conditionalFormatting>
  <conditionalFormatting sqref="C28:D28">
    <cfRule type="expression" dxfId="10421" priority="10421" stopIfTrue="1">
      <formula>LEN(C28)&gt;10</formula>
    </cfRule>
  </conditionalFormatting>
  <conditionalFormatting sqref="C29:D29">
    <cfRule type="expression" dxfId="10420" priority="10420" stopIfTrue="1">
      <formula>LEN(C29)&gt;10</formula>
    </cfRule>
  </conditionalFormatting>
  <conditionalFormatting sqref="C30:D30">
    <cfRule type="expression" dxfId="10419" priority="10419" stopIfTrue="1">
      <formula>LEN(C30)&gt;10</formula>
    </cfRule>
  </conditionalFormatting>
  <conditionalFormatting sqref="C30:D30">
    <cfRule type="expression" dxfId="10418" priority="10418" stopIfTrue="1">
      <formula>LEN(C30)&gt;10</formula>
    </cfRule>
  </conditionalFormatting>
  <conditionalFormatting sqref="C30:D30">
    <cfRule type="expression" dxfId="10417" priority="10417" stopIfTrue="1">
      <formula>LEN(C30)&gt;10</formula>
    </cfRule>
  </conditionalFormatting>
  <conditionalFormatting sqref="C30:D30">
    <cfRule type="expression" dxfId="10416" priority="10416" stopIfTrue="1">
      <formula>LEN(C30)&gt;10</formula>
    </cfRule>
  </conditionalFormatting>
  <conditionalFormatting sqref="C12:D12">
    <cfRule type="expression" dxfId="10415" priority="10415" stopIfTrue="1">
      <formula>LEN(C12)&gt;10</formula>
    </cfRule>
  </conditionalFormatting>
  <conditionalFormatting sqref="C12:D12">
    <cfRule type="expression" dxfId="10414" priority="10414" stopIfTrue="1">
      <formula>LEN(C12)&gt;10</formula>
    </cfRule>
  </conditionalFormatting>
  <conditionalFormatting sqref="C12:D12">
    <cfRule type="expression" dxfId="10413" priority="10413" stopIfTrue="1">
      <formula>LEN(C12)&gt;10</formula>
    </cfRule>
  </conditionalFormatting>
  <conditionalFormatting sqref="C12:D12">
    <cfRule type="expression" dxfId="10412" priority="10412" stopIfTrue="1">
      <formula>LEN(C12)&gt;10</formula>
    </cfRule>
  </conditionalFormatting>
  <conditionalFormatting sqref="C12:D12">
    <cfRule type="expression" dxfId="10411" priority="10411" stopIfTrue="1">
      <formula>LEN(C12)&gt;10</formula>
    </cfRule>
  </conditionalFormatting>
  <conditionalFormatting sqref="C12:D12">
    <cfRule type="expression" dxfId="10410" priority="10410" stopIfTrue="1">
      <formula>LEN(C12)&gt;10</formula>
    </cfRule>
  </conditionalFormatting>
  <conditionalFormatting sqref="C20:D20">
    <cfRule type="expression" dxfId="10409" priority="10409" stopIfTrue="1">
      <formula>LEN(C20)&gt;10</formula>
    </cfRule>
  </conditionalFormatting>
  <conditionalFormatting sqref="C20:D20">
    <cfRule type="expression" dxfId="10408" priority="10408" stopIfTrue="1">
      <formula>LEN(C20)&gt;10</formula>
    </cfRule>
  </conditionalFormatting>
  <conditionalFormatting sqref="C20:D20">
    <cfRule type="expression" dxfId="10407" priority="10407" stopIfTrue="1">
      <formula>LEN(C20)&gt;10</formula>
    </cfRule>
  </conditionalFormatting>
  <conditionalFormatting sqref="C20:D20">
    <cfRule type="expression" dxfId="10406" priority="10406" stopIfTrue="1">
      <formula>LEN(C20)&gt;10</formula>
    </cfRule>
  </conditionalFormatting>
  <conditionalFormatting sqref="C20:D20">
    <cfRule type="expression" dxfId="10405" priority="10405" stopIfTrue="1">
      <formula>LEN(C20)&gt;10</formula>
    </cfRule>
  </conditionalFormatting>
  <conditionalFormatting sqref="C20:D20">
    <cfRule type="expression" dxfId="10404" priority="10404" stopIfTrue="1">
      <formula>LEN(C20)&gt;10</formula>
    </cfRule>
  </conditionalFormatting>
  <conditionalFormatting sqref="C21:D21">
    <cfRule type="expression" dxfId="10403" priority="10403" stopIfTrue="1">
      <formula>LEN(C21)&gt;10</formula>
    </cfRule>
  </conditionalFormatting>
  <conditionalFormatting sqref="C21:D21">
    <cfRule type="expression" dxfId="10402" priority="10402" stopIfTrue="1">
      <formula>LEN(C21)&gt;10</formula>
    </cfRule>
  </conditionalFormatting>
  <conditionalFormatting sqref="C21:D21">
    <cfRule type="expression" dxfId="10401" priority="10401" stopIfTrue="1">
      <formula>LEN(C21)&gt;10</formula>
    </cfRule>
  </conditionalFormatting>
  <conditionalFormatting sqref="C21:D21">
    <cfRule type="expression" dxfId="10400" priority="10400" stopIfTrue="1">
      <formula>LEN(C21)&gt;10</formula>
    </cfRule>
  </conditionalFormatting>
  <conditionalFormatting sqref="C21:D21">
    <cfRule type="expression" dxfId="10399" priority="10399" stopIfTrue="1">
      <formula>LEN(C21)&gt;10</formula>
    </cfRule>
  </conditionalFormatting>
  <conditionalFormatting sqref="C21:D21">
    <cfRule type="expression" dxfId="10398" priority="10398" stopIfTrue="1">
      <formula>LEN(C21)&gt;10</formula>
    </cfRule>
  </conditionalFormatting>
  <conditionalFormatting sqref="C32:D32">
    <cfRule type="expression" dxfId="10397" priority="10397" stopIfTrue="1">
      <formula>LEN(C32)&gt;10</formula>
    </cfRule>
  </conditionalFormatting>
  <conditionalFormatting sqref="C32:D32">
    <cfRule type="expression" dxfId="10396" priority="10396" stopIfTrue="1">
      <formula>LEN(C32)&gt;10</formula>
    </cfRule>
  </conditionalFormatting>
  <conditionalFormatting sqref="C32:D32">
    <cfRule type="expression" dxfId="10395" priority="10395" stopIfTrue="1">
      <formula>LEN(C32)&gt;10</formula>
    </cfRule>
  </conditionalFormatting>
  <conditionalFormatting sqref="C33:D33">
    <cfRule type="expression" dxfId="10394" priority="10394" stopIfTrue="1">
      <formula>LEN(C33)&gt;10</formula>
    </cfRule>
  </conditionalFormatting>
  <conditionalFormatting sqref="C33:D33">
    <cfRule type="expression" dxfId="10393" priority="10393" stopIfTrue="1">
      <formula>LEN(C33)&gt;10</formula>
    </cfRule>
  </conditionalFormatting>
  <conditionalFormatting sqref="C33:D33">
    <cfRule type="expression" dxfId="10392" priority="10392" stopIfTrue="1">
      <formula>LEN(C33)&gt;10</formula>
    </cfRule>
  </conditionalFormatting>
  <conditionalFormatting sqref="C33:D33">
    <cfRule type="expression" dxfId="10391" priority="10391" stopIfTrue="1">
      <formula>LEN(C33)&gt;10</formula>
    </cfRule>
  </conditionalFormatting>
  <conditionalFormatting sqref="C33:D33">
    <cfRule type="expression" dxfId="10390" priority="10390" stopIfTrue="1">
      <formula>LEN(C33)&gt;10</formula>
    </cfRule>
  </conditionalFormatting>
  <conditionalFormatting sqref="C33:D33">
    <cfRule type="expression" dxfId="10389" priority="10389" stopIfTrue="1">
      <formula>LEN(C33)&gt;10</formula>
    </cfRule>
  </conditionalFormatting>
  <conditionalFormatting sqref="C34:D34">
    <cfRule type="expression" dxfId="10388" priority="10388" stopIfTrue="1">
      <formula>LEN(C34)&gt;10</formula>
    </cfRule>
  </conditionalFormatting>
  <conditionalFormatting sqref="C34:D34">
    <cfRule type="expression" dxfId="10387" priority="10387" stopIfTrue="1">
      <formula>LEN(C34)&gt;10</formula>
    </cfRule>
  </conditionalFormatting>
  <conditionalFormatting sqref="C34:D34">
    <cfRule type="expression" dxfId="10386" priority="10386" stopIfTrue="1">
      <formula>LEN(C34)&gt;10</formula>
    </cfRule>
  </conditionalFormatting>
  <conditionalFormatting sqref="C34:D34">
    <cfRule type="expression" dxfId="10385" priority="10385" stopIfTrue="1">
      <formula>LEN(C34)&gt;10</formula>
    </cfRule>
  </conditionalFormatting>
  <conditionalFormatting sqref="C34:D34">
    <cfRule type="expression" dxfId="10384" priority="10384" stopIfTrue="1">
      <formula>LEN(C34)&gt;10</formula>
    </cfRule>
  </conditionalFormatting>
  <conditionalFormatting sqref="C34:D34">
    <cfRule type="expression" dxfId="10383" priority="10383" stopIfTrue="1">
      <formula>LEN(C34)&gt;10</formula>
    </cfRule>
  </conditionalFormatting>
  <conditionalFormatting sqref="C36:D36">
    <cfRule type="expression" dxfId="10382" priority="10382" stopIfTrue="1">
      <formula>LEN(C36)&gt;10</formula>
    </cfRule>
  </conditionalFormatting>
  <conditionalFormatting sqref="C36:D36">
    <cfRule type="expression" dxfId="10381" priority="10381" stopIfTrue="1">
      <formula>LEN(C36)&gt;10</formula>
    </cfRule>
  </conditionalFormatting>
  <conditionalFormatting sqref="C36:D36">
    <cfRule type="expression" dxfId="10380" priority="10380" stopIfTrue="1">
      <formula>LEN(C36)&gt;10</formula>
    </cfRule>
  </conditionalFormatting>
  <conditionalFormatting sqref="C36:D36">
    <cfRule type="expression" dxfId="10379" priority="10379" stopIfTrue="1">
      <formula>LEN(C36)&gt;10</formula>
    </cfRule>
  </conditionalFormatting>
  <conditionalFormatting sqref="C36:D36">
    <cfRule type="expression" dxfId="10378" priority="10378" stopIfTrue="1">
      <formula>LEN(C36)&gt;10</formula>
    </cfRule>
  </conditionalFormatting>
  <conditionalFormatting sqref="C36:D36">
    <cfRule type="expression" dxfId="10377" priority="10377" stopIfTrue="1">
      <formula>LEN(C36)&gt;10</formula>
    </cfRule>
  </conditionalFormatting>
  <conditionalFormatting sqref="C36:D36">
    <cfRule type="expression" dxfId="10376" priority="10376" stopIfTrue="1">
      <formula>LEN(C36)&gt;10</formula>
    </cfRule>
  </conditionalFormatting>
  <conditionalFormatting sqref="C36:D36">
    <cfRule type="expression" dxfId="10375" priority="10375" stopIfTrue="1">
      <formula>LEN(C36)&gt;10</formula>
    </cfRule>
  </conditionalFormatting>
  <conditionalFormatting sqref="C36:D36">
    <cfRule type="expression" dxfId="10374" priority="10374" stopIfTrue="1">
      <formula>LEN(C36)&gt;10</formula>
    </cfRule>
  </conditionalFormatting>
  <conditionalFormatting sqref="C36:D36">
    <cfRule type="expression" dxfId="10373" priority="10373" stopIfTrue="1">
      <formula>LEN(C36)&gt;10</formula>
    </cfRule>
  </conditionalFormatting>
  <conditionalFormatting sqref="C37:D37">
    <cfRule type="expression" dxfId="10372" priority="10372" stopIfTrue="1">
      <formula>LEN(C37)&gt;10</formula>
    </cfRule>
  </conditionalFormatting>
  <conditionalFormatting sqref="C37:D37">
    <cfRule type="expression" dxfId="10371" priority="10371" stopIfTrue="1">
      <formula>LEN(C37)&gt;10</formula>
    </cfRule>
  </conditionalFormatting>
  <conditionalFormatting sqref="C37:D37">
    <cfRule type="expression" dxfId="10370" priority="10370" stopIfTrue="1">
      <formula>LEN(C37)&gt;10</formula>
    </cfRule>
  </conditionalFormatting>
  <conditionalFormatting sqref="C37:D37">
    <cfRule type="expression" dxfId="10369" priority="10369" stopIfTrue="1">
      <formula>LEN(C37)&gt;10</formula>
    </cfRule>
  </conditionalFormatting>
  <conditionalFormatting sqref="C37:D37">
    <cfRule type="expression" dxfId="10368" priority="10368" stopIfTrue="1">
      <formula>LEN(C37)&gt;10</formula>
    </cfRule>
  </conditionalFormatting>
  <conditionalFormatting sqref="C37:D37">
    <cfRule type="expression" dxfId="10367" priority="10367" stopIfTrue="1">
      <formula>LEN(C37)&gt;10</formula>
    </cfRule>
  </conditionalFormatting>
  <conditionalFormatting sqref="C40:D40">
    <cfRule type="expression" dxfId="10366" priority="10366" stopIfTrue="1">
      <formula>LEN(C40)&gt;10</formula>
    </cfRule>
  </conditionalFormatting>
  <conditionalFormatting sqref="C40:D40">
    <cfRule type="expression" dxfId="10365" priority="10365" stopIfTrue="1">
      <formula>LEN(C40)&gt;10</formula>
    </cfRule>
  </conditionalFormatting>
  <conditionalFormatting sqref="C40:D40">
    <cfRule type="expression" dxfId="10364" priority="10364" stopIfTrue="1">
      <formula>LEN(C40)&gt;10</formula>
    </cfRule>
  </conditionalFormatting>
  <conditionalFormatting sqref="C40:D40">
    <cfRule type="expression" dxfId="10363" priority="10363" stopIfTrue="1">
      <formula>LEN(C40)&gt;10</formula>
    </cfRule>
  </conditionalFormatting>
  <conditionalFormatting sqref="C40:D40">
    <cfRule type="expression" dxfId="10362" priority="10362" stopIfTrue="1">
      <formula>LEN(C40)&gt;10</formula>
    </cfRule>
  </conditionalFormatting>
  <conditionalFormatting sqref="C40:D40">
    <cfRule type="expression" dxfId="10361" priority="10361" stopIfTrue="1">
      <formula>LEN(C40)&gt;10</formula>
    </cfRule>
  </conditionalFormatting>
  <conditionalFormatting sqref="C40:D40">
    <cfRule type="expression" dxfId="10360" priority="10360" stopIfTrue="1">
      <formula>LEN(C40)&gt;10</formula>
    </cfRule>
  </conditionalFormatting>
  <conditionalFormatting sqref="C40:D40">
    <cfRule type="expression" dxfId="10359" priority="10359" stopIfTrue="1">
      <formula>LEN(C40)&gt;10</formula>
    </cfRule>
  </conditionalFormatting>
  <conditionalFormatting sqref="C40:D40">
    <cfRule type="expression" dxfId="10358" priority="10358" stopIfTrue="1">
      <formula>LEN(C40)&gt;10</formula>
    </cfRule>
  </conditionalFormatting>
  <conditionalFormatting sqref="C40:D40">
    <cfRule type="expression" dxfId="10357" priority="10357" stopIfTrue="1">
      <formula>LEN(C40)&gt;10</formula>
    </cfRule>
  </conditionalFormatting>
  <conditionalFormatting sqref="C40:D40">
    <cfRule type="expression" dxfId="10356" priority="10356" stopIfTrue="1">
      <formula>LEN(C40)&gt;10</formula>
    </cfRule>
  </conditionalFormatting>
  <conditionalFormatting sqref="C40:D40">
    <cfRule type="expression" dxfId="10355" priority="10355" stopIfTrue="1">
      <formula>LEN(C40)&gt;10</formula>
    </cfRule>
  </conditionalFormatting>
  <conditionalFormatting sqref="C40:D40">
    <cfRule type="expression" dxfId="10354" priority="10354" stopIfTrue="1">
      <formula>LEN(C40)&gt;10</formula>
    </cfRule>
  </conditionalFormatting>
  <conditionalFormatting sqref="C39:D39">
    <cfRule type="expression" dxfId="10353" priority="10353" stopIfTrue="1">
      <formula>LEN(C39)&gt;10</formula>
    </cfRule>
  </conditionalFormatting>
  <conditionalFormatting sqref="C39:D39">
    <cfRule type="expression" dxfId="10352" priority="10352" stopIfTrue="1">
      <formula>LEN(C39)&gt;10</formula>
    </cfRule>
  </conditionalFormatting>
  <conditionalFormatting sqref="C39:D39">
    <cfRule type="expression" dxfId="10351" priority="10351" stopIfTrue="1">
      <formula>LEN(C39)&gt;10</formula>
    </cfRule>
  </conditionalFormatting>
  <conditionalFormatting sqref="C39:D39">
    <cfRule type="expression" dxfId="10350" priority="10350" stopIfTrue="1">
      <formula>LEN(C39)&gt;10</formula>
    </cfRule>
  </conditionalFormatting>
  <conditionalFormatting sqref="C39:D39">
    <cfRule type="expression" dxfId="10349" priority="10349" stopIfTrue="1">
      <formula>LEN(C39)&gt;10</formula>
    </cfRule>
  </conditionalFormatting>
  <conditionalFormatting sqref="C39:D39">
    <cfRule type="expression" dxfId="10348" priority="10348" stopIfTrue="1">
      <formula>LEN(C39)&gt;10</formula>
    </cfRule>
  </conditionalFormatting>
  <conditionalFormatting sqref="C39:D39">
    <cfRule type="expression" dxfId="10347" priority="10347" stopIfTrue="1">
      <formula>LEN(C39)&gt;10</formula>
    </cfRule>
  </conditionalFormatting>
  <conditionalFormatting sqref="C39:D39">
    <cfRule type="expression" dxfId="10346" priority="10346" stopIfTrue="1">
      <formula>LEN(C39)&gt;10</formula>
    </cfRule>
  </conditionalFormatting>
  <conditionalFormatting sqref="C39:D39">
    <cfRule type="expression" dxfId="10345" priority="10345" stopIfTrue="1">
      <formula>LEN(C39)&gt;10</formula>
    </cfRule>
  </conditionalFormatting>
  <conditionalFormatting sqref="C39:D39">
    <cfRule type="expression" dxfId="10344" priority="10344" stopIfTrue="1">
      <formula>LEN(C39)&gt;10</formula>
    </cfRule>
  </conditionalFormatting>
  <conditionalFormatting sqref="C39:D39">
    <cfRule type="expression" dxfId="10343" priority="10343" stopIfTrue="1">
      <formula>LEN(C39)&gt;10</formula>
    </cfRule>
  </conditionalFormatting>
  <conditionalFormatting sqref="C39:D39">
    <cfRule type="expression" dxfId="10342" priority="10342" stopIfTrue="1">
      <formula>LEN(C39)&gt;10</formula>
    </cfRule>
  </conditionalFormatting>
  <conditionalFormatting sqref="C39:D39">
    <cfRule type="expression" dxfId="10341" priority="10341" stopIfTrue="1">
      <formula>LEN(C39)&gt;10</formula>
    </cfRule>
  </conditionalFormatting>
  <conditionalFormatting sqref="C39:D39">
    <cfRule type="expression" dxfId="10340" priority="10340" stopIfTrue="1">
      <formula>LEN(C39)&gt;10</formula>
    </cfRule>
  </conditionalFormatting>
  <conditionalFormatting sqref="C39:D39">
    <cfRule type="expression" dxfId="10339" priority="10339" stopIfTrue="1">
      <formula>LEN(C39)&gt;10</formula>
    </cfRule>
  </conditionalFormatting>
  <conditionalFormatting sqref="C39:D39">
    <cfRule type="expression" dxfId="10338" priority="10338" stopIfTrue="1">
      <formula>LEN(C39)&gt;10</formula>
    </cfRule>
  </conditionalFormatting>
  <conditionalFormatting sqref="C39:D39">
    <cfRule type="expression" dxfId="10337" priority="10337" stopIfTrue="1">
      <formula>LEN(C39)&gt;10</formula>
    </cfRule>
  </conditionalFormatting>
  <conditionalFormatting sqref="C39:D39">
    <cfRule type="expression" dxfId="10336" priority="10336" stopIfTrue="1">
      <formula>LEN(C39)&gt;10</formula>
    </cfRule>
  </conditionalFormatting>
  <conditionalFormatting sqref="C39:D39">
    <cfRule type="expression" dxfId="10335" priority="10335" stopIfTrue="1">
      <formula>LEN(C39)&gt;10</formula>
    </cfRule>
  </conditionalFormatting>
  <conditionalFormatting sqref="C39:D39">
    <cfRule type="expression" dxfId="10334" priority="10334" stopIfTrue="1">
      <formula>LEN(C39)&gt;10</formula>
    </cfRule>
  </conditionalFormatting>
  <conditionalFormatting sqref="C39:D39">
    <cfRule type="expression" dxfId="10333" priority="10333" stopIfTrue="1">
      <formula>LEN(C39)&gt;10</formula>
    </cfRule>
  </conditionalFormatting>
  <conditionalFormatting sqref="C39:D39">
    <cfRule type="expression" dxfId="10332" priority="10332" stopIfTrue="1">
      <formula>LEN(C39)&gt;10</formula>
    </cfRule>
  </conditionalFormatting>
  <conditionalFormatting sqref="C39:D39">
    <cfRule type="expression" dxfId="10331" priority="10331" stopIfTrue="1">
      <formula>LEN(C39)&gt;10</formula>
    </cfRule>
  </conditionalFormatting>
  <conditionalFormatting sqref="C39:D39">
    <cfRule type="expression" dxfId="10330" priority="10330" stopIfTrue="1">
      <formula>LEN(C39)&gt;10</formula>
    </cfRule>
  </conditionalFormatting>
  <conditionalFormatting sqref="C39:D39">
    <cfRule type="expression" dxfId="10329" priority="10329" stopIfTrue="1">
      <formula>LEN(C39)&gt;10</formula>
    </cfRule>
  </conditionalFormatting>
  <conditionalFormatting sqref="C2:D20">
    <cfRule type="expression" dxfId="10328" priority="10328" stopIfTrue="1">
      <formula>LEN(C2)&gt;10</formula>
    </cfRule>
  </conditionalFormatting>
  <conditionalFormatting sqref="C2:D20">
    <cfRule type="expression" dxfId="10327" priority="10327" stopIfTrue="1">
      <formula>LEN(C2)&gt;10</formula>
    </cfRule>
  </conditionalFormatting>
  <conditionalFormatting sqref="C5:D20">
    <cfRule type="expression" dxfId="10326" priority="10326" stopIfTrue="1">
      <formula>LEN(C5)&gt;10</formula>
    </cfRule>
  </conditionalFormatting>
  <conditionalFormatting sqref="C5:D20">
    <cfRule type="expression" dxfId="10325" priority="10325" stopIfTrue="1">
      <formula>LEN(C5)&gt;10</formula>
    </cfRule>
  </conditionalFormatting>
  <conditionalFormatting sqref="C2:D20">
    <cfRule type="expression" dxfId="10324" priority="10324" stopIfTrue="1">
      <formula>LEN(C2)&gt;10</formula>
    </cfRule>
  </conditionalFormatting>
  <conditionalFormatting sqref="C5:D20">
    <cfRule type="expression" dxfId="10323" priority="10323" stopIfTrue="1">
      <formula>LEN(C5)&gt;10</formula>
    </cfRule>
  </conditionalFormatting>
  <conditionalFormatting sqref="C5:D20">
    <cfRule type="expression" dxfId="10322" priority="10322" stopIfTrue="1">
      <formula>LEN(C5)&gt;10</formula>
    </cfRule>
  </conditionalFormatting>
  <conditionalFormatting sqref="C16:D16">
    <cfRule type="expression" dxfId="10321" priority="10321" stopIfTrue="1">
      <formula>LEN(C16)&gt;10</formula>
    </cfRule>
  </conditionalFormatting>
  <conditionalFormatting sqref="C16:D16">
    <cfRule type="expression" dxfId="10320" priority="10320" stopIfTrue="1">
      <formula>LEN(C16)&gt;10</formula>
    </cfRule>
  </conditionalFormatting>
  <conditionalFormatting sqref="C16:D16">
    <cfRule type="expression" dxfId="10319" priority="10319" stopIfTrue="1">
      <formula>LEN(C16)&gt;10</formula>
    </cfRule>
  </conditionalFormatting>
  <conditionalFormatting sqref="C12:D12">
    <cfRule type="expression" dxfId="10318" priority="10318" stopIfTrue="1">
      <formula>LEN(C12)&gt;10</formula>
    </cfRule>
  </conditionalFormatting>
  <conditionalFormatting sqref="C12:D12">
    <cfRule type="expression" dxfId="10317" priority="10317" stopIfTrue="1">
      <formula>LEN(C12)&gt;10</formula>
    </cfRule>
  </conditionalFormatting>
  <conditionalFormatting sqref="C12:D12">
    <cfRule type="expression" dxfId="10316" priority="10316" stopIfTrue="1">
      <formula>LEN(C12)&gt;10</formula>
    </cfRule>
  </conditionalFormatting>
  <conditionalFormatting sqref="C12:D12">
    <cfRule type="expression" dxfId="10315" priority="10315" stopIfTrue="1">
      <formula>LEN(C12)&gt;10</formula>
    </cfRule>
  </conditionalFormatting>
  <conditionalFormatting sqref="C12:D12">
    <cfRule type="expression" dxfId="10314" priority="10314" stopIfTrue="1">
      <formula>LEN(C12)&gt;10</formula>
    </cfRule>
  </conditionalFormatting>
  <conditionalFormatting sqref="C12:D12">
    <cfRule type="expression" dxfId="10313" priority="10313" stopIfTrue="1">
      <formula>LEN(C12)&gt;10</formula>
    </cfRule>
  </conditionalFormatting>
  <conditionalFormatting sqref="C20:D20">
    <cfRule type="expression" dxfId="10312" priority="10312" stopIfTrue="1">
      <formula>LEN(C20)&gt;10</formula>
    </cfRule>
  </conditionalFormatting>
  <conditionalFormatting sqref="C20:D20">
    <cfRule type="expression" dxfId="10311" priority="10311" stopIfTrue="1">
      <formula>LEN(C20)&gt;10</formula>
    </cfRule>
  </conditionalFormatting>
  <conditionalFormatting sqref="C20:D20">
    <cfRule type="expression" dxfId="10310" priority="10310" stopIfTrue="1">
      <formula>LEN(C20)&gt;10</formula>
    </cfRule>
  </conditionalFormatting>
  <conditionalFormatting sqref="C20:D20">
    <cfRule type="expression" dxfId="10309" priority="10309" stopIfTrue="1">
      <formula>LEN(C20)&gt;10</formula>
    </cfRule>
  </conditionalFormatting>
  <conditionalFormatting sqref="C20:D20">
    <cfRule type="expression" dxfId="10308" priority="10308" stopIfTrue="1">
      <formula>LEN(C20)&gt;10</formula>
    </cfRule>
  </conditionalFormatting>
  <conditionalFormatting sqref="C20:D20">
    <cfRule type="expression" dxfId="10307" priority="10307" stopIfTrue="1">
      <formula>LEN(C20)&gt;10</formula>
    </cfRule>
  </conditionalFormatting>
  <conditionalFormatting sqref="C2:D20">
    <cfRule type="expression" dxfId="10306" priority="10306" stopIfTrue="1">
      <formula>LEN(C2)&gt;10</formula>
    </cfRule>
  </conditionalFormatting>
  <conditionalFormatting sqref="C2:D20">
    <cfRule type="expression" dxfId="10305" priority="10305" stopIfTrue="1">
      <formula>LEN(C2)&gt;10</formula>
    </cfRule>
  </conditionalFormatting>
  <conditionalFormatting sqref="C5:D20">
    <cfRule type="expression" dxfId="10304" priority="10304" stopIfTrue="1">
      <formula>LEN(C5)&gt;10</formula>
    </cfRule>
  </conditionalFormatting>
  <conditionalFormatting sqref="C5:D20">
    <cfRule type="expression" dxfId="10303" priority="10303" stopIfTrue="1">
      <formula>LEN(C5)&gt;10</formula>
    </cfRule>
  </conditionalFormatting>
  <conditionalFormatting sqref="C2:D20">
    <cfRule type="expression" dxfId="10302" priority="10302" stopIfTrue="1">
      <formula>LEN(C2)&gt;10</formula>
    </cfRule>
  </conditionalFormatting>
  <conditionalFormatting sqref="C5:D20">
    <cfRule type="expression" dxfId="10301" priority="10301" stopIfTrue="1">
      <formula>LEN(C5)&gt;10</formula>
    </cfRule>
  </conditionalFormatting>
  <conditionalFormatting sqref="C5:D20">
    <cfRule type="expression" dxfId="10300" priority="10300" stopIfTrue="1">
      <formula>LEN(C5)&gt;10</formula>
    </cfRule>
  </conditionalFormatting>
  <conditionalFormatting sqref="C16:D16">
    <cfRule type="expression" dxfId="10299" priority="10299" stopIfTrue="1">
      <formula>LEN(C16)&gt;10</formula>
    </cfRule>
  </conditionalFormatting>
  <conditionalFormatting sqref="C16:D16">
    <cfRule type="expression" dxfId="10298" priority="10298" stopIfTrue="1">
      <formula>LEN(C16)&gt;10</formula>
    </cfRule>
  </conditionalFormatting>
  <conditionalFormatting sqref="C16:D16">
    <cfRule type="expression" dxfId="10297" priority="10297" stopIfTrue="1">
      <formula>LEN(C16)&gt;10</formula>
    </cfRule>
  </conditionalFormatting>
  <conditionalFormatting sqref="C12:D12">
    <cfRule type="expression" dxfId="10296" priority="10296" stopIfTrue="1">
      <formula>LEN(C12)&gt;10</formula>
    </cfRule>
  </conditionalFormatting>
  <conditionalFormatting sqref="C12:D12">
    <cfRule type="expression" dxfId="10295" priority="10295" stopIfTrue="1">
      <formula>LEN(C12)&gt;10</formula>
    </cfRule>
  </conditionalFormatting>
  <conditionalFormatting sqref="C12:D12">
    <cfRule type="expression" dxfId="10294" priority="10294" stopIfTrue="1">
      <formula>LEN(C12)&gt;10</formula>
    </cfRule>
  </conditionalFormatting>
  <conditionalFormatting sqref="C12:D12">
    <cfRule type="expression" dxfId="10293" priority="10293" stopIfTrue="1">
      <formula>LEN(C12)&gt;10</formula>
    </cfRule>
  </conditionalFormatting>
  <conditionalFormatting sqref="C12:D12">
    <cfRule type="expression" dxfId="10292" priority="10292" stopIfTrue="1">
      <formula>LEN(C12)&gt;10</formula>
    </cfRule>
  </conditionalFormatting>
  <conditionalFormatting sqref="C12:D12">
    <cfRule type="expression" dxfId="10291" priority="10291" stopIfTrue="1">
      <formula>LEN(C12)&gt;10</formula>
    </cfRule>
  </conditionalFormatting>
  <conditionalFormatting sqref="C20:D20">
    <cfRule type="expression" dxfId="10290" priority="10290" stopIfTrue="1">
      <formula>LEN(C20)&gt;10</formula>
    </cfRule>
  </conditionalFormatting>
  <conditionalFormatting sqref="C20:D20">
    <cfRule type="expression" dxfId="10289" priority="10289" stopIfTrue="1">
      <formula>LEN(C20)&gt;10</formula>
    </cfRule>
  </conditionalFormatting>
  <conditionalFormatting sqref="C20:D20">
    <cfRule type="expression" dxfId="10288" priority="10288" stopIfTrue="1">
      <formula>LEN(C20)&gt;10</formula>
    </cfRule>
  </conditionalFormatting>
  <conditionalFormatting sqref="C20:D20">
    <cfRule type="expression" dxfId="10287" priority="10287" stopIfTrue="1">
      <formula>LEN(C20)&gt;10</formula>
    </cfRule>
  </conditionalFormatting>
  <conditionalFormatting sqref="C20:D20">
    <cfRule type="expression" dxfId="10286" priority="10286" stopIfTrue="1">
      <formula>LEN(C20)&gt;10</formula>
    </cfRule>
  </conditionalFormatting>
  <conditionalFormatting sqref="C20:D20">
    <cfRule type="expression" dxfId="10285" priority="10285" stopIfTrue="1">
      <formula>LEN(C20)&gt;10</formula>
    </cfRule>
  </conditionalFormatting>
  <conditionalFormatting sqref="C20:D20 C2:D18">
    <cfRule type="expression" dxfId="10284" priority="10284" stopIfTrue="1">
      <formula>LEN(C2)&gt;10</formula>
    </cfRule>
  </conditionalFormatting>
  <conditionalFormatting sqref="C5:D15">
    <cfRule type="expression" dxfId="10283" priority="10283" stopIfTrue="1">
      <formula>LEN(C5)&gt;10</formula>
    </cfRule>
  </conditionalFormatting>
  <conditionalFormatting sqref="C5:D15">
    <cfRule type="expression" dxfId="10282" priority="10282" stopIfTrue="1">
      <formula>LEN(C5)&gt;10</formula>
    </cfRule>
  </conditionalFormatting>
  <conditionalFormatting sqref="C7">
    <cfRule type="expression" dxfId="10281" priority="10281" stopIfTrue="1">
      <formula>LEN(C7)&gt;10</formula>
    </cfRule>
  </conditionalFormatting>
  <conditionalFormatting sqref="C6">
    <cfRule type="expression" dxfId="10280" priority="10280" stopIfTrue="1">
      <formula>LEN(C6)&gt;10</formula>
    </cfRule>
  </conditionalFormatting>
  <conditionalFormatting sqref="C8:C15">
    <cfRule type="expression" dxfId="10279" priority="10279" stopIfTrue="1">
      <formula>LEN(C8)&gt;10</formula>
    </cfRule>
  </conditionalFormatting>
  <conditionalFormatting sqref="D7">
    <cfRule type="expression" dxfId="10278" priority="10278" stopIfTrue="1">
      <formula>LEN(D7)&gt;10</formula>
    </cfRule>
  </conditionalFormatting>
  <conditionalFormatting sqref="D5:D6">
    <cfRule type="expression" dxfId="10277" priority="10277" stopIfTrue="1">
      <formula>LEN(D5)&gt;10</formula>
    </cfRule>
  </conditionalFormatting>
  <conditionalFormatting sqref="D8:D15">
    <cfRule type="expression" dxfId="10276" priority="10276" stopIfTrue="1">
      <formula>LEN(D8)&gt;10</formula>
    </cfRule>
  </conditionalFormatting>
  <conditionalFormatting sqref="C11:D11">
    <cfRule type="expression" dxfId="10275" priority="10275" stopIfTrue="1">
      <formula>LEN(C11)&gt;10</formula>
    </cfRule>
  </conditionalFormatting>
  <conditionalFormatting sqref="C11:D11">
    <cfRule type="expression" dxfId="10274" priority="10274" stopIfTrue="1">
      <formula>LEN(C11)&gt;10</formula>
    </cfRule>
  </conditionalFormatting>
  <conditionalFormatting sqref="C11:D11">
    <cfRule type="expression" dxfId="10273" priority="10273" stopIfTrue="1">
      <formula>LEN(C11)&gt;10</formula>
    </cfRule>
  </conditionalFormatting>
  <conditionalFormatting sqref="C11">
    <cfRule type="expression" dxfId="10272" priority="10272" stopIfTrue="1">
      <formula>LEN(C11)&gt;10</formula>
    </cfRule>
  </conditionalFormatting>
  <conditionalFormatting sqref="D11">
    <cfRule type="expression" dxfId="10271" priority="10271" stopIfTrue="1">
      <formula>LEN(D11)&gt;10</formula>
    </cfRule>
  </conditionalFormatting>
  <conditionalFormatting sqref="C20:D20">
    <cfRule type="expression" dxfId="10270" priority="10270" stopIfTrue="1">
      <formula>LEN(C20)&gt;10</formula>
    </cfRule>
  </conditionalFormatting>
  <conditionalFormatting sqref="C20:D20">
    <cfRule type="expression" dxfId="10269" priority="10269" stopIfTrue="1">
      <formula>LEN(C20)&gt;10</formula>
    </cfRule>
  </conditionalFormatting>
  <conditionalFormatting sqref="C20">
    <cfRule type="expression" dxfId="10268" priority="10268" stopIfTrue="1">
      <formula>LEN(C20)&gt;10</formula>
    </cfRule>
  </conditionalFormatting>
  <conditionalFormatting sqref="D20">
    <cfRule type="expression" dxfId="10267" priority="10267" stopIfTrue="1">
      <formula>LEN(D20)&gt;10</formula>
    </cfRule>
  </conditionalFormatting>
  <conditionalFormatting sqref="C20:D20">
    <cfRule type="expression" dxfId="10266" priority="10266" stopIfTrue="1">
      <formula>LEN(C20)&gt;10</formula>
    </cfRule>
  </conditionalFormatting>
  <conditionalFormatting sqref="C20:D20">
    <cfRule type="expression" dxfId="10265" priority="10265" stopIfTrue="1">
      <formula>LEN(C20)&gt;10</formula>
    </cfRule>
  </conditionalFormatting>
  <conditionalFormatting sqref="C20">
    <cfRule type="expression" dxfId="10264" priority="10264" stopIfTrue="1">
      <formula>LEN(C20)&gt;10</formula>
    </cfRule>
  </conditionalFormatting>
  <conditionalFormatting sqref="D20">
    <cfRule type="expression" dxfId="10263" priority="10263" stopIfTrue="1">
      <formula>LEN(D20)&gt;10</formula>
    </cfRule>
  </conditionalFormatting>
  <conditionalFormatting sqref="C12:D12">
    <cfRule type="expression" dxfId="10262" priority="10262" stopIfTrue="1">
      <formula>LEN(C12)&gt;10</formula>
    </cfRule>
  </conditionalFormatting>
  <conditionalFormatting sqref="C12:D12">
    <cfRule type="expression" dxfId="10261" priority="10261" stopIfTrue="1">
      <formula>LEN(C12)&gt;10</formula>
    </cfRule>
  </conditionalFormatting>
  <conditionalFormatting sqref="C12:D12">
    <cfRule type="expression" dxfId="10260" priority="10260" stopIfTrue="1">
      <formula>LEN(C12)&gt;10</formula>
    </cfRule>
  </conditionalFormatting>
  <conditionalFormatting sqref="C12">
    <cfRule type="expression" dxfId="10259" priority="10259" stopIfTrue="1">
      <formula>LEN(C12)&gt;10</formula>
    </cfRule>
  </conditionalFormatting>
  <conditionalFormatting sqref="D12">
    <cfRule type="expression" dxfId="10258" priority="10258" stopIfTrue="1">
      <formula>LEN(D12)&gt;10</formula>
    </cfRule>
  </conditionalFormatting>
  <conditionalFormatting sqref="C17:D17">
    <cfRule type="expression" dxfId="10257" priority="10257" stopIfTrue="1">
      <formula>LEN(C17)&gt;10</formula>
    </cfRule>
  </conditionalFormatting>
  <conditionalFormatting sqref="C20:D20">
    <cfRule type="expression" dxfId="10256" priority="10256" stopIfTrue="1">
      <formula>LEN(C20)&gt;10</formula>
    </cfRule>
  </conditionalFormatting>
  <conditionalFormatting sqref="C20:D20">
    <cfRule type="expression" dxfId="10255" priority="10255" stopIfTrue="1">
      <formula>LEN(C20)&gt;10</formula>
    </cfRule>
  </conditionalFormatting>
  <conditionalFormatting sqref="C20:D20">
    <cfRule type="expression" dxfId="10254" priority="10254" stopIfTrue="1">
      <formula>LEN(C20)&gt;10</formula>
    </cfRule>
  </conditionalFormatting>
  <conditionalFormatting sqref="C20">
    <cfRule type="expression" dxfId="10253" priority="10253" stopIfTrue="1">
      <formula>LEN(C20)&gt;10</formula>
    </cfRule>
  </conditionalFormatting>
  <conditionalFormatting sqref="D20">
    <cfRule type="expression" dxfId="10252" priority="10252" stopIfTrue="1">
      <formula>LEN(D20)&gt;10</formula>
    </cfRule>
  </conditionalFormatting>
  <conditionalFormatting sqref="C19:D19">
    <cfRule type="expression" dxfId="10251" priority="10251" stopIfTrue="1">
      <formula>LEN(C19)&gt;10</formula>
    </cfRule>
  </conditionalFormatting>
  <conditionalFormatting sqref="C19:D19">
    <cfRule type="expression" dxfId="10250" priority="10250" stopIfTrue="1">
      <formula>LEN(C19)&gt;10</formula>
    </cfRule>
  </conditionalFormatting>
  <conditionalFormatting sqref="C19:D19">
    <cfRule type="expression" dxfId="10249" priority="10249" stopIfTrue="1">
      <formula>LEN(C19)&gt;10</formula>
    </cfRule>
  </conditionalFormatting>
  <conditionalFormatting sqref="C19:D19">
    <cfRule type="expression" dxfId="10248" priority="10248" stopIfTrue="1">
      <formula>LEN(C19)&gt;10</formula>
    </cfRule>
  </conditionalFormatting>
  <conditionalFormatting sqref="C19:D19">
    <cfRule type="expression" dxfId="10247" priority="10247" stopIfTrue="1">
      <formula>LEN(C19)&gt;10</formula>
    </cfRule>
  </conditionalFormatting>
  <conditionalFormatting sqref="C19:D19">
    <cfRule type="expression" dxfId="10246" priority="10246" stopIfTrue="1">
      <formula>LEN(C19)&gt;10</formula>
    </cfRule>
  </conditionalFormatting>
  <conditionalFormatting sqref="C19:D19">
    <cfRule type="expression" dxfId="10245" priority="10245" stopIfTrue="1">
      <formula>LEN(C19)&gt;10</formula>
    </cfRule>
  </conditionalFormatting>
  <conditionalFormatting sqref="C19:D19">
    <cfRule type="expression" dxfId="10244" priority="10244" stopIfTrue="1">
      <formula>LEN(C19)&gt;10</formula>
    </cfRule>
  </conditionalFormatting>
  <conditionalFormatting sqref="C19:D19">
    <cfRule type="expression" dxfId="10243" priority="10243" stopIfTrue="1">
      <formula>LEN(C19)&gt;10</formula>
    </cfRule>
  </conditionalFormatting>
  <conditionalFormatting sqref="C19:D19">
    <cfRule type="expression" dxfId="10242" priority="10242" stopIfTrue="1">
      <formula>LEN(C19)&gt;10</formula>
    </cfRule>
  </conditionalFormatting>
  <conditionalFormatting sqref="C19:D19">
    <cfRule type="expression" dxfId="10241" priority="10241" stopIfTrue="1">
      <formula>LEN(C19)&gt;10</formula>
    </cfRule>
  </conditionalFormatting>
  <conditionalFormatting sqref="C19:D19">
    <cfRule type="expression" dxfId="10240" priority="10240" stopIfTrue="1">
      <formula>LEN(C19)&gt;10</formula>
    </cfRule>
  </conditionalFormatting>
  <conditionalFormatting sqref="C19:D19">
    <cfRule type="expression" dxfId="10239" priority="10239" stopIfTrue="1">
      <formula>LEN(C19)&gt;10</formula>
    </cfRule>
  </conditionalFormatting>
  <conditionalFormatting sqref="C19:D19">
    <cfRule type="expression" dxfId="10238" priority="10238" stopIfTrue="1">
      <formula>LEN(C19)&gt;10</formula>
    </cfRule>
  </conditionalFormatting>
  <conditionalFormatting sqref="C19:D19">
    <cfRule type="expression" dxfId="10237" priority="10237" stopIfTrue="1">
      <formula>LEN(C19)&gt;10</formula>
    </cfRule>
  </conditionalFormatting>
  <conditionalFormatting sqref="C19">
    <cfRule type="expression" dxfId="10236" priority="10236" stopIfTrue="1">
      <formula>LEN(C19)&gt;10</formula>
    </cfRule>
  </conditionalFormatting>
  <conditionalFormatting sqref="D19">
    <cfRule type="expression" dxfId="10235" priority="10235" stopIfTrue="1">
      <formula>LEN(D19)&gt;10</formula>
    </cfRule>
  </conditionalFormatting>
  <conditionalFormatting sqref="C19:D19">
    <cfRule type="expression" dxfId="10234" priority="10234" stopIfTrue="1">
      <formula>LEN(C19)&gt;10</formula>
    </cfRule>
  </conditionalFormatting>
  <conditionalFormatting sqref="C19:D19">
    <cfRule type="expression" dxfId="10233" priority="10233" stopIfTrue="1">
      <formula>LEN(C19)&gt;10</formula>
    </cfRule>
  </conditionalFormatting>
  <conditionalFormatting sqref="C19">
    <cfRule type="expression" dxfId="10232" priority="10232" stopIfTrue="1">
      <formula>LEN(C19)&gt;10</formula>
    </cfRule>
  </conditionalFormatting>
  <conditionalFormatting sqref="D19">
    <cfRule type="expression" dxfId="10231" priority="10231" stopIfTrue="1">
      <formula>LEN(D19)&gt;10</formula>
    </cfRule>
  </conditionalFormatting>
  <conditionalFormatting sqref="C19:D19">
    <cfRule type="expression" dxfId="10230" priority="10230" stopIfTrue="1">
      <formula>LEN(C19)&gt;10</formula>
    </cfRule>
  </conditionalFormatting>
  <conditionalFormatting sqref="C19:D19">
    <cfRule type="expression" dxfId="10229" priority="10229" stopIfTrue="1">
      <formula>LEN(C19)&gt;10</formula>
    </cfRule>
  </conditionalFormatting>
  <conditionalFormatting sqref="C19:D19">
    <cfRule type="expression" dxfId="10228" priority="10228" stopIfTrue="1">
      <formula>LEN(C19)&gt;10</formula>
    </cfRule>
  </conditionalFormatting>
  <conditionalFormatting sqref="C19">
    <cfRule type="expression" dxfId="10227" priority="10227" stopIfTrue="1">
      <formula>LEN(C19)&gt;10</formula>
    </cfRule>
  </conditionalFormatting>
  <conditionalFormatting sqref="D19">
    <cfRule type="expression" dxfId="10226" priority="10226" stopIfTrue="1">
      <formula>LEN(D19)&gt;10</formula>
    </cfRule>
  </conditionalFormatting>
  <conditionalFormatting sqref="C16:D16">
    <cfRule type="expression" dxfId="10225" priority="10225" stopIfTrue="1">
      <formula>LEN(C16)&gt;10</formula>
    </cfRule>
  </conditionalFormatting>
  <conditionalFormatting sqref="C16:D16">
    <cfRule type="expression" dxfId="10224" priority="10224" stopIfTrue="1">
      <formula>LEN(C16)&gt;10</formula>
    </cfRule>
  </conditionalFormatting>
  <conditionalFormatting sqref="C16">
    <cfRule type="expression" dxfId="10223" priority="10223" stopIfTrue="1">
      <formula>LEN(C16)&gt;10</formula>
    </cfRule>
  </conditionalFormatting>
  <conditionalFormatting sqref="D16">
    <cfRule type="expression" dxfId="10222" priority="10222" stopIfTrue="1">
      <formula>LEN(D16)&gt;10</formula>
    </cfRule>
  </conditionalFormatting>
  <conditionalFormatting sqref="C21:D21">
    <cfRule type="expression" dxfId="10221" priority="10221" stopIfTrue="1">
      <formula>LEN(C21)&gt;10</formula>
    </cfRule>
  </conditionalFormatting>
  <conditionalFormatting sqref="C21:D21">
    <cfRule type="expression" dxfId="10220" priority="10220" stopIfTrue="1">
      <formula>LEN(C21)&gt;10</formula>
    </cfRule>
  </conditionalFormatting>
  <conditionalFormatting sqref="C21:D21">
    <cfRule type="expression" dxfId="10219" priority="10219" stopIfTrue="1">
      <formula>LEN(C21)&gt;10</formula>
    </cfRule>
  </conditionalFormatting>
  <conditionalFormatting sqref="C21:D21">
    <cfRule type="expression" dxfId="10218" priority="10218" stopIfTrue="1">
      <formula>LEN(C21)&gt;10</formula>
    </cfRule>
  </conditionalFormatting>
  <conditionalFormatting sqref="C21:D21">
    <cfRule type="expression" dxfId="10217" priority="10217" stopIfTrue="1">
      <formula>LEN(C21)&gt;10</formula>
    </cfRule>
  </conditionalFormatting>
  <conditionalFormatting sqref="C21:D21">
    <cfRule type="expression" dxfId="10216" priority="10216" stopIfTrue="1">
      <formula>LEN(C21)&gt;10</formula>
    </cfRule>
  </conditionalFormatting>
  <conditionalFormatting sqref="C21:D21">
    <cfRule type="expression" dxfId="10215" priority="10215" stopIfTrue="1">
      <formula>LEN(C21)&gt;10</formula>
    </cfRule>
  </conditionalFormatting>
  <conditionalFormatting sqref="C21:D21">
    <cfRule type="expression" dxfId="10214" priority="10214" stopIfTrue="1">
      <formula>LEN(C21)&gt;10</formula>
    </cfRule>
  </conditionalFormatting>
  <conditionalFormatting sqref="C21:D21">
    <cfRule type="expression" dxfId="10213" priority="10213" stopIfTrue="1">
      <formula>LEN(C21)&gt;10</formula>
    </cfRule>
  </conditionalFormatting>
  <conditionalFormatting sqref="C21:D21">
    <cfRule type="expression" dxfId="10212" priority="10212" stopIfTrue="1">
      <formula>LEN(C21)&gt;10</formula>
    </cfRule>
  </conditionalFormatting>
  <conditionalFormatting sqref="C21:D21">
    <cfRule type="expression" dxfId="10211" priority="10211" stopIfTrue="1">
      <formula>LEN(C21)&gt;10</formula>
    </cfRule>
  </conditionalFormatting>
  <conditionalFormatting sqref="C21:D21">
    <cfRule type="expression" dxfId="10210" priority="10210" stopIfTrue="1">
      <formula>LEN(C21)&gt;10</formula>
    </cfRule>
  </conditionalFormatting>
  <conditionalFormatting sqref="C21:D21">
    <cfRule type="expression" dxfId="10209" priority="10209" stopIfTrue="1">
      <formula>LEN(C21)&gt;10</formula>
    </cfRule>
  </conditionalFormatting>
  <conditionalFormatting sqref="C21:D21">
    <cfRule type="expression" dxfId="10208" priority="10208" stopIfTrue="1">
      <formula>LEN(C21)&gt;10</formula>
    </cfRule>
  </conditionalFormatting>
  <conditionalFormatting sqref="C21:D21">
    <cfRule type="expression" dxfId="10207" priority="10207" stopIfTrue="1">
      <formula>LEN(C21)&gt;10</formula>
    </cfRule>
  </conditionalFormatting>
  <conditionalFormatting sqref="C21:D21">
    <cfRule type="expression" dxfId="10206" priority="10206" stopIfTrue="1">
      <formula>LEN(C21)&gt;10</formula>
    </cfRule>
  </conditionalFormatting>
  <conditionalFormatting sqref="C21:D21">
    <cfRule type="expression" dxfId="10205" priority="10205" stopIfTrue="1">
      <formula>LEN(C21)&gt;10</formula>
    </cfRule>
  </conditionalFormatting>
  <conditionalFormatting sqref="C21:D21">
    <cfRule type="expression" dxfId="10204" priority="10204" stopIfTrue="1">
      <formula>LEN(C21)&gt;10</formula>
    </cfRule>
  </conditionalFormatting>
  <conditionalFormatting sqref="C21:D21">
    <cfRule type="expression" dxfId="10203" priority="10203" stopIfTrue="1">
      <formula>LEN(C21)&gt;10</formula>
    </cfRule>
  </conditionalFormatting>
  <conditionalFormatting sqref="C21:D21">
    <cfRule type="expression" dxfId="10202" priority="10202" stopIfTrue="1">
      <formula>LEN(C21)&gt;10</formula>
    </cfRule>
  </conditionalFormatting>
  <conditionalFormatting sqref="C21:D21">
    <cfRule type="expression" dxfId="10201" priority="10201" stopIfTrue="1">
      <formula>LEN(C21)&gt;10</formula>
    </cfRule>
  </conditionalFormatting>
  <conditionalFormatting sqref="C21:D21">
    <cfRule type="expression" dxfId="10200" priority="10200" stopIfTrue="1">
      <formula>LEN(C21)&gt;10</formula>
    </cfRule>
  </conditionalFormatting>
  <conditionalFormatting sqref="C21:D21">
    <cfRule type="expression" dxfId="10199" priority="10199" stopIfTrue="1">
      <formula>LEN(C21)&gt;10</formula>
    </cfRule>
  </conditionalFormatting>
  <conditionalFormatting sqref="C21:D21">
    <cfRule type="expression" dxfId="10198" priority="10198" stopIfTrue="1">
      <formula>LEN(C21)&gt;10</formula>
    </cfRule>
  </conditionalFormatting>
  <conditionalFormatting sqref="C21:D21">
    <cfRule type="expression" dxfId="10197" priority="10197" stopIfTrue="1">
      <formula>LEN(C21)&gt;10</formula>
    </cfRule>
  </conditionalFormatting>
  <conditionalFormatting sqref="C21:D21">
    <cfRule type="expression" dxfId="10196" priority="10196" stopIfTrue="1">
      <formula>LEN(C21)&gt;10</formula>
    </cfRule>
  </conditionalFormatting>
  <conditionalFormatting sqref="C21:D21">
    <cfRule type="expression" dxfId="10195" priority="10195" stopIfTrue="1">
      <formula>LEN(C21)&gt;10</formula>
    </cfRule>
  </conditionalFormatting>
  <conditionalFormatting sqref="C21:D21">
    <cfRule type="expression" dxfId="10194" priority="10194" stopIfTrue="1">
      <formula>LEN(C21)&gt;10</formula>
    </cfRule>
  </conditionalFormatting>
  <conditionalFormatting sqref="C21:D21">
    <cfRule type="expression" dxfId="10193" priority="10193" stopIfTrue="1">
      <formula>LEN(C21)&gt;10</formula>
    </cfRule>
  </conditionalFormatting>
  <conditionalFormatting sqref="C21:D21">
    <cfRule type="expression" dxfId="10192" priority="10192" stopIfTrue="1">
      <formula>LEN(C21)&gt;10</formula>
    </cfRule>
  </conditionalFormatting>
  <conditionalFormatting sqref="C21:D21">
    <cfRule type="expression" dxfId="10191" priority="10191" stopIfTrue="1">
      <formula>LEN(C21)&gt;10</formula>
    </cfRule>
  </conditionalFormatting>
  <conditionalFormatting sqref="C21:D21">
    <cfRule type="expression" dxfId="10190" priority="10190" stopIfTrue="1">
      <formula>LEN(C21)&gt;10</formula>
    </cfRule>
  </conditionalFormatting>
  <conditionalFormatting sqref="C21:D21">
    <cfRule type="expression" dxfId="10189" priority="10189" stopIfTrue="1">
      <formula>LEN(C21)&gt;10</formula>
    </cfRule>
  </conditionalFormatting>
  <conditionalFormatting sqref="C21:D21">
    <cfRule type="expression" dxfId="10188" priority="10188" stopIfTrue="1">
      <formula>LEN(C21)&gt;10</formula>
    </cfRule>
  </conditionalFormatting>
  <conditionalFormatting sqref="C21:D21">
    <cfRule type="expression" dxfId="10187" priority="10187" stopIfTrue="1">
      <formula>LEN(C21)&gt;10</formula>
    </cfRule>
  </conditionalFormatting>
  <conditionalFormatting sqref="C21:D21">
    <cfRule type="expression" dxfId="10186" priority="10186" stopIfTrue="1">
      <formula>LEN(C21)&gt;10</formula>
    </cfRule>
  </conditionalFormatting>
  <conditionalFormatting sqref="C21:D21">
    <cfRule type="expression" dxfId="10185" priority="10185" stopIfTrue="1">
      <formula>LEN(C21)&gt;10</formula>
    </cfRule>
  </conditionalFormatting>
  <conditionalFormatting sqref="C21:D21">
    <cfRule type="expression" dxfId="10184" priority="10184" stopIfTrue="1">
      <formula>LEN(C21)&gt;10</formula>
    </cfRule>
  </conditionalFormatting>
  <conditionalFormatting sqref="C21:D21">
    <cfRule type="expression" dxfId="10183" priority="10183" stopIfTrue="1">
      <formula>LEN(C21)&gt;10</formula>
    </cfRule>
  </conditionalFormatting>
  <conditionalFormatting sqref="C21:D21">
    <cfRule type="expression" dxfId="10182" priority="10182" stopIfTrue="1">
      <formula>LEN(C21)&gt;10</formula>
    </cfRule>
  </conditionalFormatting>
  <conditionalFormatting sqref="C21:D21">
    <cfRule type="expression" dxfId="10181" priority="10181" stopIfTrue="1">
      <formula>LEN(C21)&gt;10</formula>
    </cfRule>
  </conditionalFormatting>
  <conditionalFormatting sqref="C21">
    <cfRule type="expression" dxfId="10180" priority="10180" stopIfTrue="1">
      <formula>LEN(C21)&gt;10</formula>
    </cfRule>
  </conditionalFormatting>
  <conditionalFormatting sqref="D21">
    <cfRule type="expression" dxfId="10179" priority="10179" stopIfTrue="1">
      <formula>LEN(D21)&gt;10</formula>
    </cfRule>
  </conditionalFormatting>
  <conditionalFormatting sqref="C21:D21">
    <cfRule type="expression" dxfId="10178" priority="10178" stopIfTrue="1">
      <formula>LEN(C21)&gt;10</formula>
    </cfRule>
  </conditionalFormatting>
  <conditionalFormatting sqref="C21:D21">
    <cfRule type="expression" dxfId="10177" priority="10177" stopIfTrue="1">
      <formula>LEN(C21)&gt;10</formula>
    </cfRule>
  </conditionalFormatting>
  <conditionalFormatting sqref="C21">
    <cfRule type="expression" dxfId="10176" priority="10176" stopIfTrue="1">
      <formula>LEN(C21)&gt;10</formula>
    </cfRule>
  </conditionalFormatting>
  <conditionalFormatting sqref="D21">
    <cfRule type="expression" dxfId="10175" priority="10175" stopIfTrue="1">
      <formula>LEN(D21)&gt;10</formula>
    </cfRule>
  </conditionalFormatting>
  <conditionalFormatting sqref="C21:D21">
    <cfRule type="expression" dxfId="10174" priority="10174" stopIfTrue="1">
      <formula>LEN(C21)&gt;10</formula>
    </cfRule>
  </conditionalFormatting>
  <conditionalFormatting sqref="C21:D21">
    <cfRule type="expression" dxfId="10173" priority="10173" stopIfTrue="1">
      <formula>LEN(C21)&gt;10</formula>
    </cfRule>
  </conditionalFormatting>
  <conditionalFormatting sqref="C21:D21">
    <cfRule type="expression" dxfId="10172" priority="10172" stopIfTrue="1">
      <formula>LEN(C21)&gt;10</formula>
    </cfRule>
  </conditionalFormatting>
  <conditionalFormatting sqref="C21">
    <cfRule type="expression" dxfId="10171" priority="10171" stopIfTrue="1">
      <formula>LEN(C21)&gt;10</formula>
    </cfRule>
  </conditionalFormatting>
  <conditionalFormatting sqref="D21">
    <cfRule type="expression" dxfId="10170" priority="10170" stopIfTrue="1">
      <formula>LEN(D21)&gt;10</formula>
    </cfRule>
  </conditionalFormatting>
  <conditionalFormatting sqref="C52:D78 C37:D50 C2:D34">
    <cfRule type="expression" dxfId="10169" priority="10169" stopIfTrue="1">
      <formula>LEN(C2)&gt;10</formula>
    </cfRule>
  </conditionalFormatting>
  <conditionalFormatting sqref="C2:D31">
    <cfRule type="expression" dxfId="10168" priority="10168" stopIfTrue="1">
      <formula>LEN(C2)&gt;10</formula>
    </cfRule>
  </conditionalFormatting>
  <conditionalFormatting sqref="C5:D31">
    <cfRule type="expression" dxfId="10167" priority="10167" stopIfTrue="1">
      <formula>LEN(C5)&gt;10</formula>
    </cfRule>
  </conditionalFormatting>
  <conditionalFormatting sqref="C5:D25">
    <cfRule type="expression" dxfId="10166" priority="10166" stopIfTrue="1">
      <formula>LEN(C5)&gt;10</formula>
    </cfRule>
  </conditionalFormatting>
  <conditionalFormatting sqref="C23:D24">
    <cfRule type="expression" dxfId="10165" priority="10165" stopIfTrue="1">
      <formula>LEN(C23)&gt;10</formula>
    </cfRule>
  </conditionalFormatting>
  <conditionalFormatting sqref="C23:D24">
    <cfRule type="expression" dxfId="10164" priority="10164" stopIfTrue="1">
      <formula>LEN(C23)&gt;10</formula>
    </cfRule>
  </conditionalFormatting>
  <conditionalFormatting sqref="C23:D24">
    <cfRule type="expression" dxfId="10163" priority="10163" stopIfTrue="1">
      <formula>LEN(C23)&gt;10</formula>
    </cfRule>
  </conditionalFormatting>
  <conditionalFormatting sqref="C26:D26">
    <cfRule type="expression" dxfId="10162" priority="10162" stopIfTrue="1">
      <formula>LEN(C26)&gt;10</formula>
    </cfRule>
  </conditionalFormatting>
  <conditionalFormatting sqref="C27:D27">
    <cfRule type="expression" dxfId="10161" priority="10161" stopIfTrue="1">
      <formula>LEN(C27)&gt;10</formula>
    </cfRule>
  </conditionalFormatting>
  <conditionalFormatting sqref="C28:D28">
    <cfRule type="expression" dxfId="10160" priority="10160" stopIfTrue="1">
      <formula>LEN(C28)&gt;10</formula>
    </cfRule>
  </conditionalFormatting>
  <conditionalFormatting sqref="C29:D29">
    <cfRule type="expression" dxfId="10159" priority="10159" stopIfTrue="1">
      <formula>LEN(C29)&gt;10</formula>
    </cfRule>
  </conditionalFormatting>
  <conditionalFormatting sqref="C30:D30">
    <cfRule type="expression" dxfId="10158" priority="10158" stopIfTrue="1">
      <formula>LEN(C30)&gt;10</formula>
    </cfRule>
  </conditionalFormatting>
  <conditionalFormatting sqref="C31:D31">
    <cfRule type="expression" dxfId="10157" priority="10157" stopIfTrue="1">
      <formula>LEN(C31)&gt;10</formula>
    </cfRule>
  </conditionalFormatting>
  <conditionalFormatting sqref="C2:D30">
    <cfRule type="expression" dxfId="10156" priority="10156" stopIfTrue="1">
      <formula>LEN(C2)&gt;10</formula>
    </cfRule>
  </conditionalFormatting>
  <conditionalFormatting sqref="C5:D30">
    <cfRule type="expression" dxfId="10155" priority="10155" stopIfTrue="1">
      <formula>LEN(C5)&gt;10</formula>
    </cfRule>
  </conditionalFormatting>
  <conditionalFormatting sqref="C5:D25">
    <cfRule type="expression" dxfId="10154" priority="10154" stopIfTrue="1">
      <formula>LEN(C5)&gt;10</formula>
    </cfRule>
  </conditionalFormatting>
  <conditionalFormatting sqref="C25:D25">
    <cfRule type="expression" dxfId="10153" priority="10153" stopIfTrue="1">
      <formula>LEN(C25)&gt;10</formula>
    </cfRule>
  </conditionalFormatting>
  <conditionalFormatting sqref="C25:D25">
    <cfRule type="expression" dxfId="10152" priority="10152" stopIfTrue="1">
      <formula>LEN(C25)&gt;10</formula>
    </cfRule>
  </conditionalFormatting>
  <conditionalFormatting sqref="C25:D25">
    <cfRule type="expression" dxfId="10151" priority="10151" stopIfTrue="1">
      <formula>LEN(C25)&gt;10</formula>
    </cfRule>
  </conditionalFormatting>
  <conditionalFormatting sqref="C16:D16">
    <cfRule type="expression" dxfId="10150" priority="10150" stopIfTrue="1">
      <formula>LEN(C16)&gt;10</formula>
    </cfRule>
  </conditionalFormatting>
  <conditionalFormatting sqref="C16:D16">
    <cfRule type="expression" dxfId="10149" priority="10149" stopIfTrue="1">
      <formula>LEN(C16)&gt;10</formula>
    </cfRule>
  </conditionalFormatting>
  <conditionalFormatting sqref="C16:D16">
    <cfRule type="expression" dxfId="10148" priority="10148" stopIfTrue="1">
      <formula>LEN(C16)&gt;10</formula>
    </cfRule>
  </conditionalFormatting>
  <conditionalFormatting sqref="C26:D26">
    <cfRule type="expression" dxfId="10147" priority="10147" stopIfTrue="1">
      <formula>LEN(C26)&gt;10</formula>
    </cfRule>
  </conditionalFormatting>
  <conditionalFormatting sqref="C26:D26">
    <cfRule type="expression" dxfId="10146" priority="10146" stopIfTrue="1">
      <formula>LEN(C26)&gt;10</formula>
    </cfRule>
  </conditionalFormatting>
  <conditionalFormatting sqref="C26:D26">
    <cfRule type="expression" dxfId="10145" priority="10145" stopIfTrue="1">
      <formula>LEN(C26)&gt;10</formula>
    </cfRule>
  </conditionalFormatting>
  <conditionalFormatting sqref="C26:D26">
    <cfRule type="expression" dxfId="10144" priority="10144" stopIfTrue="1">
      <formula>LEN(C26)&gt;10</formula>
    </cfRule>
  </conditionalFormatting>
  <conditionalFormatting sqref="C27:D27">
    <cfRule type="expression" dxfId="10143" priority="10143" stopIfTrue="1">
      <formula>LEN(C27)&gt;10</formula>
    </cfRule>
  </conditionalFormatting>
  <conditionalFormatting sqref="C27:D27">
    <cfRule type="expression" dxfId="10142" priority="10142" stopIfTrue="1">
      <formula>LEN(C27)&gt;10</formula>
    </cfRule>
  </conditionalFormatting>
  <conditionalFormatting sqref="C27:D27">
    <cfRule type="expression" dxfId="10141" priority="10141" stopIfTrue="1">
      <formula>LEN(C27)&gt;10</formula>
    </cfRule>
  </conditionalFormatting>
  <conditionalFormatting sqref="C27:D27">
    <cfRule type="expression" dxfId="10140" priority="10140" stopIfTrue="1">
      <formula>LEN(C27)&gt;10</formula>
    </cfRule>
  </conditionalFormatting>
  <conditionalFormatting sqref="C28:D28">
    <cfRule type="expression" dxfId="10139" priority="10139" stopIfTrue="1">
      <formula>LEN(C28)&gt;10</formula>
    </cfRule>
  </conditionalFormatting>
  <conditionalFormatting sqref="C28:D28">
    <cfRule type="expression" dxfId="10138" priority="10138" stopIfTrue="1">
      <formula>LEN(C28)&gt;10</formula>
    </cfRule>
  </conditionalFormatting>
  <conditionalFormatting sqref="C28:D28">
    <cfRule type="expression" dxfId="10137" priority="10137" stopIfTrue="1">
      <formula>LEN(C28)&gt;10</formula>
    </cfRule>
  </conditionalFormatting>
  <conditionalFormatting sqref="C28:D28">
    <cfRule type="expression" dxfId="10136" priority="10136" stopIfTrue="1">
      <formula>LEN(C28)&gt;10</formula>
    </cfRule>
  </conditionalFormatting>
  <conditionalFormatting sqref="C29:D29">
    <cfRule type="expression" dxfId="10135" priority="10135" stopIfTrue="1">
      <formula>LEN(C29)&gt;10</formula>
    </cfRule>
  </conditionalFormatting>
  <conditionalFormatting sqref="C30:D30">
    <cfRule type="expression" dxfId="10134" priority="10134" stopIfTrue="1">
      <formula>LEN(C30)&gt;10</formula>
    </cfRule>
  </conditionalFormatting>
  <conditionalFormatting sqref="C30:D30">
    <cfRule type="expression" dxfId="10133" priority="10133" stopIfTrue="1">
      <formula>LEN(C30)&gt;10</formula>
    </cfRule>
  </conditionalFormatting>
  <conditionalFormatting sqref="C30:D30">
    <cfRule type="expression" dxfId="10132" priority="10132" stopIfTrue="1">
      <formula>LEN(C30)&gt;10</formula>
    </cfRule>
  </conditionalFormatting>
  <conditionalFormatting sqref="C30:D30">
    <cfRule type="expression" dxfId="10131" priority="10131" stopIfTrue="1">
      <formula>LEN(C30)&gt;10</formula>
    </cfRule>
  </conditionalFormatting>
  <conditionalFormatting sqref="C12:D12">
    <cfRule type="expression" dxfId="10130" priority="10130" stopIfTrue="1">
      <formula>LEN(C12)&gt;10</formula>
    </cfRule>
  </conditionalFormatting>
  <conditionalFormatting sqref="C12:D12">
    <cfRule type="expression" dxfId="10129" priority="10129" stopIfTrue="1">
      <formula>LEN(C12)&gt;10</formula>
    </cfRule>
  </conditionalFormatting>
  <conditionalFormatting sqref="C12:D12">
    <cfRule type="expression" dxfId="10128" priority="10128" stopIfTrue="1">
      <formula>LEN(C12)&gt;10</formula>
    </cfRule>
  </conditionalFormatting>
  <conditionalFormatting sqref="C12:D12">
    <cfRule type="expression" dxfId="10127" priority="10127" stopIfTrue="1">
      <formula>LEN(C12)&gt;10</formula>
    </cfRule>
  </conditionalFormatting>
  <conditionalFormatting sqref="C12:D12">
    <cfRule type="expression" dxfId="10126" priority="10126" stopIfTrue="1">
      <formula>LEN(C12)&gt;10</formula>
    </cfRule>
  </conditionalFormatting>
  <conditionalFormatting sqref="C12:D12">
    <cfRule type="expression" dxfId="10125" priority="10125" stopIfTrue="1">
      <formula>LEN(C12)&gt;10</formula>
    </cfRule>
  </conditionalFormatting>
  <conditionalFormatting sqref="C20:D20">
    <cfRule type="expression" dxfId="10124" priority="10124" stopIfTrue="1">
      <formula>LEN(C20)&gt;10</formula>
    </cfRule>
  </conditionalFormatting>
  <conditionalFormatting sqref="C20:D20">
    <cfRule type="expression" dxfId="10123" priority="10123" stopIfTrue="1">
      <formula>LEN(C20)&gt;10</formula>
    </cfRule>
  </conditionalFormatting>
  <conditionalFormatting sqref="C20:D20">
    <cfRule type="expression" dxfId="10122" priority="10122" stopIfTrue="1">
      <formula>LEN(C20)&gt;10</formula>
    </cfRule>
  </conditionalFormatting>
  <conditionalFormatting sqref="C20:D20">
    <cfRule type="expression" dxfId="10121" priority="10121" stopIfTrue="1">
      <formula>LEN(C20)&gt;10</formula>
    </cfRule>
  </conditionalFormatting>
  <conditionalFormatting sqref="C20:D20">
    <cfRule type="expression" dxfId="10120" priority="10120" stopIfTrue="1">
      <formula>LEN(C20)&gt;10</formula>
    </cfRule>
  </conditionalFormatting>
  <conditionalFormatting sqref="C20:D20">
    <cfRule type="expression" dxfId="10119" priority="10119" stopIfTrue="1">
      <formula>LEN(C20)&gt;10</formula>
    </cfRule>
  </conditionalFormatting>
  <conditionalFormatting sqref="C21:D21">
    <cfRule type="expression" dxfId="10118" priority="10118" stopIfTrue="1">
      <formula>LEN(C21)&gt;10</formula>
    </cfRule>
  </conditionalFormatting>
  <conditionalFormatting sqref="C21:D21">
    <cfRule type="expression" dxfId="10117" priority="10117" stopIfTrue="1">
      <formula>LEN(C21)&gt;10</formula>
    </cfRule>
  </conditionalFormatting>
  <conditionalFormatting sqref="C21:D21">
    <cfRule type="expression" dxfId="10116" priority="10116" stopIfTrue="1">
      <formula>LEN(C21)&gt;10</formula>
    </cfRule>
  </conditionalFormatting>
  <conditionalFormatting sqref="C21:D21">
    <cfRule type="expression" dxfId="10115" priority="10115" stopIfTrue="1">
      <formula>LEN(C21)&gt;10</formula>
    </cfRule>
  </conditionalFormatting>
  <conditionalFormatting sqref="C21:D21">
    <cfRule type="expression" dxfId="10114" priority="10114" stopIfTrue="1">
      <formula>LEN(C21)&gt;10</formula>
    </cfRule>
  </conditionalFormatting>
  <conditionalFormatting sqref="C21:D21">
    <cfRule type="expression" dxfId="10113" priority="10113" stopIfTrue="1">
      <formula>LEN(C21)&gt;10</formula>
    </cfRule>
  </conditionalFormatting>
  <conditionalFormatting sqref="C32:D32">
    <cfRule type="expression" dxfId="10112" priority="10112" stopIfTrue="1">
      <formula>LEN(C32)&gt;10</formula>
    </cfRule>
  </conditionalFormatting>
  <conditionalFormatting sqref="C32:D32">
    <cfRule type="expression" dxfId="10111" priority="10111" stopIfTrue="1">
      <formula>LEN(C32)&gt;10</formula>
    </cfRule>
  </conditionalFormatting>
  <conditionalFormatting sqref="C32:D32">
    <cfRule type="expression" dxfId="10110" priority="10110" stopIfTrue="1">
      <formula>LEN(C32)&gt;10</formula>
    </cfRule>
  </conditionalFormatting>
  <conditionalFormatting sqref="C33:D33">
    <cfRule type="expression" dxfId="10109" priority="10109" stopIfTrue="1">
      <formula>LEN(C33)&gt;10</formula>
    </cfRule>
  </conditionalFormatting>
  <conditionalFormatting sqref="C33:D33">
    <cfRule type="expression" dxfId="10108" priority="10108" stopIfTrue="1">
      <formula>LEN(C33)&gt;10</formula>
    </cfRule>
  </conditionalFormatting>
  <conditionalFormatting sqref="C33:D33">
    <cfRule type="expression" dxfId="10107" priority="10107" stopIfTrue="1">
      <formula>LEN(C33)&gt;10</formula>
    </cfRule>
  </conditionalFormatting>
  <conditionalFormatting sqref="C33:D33">
    <cfRule type="expression" dxfId="10106" priority="10106" stopIfTrue="1">
      <formula>LEN(C33)&gt;10</formula>
    </cfRule>
  </conditionalFormatting>
  <conditionalFormatting sqref="C33:D33">
    <cfRule type="expression" dxfId="10105" priority="10105" stopIfTrue="1">
      <formula>LEN(C33)&gt;10</formula>
    </cfRule>
  </conditionalFormatting>
  <conditionalFormatting sqref="C33:D33">
    <cfRule type="expression" dxfId="10104" priority="10104" stopIfTrue="1">
      <formula>LEN(C33)&gt;10</formula>
    </cfRule>
  </conditionalFormatting>
  <conditionalFormatting sqref="C34:D34">
    <cfRule type="expression" dxfId="10103" priority="10103" stopIfTrue="1">
      <formula>LEN(C34)&gt;10</formula>
    </cfRule>
  </conditionalFormatting>
  <conditionalFormatting sqref="C34:D34">
    <cfRule type="expression" dxfId="10102" priority="10102" stopIfTrue="1">
      <formula>LEN(C34)&gt;10</formula>
    </cfRule>
  </conditionalFormatting>
  <conditionalFormatting sqref="C34:D34">
    <cfRule type="expression" dxfId="10101" priority="10101" stopIfTrue="1">
      <formula>LEN(C34)&gt;10</formula>
    </cfRule>
  </conditionalFormatting>
  <conditionalFormatting sqref="C34:D34">
    <cfRule type="expression" dxfId="10100" priority="10100" stopIfTrue="1">
      <formula>LEN(C34)&gt;10</formula>
    </cfRule>
  </conditionalFormatting>
  <conditionalFormatting sqref="C34:D34">
    <cfRule type="expression" dxfId="10099" priority="10099" stopIfTrue="1">
      <formula>LEN(C34)&gt;10</formula>
    </cfRule>
  </conditionalFormatting>
  <conditionalFormatting sqref="C34:D34">
    <cfRule type="expression" dxfId="10098" priority="10098" stopIfTrue="1">
      <formula>LEN(C34)&gt;10</formula>
    </cfRule>
  </conditionalFormatting>
  <conditionalFormatting sqref="C36:D36">
    <cfRule type="expression" dxfId="10097" priority="10097" stopIfTrue="1">
      <formula>LEN(C36)&gt;10</formula>
    </cfRule>
  </conditionalFormatting>
  <conditionalFormatting sqref="C36:D36">
    <cfRule type="expression" dxfId="10096" priority="10096" stopIfTrue="1">
      <formula>LEN(C36)&gt;10</formula>
    </cfRule>
  </conditionalFormatting>
  <conditionalFormatting sqref="C36:D36">
    <cfRule type="expression" dxfId="10095" priority="10095" stopIfTrue="1">
      <formula>LEN(C36)&gt;10</formula>
    </cfRule>
  </conditionalFormatting>
  <conditionalFormatting sqref="C36:D36">
    <cfRule type="expression" dxfId="10094" priority="10094" stopIfTrue="1">
      <formula>LEN(C36)&gt;10</formula>
    </cfRule>
  </conditionalFormatting>
  <conditionalFormatting sqref="C36:D36">
    <cfRule type="expression" dxfId="10093" priority="10093" stopIfTrue="1">
      <formula>LEN(C36)&gt;10</formula>
    </cfRule>
  </conditionalFormatting>
  <conditionalFormatting sqref="C36:D36">
    <cfRule type="expression" dxfId="10092" priority="10092" stopIfTrue="1">
      <formula>LEN(C36)&gt;10</formula>
    </cfRule>
  </conditionalFormatting>
  <conditionalFormatting sqref="C36:D36">
    <cfRule type="expression" dxfId="10091" priority="10091" stopIfTrue="1">
      <formula>LEN(C36)&gt;10</formula>
    </cfRule>
  </conditionalFormatting>
  <conditionalFormatting sqref="C36:D36">
    <cfRule type="expression" dxfId="10090" priority="10090" stopIfTrue="1">
      <formula>LEN(C36)&gt;10</formula>
    </cfRule>
  </conditionalFormatting>
  <conditionalFormatting sqref="C36:D36">
    <cfRule type="expression" dxfId="10089" priority="10089" stopIfTrue="1">
      <formula>LEN(C36)&gt;10</formula>
    </cfRule>
  </conditionalFormatting>
  <conditionalFormatting sqref="C36:D36">
    <cfRule type="expression" dxfId="10088" priority="10088" stopIfTrue="1">
      <formula>LEN(C36)&gt;10</formula>
    </cfRule>
  </conditionalFormatting>
  <conditionalFormatting sqref="C37:D37">
    <cfRule type="expression" dxfId="10087" priority="10087" stopIfTrue="1">
      <formula>LEN(C37)&gt;10</formula>
    </cfRule>
  </conditionalFormatting>
  <conditionalFormatting sqref="C37:D37">
    <cfRule type="expression" dxfId="10086" priority="10086" stopIfTrue="1">
      <formula>LEN(C37)&gt;10</formula>
    </cfRule>
  </conditionalFormatting>
  <conditionalFormatting sqref="C37:D37">
    <cfRule type="expression" dxfId="10085" priority="10085" stopIfTrue="1">
      <formula>LEN(C37)&gt;10</formula>
    </cfRule>
  </conditionalFormatting>
  <conditionalFormatting sqref="C37:D37">
    <cfRule type="expression" dxfId="10084" priority="10084" stopIfTrue="1">
      <formula>LEN(C37)&gt;10</formula>
    </cfRule>
  </conditionalFormatting>
  <conditionalFormatting sqref="C37:D37">
    <cfRule type="expression" dxfId="10083" priority="10083" stopIfTrue="1">
      <formula>LEN(C37)&gt;10</formula>
    </cfRule>
  </conditionalFormatting>
  <conditionalFormatting sqref="C37:D37">
    <cfRule type="expression" dxfId="10082" priority="10082" stopIfTrue="1">
      <formula>LEN(C37)&gt;10</formula>
    </cfRule>
  </conditionalFormatting>
  <conditionalFormatting sqref="C37:D38 C2:D34">
    <cfRule type="expression" dxfId="10081" priority="10081" stopIfTrue="1">
      <formula>LEN(C2)&gt;10</formula>
    </cfRule>
  </conditionalFormatting>
  <conditionalFormatting sqref="C2:D31">
    <cfRule type="expression" dxfId="10080" priority="10080" stopIfTrue="1">
      <formula>LEN(C2)&gt;10</formula>
    </cfRule>
  </conditionalFormatting>
  <conditionalFormatting sqref="C5:D31">
    <cfRule type="expression" dxfId="10079" priority="10079" stopIfTrue="1">
      <formula>LEN(C5)&gt;10</formula>
    </cfRule>
  </conditionalFormatting>
  <conditionalFormatting sqref="C5:D25">
    <cfRule type="expression" dxfId="10078" priority="10078" stopIfTrue="1">
      <formula>LEN(C5)&gt;10</formula>
    </cfRule>
  </conditionalFormatting>
  <conditionalFormatting sqref="C23:D24">
    <cfRule type="expression" dxfId="10077" priority="10077" stopIfTrue="1">
      <formula>LEN(C23)&gt;10</formula>
    </cfRule>
  </conditionalFormatting>
  <conditionalFormatting sqref="C23:D24">
    <cfRule type="expression" dxfId="10076" priority="10076" stopIfTrue="1">
      <formula>LEN(C23)&gt;10</formula>
    </cfRule>
  </conditionalFormatting>
  <conditionalFormatting sqref="C23:D24">
    <cfRule type="expression" dxfId="10075" priority="10075" stopIfTrue="1">
      <formula>LEN(C23)&gt;10</formula>
    </cfRule>
  </conditionalFormatting>
  <conditionalFormatting sqref="C26:D26">
    <cfRule type="expression" dxfId="10074" priority="10074" stopIfTrue="1">
      <formula>LEN(C26)&gt;10</formula>
    </cfRule>
  </conditionalFormatting>
  <conditionalFormatting sqref="C27:D27">
    <cfRule type="expression" dxfId="10073" priority="10073" stopIfTrue="1">
      <formula>LEN(C27)&gt;10</formula>
    </cfRule>
  </conditionalFormatting>
  <conditionalFormatting sqref="C28:D28">
    <cfRule type="expression" dxfId="10072" priority="10072" stopIfTrue="1">
      <formula>LEN(C28)&gt;10</formula>
    </cfRule>
  </conditionalFormatting>
  <conditionalFormatting sqref="C29:D29">
    <cfRule type="expression" dxfId="10071" priority="10071" stopIfTrue="1">
      <formula>LEN(C29)&gt;10</formula>
    </cfRule>
  </conditionalFormatting>
  <conditionalFormatting sqref="C30:D30">
    <cfRule type="expression" dxfId="10070" priority="10070" stopIfTrue="1">
      <formula>LEN(C30)&gt;10</formula>
    </cfRule>
  </conditionalFormatting>
  <conditionalFormatting sqref="C31:D31">
    <cfRule type="expression" dxfId="10069" priority="10069" stopIfTrue="1">
      <formula>LEN(C31)&gt;10</formula>
    </cfRule>
  </conditionalFormatting>
  <conditionalFormatting sqref="C2:D30">
    <cfRule type="expression" dxfId="10068" priority="10068" stopIfTrue="1">
      <formula>LEN(C2)&gt;10</formula>
    </cfRule>
  </conditionalFormatting>
  <conditionalFormatting sqref="C5:D30">
    <cfRule type="expression" dxfId="10067" priority="10067" stopIfTrue="1">
      <formula>LEN(C5)&gt;10</formula>
    </cfRule>
  </conditionalFormatting>
  <conditionalFormatting sqref="C5:D25">
    <cfRule type="expression" dxfId="10066" priority="10066" stopIfTrue="1">
      <formula>LEN(C5)&gt;10</formula>
    </cfRule>
  </conditionalFormatting>
  <conditionalFormatting sqref="C25:D25">
    <cfRule type="expression" dxfId="10065" priority="10065" stopIfTrue="1">
      <formula>LEN(C25)&gt;10</formula>
    </cfRule>
  </conditionalFormatting>
  <conditionalFormatting sqref="C25:D25">
    <cfRule type="expression" dxfId="10064" priority="10064" stopIfTrue="1">
      <formula>LEN(C25)&gt;10</formula>
    </cfRule>
  </conditionalFormatting>
  <conditionalFormatting sqref="C25:D25">
    <cfRule type="expression" dxfId="10063" priority="10063" stopIfTrue="1">
      <formula>LEN(C25)&gt;10</formula>
    </cfRule>
  </conditionalFormatting>
  <conditionalFormatting sqref="C16:D16">
    <cfRule type="expression" dxfId="10062" priority="10062" stopIfTrue="1">
      <formula>LEN(C16)&gt;10</formula>
    </cfRule>
  </conditionalFormatting>
  <conditionalFormatting sqref="C16:D16">
    <cfRule type="expression" dxfId="10061" priority="10061" stopIfTrue="1">
      <formula>LEN(C16)&gt;10</formula>
    </cfRule>
  </conditionalFormatting>
  <conditionalFormatting sqref="C16:D16">
    <cfRule type="expression" dxfId="10060" priority="10060" stopIfTrue="1">
      <formula>LEN(C16)&gt;10</formula>
    </cfRule>
  </conditionalFormatting>
  <conditionalFormatting sqref="C26:D26">
    <cfRule type="expression" dxfId="10059" priority="10059" stopIfTrue="1">
      <formula>LEN(C26)&gt;10</formula>
    </cfRule>
  </conditionalFormatting>
  <conditionalFormatting sqref="C26:D26">
    <cfRule type="expression" dxfId="10058" priority="10058" stopIfTrue="1">
      <formula>LEN(C26)&gt;10</formula>
    </cfRule>
  </conditionalFormatting>
  <conditionalFormatting sqref="C26:D26">
    <cfRule type="expression" dxfId="10057" priority="10057" stopIfTrue="1">
      <formula>LEN(C26)&gt;10</formula>
    </cfRule>
  </conditionalFormatting>
  <conditionalFormatting sqref="C26:D26">
    <cfRule type="expression" dxfId="10056" priority="10056" stopIfTrue="1">
      <formula>LEN(C26)&gt;10</formula>
    </cfRule>
  </conditionalFormatting>
  <conditionalFormatting sqref="C27:D27">
    <cfRule type="expression" dxfId="10055" priority="10055" stopIfTrue="1">
      <formula>LEN(C27)&gt;10</formula>
    </cfRule>
  </conditionalFormatting>
  <conditionalFormatting sqref="C27:D27">
    <cfRule type="expression" dxfId="10054" priority="10054" stopIfTrue="1">
      <formula>LEN(C27)&gt;10</formula>
    </cfRule>
  </conditionalFormatting>
  <conditionalFormatting sqref="C27:D27">
    <cfRule type="expression" dxfId="10053" priority="10053" stopIfTrue="1">
      <formula>LEN(C27)&gt;10</formula>
    </cfRule>
  </conditionalFormatting>
  <conditionalFormatting sqref="C27:D27">
    <cfRule type="expression" dxfId="10052" priority="10052" stopIfTrue="1">
      <formula>LEN(C27)&gt;10</formula>
    </cfRule>
  </conditionalFormatting>
  <conditionalFormatting sqref="C28:D28">
    <cfRule type="expression" dxfId="10051" priority="10051" stopIfTrue="1">
      <formula>LEN(C28)&gt;10</formula>
    </cfRule>
  </conditionalFormatting>
  <conditionalFormatting sqref="C28:D28">
    <cfRule type="expression" dxfId="10050" priority="10050" stopIfTrue="1">
      <formula>LEN(C28)&gt;10</formula>
    </cfRule>
  </conditionalFormatting>
  <conditionalFormatting sqref="C28:D28">
    <cfRule type="expression" dxfId="10049" priority="10049" stopIfTrue="1">
      <formula>LEN(C28)&gt;10</formula>
    </cfRule>
  </conditionalFormatting>
  <conditionalFormatting sqref="C28:D28">
    <cfRule type="expression" dxfId="10048" priority="10048" stopIfTrue="1">
      <formula>LEN(C28)&gt;10</formula>
    </cfRule>
  </conditionalFormatting>
  <conditionalFormatting sqref="C29:D29">
    <cfRule type="expression" dxfId="10047" priority="10047" stopIfTrue="1">
      <formula>LEN(C29)&gt;10</formula>
    </cfRule>
  </conditionalFormatting>
  <conditionalFormatting sqref="C30:D30">
    <cfRule type="expression" dxfId="10046" priority="10046" stopIfTrue="1">
      <formula>LEN(C30)&gt;10</formula>
    </cfRule>
  </conditionalFormatting>
  <conditionalFormatting sqref="C30:D30">
    <cfRule type="expression" dxfId="10045" priority="10045" stopIfTrue="1">
      <formula>LEN(C30)&gt;10</formula>
    </cfRule>
  </conditionalFormatting>
  <conditionalFormatting sqref="C30:D30">
    <cfRule type="expression" dxfId="10044" priority="10044" stopIfTrue="1">
      <formula>LEN(C30)&gt;10</formula>
    </cfRule>
  </conditionalFormatting>
  <conditionalFormatting sqref="C30:D30">
    <cfRule type="expression" dxfId="10043" priority="10043" stopIfTrue="1">
      <formula>LEN(C30)&gt;10</formula>
    </cfRule>
  </conditionalFormatting>
  <conditionalFormatting sqref="C12:D12">
    <cfRule type="expression" dxfId="10042" priority="10042" stopIfTrue="1">
      <formula>LEN(C12)&gt;10</formula>
    </cfRule>
  </conditionalFormatting>
  <conditionalFormatting sqref="C12:D12">
    <cfRule type="expression" dxfId="10041" priority="10041" stopIfTrue="1">
      <formula>LEN(C12)&gt;10</formula>
    </cfRule>
  </conditionalFormatting>
  <conditionalFormatting sqref="C12:D12">
    <cfRule type="expression" dxfId="10040" priority="10040" stopIfTrue="1">
      <formula>LEN(C12)&gt;10</formula>
    </cfRule>
  </conditionalFormatting>
  <conditionalFormatting sqref="C12:D12">
    <cfRule type="expression" dxfId="10039" priority="10039" stopIfTrue="1">
      <formula>LEN(C12)&gt;10</formula>
    </cfRule>
  </conditionalFormatting>
  <conditionalFormatting sqref="C12:D12">
    <cfRule type="expression" dxfId="10038" priority="10038" stopIfTrue="1">
      <formula>LEN(C12)&gt;10</formula>
    </cfRule>
  </conditionalFormatting>
  <conditionalFormatting sqref="C12:D12">
    <cfRule type="expression" dxfId="10037" priority="10037" stopIfTrue="1">
      <formula>LEN(C12)&gt;10</formula>
    </cfRule>
  </conditionalFormatting>
  <conditionalFormatting sqref="C20:D20">
    <cfRule type="expression" dxfId="10036" priority="10036" stopIfTrue="1">
      <formula>LEN(C20)&gt;10</formula>
    </cfRule>
  </conditionalFormatting>
  <conditionalFormatting sqref="C20:D20">
    <cfRule type="expression" dxfId="10035" priority="10035" stopIfTrue="1">
      <formula>LEN(C20)&gt;10</formula>
    </cfRule>
  </conditionalFormatting>
  <conditionalFormatting sqref="C20:D20">
    <cfRule type="expression" dxfId="10034" priority="10034" stopIfTrue="1">
      <formula>LEN(C20)&gt;10</formula>
    </cfRule>
  </conditionalFormatting>
  <conditionalFormatting sqref="C20:D20">
    <cfRule type="expression" dxfId="10033" priority="10033" stopIfTrue="1">
      <formula>LEN(C20)&gt;10</formula>
    </cfRule>
  </conditionalFormatting>
  <conditionalFormatting sqref="C20:D20">
    <cfRule type="expression" dxfId="10032" priority="10032" stopIfTrue="1">
      <formula>LEN(C20)&gt;10</formula>
    </cfRule>
  </conditionalFormatting>
  <conditionalFormatting sqref="C20:D20">
    <cfRule type="expression" dxfId="10031" priority="10031" stopIfTrue="1">
      <formula>LEN(C20)&gt;10</formula>
    </cfRule>
  </conditionalFormatting>
  <conditionalFormatting sqref="C21:D21">
    <cfRule type="expression" dxfId="10030" priority="10030" stopIfTrue="1">
      <formula>LEN(C21)&gt;10</formula>
    </cfRule>
  </conditionalFormatting>
  <conditionalFormatting sqref="C21:D21">
    <cfRule type="expression" dxfId="10029" priority="10029" stopIfTrue="1">
      <formula>LEN(C21)&gt;10</formula>
    </cfRule>
  </conditionalFormatting>
  <conditionalFormatting sqref="C21:D21">
    <cfRule type="expression" dxfId="10028" priority="10028" stopIfTrue="1">
      <formula>LEN(C21)&gt;10</formula>
    </cfRule>
  </conditionalFormatting>
  <conditionalFormatting sqref="C21:D21">
    <cfRule type="expression" dxfId="10027" priority="10027" stopIfTrue="1">
      <formula>LEN(C21)&gt;10</formula>
    </cfRule>
  </conditionalFormatting>
  <conditionalFormatting sqref="C21:D21">
    <cfRule type="expression" dxfId="10026" priority="10026" stopIfTrue="1">
      <formula>LEN(C21)&gt;10</formula>
    </cfRule>
  </conditionalFormatting>
  <conditionalFormatting sqref="C21:D21">
    <cfRule type="expression" dxfId="10025" priority="10025" stopIfTrue="1">
      <formula>LEN(C21)&gt;10</formula>
    </cfRule>
  </conditionalFormatting>
  <conditionalFormatting sqref="C32:D32">
    <cfRule type="expression" dxfId="10024" priority="10024" stopIfTrue="1">
      <formula>LEN(C32)&gt;10</formula>
    </cfRule>
  </conditionalFormatting>
  <conditionalFormatting sqref="C32:D32">
    <cfRule type="expression" dxfId="10023" priority="10023" stopIfTrue="1">
      <formula>LEN(C32)&gt;10</formula>
    </cfRule>
  </conditionalFormatting>
  <conditionalFormatting sqref="C32:D32">
    <cfRule type="expression" dxfId="10022" priority="10022" stopIfTrue="1">
      <formula>LEN(C32)&gt;10</formula>
    </cfRule>
  </conditionalFormatting>
  <conditionalFormatting sqref="C33:D33">
    <cfRule type="expression" dxfId="10021" priority="10021" stopIfTrue="1">
      <formula>LEN(C33)&gt;10</formula>
    </cfRule>
  </conditionalFormatting>
  <conditionalFormatting sqref="C33:D33">
    <cfRule type="expression" dxfId="10020" priority="10020" stopIfTrue="1">
      <formula>LEN(C33)&gt;10</formula>
    </cfRule>
  </conditionalFormatting>
  <conditionalFormatting sqref="C33:D33">
    <cfRule type="expression" dxfId="10019" priority="10019" stopIfTrue="1">
      <formula>LEN(C33)&gt;10</formula>
    </cfRule>
  </conditionalFormatting>
  <conditionalFormatting sqref="C33:D33">
    <cfRule type="expression" dxfId="10018" priority="10018" stopIfTrue="1">
      <formula>LEN(C33)&gt;10</formula>
    </cfRule>
  </conditionalFormatting>
  <conditionalFormatting sqref="C33:D33">
    <cfRule type="expression" dxfId="10017" priority="10017" stopIfTrue="1">
      <formula>LEN(C33)&gt;10</formula>
    </cfRule>
  </conditionalFormatting>
  <conditionalFormatting sqref="C33:D33">
    <cfRule type="expression" dxfId="10016" priority="10016" stopIfTrue="1">
      <formula>LEN(C33)&gt;10</formula>
    </cfRule>
  </conditionalFormatting>
  <conditionalFormatting sqref="C34:D34">
    <cfRule type="expression" dxfId="10015" priority="10015" stopIfTrue="1">
      <formula>LEN(C34)&gt;10</formula>
    </cfRule>
  </conditionalFormatting>
  <conditionalFormatting sqref="C34:D34">
    <cfRule type="expression" dxfId="10014" priority="10014" stopIfTrue="1">
      <formula>LEN(C34)&gt;10</formula>
    </cfRule>
  </conditionalFormatting>
  <conditionalFormatting sqref="C34:D34">
    <cfRule type="expression" dxfId="10013" priority="10013" stopIfTrue="1">
      <formula>LEN(C34)&gt;10</formula>
    </cfRule>
  </conditionalFormatting>
  <conditionalFormatting sqref="C34:D34">
    <cfRule type="expression" dxfId="10012" priority="10012" stopIfTrue="1">
      <formula>LEN(C34)&gt;10</formula>
    </cfRule>
  </conditionalFormatting>
  <conditionalFormatting sqref="C34:D34">
    <cfRule type="expression" dxfId="10011" priority="10011" stopIfTrue="1">
      <formula>LEN(C34)&gt;10</formula>
    </cfRule>
  </conditionalFormatting>
  <conditionalFormatting sqref="C34:D34">
    <cfRule type="expression" dxfId="10010" priority="10010" stopIfTrue="1">
      <formula>LEN(C34)&gt;10</formula>
    </cfRule>
  </conditionalFormatting>
  <conditionalFormatting sqref="C36:D36">
    <cfRule type="expression" dxfId="10009" priority="10009" stopIfTrue="1">
      <formula>LEN(C36)&gt;10</formula>
    </cfRule>
  </conditionalFormatting>
  <conditionalFormatting sqref="C36:D36">
    <cfRule type="expression" dxfId="10008" priority="10008" stopIfTrue="1">
      <formula>LEN(C36)&gt;10</formula>
    </cfRule>
  </conditionalFormatting>
  <conditionalFormatting sqref="C36:D36">
    <cfRule type="expression" dxfId="10007" priority="10007" stopIfTrue="1">
      <formula>LEN(C36)&gt;10</formula>
    </cfRule>
  </conditionalFormatting>
  <conditionalFormatting sqref="C36:D36">
    <cfRule type="expression" dxfId="10006" priority="10006" stopIfTrue="1">
      <formula>LEN(C36)&gt;10</formula>
    </cfRule>
  </conditionalFormatting>
  <conditionalFormatting sqref="C36:D36">
    <cfRule type="expression" dxfId="10005" priority="10005" stopIfTrue="1">
      <formula>LEN(C36)&gt;10</formula>
    </cfRule>
  </conditionalFormatting>
  <conditionalFormatting sqref="C36:D36">
    <cfRule type="expression" dxfId="10004" priority="10004" stopIfTrue="1">
      <formula>LEN(C36)&gt;10</formula>
    </cfRule>
  </conditionalFormatting>
  <conditionalFormatting sqref="C36:D36">
    <cfRule type="expression" dxfId="10003" priority="10003" stopIfTrue="1">
      <formula>LEN(C36)&gt;10</formula>
    </cfRule>
  </conditionalFormatting>
  <conditionalFormatting sqref="C36:D36">
    <cfRule type="expression" dxfId="10002" priority="10002" stopIfTrue="1">
      <formula>LEN(C36)&gt;10</formula>
    </cfRule>
  </conditionalFormatting>
  <conditionalFormatting sqref="C36:D36">
    <cfRule type="expression" dxfId="10001" priority="10001" stopIfTrue="1">
      <formula>LEN(C36)&gt;10</formula>
    </cfRule>
  </conditionalFormatting>
  <conditionalFormatting sqref="C36:D36">
    <cfRule type="expression" dxfId="10000" priority="10000" stopIfTrue="1">
      <formula>LEN(C36)&gt;10</formula>
    </cfRule>
  </conditionalFormatting>
  <conditionalFormatting sqref="C37:D37">
    <cfRule type="expression" dxfId="9999" priority="9999" stopIfTrue="1">
      <formula>LEN(C37)&gt;10</formula>
    </cfRule>
  </conditionalFormatting>
  <conditionalFormatting sqref="C37:D37">
    <cfRule type="expression" dxfId="9998" priority="9998" stopIfTrue="1">
      <formula>LEN(C37)&gt;10</formula>
    </cfRule>
  </conditionalFormatting>
  <conditionalFormatting sqref="C37:D37">
    <cfRule type="expression" dxfId="9997" priority="9997" stopIfTrue="1">
      <formula>LEN(C37)&gt;10</formula>
    </cfRule>
  </conditionalFormatting>
  <conditionalFormatting sqref="C37:D37">
    <cfRule type="expression" dxfId="9996" priority="9996" stopIfTrue="1">
      <formula>LEN(C37)&gt;10</formula>
    </cfRule>
  </conditionalFormatting>
  <conditionalFormatting sqref="C37:D37">
    <cfRule type="expression" dxfId="9995" priority="9995" stopIfTrue="1">
      <formula>LEN(C37)&gt;10</formula>
    </cfRule>
  </conditionalFormatting>
  <conditionalFormatting sqref="C37:D37">
    <cfRule type="expression" dxfId="9994" priority="9994" stopIfTrue="1">
      <formula>LEN(C37)&gt;10</formula>
    </cfRule>
  </conditionalFormatting>
  <conditionalFormatting sqref="C40:D40">
    <cfRule type="expression" dxfId="9993" priority="9993" stopIfTrue="1">
      <formula>LEN(C40)&gt;10</formula>
    </cfRule>
  </conditionalFormatting>
  <conditionalFormatting sqref="C40:D40">
    <cfRule type="expression" dxfId="9992" priority="9992" stopIfTrue="1">
      <formula>LEN(C40)&gt;10</formula>
    </cfRule>
  </conditionalFormatting>
  <conditionalFormatting sqref="C40:D40">
    <cfRule type="expression" dxfId="9991" priority="9991" stopIfTrue="1">
      <formula>LEN(C40)&gt;10</formula>
    </cfRule>
  </conditionalFormatting>
  <conditionalFormatting sqref="C40:D40">
    <cfRule type="expression" dxfId="9990" priority="9990" stopIfTrue="1">
      <formula>LEN(C40)&gt;10</formula>
    </cfRule>
  </conditionalFormatting>
  <conditionalFormatting sqref="C40:D40">
    <cfRule type="expression" dxfId="9989" priority="9989" stopIfTrue="1">
      <formula>LEN(C40)&gt;10</formula>
    </cfRule>
  </conditionalFormatting>
  <conditionalFormatting sqref="C40:D40">
    <cfRule type="expression" dxfId="9988" priority="9988" stopIfTrue="1">
      <formula>LEN(C40)&gt;10</formula>
    </cfRule>
  </conditionalFormatting>
  <conditionalFormatting sqref="C40:D40">
    <cfRule type="expression" dxfId="9987" priority="9987" stopIfTrue="1">
      <formula>LEN(C40)&gt;10</formula>
    </cfRule>
  </conditionalFormatting>
  <conditionalFormatting sqref="C40:D40">
    <cfRule type="expression" dxfId="9986" priority="9986" stopIfTrue="1">
      <formula>LEN(C40)&gt;10</formula>
    </cfRule>
  </conditionalFormatting>
  <conditionalFormatting sqref="C40:D40">
    <cfRule type="expression" dxfId="9985" priority="9985" stopIfTrue="1">
      <formula>LEN(C40)&gt;10</formula>
    </cfRule>
  </conditionalFormatting>
  <conditionalFormatting sqref="C40:D40">
    <cfRule type="expression" dxfId="9984" priority="9984" stopIfTrue="1">
      <formula>LEN(C40)&gt;10</formula>
    </cfRule>
  </conditionalFormatting>
  <conditionalFormatting sqref="C40:D40">
    <cfRule type="expression" dxfId="9983" priority="9983" stopIfTrue="1">
      <formula>LEN(C40)&gt;10</formula>
    </cfRule>
  </conditionalFormatting>
  <conditionalFormatting sqref="C40:D40">
    <cfRule type="expression" dxfId="9982" priority="9982" stopIfTrue="1">
      <formula>LEN(C40)&gt;10</formula>
    </cfRule>
  </conditionalFormatting>
  <conditionalFormatting sqref="C40:D40">
    <cfRule type="expression" dxfId="9981" priority="9981" stopIfTrue="1">
      <formula>LEN(C40)&gt;10</formula>
    </cfRule>
  </conditionalFormatting>
  <conditionalFormatting sqref="C39:D39">
    <cfRule type="expression" dxfId="9980" priority="9980" stopIfTrue="1">
      <formula>LEN(C39)&gt;10</formula>
    </cfRule>
  </conditionalFormatting>
  <conditionalFormatting sqref="C39:D39">
    <cfRule type="expression" dxfId="9979" priority="9979" stopIfTrue="1">
      <formula>LEN(C39)&gt;10</formula>
    </cfRule>
  </conditionalFormatting>
  <conditionalFormatting sqref="C39:D39">
    <cfRule type="expression" dxfId="9978" priority="9978" stopIfTrue="1">
      <formula>LEN(C39)&gt;10</formula>
    </cfRule>
  </conditionalFormatting>
  <conditionalFormatting sqref="C39:D39">
    <cfRule type="expression" dxfId="9977" priority="9977" stopIfTrue="1">
      <formula>LEN(C39)&gt;10</formula>
    </cfRule>
  </conditionalFormatting>
  <conditionalFormatting sqref="C39:D39">
    <cfRule type="expression" dxfId="9976" priority="9976" stopIfTrue="1">
      <formula>LEN(C39)&gt;10</formula>
    </cfRule>
  </conditionalFormatting>
  <conditionalFormatting sqref="C39:D39">
    <cfRule type="expression" dxfId="9975" priority="9975" stopIfTrue="1">
      <formula>LEN(C39)&gt;10</formula>
    </cfRule>
  </conditionalFormatting>
  <conditionalFormatting sqref="C39:D39">
    <cfRule type="expression" dxfId="9974" priority="9974" stopIfTrue="1">
      <formula>LEN(C39)&gt;10</formula>
    </cfRule>
  </conditionalFormatting>
  <conditionalFormatting sqref="C39:D39">
    <cfRule type="expression" dxfId="9973" priority="9973" stopIfTrue="1">
      <formula>LEN(C39)&gt;10</formula>
    </cfRule>
  </conditionalFormatting>
  <conditionalFormatting sqref="C39:D39">
    <cfRule type="expression" dxfId="9972" priority="9972" stopIfTrue="1">
      <formula>LEN(C39)&gt;10</formula>
    </cfRule>
  </conditionalFormatting>
  <conditionalFormatting sqref="C39:D39">
    <cfRule type="expression" dxfId="9971" priority="9971" stopIfTrue="1">
      <formula>LEN(C39)&gt;10</formula>
    </cfRule>
  </conditionalFormatting>
  <conditionalFormatting sqref="C39:D39">
    <cfRule type="expression" dxfId="9970" priority="9970" stopIfTrue="1">
      <formula>LEN(C39)&gt;10</formula>
    </cfRule>
  </conditionalFormatting>
  <conditionalFormatting sqref="C39:D39">
    <cfRule type="expression" dxfId="9969" priority="9969" stopIfTrue="1">
      <formula>LEN(C39)&gt;10</formula>
    </cfRule>
  </conditionalFormatting>
  <conditionalFormatting sqref="C39:D39">
    <cfRule type="expression" dxfId="9968" priority="9968" stopIfTrue="1">
      <formula>LEN(C39)&gt;10</formula>
    </cfRule>
  </conditionalFormatting>
  <conditionalFormatting sqref="C39:D39">
    <cfRule type="expression" dxfId="9967" priority="9967" stopIfTrue="1">
      <formula>LEN(C39)&gt;10</formula>
    </cfRule>
  </conditionalFormatting>
  <conditionalFormatting sqref="C39:D39">
    <cfRule type="expression" dxfId="9966" priority="9966" stopIfTrue="1">
      <formula>LEN(C39)&gt;10</formula>
    </cfRule>
  </conditionalFormatting>
  <conditionalFormatting sqref="C39:D39">
    <cfRule type="expression" dxfId="9965" priority="9965" stopIfTrue="1">
      <formula>LEN(C39)&gt;10</formula>
    </cfRule>
  </conditionalFormatting>
  <conditionalFormatting sqref="C39:D39">
    <cfRule type="expression" dxfId="9964" priority="9964" stopIfTrue="1">
      <formula>LEN(C39)&gt;10</formula>
    </cfRule>
  </conditionalFormatting>
  <conditionalFormatting sqref="C39:D39">
    <cfRule type="expression" dxfId="9963" priority="9963" stopIfTrue="1">
      <formula>LEN(C39)&gt;10</formula>
    </cfRule>
  </conditionalFormatting>
  <conditionalFormatting sqref="C39:D39">
    <cfRule type="expression" dxfId="9962" priority="9962" stopIfTrue="1">
      <formula>LEN(C39)&gt;10</formula>
    </cfRule>
  </conditionalFormatting>
  <conditionalFormatting sqref="C39:D39">
    <cfRule type="expression" dxfId="9961" priority="9961" stopIfTrue="1">
      <formula>LEN(C39)&gt;10</formula>
    </cfRule>
  </conditionalFormatting>
  <conditionalFormatting sqref="C39:D39">
    <cfRule type="expression" dxfId="9960" priority="9960" stopIfTrue="1">
      <formula>LEN(C39)&gt;10</formula>
    </cfRule>
  </conditionalFormatting>
  <conditionalFormatting sqref="C39:D39">
    <cfRule type="expression" dxfId="9959" priority="9959" stopIfTrue="1">
      <formula>LEN(C39)&gt;10</formula>
    </cfRule>
  </conditionalFormatting>
  <conditionalFormatting sqref="C39:D39">
    <cfRule type="expression" dxfId="9958" priority="9958" stopIfTrue="1">
      <formula>LEN(C39)&gt;10</formula>
    </cfRule>
  </conditionalFormatting>
  <conditionalFormatting sqref="C39:D39">
    <cfRule type="expression" dxfId="9957" priority="9957" stopIfTrue="1">
      <formula>LEN(C39)&gt;10</formula>
    </cfRule>
  </conditionalFormatting>
  <conditionalFormatting sqref="C39:D39">
    <cfRule type="expression" dxfId="9956" priority="9956" stopIfTrue="1">
      <formula>LEN(C39)&gt;10</formula>
    </cfRule>
  </conditionalFormatting>
  <conditionalFormatting sqref="C2:D20">
    <cfRule type="expression" dxfId="9955" priority="9955" stopIfTrue="1">
      <formula>LEN(C2)&gt;10</formula>
    </cfRule>
  </conditionalFormatting>
  <conditionalFormatting sqref="C2:D20">
    <cfRule type="expression" dxfId="9954" priority="9954" stopIfTrue="1">
      <formula>LEN(C2)&gt;10</formula>
    </cfRule>
  </conditionalFormatting>
  <conditionalFormatting sqref="C5:D20">
    <cfRule type="expression" dxfId="9953" priority="9953" stopIfTrue="1">
      <formula>LEN(C5)&gt;10</formula>
    </cfRule>
  </conditionalFormatting>
  <conditionalFormatting sqref="C5:D20">
    <cfRule type="expression" dxfId="9952" priority="9952" stopIfTrue="1">
      <formula>LEN(C5)&gt;10</formula>
    </cfRule>
  </conditionalFormatting>
  <conditionalFormatting sqref="C2:D20">
    <cfRule type="expression" dxfId="9951" priority="9951" stopIfTrue="1">
      <formula>LEN(C2)&gt;10</formula>
    </cfRule>
  </conditionalFormatting>
  <conditionalFormatting sqref="C5:D20">
    <cfRule type="expression" dxfId="9950" priority="9950" stopIfTrue="1">
      <formula>LEN(C5)&gt;10</formula>
    </cfRule>
  </conditionalFormatting>
  <conditionalFormatting sqref="C5:D20">
    <cfRule type="expression" dxfId="9949" priority="9949" stopIfTrue="1">
      <formula>LEN(C5)&gt;10</formula>
    </cfRule>
  </conditionalFormatting>
  <conditionalFormatting sqref="C16:D16">
    <cfRule type="expression" dxfId="9948" priority="9948" stopIfTrue="1">
      <formula>LEN(C16)&gt;10</formula>
    </cfRule>
  </conditionalFormatting>
  <conditionalFormatting sqref="C16:D16">
    <cfRule type="expression" dxfId="9947" priority="9947" stopIfTrue="1">
      <formula>LEN(C16)&gt;10</formula>
    </cfRule>
  </conditionalFormatting>
  <conditionalFormatting sqref="C16:D16">
    <cfRule type="expression" dxfId="9946" priority="9946" stopIfTrue="1">
      <formula>LEN(C16)&gt;10</formula>
    </cfRule>
  </conditionalFormatting>
  <conditionalFormatting sqref="C12:D12">
    <cfRule type="expression" dxfId="9945" priority="9945" stopIfTrue="1">
      <formula>LEN(C12)&gt;10</formula>
    </cfRule>
  </conditionalFormatting>
  <conditionalFormatting sqref="C12:D12">
    <cfRule type="expression" dxfId="9944" priority="9944" stopIfTrue="1">
      <formula>LEN(C12)&gt;10</formula>
    </cfRule>
  </conditionalFormatting>
  <conditionalFormatting sqref="C12:D12">
    <cfRule type="expression" dxfId="9943" priority="9943" stopIfTrue="1">
      <formula>LEN(C12)&gt;10</formula>
    </cfRule>
  </conditionalFormatting>
  <conditionalFormatting sqref="C12:D12">
    <cfRule type="expression" dxfId="9942" priority="9942" stopIfTrue="1">
      <formula>LEN(C12)&gt;10</formula>
    </cfRule>
  </conditionalFormatting>
  <conditionalFormatting sqref="C12:D12">
    <cfRule type="expression" dxfId="9941" priority="9941" stopIfTrue="1">
      <formula>LEN(C12)&gt;10</formula>
    </cfRule>
  </conditionalFormatting>
  <conditionalFormatting sqref="C12:D12">
    <cfRule type="expression" dxfId="9940" priority="9940" stopIfTrue="1">
      <formula>LEN(C12)&gt;10</formula>
    </cfRule>
  </conditionalFormatting>
  <conditionalFormatting sqref="C20:D20">
    <cfRule type="expression" dxfId="9939" priority="9939" stopIfTrue="1">
      <formula>LEN(C20)&gt;10</formula>
    </cfRule>
  </conditionalFormatting>
  <conditionalFormatting sqref="C20:D20">
    <cfRule type="expression" dxfId="9938" priority="9938" stopIfTrue="1">
      <formula>LEN(C20)&gt;10</formula>
    </cfRule>
  </conditionalFormatting>
  <conditionalFormatting sqref="C20:D20">
    <cfRule type="expression" dxfId="9937" priority="9937" stopIfTrue="1">
      <formula>LEN(C20)&gt;10</formula>
    </cfRule>
  </conditionalFormatting>
  <conditionalFormatting sqref="C20:D20">
    <cfRule type="expression" dxfId="9936" priority="9936" stopIfTrue="1">
      <formula>LEN(C20)&gt;10</formula>
    </cfRule>
  </conditionalFormatting>
  <conditionalFormatting sqref="C20:D20">
    <cfRule type="expression" dxfId="9935" priority="9935" stopIfTrue="1">
      <formula>LEN(C20)&gt;10</formula>
    </cfRule>
  </conditionalFormatting>
  <conditionalFormatting sqref="C20:D20">
    <cfRule type="expression" dxfId="9934" priority="9934" stopIfTrue="1">
      <formula>LEN(C20)&gt;10</formula>
    </cfRule>
  </conditionalFormatting>
  <conditionalFormatting sqref="C2:D20">
    <cfRule type="expression" dxfId="9933" priority="9933" stopIfTrue="1">
      <formula>LEN(C2)&gt;10</formula>
    </cfRule>
  </conditionalFormatting>
  <conditionalFormatting sqref="C2:D20">
    <cfRule type="expression" dxfId="9932" priority="9932" stopIfTrue="1">
      <formula>LEN(C2)&gt;10</formula>
    </cfRule>
  </conditionalFormatting>
  <conditionalFormatting sqref="C5:D20">
    <cfRule type="expression" dxfId="9931" priority="9931" stopIfTrue="1">
      <formula>LEN(C5)&gt;10</formula>
    </cfRule>
  </conditionalFormatting>
  <conditionalFormatting sqref="C5:D20">
    <cfRule type="expression" dxfId="9930" priority="9930" stopIfTrue="1">
      <formula>LEN(C5)&gt;10</formula>
    </cfRule>
  </conditionalFormatting>
  <conditionalFormatting sqref="C2:D20">
    <cfRule type="expression" dxfId="9929" priority="9929" stopIfTrue="1">
      <formula>LEN(C2)&gt;10</formula>
    </cfRule>
  </conditionalFormatting>
  <conditionalFormatting sqref="C5:D20">
    <cfRule type="expression" dxfId="9928" priority="9928" stopIfTrue="1">
      <formula>LEN(C5)&gt;10</formula>
    </cfRule>
  </conditionalFormatting>
  <conditionalFormatting sqref="C5:D20">
    <cfRule type="expression" dxfId="9927" priority="9927" stopIfTrue="1">
      <formula>LEN(C5)&gt;10</formula>
    </cfRule>
  </conditionalFormatting>
  <conditionalFormatting sqref="C16:D16">
    <cfRule type="expression" dxfId="9926" priority="9926" stopIfTrue="1">
      <formula>LEN(C16)&gt;10</formula>
    </cfRule>
  </conditionalFormatting>
  <conditionalFormatting sqref="C16:D16">
    <cfRule type="expression" dxfId="9925" priority="9925" stopIfTrue="1">
      <formula>LEN(C16)&gt;10</formula>
    </cfRule>
  </conditionalFormatting>
  <conditionalFormatting sqref="C16:D16">
    <cfRule type="expression" dxfId="9924" priority="9924" stopIfTrue="1">
      <formula>LEN(C16)&gt;10</formula>
    </cfRule>
  </conditionalFormatting>
  <conditionalFormatting sqref="C12:D12">
    <cfRule type="expression" dxfId="9923" priority="9923" stopIfTrue="1">
      <formula>LEN(C12)&gt;10</formula>
    </cfRule>
  </conditionalFormatting>
  <conditionalFormatting sqref="C12:D12">
    <cfRule type="expression" dxfId="9922" priority="9922" stopIfTrue="1">
      <formula>LEN(C12)&gt;10</formula>
    </cfRule>
  </conditionalFormatting>
  <conditionalFormatting sqref="C12:D12">
    <cfRule type="expression" dxfId="9921" priority="9921" stopIfTrue="1">
      <formula>LEN(C12)&gt;10</formula>
    </cfRule>
  </conditionalFormatting>
  <conditionalFormatting sqref="C12:D12">
    <cfRule type="expression" dxfId="9920" priority="9920" stopIfTrue="1">
      <formula>LEN(C12)&gt;10</formula>
    </cfRule>
  </conditionalFormatting>
  <conditionalFormatting sqref="C12:D12">
    <cfRule type="expression" dxfId="9919" priority="9919" stopIfTrue="1">
      <formula>LEN(C12)&gt;10</formula>
    </cfRule>
  </conditionalFormatting>
  <conditionalFormatting sqref="C12:D12">
    <cfRule type="expression" dxfId="9918" priority="9918" stopIfTrue="1">
      <formula>LEN(C12)&gt;10</formula>
    </cfRule>
  </conditionalFormatting>
  <conditionalFormatting sqref="C20:D20">
    <cfRule type="expression" dxfId="9917" priority="9917" stopIfTrue="1">
      <formula>LEN(C20)&gt;10</formula>
    </cfRule>
  </conditionalFormatting>
  <conditionalFormatting sqref="C20:D20">
    <cfRule type="expression" dxfId="9916" priority="9916" stopIfTrue="1">
      <formula>LEN(C20)&gt;10</formula>
    </cfRule>
  </conditionalFormatting>
  <conditionalFormatting sqref="C20:D20">
    <cfRule type="expression" dxfId="9915" priority="9915" stopIfTrue="1">
      <formula>LEN(C20)&gt;10</formula>
    </cfRule>
  </conditionalFormatting>
  <conditionalFormatting sqref="C20:D20">
    <cfRule type="expression" dxfId="9914" priority="9914" stopIfTrue="1">
      <formula>LEN(C20)&gt;10</formula>
    </cfRule>
  </conditionalFormatting>
  <conditionalFormatting sqref="C20:D20">
    <cfRule type="expression" dxfId="9913" priority="9913" stopIfTrue="1">
      <formula>LEN(C20)&gt;10</formula>
    </cfRule>
  </conditionalFormatting>
  <conditionalFormatting sqref="C20:D20">
    <cfRule type="expression" dxfId="9912" priority="9912" stopIfTrue="1">
      <formula>LEN(C20)&gt;10</formula>
    </cfRule>
  </conditionalFormatting>
  <conditionalFormatting sqref="C20:D20 C2:D18">
    <cfRule type="expression" dxfId="9911" priority="9911" stopIfTrue="1">
      <formula>LEN(C2)&gt;10</formula>
    </cfRule>
  </conditionalFormatting>
  <conditionalFormatting sqref="C5:D15">
    <cfRule type="expression" dxfId="9910" priority="9910" stopIfTrue="1">
      <formula>LEN(C5)&gt;10</formula>
    </cfRule>
  </conditionalFormatting>
  <conditionalFormatting sqref="C5:D15">
    <cfRule type="expression" dxfId="9909" priority="9909" stopIfTrue="1">
      <formula>LEN(C5)&gt;10</formula>
    </cfRule>
  </conditionalFormatting>
  <conditionalFormatting sqref="C7">
    <cfRule type="expression" dxfId="9908" priority="9908" stopIfTrue="1">
      <formula>LEN(C7)&gt;10</formula>
    </cfRule>
  </conditionalFormatting>
  <conditionalFormatting sqref="C6">
    <cfRule type="expression" dxfId="9907" priority="9907" stopIfTrue="1">
      <formula>LEN(C6)&gt;10</formula>
    </cfRule>
  </conditionalFormatting>
  <conditionalFormatting sqref="C8:C15">
    <cfRule type="expression" dxfId="9906" priority="9906" stopIfTrue="1">
      <formula>LEN(C8)&gt;10</formula>
    </cfRule>
  </conditionalFormatting>
  <conditionalFormatting sqref="D7">
    <cfRule type="expression" dxfId="9905" priority="9905" stopIfTrue="1">
      <formula>LEN(D7)&gt;10</formula>
    </cfRule>
  </conditionalFormatting>
  <conditionalFormatting sqref="D5:D6">
    <cfRule type="expression" dxfId="9904" priority="9904" stopIfTrue="1">
      <formula>LEN(D5)&gt;10</formula>
    </cfRule>
  </conditionalFormatting>
  <conditionalFormatting sqref="D8:D15">
    <cfRule type="expression" dxfId="9903" priority="9903" stopIfTrue="1">
      <formula>LEN(D8)&gt;10</formula>
    </cfRule>
  </conditionalFormatting>
  <conditionalFormatting sqref="C11:D11">
    <cfRule type="expression" dxfId="9902" priority="9902" stopIfTrue="1">
      <formula>LEN(C11)&gt;10</formula>
    </cfRule>
  </conditionalFormatting>
  <conditionalFormatting sqref="C11:D11">
    <cfRule type="expression" dxfId="9901" priority="9901" stopIfTrue="1">
      <formula>LEN(C11)&gt;10</formula>
    </cfRule>
  </conditionalFormatting>
  <conditionalFormatting sqref="C11:D11">
    <cfRule type="expression" dxfId="9900" priority="9900" stopIfTrue="1">
      <formula>LEN(C11)&gt;10</formula>
    </cfRule>
  </conditionalFormatting>
  <conditionalFormatting sqref="C11">
    <cfRule type="expression" dxfId="9899" priority="9899" stopIfTrue="1">
      <formula>LEN(C11)&gt;10</formula>
    </cfRule>
  </conditionalFormatting>
  <conditionalFormatting sqref="D11">
    <cfRule type="expression" dxfId="9898" priority="9898" stopIfTrue="1">
      <formula>LEN(D11)&gt;10</formula>
    </cfRule>
  </conditionalFormatting>
  <conditionalFormatting sqref="C20:D20">
    <cfRule type="expression" dxfId="9897" priority="9897" stopIfTrue="1">
      <formula>LEN(C20)&gt;10</formula>
    </cfRule>
  </conditionalFormatting>
  <conditionalFormatting sqref="C20:D20">
    <cfRule type="expression" dxfId="9896" priority="9896" stopIfTrue="1">
      <formula>LEN(C20)&gt;10</formula>
    </cfRule>
  </conditionalFormatting>
  <conditionalFormatting sqref="C20">
    <cfRule type="expression" dxfId="9895" priority="9895" stopIfTrue="1">
      <formula>LEN(C20)&gt;10</formula>
    </cfRule>
  </conditionalFormatting>
  <conditionalFormatting sqref="D20">
    <cfRule type="expression" dxfId="9894" priority="9894" stopIfTrue="1">
      <formula>LEN(D20)&gt;10</formula>
    </cfRule>
  </conditionalFormatting>
  <conditionalFormatting sqref="C20:D20">
    <cfRule type="expression" dxfId="9893" priority="9893" stopIfTrue="1">
      <formula>LEN(C20)&gt;10</formula>
    </cfRule>
  </conditionalFormatting>
  <conditionalFormatting sqref="C20:D20">
    <cfRule type="expression" dxfId="9892" priority="9892" stopIfTrue="1">
      <formula>LEN(C20)&gt;10</formula>
    </cfRule>
  </conditionalFormatting>
  <conditionalFormatting sqref="C20">
    <cfRule type="expression" dxfId="9891" priority="9891" stopIfTrue="1">
      <formula>LEN(C20)&gt;10</formula>
    </cfRule>
  </conditionalFormatting>
  <conditionalFormatting sqref="D20">
    <cfRule type="expression" dxfId="9890" priority="9890" stopIfTrue="1">
      <formula>LEN(D20)&gt;10</formula>
    </cfRule>
  </conditionalFormatting>
  <conditionalFormatting sqref="C12:D12">
    <cfRule type="expression" dxfId="9889" priority="9889" stopIfTrue="1">
      <formula>LEN(C12)&gt;10</formula>
    </cfRule>
  </conditionalFormatting>
  <conditionalFormatting sqref="C12:D12">
    <cfRule type="expression" dxfId="9888" priority="9888" stopIfTrue="1">
      <formula>LEN(C12)&gt;10</formula>
    </cfRule>
  </conditionalFormatting>
  <conditionalFormatting sqref="C12:D12">
    <cfRule type="expression" dxfId="9887" priority="9887" stopIfTrue="1">
      <formula>LEN(C12)&gt;10</formula>
    </cfRule>
  </conditionalFormatting>
  <conditionalFormatting sqref="C12">
    <cfRule type="expression" dxfId="9886" priority="9886" stopIfTrue="1">
      <formula>LEN(C12)&gt;10</formula>
    </cfRule>
  </conditionalFormatting>
  <conditionalFormatting sqref="D12">
    <cfRule type="expression" dxfId="9885" priority="9885" stopIfTrue="1">
      <formula>LEN(D12)&gt;10</formula>
    </cfRule>
  </conditionalFormatting>
  <conditionalFormatting sqref="C17:D17">
    <cfRule type="expression" dxfId="9884" priority="9884" stopIfTrue="1">
      <formula>LEN(C17)&gt;10</formula>
    </cfRule>
  </conditionalFormatting>
  <conditionalFormatting sqref="C20:D20">
    <cfRule type="expression" dxfId="9883" priority="9883" stopIfTrue="1">
      <formula>LEN(C20)&gt;10</formula>
    </cfRule>
  </conditionalFormatting>
  <conditionalFormatting sqref="C20:D20">
    <cfRule type="expression" dxfId="9882" priority="9882" stopIfTrue="1">
      <formula>LEN(C20)&gt;10</formula>
    </cfRule>
  </conditionalFormatting>
  <conditionalFormatting sqref="C20:D20">
    <cfRule type="expression" dxfId="9881" priority="9881" stopIfTrue="1">
      <formula>LEN(C20)&gt;10</formula>
    </cfRule>
  </conditionalFormatting>
  <conditionalFormatting sqref="C20">
    <cfRule type="expression" dxfId="9880" priority="9880" stopIfTrue="1">
      <formula>LEN(C20)&gt;10</formula>
    </cfRule>
  </conditionalFormatting>
  <conditionalFormatting sqref="D20">
    <cfRule type="expression" dxfId="9879" priority="9879" stopIfTrue="1">
      <formula>LEN(D20)&gt;10</formula>
    </cfRule>
  </conditionalFormatting>
  <conditionalFormatting sqref="C19:D19">
    <cfRule type="expression" dxfId="9878" priority="9878" stopIfTrue="1">
      <formula>LEN(C19)&gt;10</formula>
    </cfRule>
  </conditionalFormatting>
  <conditionalFormatting sqref="C19:D19">
    <cfRule type="expression" dxfId="9877" priority="9877" stopIfTrue="1">
      <formula>LEN(C19)&gt;10</formula>
    </cfRule>
  </conditionalFormatting>
  <conditionalFormatting sqref="C19:D19">
    <cfRule type="expression" dxfId="9876" priority="9876" stopIfTrue="1">
      <formula>LEN(C19)&gt;10</formula>
    </cfRule>
  </conditionalFormatting>
  <conditionalFormatting sqref="C19:D19">
    <cfRule type="expression" dxfId="9875" priority="9875" stopIfTrue="1">
      <formula>LEN(C19)&gt;10</formula>
    </cfRule>
  </conditionalFormatting>
  <conditionalFormatting sqref="C19:D19">
    <cfRule type="expression" dxfId="9874" priority="9874" stopIfTrue="1">
      <formula>LEN(C19)&gt;10</formula>
    </cfRule>
  </conditionalFormatting>
  <conditionalFormatting sqref="C19:D19">
    <cfRule type="expression" dxfId="9873" priority="9873" stopIfTrue="1">
      <formula>LEN(C19)&gt;10</formula>
    </cfRule>
  </conditionalFormatting>
  <conditionalFormatting sqref="C19:D19">
    <cfRule type="expression" dxfId="9872" priority="9872" stopIfTrue="1">
      <formula>LEN(C19)&gt;10</formula>
    </cfRule>
  </conditionalFormatting>
  <conditionalFormatting sqref="C19:D19">
    <cfRule type="expression" dxfId="9871" priority="9871" stopIfTrue="1">
      <formula>LEN(C19)&gt;10</formula>
    </cfRule>
  </conditionalFormatting>
  <conditionalFormatting sqref="C19:D19">
    <cfRule type="expression" dxfId="9870" priority="9870" stopIfTrue="1">
      <formula>LEN(C19)&gt;10</formula>
    </cfRule>
  </conditionalFormatting>
  <conditionalFormatting sqref="C19:D19">
    <cfRule type="expression" dxfId="9869" priority="9869" stopIfTrue="1">
      <formula>LEN(C19)&gt;10</formula>
    </cfRule>
  </conditionalFormatting>
  <conditionalFormatting sqref="C19:D19">
    <cfRule type="expression" dxfId="9868" priority="9868" stopIfTrue="1">
      <formula>LEN(C19)&gt;10</formula>
    </cfRule>
  </conditionalFormatting>
  <conditionalFormatting sqref="C19:D19">
    <cfRule type="expression" dxfId="9867" priority="9867" stopIfTrue="1">
      <formula>LEN(C19)&gt;10</formula>
    </cfRule>
  </conditionalFormatting>
  <conditionalFormatting sqref="C19:D19">
    <cfRule type="expression" dxfId="9866" priority="9866" stopIfTrue="1">
      <formula>LEN(C19)&gt;10</formula>
    </cfRule>
  </conditionalFormatting>
  <conditionalFormatting sqref="C19:D19">
    <cfRule type="expression" dxfId="9865" priority="9865" stopIfTrue="1">
      <formula>LEN(C19)&gt;10</formula>
    </cfRule>
  </conditionalFormatting>
  <conditionalFormatting sqref="C19:D19">
    <cfRule type="expression" dxfId="9864" priority="9864" stopIfTrue="1">
      <formula>LEN(C19)&gt;10</formula>
    </cfRule>
  </conditionalFormatting>
  <conditionalFormatting sqref="C19">
    <cfRule type="expression" dxfId="9863" priority="9863" stopIfTrue="1">
      <formula>LEN(C19)&gt;10</formula>
    </cfRule>
  </conditionalFormatting>
  <conditionalFormatting sqref="D19">
    <cfRule type="expression" dxfId="9862" priority="9862" stopIfTrue="1">
      <formula>LEN(D19)&gt;10</formula>
    </cfRule>
  </conditionalFormatting>
  <conditionalFormatting sqref="C19:D19">
    <cfRule type="expression" dxfId="9861" priority="9861" stopIfTrue="1">
      <formula>LEN(C19)&gt;10</formula>
    </cfRule>
  </conditionalFormatting>
  <conditionalFormatting sqref="C19:D19">
    <cfRule type="expression" dxfId="9860" priority="9860" stopIfTrue="1">
      <formula>LEN(C19)&gt;10</formula>
    </cfRule>
  </conditionalFormatting>
  <conditionalFormatting sqref="C19">
    <cfRule type="expression" dxfId="9859" priority="9859" stopIfTrue="1">
      <formula>LEN(C19)&gt;10</formula>
    </cfRule>
  </conditionalFormatting>
  <conditionalFormatting sqref="D19">
    <cfRule type="expression" dxfId="9858" priority="9858" stopIfTrue="1">
      <formula>LEN(D19)&gt;10</formula>
    </cfRule>
  </conditionalFormatting>
  <conditionalFormatting sqref="C19:D19">
    <cfRule type="expression" dxfId="9857" priority="9857" stopIfTrue="1">
      <formula>LEN(C19)&gt;10</formula>
    </cfRule>
  </conditionalFormatting>
  <conditionalFormatting sqref="C19:D19">
    <cfRule type="expression" dxfId="9856" priority="9856" stopIfTrue="1">
      <formula>LEN(C19)&gt;10</formula>
    </cfRule>
  </conditionalFormatting>
  <conditionalFormatting sqref="C19:D19">
    <cfRule type="expression" dxfId="9855" priority="9855" stopIfTrue="1">
      <formula>LEN(C19)&gt;10</formula>
    </cfRule>
  </conditionalFormatting>
  <conditionalFormatting sqref="C19">
    <cfRule type="expression" dxfId="9854" priority="9854" stopIfTrue="1">
      <formula>LEN(C19)&gt;10</formula>
    </cfRule>
  </conditionalFormatting>
  <conditionalFormatting sqref="D19">
    <cfRule type="expression" dxfId="9853" priority="9853" stopIfTrue="1">
      <formula>LEN(D19)&gt;10</formula>
    </cfRule>
  </conditionalFormatting>
  <conditionalFormatting sqref="C16:D16">
    <cfRule type="expression" dxfId="9852" priority="9852" stopIfTrue="1">
      <formula>LEN(C16)&gt;10</formula>
    </cfRule>
  </conditionalFormatting>
  <conditionalFormatting sqref="C16:D16">
    <cfRule type="expression" dxfId="9851" priority="9851" stopIfTrue="1">
      <formula>LEN(C16)&gt;10</formula>
    </cfRule>
  </conditionalFormatting>
  <conditionalFormatting sqref="C16">
    <cfRule type="expression" dxfId="9850" priority="9850" stopIfTrue="1">
      <formula>LEN(C16)&gt;10</formula>
    </cfRule>
  </conditionalFormatting>
  <conditionalFormatting sqref="D16">
    <cfRule type="expression" dxfId="9849" priority="9849" stopIfTrue="1">
      <formula>LEN(D16)&gt;10</formula>
    </cfRule>
  </conditionalFormatting>
  <conditionalFormatting sqref="C21:D21">
    <cfRule type="expression" dxfId="9848" priority="9848" stopIfTrue="1">
      <formula>LEN(C21)&gt;10</formula>
    </cfRule>
  </conditionalFormatting>
  <conditionalFormatting sqref="C21:D21">
    <cfRule type="expression" dxfId="9847" priority="9847" stopIfTrue="1">
      <formula>LEN(C21)&gt;10</formula>
    </cfRule>
  </conditionalFormatting>
  <conditionalFormatting sqref="C21:D21">
    <cfRule type="expression" dxfId="9846" priority="9846" stopIfTrue="1">
      <formula>LEN(C21)&gt;10</formula>
    </cfRule>
  </conditionalFormatting>
  <conditionalFormatting sqref="C21:D21">
    <cfRule type="expression" dxfId="9845" priority="9845" stopIfTrue="1">
      <formula>LEN(C21)&gt;10</formula>
    </cfRule>
  </conditionalFormatting>
  <conditionalFormatting sqref="C21:D21">
    <cfRule type="expression" dxfId="9844" priority="9844" stopIfTrue="1">
      <formula>LEN(C21)&gt;10</formula>
    </cfRule>
  </conditionalFormatting>
  <conditionalFormatting sqref="C21:D21">
    <cfRule type="expression" dxfId="9843" priority="9843" stopIfTrue="1">
      <formula>LEN(C21)&gt;10</formula>
    </cfRule>
  </conditionalFormatting>
  <conditionalFormatting sqref="C21:D21">
    <cfRule type="expression" dxfId="9842" priority="9842" stopIfTrue="1">
      <formula>LEN(C21)&gt;10</formula>
    </cfRule>
  </conditionalFormatting>
  <conditionalFormatting sqref="C21:D21">
    <cfRule type="expression" dxfId="9841" priority="9841" stopIfTrue="1">
      <formula>LEN(C21)&gt;10</formula>
    </cfRule>
  </conditionalFormatting>
  <conditionalFormatting sqref="C21:D21">
    <cfRule type="expression" dxfId="9840" priority="9840" stopIfTrue="1">
      <formula>LEN(C21)&gt;10</formula>
    </cfRule>
  </conditionalFormatting>
  <conditionalFormatting sqref="C21:D21">
    <cfRule type="expression" dxfId="9839" priority="9839" stopIfTrue="1">
      <formula>LEN(C21)&gt;10</formula>
    </cfRule>
  </conditionalFormatting>
  <conditionalFormatting sqref="C21:D21">
    <cfRule type="expression" dxfId="9838" priority="9838" stopIfTrue="1">
      <formula>LEN(C21)&gt;10</formula>
    </cfRule>
  </conditionalFormatting>
  <conditionalFormatting sqref="C21:D21">
    <cfRule type="expression" dxfId="9837" priority="9837" stopIfTrue="1">
      <formula>LEN(C21)&gt;10</formula>
    </cfRule>
  </conditionalFormatting>
  <conditionalFormatting sqref="C21:D21">
    <cfRule type="expression" dxfId="9836" priority="9836" stopIfTrue="1">
      <formula>LEN(C21)&gt;10</formula>
    </cfRule>
  </conditionalFormatting>
  <conditionalFormatting sqref="C21:D21">
    <cfRule type="expression" dxfId="9835" priority="9835" stopIfTrue="1">
      <formula>LEN(C21)&gt;10</formula>
    </cfRule>
  </conditionalFormatting>
  <conditionalFormatting sqref="C21:D21">
    <cfRule type="expression" dxfId="9834" priority="9834" stopIfTrue="1">
      <formula>LEN(C21)&gt;10</formula>
    </cfRule>
  </conditionalFormatting>
  <conditionalFormatting sqref="C21:D21">
    <cfRule type="expression" dxfId="9833" priority="9833" stopIfTrue="1">
      <formula>LEN(C21)&gt;10</formula>
    </cfRule>
  </conditionalFormatting>
  <conditionalFormatting sqref="C21:D21">
    <cfRule type="expression" dxfId="9832" priority="9832" stopIfTrue="1">
      <formula>LEN(C21)&gt;10</formula>
    </cfRule>
  </conditionalFormatting>
  <conditionalFormatting sqref="C21:D21">
    <cfRule type="expression" dxfId="9831" priority="9831" stopIfTrue="1">
      <formula>LEN(C21)&gt;10</formula>
    </cfRule>
  </conditionalFormatting>
  <conditionalFormatting sqref="C21:D21">
    <cfRule type="expression" dxfId="9830" priority="9830" stopIfTrue="1">
      <formula>LEN(C21)&gt;10</formula>
    </cfRule>
  </conditionalFormatting>
  <conditionalFormatting sqref="C21:D21">
    <cfRule type="expression" dxfId="9829" priority="9829" stopIfTrue="1">
      <formula>LEN(C21)&gt;10</formula>
    </cfRule>
  </conditionalFormatting>
  <conditionalFormatting sqref="C21:D21">
    <cfRule type="expression" dxfId="9828" priority="9828" stopIfTrue="1">
      <formula>LEN(C21)&gt;10</formula>
    </cfRule>
  </conditionalFormatting>
  <conditionalFormatting sqref="C21:D21">
    <cfRule type="expression" dxfId="9827" priority="9827" stopIfTrue="1">
      <formula>LEN(C21)&gt;10</formula>
    </cfRule>
  </conditionalFormatting>
  <conditionalFormatting sqref="C21:D21">
    <cfRule type="expression" dxfId="9826" priority="9826" stopIfTrue="1">
      <formula>LEN(C21)&gt;10</formula>
    </cfRule>
  </conditionalFormatting>
  <conditionalFormatting sqref="C21:D21">
    <cfRule type="expression" dxfId="9825" priority="9825" stopIfTrue="1">
      <formula>LEN(C21)&gt;10</formula>
    </cfRule>
  </conditionalFormatting>
  <conditionalFormatting sqref="C21:D21">
    <cfRule type="expression" dxfId="9824" priority="9824" stopIfTrue="1">
      <formula>LEN(C21)&gt;10</formula>
    </cfRule>
  </conditionalFormatting>
  <conditionalFormatting sqref="C21:D21">
    <cfRule type="expression" dxfId="9823" priority="9823" stopIfTrue="1">
      <formula>LEN(C21)&gt;10</formula>
    </cfRule>
  </conditionalFormatting>
  <conditionalFormatting sqref="C21:D21">
    <cfRule type="expression" dxfId="9822" priority="9822" stopIfTrue="1">
      <formula>LEN(C21)&gt;10</formula>
    </cfRule>
  </conditionalFormatting>
  <conditionalFormatting sqref="C21:D21">
    <cfRule type="expression" dxfId="9821" priority="9821" stopIfTrue="1">
      <formula>LEN(C21)&gt;10</formula>
    </cfRule>
  </conditionalFormatting>
  <conditionalFormatting sqref="C21:D21">
    <cfRule type="expression" dxfId="9820" priority="9820" stopIfTrue="1">
      <formula>LEN(C21)&gt;10</formula>
    </cfRule>
  </conditionalFormatting>
  <conditionalFormatting sqref="C21:D21">
    <cfRule type="expression" dxfId="9819" priority="9819" stopIfTrue="1">
      <formula>LEN(C21)&gt;10</formula>
    </cfRule>
  </conditionalFormatting>
  <conditionalFormatting sqref="C21:D21">
    <cfRule type="expression" dxfId="9818" priority="9818" stopIfTrue="1">
      <formula>LEN(C21)&gt;10</formula>
    </cfRule>
  </conditionalFormatting>
  <conditionalFormatting sqref="C21:D21">
    <cfRule type="expression" dxfId="9817" priority="9817" stopIfTrue="1">
      <formula>LEN(C21)&gt;10</formula>
    </cfRule>
  </conditionalFormatting>
  <conditionalFormatting sqref="C21:D21">
    <cfRule type="expression" dxfId="9816" priority="9816" stopIfTrue="1">
      <formula>LEN(C21)&gt;10</formula>
    </cfRule>
  </conditionalFormatting>
  <conditionalFormatting sqref="C21:D21">
    <cfRule type="expression" dxfId="9815" priority="9815" stopIfTrue="1">
      <formula>LEN(C21)&gt;10</formula>
    </cfRule>
  </conditionalFormatting>
  <conditionalFormatting sqref="C21:D21">
    <cfRule type="expression" dxfId="9814" priority="9814" stopIfTrue="1">
      <formula>LEN(C21)&gt;10</formula>
    </cfRule>
  </conditionalFormatting>
  <conditionalFormatting sqref="C21:D21">
    <cfRule type="expression" dxfId="9813" priority="9813" stopIfTrue="1">
      <formula>LEN(C21)&gt;10</formula>
    </cfRule>
  </conditionalFormatting>
  <conditionalFormatting sqref="C21:D21">
    <cfRule type="expression" dxfId="9812" priority="9812" stopIfTrue="1">
      <formula>LEN(C21)&gt;10</formula>
    </cfRule>
  </conditionalFormatting>
  <conditionalFormatting sqref="C21:D21">
    <cfRule type="expression" dxfId="9811" priority="9811" stopIfTrue="1">
      <formula>LEN(C21)&gt;10</formula>
    </cfRule>
  </conditionalFormatting>
  <conditionalFormatting sqref="C21:D21">
    <cfRule type="expression" dxfId="9810" priority="9810" stopIfTrue="1">
      <formula>LEN(C21)&gt;10</formula>
    </cfRule>
  </conditionalFormatting>
  <conditionalFormatting sqref="C21:D21">
    <cfRule type="expression" dxfId="9809" priority="9809" stopIfTrue="1">
      <formula>LEN(C21)&gt;10</formula>
    </cfRule>
  </conditionalFormatting>
  <conditionalFormatting sqref="C21:D21">
    <cfRule type="expression" dxfId="9808" priority="9808" stopIfTrue="1">
      <formula>LEN(C21)&gt;10</formula>
    </cfRule>
  </conditionalFormatting>
  <conditionalFormatting sqref="C21">
    <cfRule type="expression" dxfId="9807" priority="9807" stopIfTrue="1">
      <formula>LEN(C21)&gt;10</formula>
    </cfRule>
  </conditionalFormatting>
  <conditionalFormatting sqref="D21">
    <cfRule type="expression" dxfId="9806" priority="9806" stopIfTrue="1">
      <formula>LEN(D21)&gt;10</formula>
    </cfRule>
  </conditionalFormatting>
  <conditionalFormatting sqref="C21:D21">
    <cfRule type="expression" dxfId="9805" priority="9805" stopIfTrue="1">
      <formula>LEN(C21)&gt;10</formula>
    </cfRule>
  </conditionalFormatting>
  <conditionalFormatting sqref="C21:D21">
    <cfRule type="expression" dxfId="9804" priority="9804" stopIfTrue="1">
      <formula>LEN(C21)&gt;10</formula>
    </cfRule>
  </conditionalFormatting>
  <conditionalFormatting sqref="C21">
    <cfRule type="expression" dxfId="9803" priority="9803" stopIfTrue="1">
      <formula>LEN(C21)&gt;10</formula>
    </cfRule>
  </conditionalFormatting>
  <conditionalFormatting sqref="D21">
    <cfRule type="expression" dxfId="9802" priority="9802" stopIfTrue="1">
      <formula>LEN(D21)&gt;10</formula>
    </cfRule>
  </conditionalFormatting>
  <conditionalFormatting sqref="C21:D21">
    <cfRule type="expression" dxfId="9801" priority="9801" stopIfTrue="1">
      <formula>LEN(C21)&gt;10</formula>
    </cfRule>
  </conditionalFormatting>
  <conditionalFormatting sqref="C21:D21">
    <cfRule type="expression" dxfId="9800" priority="9800" stopIfTrue="1">
      <formula>LEN(C21)&gt;10</formula>
    </cfRule>
  </conditionalFormatting>
  <conditionalFormatting sqref="C21:D21">
    <cfRule type="expression" dxfId="9799" priority="9799" stopIfTrue="1">
      <formula>LEN(C21)&gt;10</formula>
    </cfRule>
  </conditionalFormatting>
  <conditionalFormatting sqref="C21">
    <cfRule type="expression" dxfId="9798" priority="9798" stopIfTrue="1">
      <formula>LEN(C21)&gt;10</formula>
    </cfRule>
  </conditionalFormatting>
  <conditionalFormatting sqref="D21">
    <cfRule type="expression" dxfId="9797" priority="9797" stopIfTrue="1">
      <formula>LEN(D21)&gt;10</formula>
    </cfRule>
  </conditionalFormatting>
  <conditionalFormatting sqref="C39:D45 C47:D54 D55:D59 C60:D73 C4:D6 C13:D37">
    <cfRule type="expression" dxfId="9796" priority="9796" stopIfTrue="1">
      <formula>LEN(C4)&gt;10</formula>
    </cfRule>
  </conditionalFormatting>
  <conditionalFormatting sqref="C7:D11">
    <cfRule type="expression" dxfId="9795" priority="9795" stopIfTrue="1">
      <formula>LEN(C7)&gt;10</formula>
    </cfRule>
  </conditionalFormatting>
  <conditionalFormatting sqref="C12:D12">
    <cfRule type="expression" dxfId="9794" priority="9794" stopIfTrue="1">
      <formula>LEN(C12)&gt;10</formula>
    </cfRule>
  </conditionalFormatting>
  <conditionalFormatting sqref="C38:D38">
    <cfRule type="expression" dxfId="9793" priority="9793" stopIfTrue="1">
      <formula>LEN(C38)&gt;10</formula>
    </cfRule>
  </conditionalFormatting>
  <conditionalFormatting sqref="C55:C59">
    <cfRule type="expression" dxfId="9792" priority="9792" stopIfTrue="1">
      <formula>LEN(C55)&gt;10</formula>
    </cfRule>
  </conditionalFormatting>
  <conditionalFormatting sqref="C73:D75">
    <cfRule type="expression" dxfId="9791" priority="9791" stopIfTrue="1">
      <formula>LEN(C73)&gt;10</formula>
    </cfRule>
  </conditionalFormatting>
  <conditionalFormatting sqref="C2:D113">
    <cfRule type="expression" dxfId="9790" priority="9790" stopIfTrue="1">
      <formula>LEN(C2)&gt;10</formula>
    </cfRule>
  </conditionalFormatting>
  <conditionalFormatting sqref="C52:D52">
    <cfRule type="expression" dxfId="9789" priority="9789" stopIfTrue="1">
      <formula>LEN(C52)&gt;10</formula>
    </cfRule>
  </conditionalFormatting>
  <conditionalFormatting sqref="C52:D52">
    <cfRule type="expression" dxfId="9788" priority="9788" stopIfTrue="1">
      <formula>LEN(C52)&gt;10</formula>
    </cfRule>
  </conditionalFormatting>
  <conditionalFormatting sqref="C52:D52">
    <cfRule type="expression" dxfId="9787" priority="9787" stopIfTrue="1">
      <formula>LEN(C52)&gt;10</formula>
    </cfRule>
  </conditionalFormatting>
  <conditionalFormatting sqref="C52:D52">
    <cfRule type="expression" dxfId="9786" priority="9786" stopIfTrue="1">
      <formula>LEN(C52)&gt;10</formula>
    </cfRule>
  </conditionalFormatting>
  <conditionalFormatting sqref="C52:D52">
    <cfRule type="expression" dxfId="9785" priority="9785" stopIfTrue="1">
      <formula>LEN(C52)&gt;10</formula>
    </cfRule>
  </conditionalFormatting>
  <conditionalFormatting sqref="C52:D52">
    <cfRule type="expression" dxfId="9784" priority="9784" stopIfTrue="1">
      <formula>LEN(C52)&gt;10</formula>
    </cfRule>
  </conditionalFormatting>
  <conditionalFormatting sqref="C52:D52">
    <cfRule type="expression" dxfId="9783" priority="9783" stopIfTrue="1">
      <formula>LEN(C52)&gt;10</formula>
    </cfRule>
  </conditionalFormatting>
  <conditionalFormatting sqref="C52:D52">
    <cfRule type="expression" dxfId="9782" priority="9782" stopIfTrue="1">
      <formula>LEN(C52)&gt;10</formula>
    </cfRule>
  </conditionalFormatting>
  <conditionalFormatting sqref="C52:D52">
    <cfRule type="expression" dxfId="9781" priority="9781" stopIfTrue="1">
      <formula>LEN(C52)&gt;10</formula>
    </cfRule>
  </conditionalFormatting>
  <conditionalFormatting sqref="C52:D52">
    <cfRule type="expression" dxfId="9780" priority="9780" stopIfTrue="1">
      <formula>LEN(C52)&gt;10</formula>
    </cfRule>
  </conditionalFormatting>
  <conditionalFormatting sqref="C52:D52">
    <cfRule type="expression" dxfId="9779" priority="9779" stopIfTrue="1">
      <formula>LEN(C52)&gt;10</formula>
    </cfRule>
  </conditionalFormatting>
  <conditionalFormatting sqref="C52:D52">
    <cfRule type="expression" dxfId="9778" priority="9778" stopIfTrue="1">
      <formula>LEN(C52)&gt;10</formula>
    </cfRule>
  </conditionalFormatting>
  <conditionalFormatting sqref="C52:D52">
    <cfRule type="expression" dxfId="9777" priority="9777" stopIfTrue="1">
      <formula>LEN(C52)&gt;10</formula>
    </cfRule>
  </conditionalFormatting>
  <conditionalFormatting sqref="C52:D52">
    <cfRule type="expression" dxfId="9776" priority="9776" stopIfTrue="1">
      <formula>LEN(C52)&gt;10</formula>
    </cfRule>
  </conditionalFormatting>
  <conditionalFormatting sqref="C52:D52">
    <cfRule type="expression" dxfId="9775" priority="9775" stopIfTrue="1">
      <formula>LEN(C52)&gt;10</formula>
    </cfRule>
  </conditionalFormatting>
  <conditionalFormatting sqref="C52:D52">
    <cfRule type="expression" dxfId="9774" priority="9774" stopIfTrue="1">
      <formula>LEN(C52)&gt;10</formula>
    </cfRule>
  </conditionalFormatting>
  <conditionalFormatting sqref="C52:D52">
    <cfRule type="expression" dxfId="9773" priority="9773" stopIfTrue="1">
      <formula>LEN(C52)&gt;10</formula>
    </cfRule>
  </conditionalFormatting>
  <conditionalFormatting sqref="C52:D52">
    <cfRule type="expression" dxfId="9772" priority="9772" stopIfTrue="1">
      <formula>LEN(C52)&gt;10</formula>
    </cfRule>
  </conditionalFormatting>
  <conditionalFormatting sqref="C52:D52">
    <cfRule type="expression" dxfId="9771" priority="9771" stopIfTrue="1">
      <formula>LEN(C52)&gt;10</formula>
    </cfRule>
  </conditionalFormatting>
  <conditionalFormatting sqref="C52:D52">
    <cfRule type="expression" dxfId="9770" priority="9770" stopIfTrue="1">
      <formula>LEN(C52)&gt;10</formula>
    </cfRule>
  </conditionalFormatting>
  <conditionalFormatting sqref="C52:D52">
    <cfRule type="expression" dxfId="9769" priority="9769" stopIfTrue="1">
      <formula>LEN(C52)&gt;10</formula>
    </cfRule>
  </conditionalFormatting>
  <conditionalFormatting sqref="C52:D52">
    <cfRule type="expression" dxfId="9768" priority="9768" stopIfTrue="1">
      <formula>LEN(C52)&gt;10</formula>
    </cfRule>
  </conditionalFormatting>
  <conditionalFormatting sqref="C52:D52">
    <cfRule type="expression" dxfId="9767" priority="9767" stopIfTrue="1">
      <formula>LEN(C52)&gt;10</formula>
    </cfRule>
  </conditionalFormatting>
  <conditionalFormatting sqref="C52:D52">
    <cfRule type="expression" dxfId="9766" priority="9766" stopIfTrue="1">
      <formula>LEN(C52)&gt;10</formula>
    </cfRule>
  </conditionalFormatting>
  <conditionalFormatting sqref="C52:D52">
    <cfRule type="expression" dxfId="9765" priority="9765" stopIfTrue="1">
      <formula>LEN(C52)&gt;10</formula>
    </cfRule>
  </conditionalFormatting>
  <conditionalFormatting sqref="C52:D52">
    <cfRule type="expression" dxfId="9764" priority="9764" stopIfTrue="1">
      <formula>LEN(C52)&gt;10</formula>
    </cfRule>
  </conditionalFormatting>
  <conditionalFormatting sqref="C52:D52">
    <cfRule type="expression" dxfId="9763" priority="9763" stopIfTrue="1">
      <formula>LEN(C52)&gt;10</formula>
    </cfRule>
  </conditionalFormatting>
  <conditionalFormatting sqref="C52:D52">
    <cfRule type="expression" dxfId="9762" priority="9762" stopIfTrue="1">
      <formula>LEN(C52)&gt;10</formula>
    </cfRule>
  </conditionalFormatting>
  <conditionalFormatting sqref="C52:D52">
    <cfRule type="expression" dxfId="9761" priority="9761" stopIfTrue="1">
      <formula>LEN(C52)&gt;10</formula>
    </cfRule>
  </conditionalFormatting>
  <conditionalFormatting sqref="C52:D52">
    <cfRule type="expression" dxfId="9760" priority="9760" stopIfTrue="1">
      <formula>LEN(C52)&gt;10</formula>
    </cfRule>
  </conditionalFormatting>
  <conditionalFormatting sqref="C52:D52">
    <cfRule type="expression" dxfId="9759" priority="9759" stopIfTrue="1">
      <formula>LEN(C52)&gt;10</formula>
    </cfRule>
  </conditionalFormatting>
  <conditionalFormatting sqref="C52:D52">
    <cfRule type="expression" dxfId="9758" priority="9758" stopIfTrue="1">
      <formula>LEN(C52)&gt;10</formula>
    </cfRule>
  </conditionalFormatting>
  <conditionalFormatting sqref="C52:D52">
    <cfRule type="expression" dxfId="9757" priority="9757" stopIfTrue="1">
      <formula>LEN(C52)&gt;10</formula>
    </cfRule>
  </conditionalFormatting>
  <conditionalFormatting sqref="C52:D52">
    <cfRule type="expression" dxfId="9756" priority="9756" stopIfTrue="1">
      <formula>LEN(C52)&gt;10</formula>
    </cfRule>
  </conditionalFormatting>
  <conditionalFormatting sqref="C52:D52">
    <cfRule type="expression" dxfId="9755" priority="9755" stopIfTrue="1">
      <formula>LEN(C52)&gt;10</formula>
    </cfRule>
  </conditionalFormatting>
  <conditionalFormatting sqref="C52:D52">
    <cfRule type="expression" dxfId="9754" priority="9754" stopIfTrue="1">
      <formula>LEN(C52)&gt;10</formula>
    </cfRule>
  </conditionalFormatting>
  <conditionalFormatting sqref="C52:D52">
    <cfRule type="expression" dxfId="9753" priority="9753" stopIfTrue="1">
      <formula>LEN(C52)&gt;10</formula>
    </cfRule>
  </conditionalFormatting>
  <conditionalFormatting sqref="C52:D52">
    <cfRule type="expression" dxfId="9752" priority="9752" stopIfTrue="1">
      <formula>LEN(C52)&gt;10</formula>
    </cfRule>
  </conditionalFormatting>
  <conditionalFormatting sqref="C52:D52">
    <cfRule type="expression" dxfId="9751" priority="9751" stopIfTrue="1">
      <formula>LEN(C52)&gt;10</formula>
    </cfRule>
  </conditionalFormatting>
  <conditionalFormatting sqref="C52:D52">
    <cfRule type="expression" dxfId="9750" priority="9750" stopIfTrue="1">
      <formula>LEN(C52)&gt;10</formula>
    </cfRule>
  </conditionalFormatting>
  <conditionalFormatting sqref="C68:D68">
    <cfRule type="expression" dxfId="9749" priority="9749" stopIfTrue="1">
      <formula>LEN(C68)&gt;10</formula>
    </cfRule>
  </conditionalFormatting>
  <conditionalFormatting sqref="C68:D68">
    <cfRule type="expression" dxfId="9748" priority="9748" stopIfTrue="1">
      <formula>LEN(C68)&gt;10</formula>
    </cfRule>
  </conditionalFormatting>
  <conditionalFormatting sqref="C68:D68">
    <cfRule type="expression" dxfId="9747" priority="9747" stopIfTrue="1">
      <formula>LEN(C68)&gt;10</formula>
    </cfRule>
  </conditionalFormatting>
  <conditionalFormatting sqref="C68:D68">
    <cfRule type="expression" dxfId="9746" priority="9746" stopIfTrue="1">
      <formula>LEN(C68)&gt;10</formula>
    </cfRule>
  </conditionalFormatting>
  <conditionalFormatting sqref="C68:D68">
    <cfRule type="expression" dxfId="9745" priority="9745" stopIfTrue="1">
      <formula>LEN(C68)&gt;10</formula>
    </cfRule>
  </conditionalFormatting>
  <conditionalFormatting sqref="C68:D68">
    <cfRule type="expression" dxfId="9744" priority="9744" stopIfTrue="1">
      <formula>LEN(C68)&gt;10</formula>
    </cfRule>
  </conditionalFormatting>
  <conditionalFormatting sqref="C37:D50 C52:D118 C2:D34">
    <cfRule type="expression" dxfId="9743" priority="9743" stopIfTrue="1">
      <formula>LEN(C2)&gt;10</formula>
    </cfRule>
  </conditionalFormatting>
  <conditionalFormatting sqref="C2:D31">
    <cfRule type="expression" dxfId="9742" priority="9742" stopIfTrue="1">
      <formula>LEN(C2)&gt;10</formula>
    </cfRule>
  </conditionalFormatting>
  <conditionalFormatting sqref="C5:D31">
    <cfRule type="expression" dxfId="9741" priority="9741" stopIfTrue="1">
      <formula>LEN(C5)&gt;10</formula>
    </cfRule>
  </conditionalFormatting>
  <conditionalFormatting sqref="C5:D25">
    <cfRule type="expression" dxfId="9740" priority="9740" stopIfTrue="1">
      <formula>LEN(C5)&gt;10</formula>
    </cfRule>
  </conditionalFormatting>
  <conditionalFormatting sqref="C23:D24">
    <cfRule type="expression" dxfId="9739" priority="9739" stopIfTrue="1">
      <formula>LEN(C23)&gt;10</formula>
    </cfRule>
  </conditionalFormatting>
  <conditionalFormatting sqref="C23:D24">
    <cfRule type="expression" dxfId="9738" priority="9738" stopIfTrue="1">
      <formula>LEN(C23)&gt;10</formula>
    </cfRule>
  </conditionalFormatting>
  <conditionalFormatting sqref="C23:D24">
    <cfRule type="expression" dxfId="9737" priority="9737" stopIfTrue="1">
      <formula>LEN(C23)&gt;10</formula>
    </cfRule>
  </conditionalFormatting>
  <conditionalFormatting sqref="C26:D26">
    <cfRule type="expression" dxfId="9736" priority="9736" stopIfTrue="1">
      <formula>LEN(C26)&gt;10</formula>
    </cfRule>
  </conditionalFormatting>
  <conditionalFormatting sqref="C27:D27">
    <cfRule type="expression" dxfId="9735" priority="9735" stopIfTrue="1">
      <formula>LEN(C27)&gt;10</formula>
    </cfRule>
  </conditionalFormatting>
  <conditionalFormatting sqref="C28:D28">
    <cfRule type="expression" dxfId="9734" priority="9734" stopIfTrue="1">
      <formula>LEN(C28)&gt;10</formula>
    </cfRule>
  </conditionalFormatting>
  <conditionalFormatting sqref="C29:D29">
    <cfRule type="expression" dxfId="9733" priority="9733" stopIfTrue="1">
      <formula>LEN(C29)&gt;10</formula>
    </cfRule>
  </conditionalFormatting>
  <conditionalFormatting sqref="C30:D30">
    <cfRule type="expression" dxfId="9732" priority="9732" stopIfTrue="1">
      <formula>LEN(C30)&gt;10</formula>
    </cfRule>
  </conditionalFormatting>
  <conditionalFormatting sqref="C31:D31">
    <cfRule type="expression" dxfId="9731" priority="9731" stopIfTrue="1">
      <formula>LEN(C31)&gt;10</formula>
    </cfRule>
  </conditionalFormatting>
  <conditionalFormatting sqref="C2:D30">
    <cfRule type="expression" dxfId="9730" priority="9730" stopIfTrue="1">
      <formula>LEN(C2)&gt;10</formula>
    </cfRule>
  </conditionalFormatting>
  <conditionalFormatting sqref="C5:D30">
    <cfRule type="expression" dxfId="9729" priority="9729" stopIfTrue="1">
      <formula>LEN(C5)&gt;10</formula>
    </cfRule>
  </conditionalFormatting>
  <conditionalFormatting sqref="C5:D25">
    <cfRule type="expression" dxfId="9728" priority="9728" stopIfTrue="1">
      <formula>LEN(C5)&gt;10</formula>
    </cfRule>
  </conditionalFormatting>
  <conditionalFormatting sqref="C25:D25">
    <cfRule type="expression" dxfId="9727" priority="9727" stopIfTrue="1">
      <formula>LEN(C25)&gt;10</formula>
    </cfRule>
  </conditionalFormatting>
  <conditionalFormatting sqref="C25:D25">
    <cfRule type="expression" dxfId="9726" priority="9726" stopIfTrue="1">
      <formula>LEN(C25)&gt;10</formula>
    </cfRule>
  </conditionalFormatting>
  <conditionalFormatting sqref="C25:D25">
    <cfRule type="expression" dxfId="9725" priority="9725" stopIfTrue="1">
      <formula>LEN(C25)&gt;10</formula>
    </cfRule>
  </conditionalFormatting>
  <conditionalFormatting sqref="C16:D16">
    <cfRule type="expression" dxfId="9724" priority="9724" stopIfTrue="1">
      <formula>LEN(C16)&gt;10</formula>
    </cfRule>
  </conditionalFormatting>
  <conditionalFormatting sqref="C16:D16">
    <cfRule type="expression" dxfId="9723" priority="9723" stopIfTrue="1">
      <formula>LEN(C16)&gt;10</formula>
    </cfRule>
  </conditionalFormatting>
  <conditionalFormatting sqref="C16:D16">
    <cfRule type="expression" dxfId="9722" priority="9722" stopIfTrue="1">
      <formula>LEN(C16)&gt;10</formula>
    </cfRule>
  </conditionalFormatting>
  <conditionalFormatting sqref="C26:D26">
    <cfRule type="expression" dxfId="9721" priority="9721" stopIfTrue="1">
      <formula>LEN(C26)&gt;10</formula>
    </cfRule>
  </conditionalFormatting>
  <conditionalFormatting sqref="C26:D26">
    <cfRule type="expression" dxfId="9720" priority="9720" stopIfTrue="1">
      <formula>LEN(C26)&gt;10</formula>
    </cfRule>
  </conditionalFormatting>
  <conditionalFormatting sqref="C26:D26">
    <cfRule type="expression" dxfId="9719" priority="9719" stopIfTrue="1">
      <formula>LEN(C26)&gt;10</formula>
    </cfRule>
  </conditionalFormatting>
  <conditionalFormatting sqref="C26:D26">
    <cfRule type="expression" dxfId="9718" priority="9718" stopIfTrue="1">
      <formula>LEN(C26)&gt;10</formula>
    </cfRule>
  </conditionalFormatting>
  <conditionalFormatting sqref="C27:D27">
    <cfRule type="expression" dxfId="9717" priority="9717" stopIfTrue="1">
      <formula>LEN(C27)&gt;10</formula>
    </cfRule>
  </conditionalFormatting>
  <conditionalFormatting sqref="C27:D27">
    <cfRule type="expression" dxfId="9716" priority="9716" stopIfTrue="1">
      <formula>LEN(C27)&gt;10</formula>
    </cfRule>
  </conditionalFormatting>
  <conditionalFormatting sqref="C27:D27">
    <cfRule type="expression" dxfId="9715" priority="9715" stopIfTrue="1">
      <formula>LEN(C27)&gt;10</formula>
    </cfRule>
  </conditionalFormatting>
  <conditionalFormatting sqref="C27:D27">
    <cfRule type="expression" dxfId="9714" priority="9714" stopIfTrue="1">
      <formula>LEN(C27)&gt;10</formula>
    </cfRule>
  </conditionalFormatting>
  <conditionalFormatting sqref="C28:D28">
    <cfRule type="expression" dxfId="9713" priority="9713" stopIfTrue="1">
      <formula>LEN(C28)&gt;10</formula>
    </cfRule>
  </conditionalFormatting>
  <conditionalFormatting sqref="C28:D28">
    <cfRule type="expression" dxfId="9712" priority="9712" stopIfTrue="1">
      <formula>LEN(C28)&gt;10</formula>
    </cfRule>
  </conditionalFormatting>
  <conditionalFormatting sqref="C28:D28">
    <cfRule type="expression" dxfId="9711" priority="9711" stopIfTrue="1">
      <formula>LEN(C28)&gt;10</formula>
    </cfRule>
  </conditionalFormatting>
  <conditionalFormatting sqref="C28:D28">
    <cfRule type="expression" dxfId="9710" priority="9710" stopIfTrue="1">
      <formula>LEN(C28)&gt;10</formula>
    </cfRule>
  </conditionalFormatting>
  <conditionalFormatting sqref="C29:D29">
    <cfRule type="expression" dxfId="9709" priority="9709" stopIfTrue="1">
      <formula>LEN(C29)&gt;10</formula>
    </cfRule>
  </conditionalFormatting>
  <conditionalFormatting sqref="C30:D30">
    <cfRule type="expression" dxfId="9708" priority="9708" stopIfTrue="1">
      <formula>LEN(C30)&gt;10</formula>
    </cfRule>
  </conditionalFormatting>
  <conditionalFormatting sqref="C30:D30">
    <cfRule type="expression" dxfId="9707" priority="9707" stopIfTrue="1">
      <formula>LEN(C30)&gt;10</formula>
    </cfRule>
  </conditionalFormatting>
  <conditionalFormatting sqref="C30:D30">
    <cfRule type="expression" dxfId="9706" priority="9706" stopIfTrue="1">
      <formula>LEN(C30)&gt;10</formula>
    </cfRule>
  </conditionalFormatting>
  <conditionalFormatting sqref="C30:D30">
    <cfRule type="expression" dxfId="9705" priority="9705" stopIfTrue="1">
      <formula>LEN(C30)&gt;10</formula>
    </cfRule>
  </conditionalFormatting>
  <conditionalFormatting sqref="C12:D12">
    <cfRule type="expression" dxfId="9704" priority="9704" stopIfTrue="1">
      <formula>LEN(C12)&gt;10</formula>
    </cfRule>
  </conditionalFormatting>
  <conditionalFormatting sqref="C12:D12">
    <cfRule type="expression" dxfId="9703" priority="9703" stopIfTrue="1">
      <formula>LEN(C12)&gt;10</formula>
    </cfRule>
  </conditionalFormatting>
  <conditionalFormatting sqref="C12:D12">
    <cfRule type="expression" dxfId="9702" priority="9702" stopIfTrue="1">
      <formula>LEN(C12)&gt;10</formula>
    </cfRule>
  </conditionalFormatting>
  <conditionalFormatting sqref="C12:D12">
    <cfRule type="expression" dxfId="9701" priority="9701" stopIfTrue="1">
      <formula>LEN(C12)&gt;10</formula>
    </cfRule>
  </conditionalFormatting>
  <conditionalFormatting sqref="C12:D12">
    <cfRule type="expression" dxfId="9700" priority="9700" stopIfTrue="1">
      <formula>LEN(C12)&gt;10</formula>
    </cfRule>
  </conditionalFormatting>
  <conditionalFormatting sqref="C12:D12">
    <cfRule type="expression" dxfId="9699" priority="9699" stopIfTrue="1">
      <formula>LEN(C12)&gt;10</formula>
    </cfRule>
  </conditionalFormatting>
  <conditionalFormatting sqref="C20:D20">
    <cfRule type="expression" dxfId="9698" priority="9698" stopIfTrue="1">
      <formula>LEN(C20)&gt;10</formula>
    </cfRule>
  </conditionalFormatting>
  <conditionalFormatting sqref="C20:D20">
    <cfRule type="expression" dxfId="9697" priority="9697" stopIfTrue="1">
      <formula>LEN(C20)&gt;10</formula>
    </cfRule>
  </conditionalFormatting>
  <conditionalFormatting sqref="C20:D20">
    <cfRule type="expression" dxfId="9696" priority="9696" stopIfTrue="1">
      <formula>LEN(C20)&gt;10</formula>
    </cfRule>
  </conditionalFormatting>
  <conditionalFormatting sqref="C20:D20">
    <cfRule type="expression" dxfId="9695" priority="9695" stopIfTrue="1">
      <formula>LEN(C20)&gt;10</formula>
    </cfRule>
  </conditionalFormatting>
  <conditionalFormatting sqref="C20:D20">
    <cfRule type="expression" dxfId="9694" priority="9694" stopIfTrue="1">
      <formula>LEN(C20)&gt;10</formula>
    </cfRule>
  </conditionalFormatting>
  <conditionalFormatting sqref="C20:D20">
    <cfRule type="expression" dxfId="9693" priority="9693" stopIfTrue="1">
      <formula>LEN(C20)&gt;10</formula>
    </cfRule>
  </conditionalFormatting>
  <conditionalFormatting sqref="C21:D21">
    <cfRule type="expression" dxfId="9692" priority="9692" stopIfTrue="1">
      <formula>LEN(C21)&gt;10</formula>
    </cfRule>
  </conditionalFormatting>
  <conditionalFormatting sqref="C21:D21">
    <cfRule type="expression" dxfId="9691" priority="9691" stopIfTrue="1">
      <formula>LEN(C21)&gt;10</formula>
    </cfRule>
  </conditionalFormatting>
  <conditionalFormatting sqref="C21:D21">
    <cfRule type="expression" dxfId="9690" priority="9690" stopIfTrue="1">
      <formula>LEN(C21)&gt;10</formula>
    </cfRule>
  </conditionalFormatting>
  <conditionalFormatting sqref="C21:D21">
    <cfRule type="expression" dxfId="9689" priority="9689" stopIfTrue="1">
      <formula>LEN(C21)&gt;10</formula>
    </cfRule>
  </conditionalFormatting>
  <conditionalFormatting sqref="C21:D21">
    <cfRule type="expression" dxfId="9688" priority="9688" stopIfTrue="1">
      <formula>LEN(C21)&gt;10</formula>
    </cfRule>
  </conditionalFormatting>
  <conditionalFormatting sqref="C21:D21">
    <cfRule type="expression" dxfId="9687" priority="9687" stopIfTrue="1">
      <formula>LEN(C21)&gt;10</formula>
    </cfRule>
  </conditionalFormatting>
  <conditionalFormatting sqref="C32:D32">
    <cfRule type="expression" dxfId="9686" priority="9686" stopIfTrue="1">
      <formula>LEN(C32)&gt;10</formula>
    </cfRule>
  </conditionalFormatting>
  <conditionalFormatting sqref="C32:D32">
    <cfRule type="expression" dxfId="9685" priority="9685" stopIfTrue="1">
      <formula>LEN(C32)&gt;10</formula>
    </cfRule>
  </conditionalFormatting>
  <conditionalFormatting sqref="C32:D32">
    <cfRule type="expression" dxfId="9684" priority="9684" stopIfTrue="1">
      <formula>LEN(C32)&gt;10</formula>
    </cfRule>
  </conditionalFormatting>
  <conditionalFormatting sqref="C33:D33">
    <cfRule type="expression" dxfId="9683" priority="9683" stopIfTrue="1">
      <formula>LEN(C33)&gt;10</formula>
    </cfRule>
  </conditionalFormatting>
  <conditionalFormatting sqref="C33:D33">
    <cfRule type="expression" dxfId="9682" priority="9682" stopIfTrue="1">
      <formula>LEN(C33)&gt;10</formula>
    </cfRule>
  </conditionalFormatting>
  <conditionalFormatting sqref="C33:D33">
    <cfRule type="expression" dxfId="9681" priority="9681" stopIfTrue="1">
      <formula>LEN(C33)&gt;10</formula>
    </cfRule>
  </conditionalFormatting>
  <conditionalFormatting sqref="C33:D33">
    <cfRule type="expression" dxfId="9680" priority="9680" stopIfTrue="1">
      <formula>LEN(C33)&gt;10</formula>
    </cfRule>
  </conditionalFormatting>
  <conditionalFormatting sqref="C33:D33">
    <cfRule type="expression" dxfId="9679" priority="9679" stopIfTrue="1">
      <formula>LEN(C33)&gt;10</formula>
    </cfRule>
  </conditionalFormatting>
  <conditionalFormatting sqref="C33:D33">
    <cfRule type="expression" dxfId="9678" priority="9678" stopIfTrue="1">
      <formula>LEN(C33)&gt;10</formula>
    </cfRule>
  </conditionalFormatting>
  <conditionalFormatting sqref="C34:D34">
    <cfRule type="expression" dxfId="9677" priority="9677" stopIfTrue="1">
      <formula>LEN(C34)&gt;10</formula>
    </cfRule>
  </conditionalFormatting>
  <conditionalFormatting sqref="C34:D34">
    <cfRule type="expression" dxfId="9676" priority="9676" stopIfTrue="1">
      <formula>LEN(C34)&gt;10</formula>
    </cfRule>
  </conditionalFormatting>
  <conditionalFormatting sqref="C34:D34">
    <cfRule type="expression" dxfId="9675" priority="9675" stopIfTrue="1">
      <formula>LEN(C34)&gt;10</formula>
    </cfRule>
  </conditionalFormatting>
  <conditionalFormatting sqref="C34:D34">
    <cfRule type="expression" dxfId="9674" priority="9674" stopIfTrue="1">
      <formula>LEN(C34)&gt;10</formula>
    </cfRule>
  </conditionalFormatting>
  <conditionalFormatting sqref="C34:D34">
    <cfRule type="expression" dxfId="9673" priority="9673" stopIfTrue="1">
      <formula>LEN(C34)&gt;10</formula>
    </cfRule>
  </conditionalFormatting>
  <conditionalFormatting sqref="C34:D34">
    <cfRule type="expression" dxfId="9672" priority="9672" stopIfTrue="1">
      <formula>LEN(C34)&gt;10</formula>
    </cfRule>
  </conditionalFormatting>
  <conditionalFormatting sqref="C36:D36">
    <cfRule type="expression" dxfId="9671" priority="9671" stopIfTrue="1">
      <formula>LEN(C36)&gt;10</formula>
    </cfRule>
  </conditionalFormatting>
  <conditionalFormatting sqref="C36:D36">
    <cfRule type="expression" dxfId="9670" priority="9670" stopIfTrue="1">
      <formula>LEN(C36)&gt;10</formula>
    </cfRule>
  </conditionalFormatting>
  <conditionalFormatting sqref="C36:D36">
    <cfRule type="expression" dxfId="9669" priority="9669" stopIfTrue="1">
      <formula>LEN(C36)&gt;10</formula>
    </cfRule>
  </conditionalFormatting>
  <conditionalFormatting sqref="C36:D36">
    <cfRule type="expression" dxfId="9668" priority="9668" stopIfTrue="1">
      <formula>LEN(C36)&gt;10</formula>
    </cfRule>
  </conditionalFormatting>
  <conditionalFormatting sqref="C36:D36">
    <cfRule type="expression" dxfId="9667" priority="9667" stopIfTrue="1">
      <formula>LEN(C36)&gt;10</formula>
    </cfRule>
  </conditionalFormatting>
  <conditionalFormatting sqref="C36:D36">
    <cfRule type="expression" dxfId="9666" priority="9666" stopIfTrue="1">
      <formula>LEN(C36)&gt;10</formula>
    </cfRule>
  </conditionalFormatting>
  <conditionalFormatting sqref="C36:D36">
    <cfRule type="expression" dxfId="9665" priority="9665" stopIfTrue="1">
      <formula>LEN(C36)&gt;10</formula>
    </cfRule>
  </conditionalFormatting>
  <conditionalFormatting sqref="C36:D36">
    <cfRule type="expression" dxfId="9664" priority="9664" stopIfTrue="1">
      <formula>LEN(C36)&gt;10</formula>
    </cfRule>
  </conditionalFormatting>
  <conditionalFormatting sqref="C36:D36">
    <cfRule type="expression" dxfId="9663" priority="9663" stopIfTrue="1">
      <formula>LEN(C36)&gt;10</formula>
    </cfRule>
  </conditionalFormatting>
  <conditionalFormatting sqref="C36:D36">
    <cfRule type="expression" dxfId="9662" priority="9662" stopIfTrue="1">
      <formula>LEN(C36)&gt;10</formula>
    </cfRule>
  </conditionalFormatting>
  <conditionalFormatting sqref="C37:D37">
    <cfRule type="expression" dxfId="9661" priority="9661" stopIfTrue="1">
      <formula>LEN(C37)&gt;10</formula>
    </cfRule>
  </conditionalFormatting>
  <conditionalFormatting sqref="C37:D37">
    <cfRule type="expression" dxfId="9660" priority="9660" stopIfTrue="1">
      <formula>LEN(C37)&gt;10</formula>
    </cfRule>
  </conditionalFormatting>
  <conditionalFormatting sqref="C37:D37">
    <cfRule type="expression" dxfId="9659" priority="9659" stopIfTrue="1">
      <formula>LEN(C37)&gt;10</formula>
    </cfRule>
  </conditionalFormatting>
  <conditionalFormatting sqref="C37:D37">
    <cfRule type="expression" dxfId="9658" priority="9658" stopIfTrue="1">
      <formula>LEN(C37)&gt;10</formula>
    </cfRule>
  </conditionalFormatting>
  <conditionalFormatting sqref="C37:D37">
    <cfRule type="expression" dxfId="9657" priority="9657" stopIfTrue="1">
      <formula>LEN(C37)&gt;10</formula>
    </cfRule>
  </conditionalFormatting>
  <conditionalFormatting sqref="C37:D37">
    <cfRule type="expression" dxfId="9656" priority="9656" stopIfTrue="1">
      <formula>LEN(C37)&gt;10</formula>
    </cfRule>
  </conditionalFormatting>
  <conditionalFormatting sqref="C37:D38 C2:D34">
    <cfRule type="expression" dxfId="9655" priority="9655" stopIfTrue="1">
      <formula>LEN(C2)&gt;10</formula>
    </cfRule>
  </conditionalFormatting>
  <conditionalFormatting sqref="C2:D31">
    <cfRule type="expression" dxfId="9654" priority="9654" stopIfTrue="1">
      <formula>LEN(C2)&gt;10</formula>
    </cfRule>
  </conditionalFormatting>
  <conditionalFormatting sqref="C5:D31">
    <cfRule type="expression" dxfId="9653" priority="9653" stopIfTrue="1">
      <formula>LEN(C5)&gt;10</formula>
    </cfRule>
  </conditionalFormatting>
  <conditionalFormatting sqref="C5:D25">
    <cfRule type="expression" dxfId="9652" priority="9652" stopIfTrue="1">
      <formula>LEN(C5)&gt;10</formula>
    </cfRule>
  </conditionalFormatting>
  <conditionalFormatting sqref="C23:D24">
    <cfRule type="expression" dxfId="9651" priority="9651" stopIfTrue="1">
      <formula>LEN(C23)&gt;10</formula>
    </cfRule>
  </conditionalFormatting>
  <conditionalFormatting sqref="C23:D24">
    <cfRule type="expression" dxfId="9650" priority="9650" stopIfTrue="1">
      <formula>LEN(C23)&gt;10</formula>
    </cfRule>
  </conditionalFormatting>
  <conditionalFormatting sqref="C23:D24">
    <cfRule type="expression" dxfId="9649" priority="9649" stopIfTrue="1">
      <formula>LEN(C23)&gt;10</formula>
    </cfRule>
  </conditionalFormatting>
  <conditionalFormatting sqref="C26:D26">
    <cfRule type="expression" dxfId="9648" priority="9648" stopIfTrue="1">
      <formula>LEN(C26)&gt;10</formula>
    </cfRule>
  </conditionalFormatting>
  <conditionalFormatting sqref="C27:D27">
    <cfRule type="expression" dxfId="9647" priority="9647" stopIfTrue="1">
      <formula>LEN(C27)&gt;10</formula>
    </cfRule>
  </conditionalFormatting>
  <conditionalFormatting sqref="C28:D28">
    <cfRule type="expression" dxfId="9646" priority="9646" stopIfTrue="1">
      <formula>LEN(C28)&gt;10</formula>
    </cfRule>
  </conditionalFormatting>
  <conditionalFormatting sqref="C29:D29">
    <cfRule type="expression" dxfId="9645" priority="9645" stopIfTrue="1">
      <formula>LEN(C29)&gt;10</formula>
    </cfRule>
  </conditionalFormatting>
  <conditionalFormatting sqref="C30:D30">
    <cfRule type="expression" dxfId="9644" priority="9644" stopIfTrue="1">
      <formula>LEN(C30)&gt;10</formula>
    </cfRule>
  </conditionalFormatting>
  <conditionalFormatting sqref="C31:D31">
    <cfRule type="expression" dxfId="9643" priority="9643" stopIfTrue="1">
      <formula>LEN(C31)&gt;10</formula>
    </cfRule>
  </conditionalFormatting>
  <conditionalFormatting sqref="C2:D30">
    <cfRule type="expression" dxfId="9642" priority="9642" stopIfTrue="1">
      <formula>LEN(C2)&gt;10</formula>
    </cfRule>
  </conditionalFormatting>
  <conditionalFormatting sqref="C5:D30">
    <cfRule type="expression" dxfId="9641" priority="9641" stopIfTrue="1">
      <formula>LEN(C5)&gt;10</formula>
    </cfRule>
  </conditionalFormatting>
  <conditionalFormatting sqref="C5:D25">
    <cfRule type="expression" dxfId="9640" priority="9640" stopIfTrue="1">
      <formula>LEN(C5)&gt;10</formula>
    </cfRule>
  </conditionalFormatting>
  <conditionalFormatting sqref="C25:D25">
    <cfRule type="expression" dxfId="9639" priority="9639" stopIfTrue="1">
      <formula>LEN(C25)&gt;10</formula>
    </cfRule>
  </conditionalFormatting>
  <conditionalFormatting sqref="C25:D25">
    <cfRule type="expression" dxfId="9638" priority="9638" stopIfTrue="1">
      <formula>LEN(C25)&gt;10</formula>
    </cfRule>
  </conditionalFormatting>
  <conditionalFormatting sqref="C25:D25">
    <cfRule type="expression" dxfId="9637" priority="9637" stopIfTrue="1">
      <formula>LEN(C25)&gt;10</formula>
    </cfRule>
  </conditionalFormatting>
  <conditionalFormatting sqref="C16:D16">
    <cfRule type="expression" dxfId="9636" priority="9636" stopIfTrue="1">
      <formula>LEN(C16)&gt;10</formula>
    </cfRule>
  </conditionalFormatting>
  <conditionalFormatting sqref="C16:D16">
    <cfRule type="expression" dxfId="9635" priority="9635" stopIfTrue="1">
      <formula>LEN(C16)&gt;10</formula>
    </cfRule>
  </conditionalFormatting>
  <conditionalFormatting sqref="C16:D16">
    <cfRule type="expression" dxfId="9634" priority="9634" stopIfTrue="1">
      <formula>LEN(C16)&gt;10</formula>
    </cfRule>
  </conditionalFormatting>
  <conditionalFormatting sqref="C26:D26">
    <cfRule type="expression" dxfId="9633" priority="9633" stopIfTrue="1">
      <formula>LEN(C26)&gt;10</formula>
    </cfRule>
  </conditionalFormatting>
  <conditionalFormatting sqref="C26:D26">
    <cfRule type="expression" dxfId="9632" priority="9632" stopIfTrue="1">
      <formula>LEN(C26)&gt;10</formula>
    </cfRule>
  </conditionalFormatting>
  <conditionalFormatting sqref="C26:D26">
    <cfRule type="expression" dxfId="9631" priority="9631" stopIfTrue="1">
      <formula>LEN(C26)&gt;10</formula>
    </cfRule>
  </conditionalFormatting>
  <conditionalFormatting sqref="C26:D26">
    <cfRule type="expression" dxfId="9630" priority="9630" stopIfTrue="1">
      <formula>LEN(C26)&gt;10</formula>
    </cfRule>
  </conditionalFormatting>
  <conditionalFormatting sqref="C27:D27">
    <cfRule type="expression" dxfId="9629" priority="9629" stopIfTrue="1">
      <formula>LEN(C27)&gt;10</formula>
    </cfRule>
  </conditionalFormatting>
  <conditionalFormatting sqref="C27:D27">
    <cfRule type="expression" dxfId="9628" priority="9628" stopIfTrue="1">
      <formula>LEN(C27)&gt;10</formula>
    </cfRule>
  </conditionalFormatting>
  <conditionalFormatting sqref="C27:D27">
    <cfRule type="expression" dxfId="9627" priority="9627" stopIfTrue="1">
      <formula>LEN(C27)&gt;10</formula>
    </cfRule>
  </conditionalFormatting>
  <conditionalFormatting sqref="C27:D27">
    <cfRule type="expression" dxfId="9626" priority="9626" stopIfTrue="1">
      <formula>LEN(C27)&gt;10</formula>
    </cfRule>
  </conditionalFormatting>
  <conditionalFormatting sqref="C28:D28">
    <cfRule type="expression" dxfId="9625" priority="9625" stopIfTrue="1">
      <formula>LEN(C28)&gt;10</formula>
    </cfRule>
  </conditionalFormatting>
  <conditionalFormatting sqref="C28:D28">
    <cfRule type="expression" dxfId="9624" priority="9624" stopIfTrue="1">
      <formula>LEN(C28)&gt;10</formula>
    </cfRule>
  </conditionalFormatting>
  <conditionalFormatting sqref="C28:D28">
    <cfRule type="expression" dxfId="9623" priority="9623" stopIfTrue="1">
      <formula>LEN(C28)&gt;10</formula>
    </cfRule>
  </conditionalFormatting>
  <conditionalFormatting sqref="C28:D28">
    <cfRule type="expression" dxfId="9622" priority="9622" stopIfTrue="1">
      <formula>LEN(C28)&gt;10</formula>
    </cfRule>
  </conditionalFormatting>
  <conditionalFormatting sqref="C29:D29">
    <cfRule type="expression" dxfId="9621" priority="9621" stopIfTrue="1">
      <formula>LEN(C29)&gt;10</formula>
    </cfRule>
  </conditionalFormatting>
  <conditionalFormatting sqref="C30:D30">
    <cfRule type="expression" dxfId="9620" priority="9620" stopIfTrue="1">
      <formula>LEN(C30)&gt;10</formula>
    </cfRule>
  </conditionalFormatting>
  <conditionalFormatting sqref="C30:D30">
    <cfRule type="expression" dxfId="9619" priority="9619" stopIfTrue="1">
      <formula>LEN(C30)&gt;10</formula>
    </cfRule>
  </conditionalFormatting>
  <conditionalFormatting sqref="C30:D30">
    <cfRule type="expression" dxfId="9618" priority="9618" stopIfTrue="1">
      <formula>LEN(C30)&gt;10</formula>
    </cfRule>
  </conditionalFormatting>
  <conditionalFormatting sqref="C30:D30">
    <cfRule type="expression" dxfId="9617" priority="9617" stopIfTrue="1">
      <formula>LEN(C30)&gt;10</formula>
    </cfRule>
  </conditionalFormatting>
  <conditionalFormatting sqref="C12:D12">
    <cfRule type="expression" dxfId="9616" priority="9616" stopIfTrue="1">
      <formula>LEN(C12)&gt;10</formula>
    </cfRule>
  </conditionalFormatting>
  <conditionalFormatting sqref="C12:D12">
    <cfRule type="expression" dxfId="9615" priority="9615" stopIfTrue="1">
      <formula>LEN(C12)&gt;10</formula>
    </cfRule>
  </conditionalFormatting>
  <conditionalFormatting sqref="C12:D12">
    <cfRule type="expression" dxfId="9614" priority="9614" stopIfTrue="1">
      <formula>LEN(C12)&gt;10</formula>
    </cfRule>
  </conditionalFormatting>
  <conditionalFormatting sqref="C12:D12">
    <cfRule type="expression" dxfId="9613" priority="9613" stopIfTrue="1">
      <formula>LEN(C12)&gt;10</formula>
    </cfRule>
  </conditionalFormatting>
  <conditionalFormatting sqref="C12:D12">
    <cfRule type="expression" dxfId="9612" priority="9612" stopIfTrue="1">
      <formula>LEN(C12)&gt;10</formula>
    </cfRule>
  </conditionalFormatting>
  <conditionalFormatting sqref="C12:D12">
    <cfRule type="expression" dxfId="9611" priority="9611" stopIfTrue="1">
      <formula>LEN(C12)&gt;10</formula>
    </cfRule>
  </conditionalFormatting>
  <conditionalFormatting sqref="C20:D20">
    <cfRule type="expression" dxfId="9610" priority="9610" stopIfTrue="1">
      <formula>LEN(C20)&gt;10</formula>
    </cfRule>
  </conditionalFormatting>
  <conditionalFormatting sqref="C20:D20">
    <cfRule type="expression" dxfId="9609" priority="9609" stopIfTrue="1">
      <formula>LEN(C20)&gt;10</formula>
    </cfRule>
  </conditionalFormatting>
  <conditionalFormatting sqref="C20:D20">
    <cfRule type="expression" dxfId="9608" priority="9608" stopIfTrue="1">
      <formula>LEN(C20)&gt;10</formula>
    </cfRule>
  </conditionalFormatting>
  <conditionalFormatting sqref="C20:D20">
    <cfRule type="expression" dxfId="9607" priority="9607" stopIfTrue="1">
      <formula>LEN(C20)&gt;10</formula>
    </cfRule>
  </conditionalFormatting>
  <conditionalFormatting sqref="C20:D20">
    <cfRule type="expression" dxfId="9606" priority="9606" stopIfTrue="1">
      <formula>LEN(C20)&gt;10</formula>
    </cfRule>
  </conditionalFormatting>
  <conditionalFormatting sqref="C20:D20">
    <cfRule type="expression" dxfId="9605" priority="9605" stopIfTrue="1">
      <formula>LEN(C20)&gt;10</formula>
    </cfRule>
  </conditionalFormatting>
  <conditionalFormatting sqref="C21:D21">
    <cfRule type="expression" dxfId="9604" priority="9604" stopIfTrue="1">
      <formula>LEN(C21)&gt;10</formula>
    </cfRule>
  </conditionalFormatting>
  <conditionalFormatting sqref="C21:D21">
    <cfRule type="expression" dxfId="9603" priority="9603" stopIfTrue="1">
      <formula>LEN(C21)&gt;10</formula>
    </cfRule>
  </conditionalFormatting>
  <conditionalFormatting sqref="C21:D21">
    <cfRule type="expression" dxfId="9602" priority="9602" stopIfTrue="1">
      <formula>LEN(C21)&gt;10</formula>
    </cfRule>
  </conditionalFormatting>
  <conditionalFormatting sqref="C21:D21">
    <cfRule type="expression" dxfId="9601" priority="9601" stopIfTrue="1">
      <formula>LEN(C21)&gt;10</formula>
    </cfRule>
  </conditionalFormatting>
  <conditionalFormatting sqref="C21:D21">
    <cfRule type="expression" dxfId="9600" priority="9600" stopIfTrue="1">
      <formula>LEN(C21)&gt;10</formula>
    </cfRule>
  </conditionalFormatting>
  <conditionalFormatting sqref="C21:D21">
    <cfRule type="expression" dxfId="9599" priority="9599" stopIfTrue="1">
      <formula>LEN(C21)&gt;10</formula>
    </cfRule>
  </conditionalFormatting>
  <conditionalFormatting sqref="C32:D32">
    <cfRule type="expression" dxfId="9598" priority="9598" stopIfTrue="1">
      <formula>LEN(C32)&gt;10</formula>
    </cfRule>
  </conditionalFormatting>
  <conditionalFormatting sqref="C32:D32">
    <cfRule type="expression" dxfId="9597" priority="9597" stopIfTrue="1">
      <formula>LEN(C32)&gt;10</formula>
    </cfRule>
  </conditionalFormatting>
  <conditionalFormatting sqref="C32:D32">
    <cfRule type="expression" dxfId="9596" priority="9596" stopIfTrue="1">
      <formula>LEN(C32)&gt;10</formula>
    </cfRule>
  </conditionalFormatting>
  <conditionalFormatting sqref="C33:D33">
    <cfRule type="expression" dxfId="9595" priority="9595" stopIfTrue="1">
      <formula>LEN(C33)&gt;10</formula>
    </cfRule>
  </conditionalFormatting>
  <conditionalFormatting sqref="C33:D33">
    <cfRule type="expression" dxfId="9594" priority="9594" stopIfTrue="1">
      <formula>LEN(C33)&gt;10</formula>
    </cfRule>
  </conditionalFormatting>
  <conditionalFormatting sqref="C33:D33">
    <cfRule type="expression" dxfId="9593" priority="9593" stopIfTrue="1">
      <formula>LEN(C33)&gt;10</formula>
    </cfRule>
  </conditionalFormatting>
  <conditionalFormatting sqref="C33:D33">
    <cfRule type="expression" dxfId="9592" priority="9592" stopIfTrue="1">
      <formula>LEN(C33)&gt;10</formula>
    </cfRule>
  </conditionalFormatting>
  <conditionalFormatting sqref="C33:D33">
    <cfRule type="expression" dxfId="9591" priority="9591" stopIfTrue="1">
      <formula>LEN(C33)&gt;10</formula>
    </cfRule>
  </conditionalFormatting>
  <conditionalFormatting sqref="C33:D33">
    <cfRule type="expression" dxfId="9590" priority="9590" stopIfTrue="1">
      <formula>LEN(C33)&gt;10</formula>
    </cfRule>
  </conditionalFormatting>
  <conditionalFormatting sqref="C34:D34">
    <cfRule type="expression" dxfId="9589" priority="9589" stopIfTrue="1">
      <formula>LEN(C34)&gt;10</formula>
    </cfRule>
  </conditionalFormatting>
  <conditionalFormatting sqref="C34:D34">
    <cfRule type="expression" dxfId="9588" priority="9588" stopIfTrue="1">
      <formula>LEN(C34)&gt;10</formula>
    </cfRule>
  </conditionalFormatting>
  <conditionalFormatting sqref="C34:D34">
    <cfRule type="expression" dxfId="9587" priority="9587" stopIfTrue="1">
      <formula>LEN(C34)&gt;10</formula>
    </cfRule>
  </conditionalFormatting>
  <conditionalFormatting sqref="C34:D34">
    <cfRule type="expression" dxfId="9586" priority="9586" stopIfTrue="1">
      <formula>LEN(C34)&gt;10</formula>
    </cfRule>
  </conditionalFormatting>
  <conditionalFormatting sqref="C34:D34">
    <cfRule type="expression" dxfId="9585" priority="9585" stopIfTrue="1">
      <formula>LEN(C34)&gt;10</formula>
    </cfRule>
  </conditionalFormatting>
  <conditionalFormatting sqref="C34:D34">
    <cfRule type="expression" dxfId="9584" priority="9584" stopIfTrue="1">
      <formula>LEN(C34)&gt;10</formula>
    </cfRule>
  </conditionalFormatting>
  <conditionalFormatting sqref="C36:D36">
    <cfRule type="expression" dxfId="9583" priority="9583" stopIfTrue="1">
      <formula>LEN(C36)&gt;10</formula>
    </cfRule>
  </conditionalFormatting>
  <conditionalFormatting sqref="C36:D36">
    <cfRule type="expression" dxfId="9582" priority="9582" stopIfTrue="1">
      <formula>LEN(C36)&gt;10</formula>
    </cfRule>
  </conditionalFormatting>
  <conditionalFormatting sqref="C36:D36">
    <cfRule type="expression" dxfId="9581" priority="9581" stopIfTrue="1">
      <formula>LEN(C36)&gt;10</formula>
    </cfRule>
  </conditionalFormatting>
  <conditionalFormatting sqref="C36:D36">
    <cfRule type="expression" dxfId="9580" priority="9580" stopIfTrue="1">
      <formula>LEN(C36)&gt;10</formula>
    </cfRule>
  </conditionalFormatting>
  <conditionalFormatting sqref="C36:D36">
    <cfRule type="expression" dxfId="9579" priority="9579" stopIfTrue="1">
      <formula>LEN(C36)&gt;10</formula>
    </cfRule>
  </conditionalFormatting>
  <conditionalFormatting sqref="C36:D36">
    <cfRule type="expression" dxfId="9578" priority="9578" stopIfTrue="1">
      <formula>LEN(C36)&gt;10</formula>
    </cfRule>
  </conditionalFormatting>
  <conditionalFormatting sqref="C36:D36">
    <cfRule type="expression" dxfId="9577" priority="9577" stopIfTrue="1">
      <formula>LEN(C36)&gt;10</formula>
    </cfRule>
  </conditionalFormatting>
  <conditionalFormatting sqref="C36:D36">
    <cfRule type="expression" dxfId="9576" priority="9576" stopIfTrue="1">
      <formula>LEN(C36)&gt;10</formula>
    </cfRule>
  </conditionalFormatting>
  <conditionalFormatting sqref="C36:D36">
    <cfRule type="expression" dxfId="9575" priority="9575" stopIfTrue="1">
      <formula>LEN(C36)&gt;10</formula>
    </cfRule>
  </conditionalFormatting>
  <conditionalFormatting sqref="C36:D36">
    <cfRule type="expression" dxfId="9574" priority="9574" stopIfTrue="1">
      <formula>LEN(C36)&gt;10</formula>
    </cfRule>
  </conditionalFormatting>
  <conditionalFormatting sqref="C37:D37">
    <cfRule type="expression" dxfId="9573" priority="9573" stopIfTrue="1">
      <formula>LEN(C37)&gt;10</formula>
    </cfRule>
  </conditionalFormatting>
  <conditionalFormatting sqref="C37:D37">
    <cfRule type="expression" dxfId="9572" priority="9572" stopIfTrue="1">
      <formula>LEN(C37)&gt;10</formula>
    </cfRule>
  </conditionalFormatting>
  <conditionalFormatting sqref="C37:D37">
    <cfRule type="expression" dxfId="9571" priority="9571" stopIfTrue="1">
      <formula>LEN(C37)&gt;10</formula>
    </cfRule>
  </conditionalFormatting>
  <conditionalFormatting sqref="C37:D37">
    <cfRule type="expression" dxfId="9570" priority="9570" stopIfTrue="1">
      <formula>LEN(C37)&gt;10</formula>
    </cfRule>
  </conditionalFormatting>
  <conditionalFormatting sqref="C37:D37">
    <cfRule type="expression" dxfId="9569" priority="9569" stopIfTrue="1">
      <formula>LEN(C37)&gt;10</formula>
    </cfRule>
  </conditionalFormatting>
  <conditionalFormatting sqref="C37:D37">
    <cfRule type="expression" dxfId="9568" priority="9568" stopIfTrue="1">
      <formula>LEN(C37)&gt;10</formula>
    </cfRule>
  </conditionalFormatting>
  <conditionalFormatting sqref="C40:D40">
    <cfRule type="expression" dxfId="9567" priority="9567" stopIfTrue="1">
      <formula>LEN(C40)&gt;10</formula>
    </cfRule>
  </conditionalFormatting>
  <conditionalFormatting sqref="C40:D40">
    <cfRule type="expression" dxfId="9566" priority="9566" stopIfTrue="1">
      <formula>LEN(C40)&gt;10</formula>
    </cfRule>
  </conditionalFormatting>
  <conditionalFormatting sqref="C40:D40">
    <cfRule type="expression" dxfId="9565" priority="9565" stopIfTrue="1">
      <formula>LEN(C40)&gt;10</formula>
    </cfRule>
  </conditionalFormatting>
  <conditionalFormatting sqref="C40:D40">
    <cfRule type="expression" dxfId="9564" priority="9564" stopIfTrue="1">
      <formula>LEN(C40)&gt;10</formula>
    </cfRule>
  </conditionalFormatting>
  <conditionalFormatting sqref="C40:D40">
    <cfRule type="expression" dxfId="9563" priority="9563" stopIfTrue="1">
      <formula>LEN(C40)&gt;10</formula>
    </cfRule>
  </conditionalFormatting>
  <conditionalFormatting sqref="C40:D40">
    <cfRule type="expression" dxfId="9562" priority="9562" stopIfTrue="1">
      <formula>LEN(C40)&gt;10</formula>
    </cfRule>
  </conditionalFormatting>
  <conditionalFormatting sqref="C40:D40">
    <cfRule type="expression" dxfId="9561" priority="9561" stopIfTrue="1">
      <formula>LEN(C40)&gt;10</formula>
    </cfRule>
  </conditionalFormatting>
  <conditionalFormatting sqref="C40:D40">
    <cfRule type="expression" dxfId="9560" priority="9560" stopIfTrue="1">
      <formula>LEN(C40)&gt;10</formula>
    </cfRule>
  </conditionalFormatting>
  <conditionalFormatting sqref="C40:D40">
    <cfRule type="expression" dxfId="9559" priority="9559" stopIfTrue="1">
      <formula>LEN(C40)&gt;10</formula>
    </cfRule>
  </conditionalFormatting>
  <conditionalFormatting sqref="C40:D40">
    <cfRule type="expression" dxfId="9558" priority="9558" stopIfTrue="1">
      <formula>LEN(C40)&gt;10</formula>
    </cfRule>
  </conditionalFormatting>
  <conditionalFormatting sqref="C40:D40">
    <cfRule type="expression" dxfId="9557" priority="9557" stopIfTrue="1">
      <formula>LEN(C40)&gt;10</formula>
    </cfRule>
  </conditionalFormatting>
  <conditionalFormatting sqref="C40:D40">
    <cfRule type="expression" dxfId="9556" priority="9556" stopIfTrue="1">
      <formula>LEN(C40)&gt;10</formula>
    </cfRule>
  </conditionalFormatting>
  <conditionalFormatting sqref="C40:D40">
    <cfRule type="expression" dxfId="9555" priority="9555" stopIfTrue="1">
      <formula>LEN(C40)&gt;10</formula>
    </cfRule>
  </conditionalFormatting>
  <conditionalFormatting sqref="C39:D39">
    <cfRule type="expression" dxfId="9554" priority="9554" stopIfTrue="1">
      <formula>LEN(C39)&gt;10</formula>
    </cfRule>
  </conditionalFormatting>
  <conditionalFormatting sqref="C39:D39">
    <cfRule type="expression" dxfId="9553" priority="9553" stopIfTrue="1">
      <formula>LEN(C39)&gt;10</formula>
    </cfRule>
  </conditionalFormatting>
  <conditionalFormatting sqref="C39:D39">
    <cfRule type="expression" dxfId="9552" priority="9552" stopIfTrue="1">
      <formula>LEN(C39)&gt;10</formula>
    </cfRule>
  </conditionalFormatting>
  <conditionalFormatting sqref="C39:D39">
    <cfRule type="expression" dxfId="9551" priority="9551" stopIfTrue="1">
      <formula>LEN(C39)&gt;10</formula>
    </cfRule>
  </conditionalFormatting>
  <conditionalFormatting sqref="C39:D39">
    <cfRule type="expression" dxfId="9550" priority="9550" stopIfTrue="1">
      <formula>LEN(C39)&gt;10</formula>
    </cfRule>
  </conditionalFormatting>
  <conditionalFormatting sqref="C39:D39">
    <cfRule type="expression" dxfId="9549" priority="9549" stopIfTrue="1">
      <formula>LEN(C39)&gt;10</formula>
    </cfRule>
  </conditionalFormatting>
  <conditionalFormatting sqref="C39:D39">
    <cfRule type="expression" dxfId="9548" priority="9548" stopIfTrue="1">
      <formula>LEN(C39)&gt;10</formula>
    </cfRule>
  </conditionalFormatting>
  <conditionalFormatting sqref="C39:D39">
    <cfRule type="expression" dxfId="9547" priority="9547" stopIfTrue="1">
      <formula>LEN(C39)&gt;10</formula>
    </cfRule>
  </conditionalFormatting>
  <conditionalFormatting sqref="C39:D39">
    <cfRule type="expression" dxfId="9546" priority="9546" stopIfTrue="1">
      <formula>LEN(C39)&gt;10</formula>
    </cfRule>
  </conditionalFormatting>
  <conditionalFormatting sqref="C39:D39">
    <cfRule type="expression" dxfId="9545" priority="9545" stopIfTrue="1">
      <formula>LEN(C39)&gt;10</formula>
    </cfRule>
  </conditionalFormatting>
  <conditionalFormatting sqref="C39:D39">
    <cfRule type="expression" dxfId="9544" priority="9544" stopIfTrue="1">
      <formula>LEN(C39)&gt;10</formula>
    </cfRule>
  </conditionalFormatting>
  <conditionalFormatting sqref="C39:D39">
    <cfRule type="expression" dxfId="9543" priority="9543" stopIfTrue="1">
      <formula>LEN(C39)&gt;10</formula>
    </cfRule>
  </conditionalFormatting>
  <conditionalFormatting sqref="C39:D39">
    <cfRule type="expression" dxfId="9542" priority="9542" stopIfTrue="1">
      <formula>LEN(C39)&gt;10</formula>
    </cfRule>
  </conditionalFormatting>
  <conditionalFormatting sqref="C39:D39">
    <cfRule type="expression" dxfId="9541" priority="9541" stopIfTrue="1">
      <formula>LEN(C39)&gt;10</formula>
    </cfRule>
  </conditionalFormatting>
  <conditionalFormatting sqref="C39:D39">
    <cfRule type="expression" dxfId="9540" priority="9540" stopIfTrue="1">
      <formula>LEN(C39)&gt;10</formula>
    </cfRule>
  </conditionalFormatting>
  <conditionalFormatting sqref="C39:D39">
    <cfRule type="expression" dxfId="9539" priority="9539" stopIfTrue="1">
      <formula>LEN(C39)&gt;10</formula>
    </cfRule>
  </conditionalFormatting>
  <conditionalFormatting sqref="C39:D39">
    <cfRule type="expression" dxfId="9538" priority="9538" stopIfTrue="1">
      <formula>LEN(C39)&gt;10</formula>
    </cfRule>
  </conditionalFormatting>
  <conditionalFormatting sqref="C39:D39">
    <cfRule type="expression" dxfId="9537" priority="9537" stopIfTrue="1">
      <formula>LEN(C39)&gt;10</formula>
    </cfRule>
  </conditionalFormatting>
  <conditionalFormatting sqref="C39:D39">
    <cfRule type="expression" dxfId="9536" priority="9536" stopIfTrue="1">
      <formula>LEN(C39)&gt;10</formula>
    </cfRule>
  </conditionalFormatting>
  <conditionalFormatting sqref="C39:D39">
    <cfRule type="expression" dxfId="9535" priority="9535" stopIfTrue="1">
      <formula>LEN(C39)&gt;10</formula>
    </cfRule>
  </conditionalFormatting>
  <conditionalFormatting sqref="C39:D39">
    <cfRule type="expression" dxfId="9534" priority="9534" stopIfTrue="1">
      <formula>LEN(C39)&gt;10</formula>
    </cfRule>
  </conditionalFormatting>
  <conditionalFormatting sqref="C39:D39">
    <cfRule type="expression" dxfId="9533" priority="9533" stopIfTrue="1">
      <formula>LEN(C39)&gt;10</formula>
    </cfRule>
  </conditionalFormatting>
  <conditionalFormatting sqref="C39:D39">
    <cfRule type="expression" dxfId="9532" priority="9532" stopIfTrue="1">
      <formula>LEN(C39)&gt;10</formula>
    </cfRule>
  </conditionalFormatting>
  <conditionalFormatting sqref="C39:D39">
    <cfRule type="expression" dxfId="9531" priority="9531" stopIfTrue="1">
      <formula>LEN(C39)&gt;10</formula>
    </cfRule>
  </conditionalFormatting>
  <conditionalFormatting sqref="C39:D39">
    <cfRule type="expression" dxfId="9530" priority="9530" stopIfTrue="1">
      <formula>LEN(C39)&gt;10</formula>
    </cfRule>
  </conditionalFormatting>
  <conditionalFormatting sqref="C2:D20">
    <cfRule type="expression" dxfId="9529" priority="9529" stopIfTrue="1">
      <formula>LEN(C2)&gt;10</formula>
    </cfRule>
  </conditionalFormatting>
  <conditionalFormatting sqref="C2:D20">
    <cfRule type="expression" dxfId="9528" priority="9528" stopIfTrue="1">
      <formula>LEN(C2)&gt;10</formula>
    </cfRule>
  </conditionalFormatting>
  <conditionalFormatting sqref="C5:D20">
    <cfRule type="expression" dxfId="9527" priority="9527" stopIfTrue="1">
      <formula>LEN(C5)&gt;10</formula>
    </cfRule>
  </conditionalFormatting>
  <conditionalFormatting sqref="C5:D20">
    <cfRule type="expression" dxfId="9526" priority="9526" stopIfTrue="1">
      <formula>LEN(C5)&gt;10</formula>
    </cfRule>
  </conditionalFormatting>
  <conditionalFormatting sqref="C2:D20">
    <cfRule type="expression" dxfId="9525" priority="9525" stopIfTrue="1">
      <formula>LEN(C2)&gt;10</formula>
    </cfRule>
  </conditionalFormatting>
  <conditionalFormatting sqref="C5:D20">
    <cfRule type="expression" dxfId="9524" priority="9524" stopIfTrue="1">
      <formula>LEN(C5)&gt;10</formula>
    </cfRule>
  </conditionalFormatting>
  <conditionalFormatting sqref="C5:D20">
    <cfRule type="expression" dxfId="9523" priority="9523" stopIfTrue="1">
      <formula>LEN(C5)&gt;10</formula>
    </cfRule>
  </conditionalFormatting>
  <conditionalFormatting sqref="C16:D16">
    <cfRule type="expression" dxfId="9522" priority="9522" stopIfTrue="1">
      <formula>LEN(C16)&gt;10</formula>
    </cfRule>
  </conditionalFormatting>
  <conditionalFormatting sqref="C16:D16">
    <cfRule type="expression" dxfId="9521" priority="9521" stopIfTrue="1">
      <formula>LEN(C16)&gt;10</formula>
    </cfRule>
  </conditionalFormatting>
  <conditionalFormatting sqref="C16:D16">
    <cfRule type="expression" dxfId="9520" priority="9520" stopIfTrue="1">
      <formula>LEN(C16)&gt;10</formula>
    </cfRule>
  </conditionalFormatting>
  <conditionalFormatting sqref="C12:D12">
    <cfRule type="expression" dxfId="9519" priority="9519" stopIfTrue="1">
      <formula>LEN(C12)&gt;10</formula>
    </cfRule>
  </conditionalFormatting>
  <conditionalFormatting sqref="C12:D12">
    <cfRule type="expression" dxfId="9518" priority="9518" stopIfTrue="1">
      <formula>LEN(C12)&gt;10</formula>
    </cfRule>
  </conditionalFormatting>
  <conditionalFormatting sqref="C12:D12">
    <cfRule type="expression" dxfId="9517" priority="9517" stopIfTrue="1">
      <formula>LEN(C12)&gt;10</formula>
    </cfRule>
  </conditionalFormatting>
  <conditionalFormatting sqref="C12:D12">
    <cfRule type="expression" dxfId="9516" priority="9516" stopIfTrue="1">
      <formula>LEN(C12)&gt;10</formula>
    </cfRule>
  </conditionalFormatting>
  <conditionalFormatting sqref="C12:D12">
    <cfRule type="expression" dxfId="9515" priority="9515" stopIfTrue="1">
      <formula>LEN(C12)&gt;10</formula>
    </cfRule>
  </conditionalFormatting>
  <conditionalFormatting sqref="C12:D12">
    <cfRule type="expression" dxfId="9514" priority="9514" stopIfTrue="1">
      <formula>LEN(C12)&gt;10</formula>
    </cfRule>
  </conditionalFormatting>
  <conditionalFormatting sqref="C20:D20">
    <cfRule type="expression" dxfId="9513" priority="9513" stopIfTrue="1">
      <formula>LEN(C20)&gt;10</formula>
    </cfRule>
  </conditionalFormatting>
  <conditionalFormatting sqref="C20:D20">
    <cfRule type="expression" dxfId="9512" priority="9512" stopIfTrue="1">
      <formula>LEN(C20)&gt;10</formula>
    </cfRule>
  </conditionalFormatting>
  <conditionalFormatting sqref="C20:D20">
    <cfRule type="expression" dxfId="9511" priority="9511" stopIfTrue="1">
      <formula>LEN(C20)&gt;10</formula>
    </cfRule>
  </conditionalFormatting>
  <conditionalFormatting sqref="C20:D20">
    <cfRule type="expression" dxfId="9510" priority="9510" stopIfTrue="1">
      <formula>LEN(C20)&gt;10</formula>
    </cfRule>
  </conditionalFormatting>
  <conditionalFormatting sqref="C20:D20">
    <cfRule type="expression" dxfId="9509" priority="9509" stopIfTrue="1">
      <formula>LEN(C20)&gt;10</formula>
    </cfRule>
  </conditionalFormatting>
  <conditionalFormatting sqref="C20:D20">
    <cfRule type="expression" dxfId="9508" priority="9508" stopIfTrue="1">
      <formula>LEN(C20)&gt;10</formula>
    </cfRule>
  </conditionalFormatting>
  <conditionalFormatting sqref="C2:D20">
    <cfRule type="expression" dxfId="9507" priority="9507" stopIfTrue="1">
      <formula>LEN(C2)&gt;10</formula>
    </cfRule>
  </conditionalFormatting>
  <conditionalFormatting sqref="C2:D20">
    <cfRule type="expression" dxfId="9506" priority="9506" stopIfTrue="1">
      <formula>LEN(C2)&gt;10</formula>
    </cfRule>
  </conditionalFormatting>
  <conditionalFormatting sqref="C5:D20">
    <cfRule type="expression" dxfId="9505" priority="9505" stopIfTrue="1">
      <formula>LEN(C5)&gt;10</formula>
    </cfRule>
  </conditionalFormatting>
  <conditionalFormatting sqref="C5:D20">
    <cfRule type="expression" dxfId="9504" priority="9504" stopIfTrue="1">
      <formula>LEN(C5)&gt;10</formula>
    </cfRule>
  </conditionalFormatting>
  <conditionalFormatting sqref="C2:D20">
    <cfRule type="expression" dxfId="9503" priority="9503" stopIfTrue="1">
      <formula>LEN(C2)&gt;10</formula>
    </cfRule>
  </conditionalFormatting>
  <conditionalFormatting sqref="C5:D20">
    <cfRule type="expression" dxfId="9502" priority="9502" stopIfTrue="1">
      <formula>LEN(C5)&gt;10</formula>
    </cfRule>
  </conditionalFormatting>
  <conditionalFormatting sqref="C5:D20">
    <cfRule type="expression" dxfId="9501" priority="9501" stopIfTrue="1">
      <formula>LEN(C5)&gt;10</formula>
    </cfRule>
  </conditionalFormatting>
  <conditionalFormatting sqref="C16:D16">
    <cfRule type="expression" dxfId="9500" priority="9500" stopIfTrue="1">
      <formula>LEN(C16)&gt;10</formula>
    </cfRule>
  </conditionalFormatting>
  <conditionalFormatting sqref="C16:D16">
    <cfRule type="expression" dxfId="9499" priority="9499" stopIfTrue="1">
      <formula>LEN(C16)&gt;10</formula>
    </cfRule>
  </conditionalFormatting>
  <conditionalFormatting sqref="C16:D16">
    <cfRule type="expression" dxfId="9498" priority="9498" stopIfTrue="1">
      <formula>LEN(C16)&gt;10</formula>
    </cfRule>
  </conditionalFormatting>
  <conditionalFormatting sqref="C12:D12">
    <cfRule type="expression" dxfId="9497" priority="9497" stopIfTrue="1">
      <formula>LEN(C12)&gt;10</formula>
    </cfRule>
  </conditionalFormatting>
  <conditionalFormatting sqref="C12:D12">
    <cfRule type="expression" dxfId="9496" priority="9496" stopIfTrue="1">
      <formula>LEN(C12)&gt;10</formula>
    </cfRule>
  </conditionalFormatting>
  <conditionalFormatting sqref="C12:D12">
    <cfRule type="expression" dxfId="9495" priority="9495" stopIfTrue="1">
      <formula>LEN(C12)&gt;10</formula>
    </cfRule>
  </conditionalFormatting>
  <conditionalFormatting sqref="C12:D12">
    <cfRule type="expression" dxfId="9494" priority="9494" stopIfTrue="1">
      <formula>LEN(C12)&gt;10</formula>
    </cfRule>
  </conditionalFormatting>
  <conditionalFormatting sqref="C12:D12">
    <cfRule type="expression" dxfId="9493" priority="9493" stopIfTrue="1">
      <formula>LEN(C12)&gt;10</formula>
    </cfRule>
  </conditionalFormatting>
  <conditionalFormatting sqref="C12:D12">
    <cfRule type="expression" dxfId="9492" priority="9492" stopIfTrue="1">
      <formula>LEN(C12)&gt;10</formula>
    </cfRule>
  </conditionalFormatting>
  <conditionalFormatting sqref="C20:D20">
    <cfRule type="expression" dxfId="9491" priority="9491" stopIfTrue="1">
      <formula>LEN(C20)&gt;10</formula>
    </cfRule>
  </conditionalFormatting>
  <conditionalFormatting sqref="C20:D20">
    <cfRule type="expression" dxfId="9490" priority="9490" stopIfTrue="1">
      <formula>LEN(C20)&gt;10</formula>
    </cfRule>
  </conditionalFormatting>
  <conditionalFormatting sqref="C20:D20">
    <cfRule type="expression" dxfId="9489" priority="9489" stopIfTrue="1">
      <formula>LEN(C20)&gt;10</formula>
    </cfRule>
  </conditionalFormatting>
  <conditionalFormatting sqref="C20:D20">
    <cfRule type="expression" dxfId="9488" priority="9488" stopIfTrue="1">
      <formula>LEN(C20)&gt;10</formula>
    </cfRule>
  </conditionalFormatting>
  <conditionalFormatting sqref="C20:D20">
    <cfRule type="expression" dxfId="9487" priority="9487" stopIfTrue="1">
      <formula>LEN(C20)&gt;10</formula>
    </cfRule>
  </conditionalFormatting>
  <conditionalFormatting sqref="C20:D20">
    <cfRule type="expression" dxfId="9486" priority="9486" stopIfTrue="1">
      <formula>LEN(C20)&gt;10</formula>
    </cfRule>
  </conditionalFormatting>
  <conditionalFormatting sqref="C20:D20 C2:D18">
    <cfRule type="expression" dxfId="9485" priority="9485" stopIfTrue="1">
      <formula>LEN(C2)&gt;10</formula>
    </cfRule>
  </conditionalFormatting>
  <conditionalFormatting sqref="C5:D15">
    <cfRule type="expression" dxfId="9484" priority="9484" stopIfTrue="1">
      <formula>LEN(C5)&gt;10</formula>
    </cfRule>
  </conditionalFormatting>
  <conditionalFormatting sqref="C5:D15">
    <cfRule type="expression" dxfId="9483" priority="9483" stopIfTrue="1">
      <formula>LEN(C5)&gt;10</formula>
    </cfRule>
  </conditionalFormatting>
  <conditionalFormatting sqref="C7">
    <cfRule type="expression" dxfId="9482" priority="9482" stopIfTrue="1">
      <formula>LEN(C7)&gt;10</formula>
    </cfRule>
  </conditionalFormatting>
  <conditionalFormatting sqref="C6">
    <cfRule type="expression" dxfId="9481" priority="9481" stopIfTrue="1">
      <formula>LEN(C6)&gt;10</formula>
    </cfRule>
  </conditionalFormatting>
  <conditionalFormatting sqref="C8:C15">
    <cfRule type="expression" dxfId="9480" priority="9480" stopIfTrue="1">
      <formula>LEN(C8)&gt;10</formula>
    </cfRule>
  </conditionalFormatting>
  <conditionalFormatting sqref="D7">
    <cfRule type="expression" dxfId="9479" priority="9479" stopIfTrue="1">
      <formula>LEN(D7)&gt;10</formula>
    </cfRule>
  </conditionalFormatting>
  <conditionalFormatting sqref="D5:D6">
    <cfRule type="expression" dxfId="9478" priority="9478" stopIfTrue="1">
      <formula>LEN(D5)&gt;10</formula>
    </cfRule>
  </conditionalFormatting>
  <conditionalFormatting sqref="D8:D15">
    <cfRule type="expression" dxfId="9477" priority="9477" stopIfTrue="1">
      <formula>LEN(D8)&gt;10</formula>
    </cfRule>
  </conditionalFormatting>
  <conditionalFormatting sqref="C11:D11">
    <cfRule type="expression" dxfId="9476" priority="9476" stopIfTrue="1">
      <formula>LEN(C11)&gt;10</formula>
    </cfRule>
  </conditionalFormatting>
  <conditionalFormatting sqref="C11:D11">
    <cfRule type="expression" dxfId="9475" priority="9475" stopIfTrue="1">
      <formula>LEN(C11)&gt;10</formula>
    </cfRule>
  </conditionalFormatting>
  <conditionalFormatting sqref="C11:D11">
    <cfRule type="expression" dxfId="9474" priority="9474" stopIfTrue="1">
      <formula>LEN(C11)&gt;10</formula>
    </cfRule>
  </conditionalFormatting>
  <conditionalFormatting sqref="C11">
    <cfRule type="expression" dxfId="9473" priority="9473" stopIfTrue="1">
      <formula>LEN(C11)&gt;10</formula>
    </cfRule>
  </conditionalFormatting>
  <conditionalFormatting sqref="D11">
    <cfRule type="expression" dxfId="9472" priority="9472" stopIfTrue="1">
      <formula>LEN(D11)&gt;10</formula>
    </cfRule>
  </conditionalFormatting>
  <conditionalFormatting sqref="C20:D20">
    <cfRule type="expression" dxfId="9471" priority="9471" stopIfTrue="1">
      <formula>LEN(C20)&gt;10</formula>
    </cfRule>
  </conditionalFormatting>
  <conditionalFormatting sqref="C20:D20">
    <cfRule type="expression" dxfId="9470" priority="9470" stopIfTrue="1">
      <formula>LEN(C20)&gt;10</formula>
    </cfRule>
  </conditionalFormatting>
  <conditionalFormatting sqref="C20">
    <cfRule type="expression" dxfId="9469" priority="9469" stopIfTrue="1">
      <formula>LEN(C20)&gt;10</formula>
    </cfRule>
  </conditionalFormatting>
  <conditionalFormatting sqref="D20">
    <cfRule type="expression" dxfId="9468" priority="9468" stopIfTrue="1">
      <formula>LEN(D20)&gt;10</formula>
    </cfRule>
  </conditionalFormatting>
  <conditionalFormatting sqref="C20:D20">
    <cfRule type="expression" dxfId="9467" priority="9467" stopIfTrue="1">
      <formula>LEN(C20)&gt;10</formula>
    </cfRule>
  </conditionalFormatting>
  <conditionalFormatting sqref="C20:D20">
    <cfRule type="expression" dxfId="9466" priority="9466" stopIfTrue="1">
      <formula>LEN(C20)&gt;10</formula>
    </cfRule>
  </conditionalFormatting>
  <conditionalFormatting sqref="C20">
    <cfRule type="expression" dxfId="9465" priority="9465" stopIfTrue="1">
      <formula>LEN(C20)&gt;10</formula>
    </cfRule>
  </conditionalFormatting>
  <conditionalFormatting sqref="D20">
    <cfRule type="expression" dxfId="9464" priority="9464" stopIfTrue="1">
      <formula>LEN(D20)&gt;10</formula>
    </cfRule>
  </conditionalFormatting>
  <conditionalFormatting sqref="C12:D12">
    <cfRule type="expression" dxfId="9463" priority="9463" stopIfTrue="1">
      <formula>LEN(C12)&gt;10</formula>
    </cfRule>
  </conditionalFormatting>
  <conditionalFormatting sqref="C12:D12">
    <cfRule type="expression" dxfId="9462" priority="9462" stopIfTrue="1">
      <formula>LEN(C12)&gt;10</formula>
    </cfRule>
  </conditionalFormatting>
  <conditionalFormatting sqref="C12:D12">
    <cfRule type="expression" dxfId="9461" priority="9461" stopIfTrue="1">
      <formula>LEN(C12)&gt;10</formula>
    </cfRule>
  </conditionalFormatting>
  <conditionalFormatting sqref="C12">
    <cfRule type="expression" dxfId="9460" priority="9460" stopIfTrue="1">
      <formula>LEN(C12)&gt;10</formula>
    </cfRule>
  </conditionalFormatting>
  <conditionalFormatting sqref="D12">
    <cfRule type="expression" dxfId="9459" priority="9459" stopIfTrue="1">
      <formula>LEN(D12)&gt;10</formula>
    </cfRule>
  </conditionalFormatting>
  <conditionalFormatting sqref="C17:D17">
    <cfRule type="expression" dxfId="9458" priority="9458" stopIfTrue="1">
      <formula>LEN(C17)&gt;10</formula>
    </cfRule>
  </conditionalFormatting>
  <conditionalFormatting sqref="C20:D20">
    <cfRule type="expression" dxfId="9457" priority="9457" stopIfTrue="1">
      <formula>LEN(C20)&gt;10</formula>
    </cfRule>
  </conditionalFormatting>
  <conditionalFormatting sqref="C20:D20">
    <cfRule type="expression" dxfId="9456" priority="9456" stopIfTrue="1">
      <formula>LEN(C20)&gt;10</formula>
    </cfRule>
  </conditionalFormatting>
  <conditionalFormatting sqref="C20:D20">
    <cfRule type="expression" dxfId="9455" priority="9455" stopIfTrue="1">
      <formula>LEN(C20)&gt;10</formula>
    </cfRule>
  </conditionalFormatting>
  <conditionalFormatting sqref="C20">
    <cfRule type="expression" dxfId="9454" priority="9454" stopIfTrue="1">
      <formula>LEN(C20)&gt;10</formula>
    </cfRule>
  </conditionalFormatting>
  <conditionalFormatting sqref="D20">
    <cfRule type="expression" dxfId="9453" priority="9453" stopIfTrue="1">
      <formula>LEN(D20)&gt;10</formula>
    </cfRule>
  </conditionalFormatting>
  <conditionalFormatting sqref="C19:D19">
    <cfRule type="expression" dxfId="9452" priority="9452" stopIfTrue="1">
      <formula>LEN(C19)&gt;10</formula>
    </cfRule>
  </conditionalFormatting>
  <conditionalFormatting sqref="C19:D19">
    <cfRule type="expression" dxfId="9451" priority="9451" stopIfTrue="1">
      <formula>LEN(C19)&gt;10</formula>
    </cfRule>
  </conditionalFormatting>
  <conditionalFormatting sqref="C19:D19">
    <cfRule type="expression" dxfId="9450" priority="9450" stopIfTrue="1">
      <formula>LEN(C19)&gt;10</formula>
    </cfRule>
  </conditionalFormatting>
  <conditionalFormatting sqref="C19:D19">
    <cfRule type="expression" dxfId="9449" priority="9449" stopIfTrue="1">
      <formula>LEN(C19)&gt;10</formula>
    </cfRule>
  </conditionalFormatting>
  <conditionalFormatting sqref="C19:D19">
    <cfRule type="expression" dxfId="9448" priority="9448" stopIfTrue="1">
      <formula>LEN(C19)&gt;10</formula>
    </cfRule>
  </conditionalFormatting>
  <conditionalFormatting sqref="C19:D19">
    <cfRule type="expression" dxfId="9447" priority="9447" stopIfTrue="1">
      <formula>LEN(C19)&gt;10</formula>
    </cfRule>
  </conditionalFormatting>
  <conditionalFormatting sqref="C19:D19">
    <cfRule type="expression" dxfId="9446" priority="9446" stopIfTrue="1">
      <formula>LEN(C19)&gt;10</formula>
    </cfRule>
  </conditionalFormatting>
  <conditionalFormatting sqref="C19:D19">
    <cfRule type="expression" dxfId="9445" priority="9445" stopIfTrue="1">
      <formula>LEN(C19)&gt;10</formula>
    </cfRule>
  </conditionalFormatting>
  <conditionalFormatting sqref="C19:D19">
    <cfRule type="expression" dxfId="9444" priority="9444" stopIfTrue="1">
      <formula>LEN(C19)&gt;10</formula>
    </cfRule>
  </conditionalFormatting>
  <conditionalFormatting sqref="C19:D19">
    <cfRule type="expression" dxfId="9443" priority="9443" stopIfTrue="1">
      <formula>LEN(C19)&gt;10</formula>
    </cfRule>
  </conditionalFormatting>
  <conditionalFormatting sqref="C19:D19">
    <cfRule type="expression" dxfId="9442" priority="9442" stopIfTrue="1">
      <formula>LEN(C19)&gt;10</formula>
    </cfRule>
  </conditionalFormatting>
  <conditionalFormatting sqref="C19:D19">
    <cfRule type="expression" dxfId="9441" priority="9441" stopIfTrue="1">
      <formula>LEN(C19)&gt;10</formula>
    </cfRule>
  </conditionalFormatting>
  <conditionalFormatting sqref="C19:D19">
    <cfRule type="expression" dxfId="9440" priority="9440" stopIfTrue="1">
      <formula>LEN(C19)&gt;10</formula>
    </cfRule>
  </conditionalFormatting>
  <conditionalFormatting sqref="C19:D19">
    <cfRule type="expression" dxfId="9439" priority="9439" stopIfTrue="1">
      <formula>LEN(C19)&gt;10</formula>
    </cfRule>
  </conditionalFormatting>
  <conditionalFormatting sqref="C19:D19">
    <cfRule type="expression" dxfId="9438" priority="9438" stopIfTrue="1">
      <formula>LEN(C19)&gt;10</formula>
    </cfRule>
  </conditionalFormatting>
  <conditionalFormatting sqref="C19">
    <cfRule type="expression" dxfId="9437" priority="9437" stopIfTrue="1">
      <formula>LEN(C19)&gt;10</formula>
    </cfRule>
  </conditionalFormatting>
  <conditionalFormatting sqref="D19">
    <cfRule type="expression" dxfId="9436" priority="9436" stopIfTrue="1">
      <formula>LEN(D19)&gt;10</formula>
    </cfRule>
  </conditionalFormatting>
  <conditionalFormatting sqref="C19:D19">
    <cfRule type="expression" dxfId="9435" priority="9435" stopIfTrue="1">
      <formula>LEN(C19)&gt;10</formula>
    </cfRule>
  </conditionalFormatting>
  <conditionalFormatting sqref="C19:D19">
    <cfRule type="expression" dxfId="9434" priority="9434" stopIfTrue="1">
      <formula>LEN(C19)&gt;10</formula>
    </cfRule>
  </conditionalFormatting>
  <conditionalFormatting sqref="C19">
    <cfRule type="expression" dxfId="9433" priority="9433" stopIfTrue="1">
      <formula>LEN(C19)&gt;10</formula>
    </cfRule>
  </conditionalFormatting>
  <conditionalFormatting sqref="D19">
    <cfRule type="expression" dxfId="9432" priority="9432" stopIfTrue="1">
      <formula>LEN(D19)&gt;10</formula>
    </cfRule>
  </conditionalFormatting>
  <conditionalFormatting sqref="C19:D19">
    <cfRule type="expression" dxfId="9431" priority="9431" stopIfTrue="1">
      <formula>LEN(C19)&gt;10</formula>
    </cfRule>
  </conditionalFormatting>
  <conditionalFormatting sqref="C19:D19">
    <cfRule type="expression" dxfId="9430" priority="9430" stopIfTrue="1">
      <formula>LEN(C19)&gt;10</formula>
    </cfRule>
  </conditionalFormatting>
  <conditionalFormatting sqref="C19:D19">
    <cfRule type="expression" dxfId="9429" priority="9429" stopIfTrue="1">
      <formula>LEN(C19)&gt;10</formula>
    </cfRule>
  </conditionalFormatting>
  <conditionalFormatting sqref="C19">
    <cfRule type="expression" dxfId="9428" priority="9428" stopIfTrue="1">
      <formula>LEN(C19)&gt;10</formula>
    </cfRule>
  </conditionalFormatting>
  <conditionalFormatting sqref="D19">
    <cfRule type="expression" dxfId="9427" priority="9427" stopIfTrue="1">
      <formula>LEN(D19)&gt;10</formula>
    </cfRule>
  </conditionalFormatting>
  <conditionalFormatting sqref="C16:D16">
    <cfRule type="expression" dxfId="9426" priority="9426" stopIfTrue="1">
      <formula>LEN(C16)&gt;10</formula>
    </cfRule>
  </conditionalFormatting>
  <conditionalFormatting sqref="C16:D16">
    <cfRule type="expression" dxfId="9425" priority="9425" stopIfTrue="1">
      <formula>LEN(C16)&gt;10</formula>
    </cfRule>
  </conditionalFormatting>
  <conditionalFormatting sqref="C16">
    <cfRule type="expression" dxfId="9424" priority="9424" stopIfTrue="1">
      <formula>LEN(C16)&gt;10</formula>
    </cfRule>
  </conditionalFormatting>
  <conditionalFormatting sqref="D16">
    <cfRule type="expression" dxfId="9423" priority="9423" stopIfTrue="1">
      <formula>LEN(D16)&gt;10</formula>
    </cfRule>
  </conditionalFormatting>
  <conditionalFormatting sqref="C21:D21">
    <cfRule type="expression" dxfId="9422" priority="9422" stopIfTrue="1">
      <formula>LEN(C21)&gt;10</formula>
    </cfRule>
  </conditionalFormatting>
  <conditionalFormatting sqref="C21:D21">
    <cfRule type="expression" dxfId="9421" priority="9421" stopIfTrue="1">
      <formula>LEN(C21)&gt;10</formula>
    </cfRule>
  </conditionalFormatting>
  <conditionalFormatting sqref="C21:D21">
    <cfRule type="expression" dxfId="9420" priority="9420" stopIfTrue="1">
      <formula>LEN(C21)&gt;10</formula>
    </cfRule>
  </conditionalFormatting>
  <conditionalFormatting sqref="C21:D21">
    <cfRule type="expression" dxfId="9419" priority="9419" stopIfTrue="1">
      <formula>LEN(C21)&gt;10</formula>
    </cfRule>
  </conditionalFormatting>
  <conditionalFormatting sqref="C21:D21">
    <cfRule type="expression" dxfId="9418" priority="9418" stopIfTrue="1">
      <formula>LEN(C21)&gt;10</formula>
    </cfRule>
  </conditionalFormatting>
  <conditionalFormatting sqref="C21:D21">
    <cfRule type="expression" dxfId="9417" priority="9417" stopIfTrue="1">
      <formula>LEN(C21)&gt;10</formula>
    </cfRule>
  </conditionalFormatting>
  <conditionalFormatting sqref="C21:D21">
    <cfRule type="expression" dxfId="9416" priority="9416" stopIfTrue="1">
      <formula>LEN(C21)&gt;10</formula>
    </cfRule>
  </conditionalFormatting>
  <conditionalFormatting sqref="C21:D21">
    <cfRule type="expression" dxfId="9415" priority="9415" stopIfTrue="1">
      <formula>LEN(C21)&gt;10</formula>
    </cfRule>
  </conditionalFormatting>
  <conditionalFormatting sqref="C21:D21">
    <cfRule type="expression" dxfId="9414" priority="9414" stopIfTrue="1">
      <formula>LEN(C21)&gt;10</formula>
    </cfRule>
  </conditionalFormatting>
  <conditionalFormatting sqref="C21:D21">
    <cfRule type="expression" dxfId="9413" priority="9413" stopIfTrue="1">
      <formula>LEN(C21)&gt;10</formula>
    </cfRule>
  </conditionalFormatting>
  <conditionalFormatting sqref="C21:D21">
    <cfRule type="expression" dxfId="9412" priority="9412" stopIfTrue="1">
      <formula>LEN(C21)&gt;10</formula>
    </cfRule>
  </conditionalFormatting>
  <conditionalFormatting sqref="C21:D21">
    <cfRule type="expression" dxfId="9411" priority="9411" stopIfTrue="1">
      <formula>LEN(C21)&gt;10</formula>
    </cfRule>
  </conditionalFormatting>
  <conditionalFormatting sqref="C21:D21">
    <cfRule type="expression" dxfId="9410" priority="9410" stopIfTrue="1">
      <formula>LEN(C21)&gt;10</formula>
    </cfRule>
  </conditionalFormatting>
  <conditionalFormatting sqref="C21:D21">
    <cfRule type="expression" dxfId="9409" priority="9409" stopIfTrue="1">
      <formula>LEN(C21)&gt;10</formula>
    </cfRule>
  </conditionalFormatting>
  <conditionalFormatting sqref="C21:D21">
    <cfRule type="expression" dxfId="9408" priority="9408" stopIfTrue="1">
      <formula>LEN(C21)&gt;10</formula>
    </cfRule>
  </conditionalFormatting>
  <conditionalFormatting sqref="C21:D21">
    <cfRule type="expression" dxfId="9407" priority="9407" stopIfTrue="1">
      <formula>LEN(C21)&gt;10</formula>
    </cfRule>
  </conditionalFormatting>
  <conditionalFormatting sqref="C21:D21">
    <cfRule type="expression" dxfId="9406" priority="9406" stopIfTrue="1">
      <formula>LEN(C21)&gt;10</formula>
    </cfRule>
  </conditionalFormatting>
  <conditionalFormatting sqref="C21:D21">
    <cfRule type="expression" dxfId="9405" priority="9405" stopIfTrue="1">
      <formula>LEN(C21)&gt;10</formula>
    </cfRule>
  </conditionalFormatting>
  <conditionalFormatting sqref="C21:D21">
    <cfRule type="expression" dxfId="9404" priority="9404" stopIfTrue="1">
      <formula>LEN(C21)&gt;10</formula>
    </cfRule>
  </conditionalFormatting>
  <conditionalFormatting sqref="C21:D21">
    <cfRule type="expression" dxfId="9403" priority="9403" stopIfTrue="1">
      <formula>LEN(C21)&gt;10</formula>
    </cfRule>
  </conditionalFormatting>
  <conditionalFormatting sqref="C21:D21">
    <cfRule type="expression" dxfId="9402" priority="9402" stopIfTrue="1">
      <formula>LEN(C21)&gt;10</formula>
    </cfRule>
  </conditionalFormatting>
  <conditionalFormatting sqref="C21:D21">
    <cfRule type="expression" dxfId="9401" priority="9401" stopIfTrue="1">
      <formula>LEN(C21)&gt;10</formula>
    </cfRule>
  </conditionalFormatting>
  <conditionalFormatting sqref="C21:D21">
    <cfRule type="expression" dxfId="9400" priority="9400" stopIfTrue="1">
      <formula>LEN(C21)&gt;10</formula>
    </cfRule>
  </conditionalFormatting>
  <conditionalFormatting sqref="C21:D21">
    <cfRule type="expression" dxfId="9399" priority="9399" stopIfTrue="1">
      <formula>LEN(C21)&gt;10</formula>
    </cfRule>
  </conditionalFormatting>
  <conditionalFormatting sqref="C21:D21">
    <cfRule type="expression" dxfId="9398" priority="9398" stopIfTrue="1">
      <formula>LEN(C21)&gt;10</formula>
    </cfRule>
  </conditionalFormatting>
  <conditionalFormatting sqref="C21:D21">
    <cfRule type="expression" dxfId="9397" priority="9397" stopIfTrue="1">
      <formula>LEN(C21)&gt;10</formula>
    </cfRule>
  </conditionalFormatting>
  <conditionalFormatting sqref="C21:D21">
    <cfRule type="expression" dxfId="9396" priority="9396" stopIfTrue="1">
      <formula>LEN(C21)&gt;10</formula>
    </cfRule>
  </conditionalFormatting>
  <conditionalFormatting sqref="C21:D21">
    <cfRule type="expression" dxfId="9395" priority="9395" stopIfTrue="1">
      <formula>LEN(C21)&gt;10</formula>
    </cfRule>
  </conditionalFormatting>
  <conditionalFormatting sqref="C21:D21">
    <cfRule type="expression" dxfId="9394" priority="9394" stopIfTrue="1">
      <formula>LEN(C21)&gt;10</formula>
    </cfRule>
  </conditionalFormatting>
  <conditionalFormatting sqref="C21:D21">
    <cfRule type="expression" dxfId="9393" priority="9393" stopIfTrue="1">
      <formula>LEN(C21)&gt;10</formula>
    </cfRule>
  </conditionalFormatting>
  <conditionalFormatting sqref="C21:D21">
    <cfRule type="expression" dxfId="9392" priority="9392" stopIfTrue="1">
      <formula>LEN(C21)&gt;10</formula>
    </cfRule>
  </conditionalFormatting>
  <conditionalFormatting sqref="C21:D21">
    <cfRule type="expression" dxfId="9391" priority="9391" stopIfTrue="1">
      <formula>LEN(C21)&gt;10</formula>
    </cfRule>
  </conditionalFormatting>
  <conditionalFormatting sqref="C21:D21">
    <cfRule type="expression" dxfId="9390" priority="9390" stopIfTrue="1">
      <formula>LEN(C21)&gt;10</formula>
    </cfRule>
  </conditionalFormatting>
  <conditionalFormatting sqref="C21:D21">
    <cfRule type="expression" dxfId="9389" priority="9389" stopIfTrue="1">
      <formula>LEN(C21)&gt;10</formula>
    </cfRule>
  </conditionalFormatting>
  <conditionalFormatting sqref="C21:D21">
    <cfRule type="expression" dxfId="9388" priority="9388" stopIfTrue="1">
      <formula>LEN(C21)&gt;10</formula>
    </cfRule>
  </conditionalFormatting>
  <conditionalFormatting sqref="C21:D21">
    <cfRule type="expression" dxfId="9387" priority="9387" stopIfTrue="1">
      <formula>LEN(C21)&gt;10</formula>
    </cfRule>
  </conditionalFormatting>
  <conditionalFormatting sqref="C21:D21">
    <cfRule type="expression" dxfId="9386" priority="9386" stopIfTrue="1">
      <formula>LEN(C21)&gt;10</formula>
    </cfRule>
  </conditionalFormatting>
  <conditionalFormatting sqref="C21:D21">
    <cfRule type="expression" dxfId="9385" priority="9385" stopIfTrue="1">
      <formula>LEN(C21)&gt;10</formula>
    </cfRule>
  </conditionalFormatting>
  <conditionalFormatting sqref="C21:D21">
    <cfRule type="expression" dxfId="9384" priority="9384" stopIfTrue="1">
      <formula>LEN(C21)&gt;10</formula>
    </cfRule>
  </conditionalFormatting>
  <conditionalFormatting sqref="C21:D21">
    <cfRule type="expression" dxfId="9383" priority="9383" stopIfTrue="1">
      <formula>LEN(C21)&gt;10</formula>
    </cfRule>
  </conditionalFormatting>
  <conditionalFormatting sqref="C21:D21">
    <cfRule type="expression" dxfId="9382" priority="9382" stopIfTrue="1">
      <formula>LEN(C21)&gt;10</formula>
    </cfRule>
  </conditionalFormatting>
  <conditionalFormatting sqref="C21">
    <cfRule type="expression" dxfId="9381" priority="9381" stopIfTrue="1">
      <formula>LEN(C21)&gt;10</formula>
    </cfRule>
  </conditionalFormatting>
  <conditionalFormatting sqref="D21">
    <cfRule type="expression" dxfId="9380" priority="9380" stopIfTrue="1">
      <formula>LEN(D21)&gt;10</formula>
    </cfRule>
  </conditionalFormatting>
  <conditionalFormatting sqref="C21:D21">
    <cfRule type="expression" dxfId="9379" priority="9379" stopIfTrue="1">
      <formula>LEN(C21)&gt;10</formula>
    </cfRule>
  </conditionalFormatting>
  <conditionalFormatting sqref="C21:D21">
    <cfRule type="expression" dxfId="9378" priority="9378" stopIfTrue="1">
      <formula>LEN(C21)&gt;10</formula>
    </cfRule>
  </conditionalFormatting>
  <conditionalFormatting sqref="C21">
    <cfRule type="expression" dxfId="9377" priority="9377" stopIfTrue="1">
      <formula>LEN(C21)&gt;10</formula>
    </cfRule>
  </conditionalFormatting>
  <conditionalFormatting sqref="D21">
    <cfRule type="expression" dxfId="9376" priority="9376" stopIfTrue="1">
      <formula>LEN(D21)&gt;10</formula>
    </cfRule>
  </conditionalFormatting>
  <conditionalFormatting sqref="C21:D21">
    <cfRule type="expression" dxfId="9375" priority="9375" stopIfTrue="1">
      <formula>LEN(C21)&gt;10</formula>
    </cfRule>
  </conditionalFormatting>
  <conditionalFormatting sqref="C21:D21">
    <cfRule type="expression" dxfId="9374" priority="9374" stopIfTrue="1">
      <formula>LEN(C21)&gt;10</formula>
    </cfRule>
  </conditionalFormatting>
  <conditionalFormatting sqref="C21:D21">
    <cfRule type="expression" dxfId="9373" priority="9373" stopIfTrue="1">
      <formula>LEN(C21)&gt;10</formula>
    </cfRule>
  </conditionalFormatting>
  <conditionalFormatting sqref="C21">
    <cfRule type="expression" dxfId="9372" priority="9372" stopIfTrue="1">
      <formula>LEN(C21)&gt;10</formula>
    </cfRule>
  </conditionalFormatting>
  <conditionalFormatting sqref="D21">
    <cfRule type="expression" dxfId="9371" priority="9371" stopIfTrue="1">
      <formula>LEN(D21)&gt;10</formula>
    </cfRule>
  </conditionalFormatting>
  <conditionalFormatting sqref="C52:D78 C37:D50 C2:D34">
    <cfRule type="expression" dxfId="9370" priority="9370" stopIfTrue="1">
      <formula>LEN(C2)&gt;10</formula>
    </cfRule>
  </conditionalFormatting>
  <conditionalFormatting sqref="C2:D31">
    <cfRule type="expression" dxfId="9369" priority="9369" stopIfTrue="1">
      <formula>LEN(C2)&gt;10</formula>
    </cfRule>
  </conditionalFormatting>
  <conditionalFormatting sqref="C5:D31">
    <cfRule type="expression" dxfId="9368" priority="9368" stopIfTrue="1">
      <formula>LEN(C5)&gt;10</formula>
    </cfRule>
  </conditionalFormatting>
  <conditionalFormatting sqref="C5:D25">
    <cfRule type="expression" dxfId="9367" priority="9367" stopIfTrue="1">
      <formula>LEN(C5)&gt;10</formula>
    </cfRule>
  </conditionalFormatting>
  <conditionalFormatting sqref="C23:D24">
    <cfRule type="expression" dxfId="9366" priority="9366" stopIfTrue="1">
      <formula>LEN(C23)&gt;10</formula>
    </cfRule>
  </conditionalFormatting>
  <conditionalFormatting sqref="C23:D24">
    <cfRule type="expression" dxfId="9365" priority="9365" stopIfTrue="1">
      <formula>LEN(C23)&gt;10</formula>
    </cfRule>
  </conditionalFormatting>
  <conditionalFormatting sqref="C23:D24">
    <cfRule type="expression" dxfId="9364" priority="9364" stopIfTrue="1">
      <formula>LEN(C23)&gt;10</formula>
    </cfRule>
  </conditionalFormatting>
  <conditionalFormatting sqref="C26:D26">
    <cfRule type="expression" dxfId="9363" priority="9363" stopIfTrue="1">
      <formula>LEN(C26)&gt;10</formula>
    </cfRule>
  </conditionalFormatting>
  <conditionalFormatting sqref="C27:D27">
    <cfRule type="expression" dxfId="9362" priority="9362" stopIfTrue="1">
      <formula>LEN(C27)&gt;10</formula>
    </cfRule>
  </conditionalFormatting>
  <conditionalFormatting sqref="C28:D28">
    <cfRule type="expression" dxfId="9361" priority="9361" stopIfTrue="1">
      <formula>LEN(C28)&gt;10</formula>
    </cfRule>
  </conditionalFormatting>
  <conditionalFormatting sqref="C29:D29">
    <cfRule type="expression" dxfId="9360" priority="9360" stopIfTrue="1">
      <formula>LEN(C29)&gt;10</formula>
    </cfRule>
  </conditionalFormatting>
  <conditionalFormatting sqref="C30:D30">
    <cfRule type="expression" dxfId="9359" priority="9359" stopIfTrue="1">
      <formula>LEN(C30)&gt;10</formula>
    </cfRule>
  </conditionalFormatting>
  <conditionalFormatting sqref="C31:D31">
    <cfRule type="expression" dxfId="9358" priority="9358" stopIfTrue="1">
      <formula>LEN(C31)&gt;10</formula>
    </cfRule>
  </conditionalFormatting>
  <conditionalFormatting sqref="C2:D30">
    <cfRule type="expression" dxfId="9357" priority="9357" stopIfTrue="1">
      <formula>LEN(C2)&gt;10</formula>
    </cfRule>
  </conditionalFormatting>
  <conditionalFormatting sqref="C5:D30">
    <cfRule type="expression" dxfId="9356" priority="9356" stopIfTrue="1">
      <formula>LEN(C5)&gt;10</formula>
    </cfRule>
  </conditionalFormatting>
  <conditionalFormatting sqref="C5:D25">
    <cfRule type="expression" dxfId="9355" priority="9355" stopIfTrue="1">
      <formula>LEN(C5)&gt;10</formula>
    </cfRule>
  </conditionalFormatting>
  <conditionalFormatting sqref="C25:D25">
    <cfRule type="expression" dxfId="9354" priority="9354" stopIfTrue="1">
      <formula>LEN(C25)&gt;10</formula>
    </cfRule>
  </conditionalFormatting>
  <conditionalFormatting sqref="C25:D25">
    <cfRule type="expression" dxfId="9353" priority="9353" stopIfTrue="1">
      <formula>LEN(C25)&gt;10</formula>
    </cfRule>
  </conditionalFormatting>
  <conditionalFormatting sqref="C25:D25">
    <cfRule type="expression" dxfId="9352" priority="9352" stopIfTrue="1">
      <formula>LEN(C25)&gt;10</formula>
    </cfRule>
  </conditionalFormatting>
  <conditionalFormatting sqref="C16:D16">
    <cfRule type="expression" dxfId="9351" priority="9351" stopIfTrue="1">
      <formula>LEN(C16)&gt;10</formula>
    </cfRule>
  </conditionalFormatting>
  <conditionalFormatting sqref="C16:D16">
    <cfRule type="expression" dxfId="9350" priority="9350" stopIfTrue="1">
      <formula>LEN(C16)&gt;10</formula>
    </cfRule>
  </conditionalFormatting>
  <conditionalFormatting sqref="C16:D16">
    <cfRule type="expression" dxfId="9349" priority="9349" stopIfTrue="1">
      <formula>LEN(C16)&gt;10</formula>
    </cfRule>
  </conditionalFormatting>
  <conditionalFormatting sqref="C26:D26">
    <cfRule type="expression" dxfId="9348" priority="9348" stopIfTrue="1">
      <formula>LEN(C26)&gt;10</formula>
    </cfRule>
  </conditionalFormatting>
  <conditionalFormatting sqref="C26:D26">
    <cfRule type="expression" dxfId="9347" priority="9347" stopIfTrue="1">
      <formula>LEN(C26)&gt;10</formula>
    </cfRule>
  </conditionalFormatting>
  <conditionalFormatting sqref="C26:D26">
    <cfRule type="expression" dxfId="9346" priority="9346" stopIfTrue="1">
      <formula>LEN(C26)&gt;10</formula>
    </cfRule>
  </conditionalFormatting>
  <conditionalFormatting sqref="C26:D26">
    <cfRule type="expression" dxfId="9345" priority="9345" stopIfTrue="1">
      <formula>LEN(C26)&gt;10</formula>
    </cfRule>
  </conditionalFormatting>
  <conditionalFormatting sqref="C27:D27">
    <cfRule type="expression" dxfId="9344" priority="9344" stopIfTrue="1">
      <formula>LEN(C27)&gt;10</formula>
    </cfRule>
  </conditionalFormatting>
  <conditionalFormatting sqref="C27:D27">
    <cfRule type="expression" dxfId="9343" priority="9343" stopIfTrue="1">
      <formula>LEN(C27)&gt;10</formula>
    </cfRule>
  </conditionalFormatting>
  <conditionalFormatting sqref="C27:D27">
    <cfRule type="expression" dxfId="9342" priority="9342" stopIfTrue="1">
      <formula>LEN(C27)&gt;10</formula>
    </cfRule>
  </conditionalFormatting>
  <conditionalFormatting sqref="C27:D27">
    <cfRule type="expression" dxfId="9341" priority="9341" stopIfTrue="1">
      <formula>LEN(C27)&gt;10</formula>
    </cfRule>
  </conditionalFormatting>
  <conditionalFormatting sqref="C28:D28">
    <cfRule type="expression" dxfId="9340" priority="9340" stopIfTrue="1">
      <formula>LEN(C28)&gt;10</formula>
    </cfRule>
  </conditionalFormatting>
  <conditionalFormatting sqref="C28:D28">
    <cfRule type="expression" dxfId="9339" priority="9339" stopIfTrue="1">
      <formula>LEN(C28)&gt;10</formula>
    </cfRule>
  </conditionalFormatting>
  <conditionalFormatting sqref="C28:D28">
    <cfRule type="expression" dxfId="9338" priority="9338" stopIfTrue="1">
      <formula>LEN(C28)&gt;10</formula>
    </cfRule>
  </conditionalFormatting>
  <conditionalFormatting sqref="C28:D28">
    <cfRule type="expression" dxfId="9337" priority="9337" stopIfTrue="1">
      <formula>LEN(C28)&gt;10</formula>
    </cfRule>
  </conditionalFormatting>
  <conditionalFormatting sqref="C29:D29">
    <cfRule type="expression" dxfId="9336" priority="9336" stopIfTrue="1">
      <formula>LEN(C29)&gt;10</formula>
    </cfRule>
  </conditionalFormatting>
  <conditionalFormatting sqref="C30:D30">
    <cfRule type="expression" dxfId="9335" priority="9335" stopIfTrue="1">
      <formula>LEN(C30)&gt;10</formula>
    </cfRule>
  </conditionalFormatting>
  <conditionalFormatting sqref="C30:D30">
    <cfRule type="expression" dxfId="9334" priority="9334" stopIfTrue="1">
      <formula>LEN(C30)&gt;10</formula>
    </cfRule>
  </conditionalFormatting>
  <conditionalFormatting sqref="C30:D30">
    <cfRule type="expression" dxfId="9333" priority="9333" stopIfTrue="1">
      <formula>LEN(C30)&gt;10</formula>
    </cfRule>
  </conditionalFormatting>
  <conditionalFormatting sqref="C30:D30">
    <cfRule type="expression" dxfId="9332" priority="9332" stopIfTrue="1">
      <formula>LEN(C30)&gt;10</formula>
    </cfRule>
  </conditionalFormatting>
  <conditionalFormatting sqref="C12:D12">
    <cfRule type="expression" dxfId="9331" priority="9331" stopIfTrue="1">
      <formula>LEN(C12)&gt;10</formula>
    </cfRule>
  </conditionalFormatting>
  <conditionalFormatting sqref="C12:D12">
    <cfRule type="expression" dxfId="9330" priority="9330" stopIfTrue="1">
      <formula>LEN(C12)&gt;10</formula>
    </cfRule>
  </conditionalFormatting>
  <conditionalFormatting sqref="C12:D12">
    <cfRule type="expression" dxfId="9329" priority="9329" stopIfTrue="1">
      <formula>LEN(C12)&gt;10</formula>
    </cfRule>
  </conditionalFormatting>
  <conditionalFormatting sqref="C12:D12">
    <cfRule type="expression" dxfId="9328" priority="9328" stopIfTrue="1">
      <formula>LEN(C12)&gt;10</formula>
    </cfRule>
  </conditionalFormatting>
  <conditionalFormatting sqref="C12:D12">
    <cfRule type="expression" dxfId="9327" priority="9327" stopIfTrue="1">
      <formula>LEN(C12)&gt;10</formula>
    </cfRule>
  </conditionalFormatting>
  <conditionalFormatting sqref="C12:D12">
    <cfRule type="expression" dxfId="9326" priority="9326" stopIfTrue="1">
      <formula>LEN(C12)&gt;10</formula>
    </cfRule>
  </conditionalFormatting>
  <conditionalFormatting sqref="C20:D20">
    <cfRule type="expression" dxfId="9325" priority="9325" stopIfTrue="1">
      <formula>LEN(C20)&gt;10</formula>
    </cfRule>
  </conditionalFormatting>
  <conditionalFormatting sqref="C20:D20">
    <cfRule type="expression" dxfId="9324" priority="9324" stopIfTrue="1">
      <formula>LEN(C20)&gt;10</formula>
    </cfRule>
  </conditionalFormatting>
  <conditionalFormatting sqref="C20:D20">
    <cfRule type="expression" dxfId="9323" priority="9323" stopIfTrue="1">
      <formula>LEN(C20)&gt;10</formula>
    </cfRule>
  </conditionalFormatting>
  <conditionalFormatting sqref="C20:D20">
    <cfRule type="expression" dxfId="9322" priority="9322" stopIfTrue="1">
      <formula>LEN(C20)&gt;10</formula>
    </cfRule>
  </conditionalFormatting>
  <conditionalFormatting sqref="C20:D20">
    <cfRule type="expression" dxfId="9321" priority="9321" stopIfTrue="1">
      <formula>LEN(C20)&gt;10</formula>
    </cfRule>
  </conditionalFormatting>
  <conditionalFormatting sqref="C20:D20">
    <cfRule type="expression" dxfId="9320" priority="9320" stopIfTrue="1">
      <formula>LEN(C20)&gt;10</formula>
    </cfRule>
  </conditionalFormatting>
  <conditionalFormatting sqref="C21:D21">
    <cfRule type="expression" dxfId="9319" priority="9319" stopIfTrue="1">
      <formula>LEN(C21)&gt;10</formula>
    </cfRule>
  </conditionalFormatting>
  <conditionalFormatting sqref="C21:D21">
    <cfRule type="expression" dxfId="9318" priority="9318" stopIfTrue="1">
      <formula>LEN(C21)&gt;10</formula>
    </cfRule>
  </conditionalFormatting>
  <conditionalFormatting sqref="C21:D21">
    <cfRule type="expression" dxfId="9317" priority="9317" stopIfTrue="1">
      <formula>LEN(C21)&gt;10</formula>
    </cfRule>
  </conditionalFormatting>
  <conditionalFormatting sqref="C21:D21">
    <cfRule type="expression" dxfId="9316" priority="9316" stopIfTrue="1">
      <formula>LEN(C21)&gt;10</formula>
    </cfRule>
  </conditionalFormatting>
  <conditionalFormatting sqref="C21:D21">
    <cfRule type="expression" dxfId="9315" priority="9315" stopIfTrue="1">
      <formula>LEN(C21)&gt;10</formula>
    </cfRule>
  </conditionalFormatting>
  <conditionalFormatting sqref="C21:D21">
    <cfRule type="expression" dxfId="9314" priority="9314" stopIfTrue="1">
      <formula>LEN(C21)&gt;10</formula>
    </cfRule>
  </conditionalFormatting>
  <conditionalFormatting sqref="C32:D32">
    <cfRule type="expression" dxfId="9313" priority="9313" stopIfTrue="1">
      <formula>LEN(C32)&gt;10</formula>
    </cfRule>
  </conditionalFormatting>
  <conditionalFormatting sqref="C32:D32">
    <cfRule type="expression" dxfId="9312" priority="9312" stopIfTrue="1">
      <formula>LEN(C32)&gt;10</formula>
    </cfRule>
  </conditionalFormatting>
  <conditionalFormatting sqref="C32:D32">
    <cfRule type="expression" dxfId="9311" priority="9311" stopIfTrue="1">
      <formula>LEN(C32)&gt;10</formula>
    </cfRule>
  </conditionalFormatting>
  <conditionalFormatting sqref="C33:D33">
    <cfRule type="expression" dxfId="9310" priority="9310" stopIfTrue="1">
      <formula>LEN(C33)&gt;10</formula>
    </cfRule>
  </conditionalFormatting>
  <conditionalFormatting sqref="C33:D33">
    <cfRule type="expression" dxfId="9309" priority="9309" stopIfTrue="1">
      <formula>LEN(C33)&gt;10</formula>
    </cfRule>
  </conditionalFormatting>
  <conditionalFormatting sqref="C33:D33">
    <cfRule type="expression" dxfId="9308" priority="9308" stopIfTrue="1">
      <formula>LEN(C33)&gt;10</formula>
    </cfRule>
  </conditionalFormatting>
  <conditionalFormatting sqref="C33:D33">
    <cfRule type="expression" dxfId="9307" priority="9307" stopIfTrue="1">
      <formula>LEN(C33)&gt;10</formula>
    </cfRule>
  </conditionalFormatting>
  <conditionalFormatting sqref="C33:D33">
    <cfRule type="expression" dxfId="9306" priority="9306" stopIfTrue="1">
      <formula>LEN(C33)&gt;10</formula>
    </cfRule>
  </conditionalFormatting>
  <conditionalFormatting sqref="C33:D33">
    <cfRule type="expression" dxfId="9305" priority="9305" stopIfTrue="1">
      <formula>LEN(C33)&gt;10</formula>
    </cfRule>
  </conditionalFormatting>
  <conditionalFormatting sqref="C34:D34">
    <cfRule type="expression" dxfId="9304" priority="9304" stopIfTrue="1">
      <formula>LEN(C34)&gt;10</formula>
    </cfRule>
  </conditionalFormatting>
  <conditionalFormatting sqref="C34:D34">
    <cfRule type="expression" dxfId="9303" priority="9303" stopIfTrue="1">
      <formula>LEN(C34)&gt;10</formula>
    </cfRule>
  </conditionalFormatting>
  <conditionalFormatting sqref="C34:D34">
    <cfRule type="expression" dxfId="9302" priority="9302" stopIfTrue="1">
      <formula>LEN(C34)&gt;10</formula>
    </cfRule>
  </conditionalFormatting>
  <conditionalFormatting sqref="C34:D34">
    <cfRule type="expression" dxfId="9301" priority="9301" stopIfTrue="1">
      <formula>LEN(C34)&gt;10</formula>
    </cfRule>
  </conditionalFormatting>
  <conditionalFormatting sqref="C34:D34">
    <cfRule type="expression" dxfId="9300" priority="9300" stopIfTrue="1">
      <formula>LEN(C34)&gt;10</formula>
    </cfRule>
  </conditionalFormatting>
  <conditionalFormatting sqref="C34:D34">
    <cfRule type="expression" dxfId="9299" priority="9299" stopIfTrue="1">
      <formula>LEN(C34)&gt;10</formula>
    </cfRule>
  </conditionalFormatting>
  <conditionalFormatting sqref="C36:D36">
    <cfRule type="expression" dxfId="9298" priority="9298" stopIfTrue="1">
      <formula>LEN(C36)&gt;10</formula>
    </cfRule>
  </conditionalFormatting>
  <conditionalFormatting sqref="C36:D36">
    <cfRule type="expression" dxfId="9297" priority="9297" stopIfTrue="1">
      <formula>LEN(C36)&gt;10</formula>
    </cfRule>
  </conditionalFormatting>
  <conditionalFormatting sqref="C36:D36">
    <cfRule type="expression" dxfId="9296" priority="9296" stopIfTrue="1">
      <formula>LEN(C36)&gt;10</formula>
    </cfRule>
  </conditionalFormatting>
  <conditionalFormatting sqref="C36:D36">
    <cfRule type="expression" dxfId="9295" priority="9295" stopIfTrue="1">
      <formula>LEN(C36)&gt;10</formula>
    </cfRule>
  </conditionalFormatting>
  <conditionalFormatting sqref="C36:D36">
    <cfRule type="expression" dxfId="9294" priority="9294" stopIfTrue="1">
      <formula>LEN(C36)&gt;10</formula>
    </cfRule>
  </conditionalFormatting>
  <conditionalFormatting sqref="C36:D36">
    <cfRule type="expression" dxfId="9293" priority="9293" stopIfTrue="1">
      <formula>LEN(C36)&gt;10</formula>
    </cfRule>
  </conditionalFormatting>
  <conditionalFormatting sqref="C36:D36">
    <cfRule type="expression" dxfId="9292" priority="9292" stopIfTrue="1">
      <formula>LEN(C36)&gt;10</formula>
    </cfRule>
  </conditionalFormatting>
  <conditionalFormatting sqref="C36:D36">
    <cfRule type="expression" dxfId="9291" priority="9291" stopIfTrue="1">
      <formula>LEN(C36)&gt;10</formula>
    </cfRule>
  </conditionalFormatting>
  <conditionalFormatting sqref="C36:D36">
    <cfRule type="expression" dxfId="9290" priority="9290" stopIfTrue="1">
      <formula>LEN(C36)&gt;10</formula>
    </cfRule>
  </conditionalFormatting>
  <conditionalFormatting sqref="C36:D36">
    <cfRule type="expression" dxfId="9289" priority="9289" stopIfTrue="1">
      <formula>LEN(C36)&gt;10</formula>
    </cfRule>
  </conditionalFormatting>
  <conditionalFormatting sqref="C37:D37">
    <cfRule type="expression" dxfId="9288" priority="9288" stopIfTrue="1">
      <formula>LEN(C37)&gt;10</formula>
    </cfRule>
  </conditionalFormatting>
  <conditionalFormatting sqref="C37:D37">
    <cfRule type="expression" dxfId="9287" priority="9287" stopIfTrue="1">
      <formula>LEN(C37)&gt;10</formula>
    </cfRule>
  </conditionalFormatting>
  <conditionalFormatting sqref="C37:D37">
    <cfRule type="expression" dxfId="9286" priority="9286" stopIfTrue="1">
      <formula>LEN(C37)&gt;10</formula>
    </cfRule>
  </conditionalFormatting>
  <conditionalFormatting sqref="C37:D37">
    <cfRule type="expression" dxfId="9285" priority="9285" stopIfTrue="1">
      <formula>LEN(C37)&gt;10</formula>
    </cfRule>
  </conditionalFormatting>
  <conditionalFormatting sqref="C37:D37">
    <cfRule type="expression" dxfId="9284" priority="9284" stopIfTrue="1">
      <formula>LEN(C37)&gt;10</formula>
    </cfRule>
  </conditionalFormatting>
  <conditionalFormatting sqref="C37:D37">
    <cfRule type="expression" dxfId="9283" priority="9283" stopIfTrue="1">
      <formula>LEN(C37)&gt;10</formula>
    </cfRule>
  </conditionalFormatting>
  <conditionalFormatting sqref="C37:D38 C2:D34">
    <cfRule type="expression" dxfId="9282" priority="9282" stopIfTrue="1">
      <formula>LEN(C2)&gt;10</formula>
    </cfRule>
  </conditionalFormatting>
  <conditionalFormatting sqref="C2:D31">
    <cfRule type="expression" dxfId="9281" priority="9281" stopIfTrue="1">
      <formula>LEN(C2)&gt;10</formula>
    </cfRule>
  </conditionalFormatting>
  <conditionalFormatting sqref="C5:D31">
    <cfRule type="expression" dxfId="9280" priority="9280" stopIfTrue="1">
      <formula>LEN(C5)&gt;10</formula>
    </cfRule>
  </conditionalFormatting>
  <conditionalFormatting sqref="C5:D25">
    <cfRule type="expression" dxfId="9279" priority="9279" stopIfTrue="1">
      <formula>LEN(C5)&gt;10</formula>
    </cfRule>
  </conditionalFormatting>
  <conditionalFormatting sqref="C23:D24">
    <cfRule type="expression" dxfId="9278" priority="9278" stopIfTrue="1">
      <formula>LEN(C23)&gt;10</formula>
    </cfRule>
  </conditionalFormatting>
  <conditionalFormatting sqref="C23:D24">
    <cfRule type="expression" dxfId="9277" priority="9277" stopIfTrue="1">
      <formula>LEN(C23)&gt;10</formula>
    </cfRule>
  </conditionalFormatting>
  <conditionalFormatting sqref="C23:D24">
    <cfRule type="expression" dxfId="9276" priority="9276" stopIfTrue="1">
      <formula>LEN(C23)&gt;10</formula>
    </cfRule>
  </conditionalFormatting>
  <conditionalFormatting sqref="C26:D26">
    <cfRule type="expression" dxfId="9275" priority="9275" stopIfTrue="1">
      <formula>LEN(C26)&gt;10</formula>
    </cfRule>
  </conditionalFormatting>
  <conditionalFormatting sqref="C27:D27">
    <cfRule type="expression" dxfId="9274" priority="9274" stopIfTrue="1">
      <formula>LEN(C27)&gt;10</formula>
    </cfRule>
  </conditionalFormatting>
  <conditionalFormatting sqref="C28:D28">
    <cfRule type="expression" dxfId="9273" priority="9273" stopIfTrue="1">
      <formula>LEN(C28)&gt;10</formula>
    </cfRule>
  </conditionalFormatting>
  <conditionalFormatting sqref="C29:D29">
    <cfRule type="expression" dxfId="9272" priority="9272" stopIfTrue="1">
      <formula>LEN(C29)&gt;10</formula>
    </cfRule>
  </conditionalFormatting>
  <conditionalFormatting sqref="C30:D30">
    <cfRule type="expression" dxfId="9271" priority="9271" stopIfTrue="1">
      <formula>LEN(C30)&gt;10</formula>
    </cfRule>
  </conditionalFormatting>
  <conditionalFormatting sqref="C31:D31">
    <cfRule type="expression" dxfId="9270" priority="9270" stopIfTrue="1">
      <formula>LEN(C31)&gt;10</formula>
    </cfRule>
  </conditionalFormatting>
  <conditionalFormatting sqref="C2:D30">
    <cfRule type="expression" dxfId="9269" priority="9269" stopIfTrue="1">
      <formula>LEN(C2)&gt;10</formula>
    </cfRule>
  </conditionalFormatting>
  <conditionalFormatting sqref="C5:D30">
    <cfRule type="expression" dxfId="9268" priority="9268" stopIfTrue="1">
      <formula>LEN(C5)&gt;10</formula>
    </cfRule>
  </conditionalFormatting>
  <conditionalFormatting sqref="C5:D25">
    <cfRule type="expression" dxfId="9267" priority="9267" stopIfTrue="1">
      <formula>LEN(C5)&gt;10</formula>
    </cfRule>
  </conditionalFormatting>
  <conditionalFormatting sqref="C25:D25">
    <cfRule type="expression" dxfId="9266" priority="9266" stopIfTrue="1">
      <formula>LEN(C25)&gt;10</formula>
    </cfRule>
  </conditionalFormatting>
  <conditionalFormatting sqref="C25:D25">
    <cfRule type="expression" dxfId="9265" priority="9265" stopIfTrue="1">
      <formula>LEN(C25)&gt;10</formula>
    </cfRule>
  </conditionalFormatting>
  <conditionalFormatting sqref="C25:D25">
    <cfRule type="expression" dxfId="9264" priority="9264" stopIfTrue="1">
      <formula>LEN(C25)&gt;10</formula>
    </cfRule>
  </conditionalFormatting>
  <conditionalFormatting sqref="C16:D16">
    <cfRule type="expression" dxfId="9263" priority="9263" stopIfTrue="1">
      <formula>LEN(C16)&gt;10</formula>
    </cfRule>
  </conditionalFormatting>
  <conditionalFormatting sqref="C16:D16">
    <cfRule type="expression" dxfId="9262" priority="9262" stopIfTrue="1">
      <formula>LEN(C16)&gt;10</formula>
    </cfRule>
  </conditionalFormatting>
  <conditionalFormatting sqref="C16:D16">
    <cfRule type="expression" dxfId="9261" priority="9261" stopIfTrue="1">
      <formula>LEN(C16)&gt;10</formula>
    </cfRule>
  </conditionalFormatting>
  <conditionalFormatting sqref="C26:D26">
    <cfRule type="expression" dxfId="9260" priority="9260" stopIfTrue="1">
      <formula>LEN(C26)&gt;10</formula>
    </cfRule>
  </conditionalFormatting>
  <conditionalFormatting sqref="C26:D26">
    <cfRule type="expression" dxfId="9259" priority="9259" stopIfTrue="1">
      <formula>LEN(C26)&gt;10</formula>
    </cfRule>
  </conditionalFormatting>
  <conditionalFormatting sqref="C26:D26">
    <cfRule type="expression" dxfId="9258" priority="9258" stopIfTrue="1">
      <formula>LEN(C26)&gt;10</formula>
    </cfRule>
  </conditionalFormatting>
  <conditionalFormatting sqref="C26:D26">
    <cfRule type="expression" dxfId="9257" priority="9257" stopIfTrue="1">
      <formula>LEN(C26)&gt;10</formula>
    </cfRule>
  </conditionalFormatting>
  <conditionalFormatting sqref="C27:D27">
    <cfRule type="expression" dxfId="9256" priority="9256" stopIfTrue="1">
      <formula>LEN(C27)&gt;10</formula>
    </cfRule>
  </conditionalFormatting>
  <conditionalFormatting sqref="C27:D27">
    <cfRule type="expression" dxfId="9255" priority="9255" stopIfTrue="1">
      <formula>LEN(C27)&gt;10</formula>
    </cfRule>
  </conditionalFormatting>
  <conditionalFormatting sqref="C27:D27">
    <cfRule type="expression" dxfId="9254" priority="9254" stopIfTrue="1">
      <formula>LEN(C27)&gt;10</formula>
    </cfRule>
  </conditionalFormatting>
  <conditionalFormatting sqref="C27:D27">
    <cfRule type="expression" dxfId="9253" priority="9253" stopIfTrue="1">
      <formula>LEN(C27)&gt;10</formula>
    </cfRule>
  </conditionalFormatting>
  <conditionalFormatting sqref="C28:D28">
    <cfRule type="expression" dxfId="9252" priority="9252" stopIfTrue="1">
      <formula>LEN(C28)&gt;10</formula>
    </cfRule>
  </conditionalFormatting>
  <conditionalFormatting sqref="C28:D28">
    <cfRule type="expression" dxfId="9251" priority="9251" stopIfTrue="1">
      <formula>LEN(C28)&gt;10</formula>
    </cfRule>
  </conditionalFormatting>
  <conditionalFormatting sqref="C28:D28">
    <cfRule type="expression" dxfId="9250" priority="9250" stopIfTrue="1">
      <formula>LEN(C28)&gt;10</formula>
    </cfRule>
  </conditionalFormatting>
  <conditionalFormatting sqref="C28:D28">
    <cfRule type="expression" dxfId="9249" priority="9249" stopIfTrue="1">
      <formula>LEN(C28)&gt;10</formula>
    </cfRule>
  </conditionalFormatting>
  <conditionalFormatting sqref="C29:D29">
    <cfRule type="expression" dxfId="9248" priority="9248" stopIfTrue="1">
      <formula>LEN(C29)&gt;10</formula>
    </cfRule>
  </conditionalFormatting>
  <conditionalFormatting sqref="C30:D30">
    <cfRule type="expression" dxfId="9247" priority="9247" stopIfTrue="1">
      <formula>LEN(C30)&gt;10</formula>
    </cfRule>
  </conditionalFormatting>
  <conditionalFormatting sqref="C30:D30">
    <cfRule type="expression" dxfId="9246" priority="9246" stopIfTrue="1">
      <formula>LEN(C30)&gt;10</formula>
    </cfRule>
  </conditionalFormatting>
  <conditionalFormatting sqref="C30:D30">
    <cfRule type="expression" dxfId="9245" priority="9245" stopIfTrue="1">
      <formula>LEN(C30)&gt;10</formula>
    </cfRule>
  </conditionalFormatting>
  <conditionalFormatting sqref="C30:D30">
    <cfRule type="expression" dxfId="9244" priority="9244" stopIfTrue="1">
      <formula>LEN(C30)&gt;10</formula>
    </cfRule>
  </conditionalFormatting>
  <conditionalFormatting sqref="C12:D12">
    <cfRule type="expression" dxfId="9243" priority="9243" stopIfTrue="1">
      <formula>LEN(C12)&gt;10</formula>
    </cfRule>
  </conditionalFormatting>
  <conditionalFormatting sqref="C12:D12">
    <cfRule type="expression" dxfId="9242" priority="9242" stopIfTrue="1">
      <formula>LEN(C12)&gt;10</formula>
    </cfRule>
  </conditionalFormatting>
  <conditionalFormatting sqref="C12:D12">
    <cfRule type="expression" dxfId="9241" priority="9241" stopIfTrue="1">
      <formula>LEN(C12)&gt;10</formula>
    </cfRule>
  </conditionalFormatting>
  <conditionalFormatting sqref="C12:D12">
    <cfRule type="expression" dxfId="9240" priority="9240" stopIfTrue="1">
      <formula>LEN(C12)&gt;10</formula>
    </cfRule>
  </conditionalFormatting>
  <conditionalFormatting sqref="C12:D12">
    <cfRule type="expression" dxfId="9239" priority="9239" stopIfTrue="1">
      <formula>LEN(C12)&gt;10</formula>
    </cfRule>
  </conditionalFormatting>
  <conditionalFormatting sqref="C12:D12">
    <cfRule type="expression" dxfId="9238" priority="9238" stopIfTrue="1">
      <formula>LEN(C12)&gt;10</formula>
    </cfRule>
  </conditionalFormatting>
  <conditionalFormatting sqref="C20:D20">
    <cfRule type="expression" dxfId="9237" priority="9237" stopIfTrue="1">
      <formula>LEN(C20)&gt;10</formula>
    </cfRule>
  </conditionalFormatting>
  <conditionalFormatting sqref="C20:D20">
    <cfRule type="expression" dxfId="9236" priority="9236" stopIfTrue="1">
      <formula>LEN(C20)&gt;10</formula>
    </cfRule>
  </conditionalFormatting>
  <conditionalFormatting sqref="C20:D20">
    <cfRule type="expression" dxfId="9235" priority="9235" stopIfTrue="1">
      <formula>LEN(C20)&gt;10</formula>
    </cfRule>
  </conditionalFormatting>
  <conditionalFormatting sqref="C20:D20">
    <cfRule type="expression" dxfId="9234" priority="9234" stopIfTrue="1">
      <formula>LEN(C20)&gt;10</formula>
    </cfRule>
  </conditionalFormatting>
  <conditionalFormatting sqref="C20:D20">
    <cfRule type="expression" dxfId="9233" priority="9233" stopIfTrue="1">
      <formula>LEN(C20)&gt;10</formula>
    </cfRule>
  </conditionalFormatting>
  <conditionalFormatting sqref="C20:D20">
    <cfRule type="expression" dxfId="9232" priority="9232" stopIfTrue="1">
      <formula>LEN(C20)&gt;10</formula>
    </cfRule>
  </conditionalFormatting>
  <conditionalFormatting sqref="C21:D21">
    <cfRule type="expression" dxfId="9231" priority="9231" stopIfTrue="1">
      <formula>LEN(C21)&gt;10</formula>
    </cfRule>
  </conditionalFormatting>
  <conditionalFormatting sqref="C21:D21">
    <cfRule type="expression" dxfId="9230" priority="9230" stopIfTrue="1">
      <formula>LEN(C21)&gt;10</formula>
    </cfRule>
  </conditionalFormatting>
  <conditionalFormatting sqref="C21:D21">
    <cfRule type="expression" dxfId="9229" priority="9229" stopIfTrue="1">
      <formula>LEN(C21)&gt;10</formula>
    </cfRule>
  </conditionalFormatting>
  <conditionalFormatting sqref="C21:D21">
    <cfRule type="expression" dxfId="9228" priority="9228" stopIfTrue="1">
      <formula>LEN(C21)&gt;10</formula>
    </cfRule>
  </conditionalFormatting>
  <conditionalFormatting sqref="C21:D21">
    <cfRule type="expression" dxfId="9227" priority="9227" stopIfTrue="1">
      <formula>LEN(C21)&gt;10</formula>
    </cfRule>
  </conditionalFormatting>
  <conditionalFormatting sqref="C21:D21">
    <cfRule type="expression" dxfId="9226" priority="9226" stopIfTrue="1">
      <formula>LEN(C21)&gt;10</formula>
    </cfRule>
  </conditionalFormatting>
  <conditionalFormatting sqref="C32:D32">
    <cfRule type="expression" dxfId="9225" priority="9225" stopIfTrue="1">
      <formula>LEN(C32)&gt;10</formula>
    </cfRule>
  </conditionalFormatting>
  <conditionalFormatting sqref="C32:D32">
    <cfRule type="expression" dxfId="9224" priority="9224" stopIfTrue="1">
      <formula>LEN(C32)&gt;10</formula>
    </cfRule>
  </conditionalFormatting>
  <conditionalFormatting sqref="C32:D32">
    <cfRule type="expression" dxfId="9223" priority="9223" stopIfTrue="1">
      <formula>LEN(C32)&gt;10</formula>
    </cfRule>
  </conditionalFormatting>
  <conditionalFormatting sqref="C33:D33">
    <cfRule type="expression" dxfId="9222" priority="9222" stopIfTrue="1">
      <formula>LEN(C33)&gt;10</formula>
    </cfRule>
  </conditionalFormatting>
  <conditionalFormatting sqref="C33:D33">
    <cfRule type="expression" dxfId="9221" priority="9221" stopIfTrue="1">
      <formula>LEN(C33)&gt;10</formula>
    </cfRule>
  </conditionalFormatting>
  <conditionalFormatting sqref="C33:D33">
    <cfRule type="expression" dxfId="9220" priority="9220" stopIfTrue="1">
      <formula>LEN(C33)&gt;10</formula>
    </cfRule>
  </conditionalFormatting>
  <conditionalFormatting sqref="C33:D33">
    <cfRule type="expression" dxfId="9219" priority="9219" stopIfTrue="1">
      <formula>LEN(C33)&gt;10</formula>
    </cfRule>
  </conditionalFormatting>
  <conditionalFormatting sqref="C33:D33">
    <cfRule type="expression" dxfId="9218" priority="9218" stopIfTrue="1">
      <formula>LEN(C33)&gt;10</formula>
    </cfRule>
  </conditionalFormatting>
  <conditionalFormatting sqref="C33:D33">
    <cfRule type="expression" dxfId="9217" priority="9217" stopIfTrue="1">
      <formula>LEN(C33)&gt;10</formula>
    </cfRule>
  </conditionalFormatting>
  <conditionalFormatting sqref="C34:D34">
    <cfRule type="expression" dxfId="9216" priority="9216" stopIfTrue="1">
      <formula>LEN(C34)&gt;10</formula>
    </cfRule>
  </conditionalFormatting>
  <conditionalFormatting sqref="C34:D34">
    <cfRule type="expression" dxfId="9215" priority="9215" stopIfTrue="1">
      <formula>LEN(C34)&gt;10</formula>
    </cfRule>
  </conditionalFormatting>
  <conditionalFormatting sqref="C34:D34">
    <cfRule type="expression" dxfId="9214" priority="9214" stopIfTrue="1">
      <formula>LEN(C34)&gt;10</formula>
    </cfRule>
  </conditionalFormatting>
  <conditionalFormatting sqref="C34:D34">
    <cfRule type="expression" dxfId="9213" priority="9213" stopIfTrue="1">
      <formula>LEN(C34)&gt;10</formula>
    </cfRule>
  </conditionalFormatting>
  <conditionalFormatting sqref="C34:D34">
    <cfRule type="expression" dxfId="9212" priority="9212" stopIfTrue="1">
      <formula>LEN(C34)&gt;10</formula>
    </cfRule>
  </conditionalFormatting>
  <conditionalFormatting sqref="C34:D34">
    <cfRule type="expression" dxfId="9211" priority="9211" stopIfTrue="1">
      <formula>LEN(C34)&gt;10</formula>
    </cfRule>
  </conditionalFormatting>
  <conditionalFormatting sqref="C36:D36">
    <cfRule type="expression" dxfId="9210" priority="9210" stopIfTrue="1">
      <formula>LEN(C36)&gt;10</formula>
    </cfRule>
  </conditionalFormatting>
  <conditionalFormatting sqref="C36:D36">
    <cfRule type="expression" dxfId="9209" priority="9209" stopIfTrue="1">
      <formula>LEN(C36)&gt;10</formula>
    </cfRule>
  </conditionalFormatting>
  <conditionalFormatting sqref="C36:D36">
    <cfRule type="expression" dxfId="9208" priority="9208" stopIfTrue="1">
      <formula>LEN(C36)&gt;10</formula>
    </cfRule>
  </conditionalFormatting>
  <conditionalFormatting sqref="C36:D36">
    <cfRule type="expression" dxfId="9207" priority="9207" stopIfTrue="1">
      <formula>LEN(C36)&gt;10</formula>
    </cfRule>
  </conditionalFormatting>
  <conditionalFormatting sqref="C36:D36">
    <cfRule type="expression" dxfId="9206" priority="9206" stopIfTrue="1">
      <formula>LEN(C36)&gt;10</formula>
    </cfRule>
  </conditionalFormatting>
  <conditionalFormatting sqref="C36:D36">
    <cfRule type="expression" dxfId="9205" priority="9205" stopIfTrue="1">
      <formula>LEN(C36)&gt;10</formula>
    </cfRule>
  </conditionalFormatting>
  <conditionalFormatting sqref="C36:D36">
    <cfRule type="expression" dxfId="9204" priority="9204" stopIfTrue="1">
      <formula>LEN(C36)&gt;10</formula>
    </cfRule>
  </conditionalFormatting>
  <conditionalFormatting sqref="C36:D36">
    <cfRule type="expression" dxfId="9203" priority="9203" stopIfTrue="1">
      <formula>LEN(C36)&gt;10</formula>
    </cfRule>
  </conditionalFormatting>
  <conditionalFormatting sqref="C36:D36">
    <cfRule type="expression" dxfId="9202" priority="9202" stopIfTrue="1">
      <formula>LEN(C36)&gt;10</formula>
    </cfRule>
  </conditionalFormatting>
  <conditionalFormatting sqref="C36:D36">
    <cfRule type="expression" dxfId="9201" priority="9201" stopIfTrue="1">
      <formula>LEN(C36)&gt;10</formula>
    </cfRule>
  </conditionalFormatting>
  <conditionalFormatting sqref="C37:D37">
    <cfRule type="expression" dxfId="9200" priority="9200" stopIfTrue="1">
      <formula>LEN(C37)&gt;10</formula>
    </cfRule>
  </conditionalFormatting>
  <conditionalFormatting sqref="C37:D37">
    <cfRule type="expression" dxfId="9199" priority="9199" stopIfTrue="1">
      <formula>LEN(C37)&gt;10</formula>
    </cfRule>
  </conditionalFormatting>
  <conditionalFormatting sqref="C37:D37">
    <cfRule type="expression" dxfId="9198" priority="9198" stopIfTrue="1">
      <formula>LEN(C37)&gt;10</formula>
    </cfRule>
  </conditionalFormatting>
  <conditionalFormatting sqref="C37:D37">
    <cfRule type="expression" dxfId="9197" priority="9197" stopIfTrue="1">
      <formula>LEN(C37)&gt;10</formula>
    </cfRule>
  </conditionalFormatting>
  <conditionalFormatting sqref="C37:D37">
    <cfRule type="expression" dxfId="9196" priority="9196" stopIfTrue="1">
      <formula>LEN(C37)&gt;10</formula>
    </cfRule>
  </conditionalFormatting>
  <conditionalFormatting sqref="C37:D37">
    <cfRule type="expression" dxfId="9195" priority="9195" stopIfTrue="1">
      <formula>LEN(C37)&gt;10</formula>
    </cfRule>
  </conditionalFormatting>
  <conditionalFormatting sqref="C40:D40">
    <cfRule type="expression" dxfId="9194" priority="9194" stopIfTrue="1">
      <formula>LEN(C40)&gt;10</formula>
    </cfRule>
  </conditionalFormatting>
  <conditionalFormatting sqref="C40:D40">
    <cfRule type="expression" dxfId="9193" priority="9193" stopIfTrue="1">
      <formula>LEN(C40)&gt;10</formula>
    </cfRule>
  </conditionalFormatting>
  <conditionalFormatting sqref="C40:D40">
    <cfRule type="expression" dxfId="9192" priority="9192" stopIfTrue="1">
      <formula>LEN(C40)&gt;10</formula>
    </cfRule>
  </conditionalFormatting>
  <conditionalFormatting sqref="C40:D40">
    <cfRule type="expression" dxfId="9191" priority="9191" stopIfTrue="1">
      <formula>LEN(C40)&gt;10</formula>
    </cfRule>
  </conditionalFormatting>
  <conditionalFormatting sqref="C40:D40">
    <cfRule type="expression" dxfId="9190" priority="9190" stopIfTrue="1">
      <formula>LEN(C40)&gt;10</formula>
    </cfRule>
  </conditionalFormatting>
  <conditionalFormatting sqref="C40:D40">
    <cfRule type="expression" dxfId="9189" priority="9189" stopIfTrue="1">
      <formula>LEN(C40)&gt;10</formula>
    </cfRule>
  </conditionalFormatting>
  <conditionalFormatting sqref="C40:D40">
    <cfRule type="expression" dxfId="9188" priority="9188" stopIfTrue="1">
      <formula>LEN(C40)&gt;10</formula>
    </cfRule>
  </conditionalFormatting>
  <conditionalFormatting sqref="C40:D40">
    <cfRule type="expression" dxfId="9187" priority="9187" stopIfTrue="1">
      <formula>LEN(C40)&gt;10</formula>
    </cfRule>
  </conditionalFormatting>
  <conditionalFormatting sqref="C40:D40">
    <cfRule type="expression" dxfId="9186" priority="9186" stopIfTrue="1">
      <formula>LEN(C40)&gt;10</formula>
    </cfRule>
  </conditionalFormatting>
  <conditionalFormatting sqref="C40:D40">
    <cfRule type="expression" dxfId="9185" priority="9185" stopIfTrue="1">
      <formula>LEN(C40)&gt;10</formula>
    </cfRule>
  </conditionalFormatting>
  <conditionalFormatting sqref="C40:D40">
    <cfRule type="expression" dxfId="9184" priority="9184" stopIfTrue="1">
      <formula>LEN(C40)&gt;10</formula>
    </cfRule>
  </conditionalFormatting>
  <conditionalFormatting sqref="C40:D40">
    <cfRule type="expression" dxfId="9183" priority="9183" stopIfTrue="1">
      <formula>LEN(C40)&gt;10</formula>
    </cfRule>
  </conditionalFormatting>
  <conditionalFormatting sqref="C40:D40">
    <cfRule type="expression" dxfId="9182" priority="9182" stopIfTrue="1">
      <formula>LEN(C40)&gt;10</formula>
    </cfRule>
  </conditionalFormatting>
  <conditionalFormatting sqref="C39:D39">
    <cfRule type="expression" dxfId="9181" priority="9181" stopIfTrue="1">
      <formula>LEN(C39)&gt;10</formula>
    </cfRule>
  </conditionalFormatting>
  <conditionalFormatting sqref="C39:D39">
    <cfRule type="expression" dxfId="9180" priority="9180" stopIfTrue="1">
      <formula>LEN(C39)&gt;10</formula>
    </cfRule>
  </conditionalFormatting>
  <conditionalFormatting sqref="C39:D39">
    <cfRule type="expression" dxfId="9179" priority="9179" stopIfTrue="1">
      <formula>LEN(C39)&gt;10</formula>
    </cfRule>
  </conditionalFormatting>
  <conditionalFormatting sqref="C39:D39">
    <cfRule type="expression" dxfId="9178" priority="9178" stopIfTrue="1">
      <formula>LEN(C39)&gt;10</formula>
    </cfRule>
  </conditionalFormatting>
  <conditionalFormatting sqref="C39:D39">
    <cfRule type="expression" dxfId="9177" priority="9177" stopIfTrue="1">
      <formula>LEN(C39)&gt;10</formula>
    </cfRule>
  </conditionalFormatting>
  <conditionalFormatting sqref="C39:D39">
    <cfRule type="expression" dxfId="9176" priority="9176" stopIfTrue="1">
      <formula>LEN(C39)&gt;10</formula>
    </cfRule>
  </conditionalFormatting>
  <conditionalFormatting sqref="C39:D39">
    <cfRule type="expression" dxfId="9175" priority="9175" stopIfTrue="1">
      <formula>LEN(C39)&gt;10</formula>
    </cfRule>
  </conditionalFormatting>
  <conditionalFormatting sqref="C39:D39">
    <cfRule type="expression" dxfId="9174" priority="9174" stopIfTrue="1">
      <formula>LEN(C39)&gt;10</formula>
    </cfRule>
  </conditionalFormatting>
  <conditionalFormatting sqref="C39:D39">
    <cfRule type="expression" dxfId="9173" priority="9173" stopIfTrue="1">
      <formula>LEN(C39)&gt;10</formula>
    </cfRule>
  </conditionalFormatting>
  <conditionalFormatting sqref="C39:D39">
    <cfRule type="expression" dxfId="9172" priority="9172" stopIfTrue="1">
      <formula>LEN(C39)&gt;10</formula>
    </cfRule>
  </conditionalFormatting>
  <conditionalFormatting sqref="C39:D39">
    <cfRule type="expression" dxfId="9171" priority="9171" stopIfTrue="1">
      <formula>LEN(C39)&gt;10</formula>
    </cfRule>
  </conditionalFormatting>
  <conditionalFormatting sqref="C39:D39">
    <cfRule type="expression" dxfId="9170" priority="9170" stopIfTrue="1">
      <formula>LEN(C39)&gt;10</formula>
    </cfRule>
  </conditionalFormatting>
  <conditionalFormatting sqref="C39:D39">
    <cfRule type="expression" dxfId="9169" priority="9169" stopIfTrue="1">
      <formula>LEN(C39)&gt;10</formula>
    </cfRule>
  </conditionalFormatting>
  <conditionalFormatting sqref="C39:D39">
    <cfRule type="expression" dxfId="9168" priority="9168" stopIfTrue="1">
      <formula>LEN(C39)&gt;10</formula>
    </cfRule>
  </conditionalFormatting>
  <conditionalFormatting sqref="C39:D39">
    <cfRule type="expression" dxfId="9167" priority="9167" stopIfTrue="1">
      <formula>LEN(C39)&gt;10</formula>
    </cfRule>
  </conditionalFormatting>
  <conditionalFormatting sqref="C39:D39">
    <cfRule type="expression" dxfId="9166" priority="9166" stopIfTrue="1">
      <formula>LEN(C39)&gt;10</formula>
    </cfRule>
  </conditionalFormatting>
  <conditionalFormatting sqref="C39:D39">
    <cfRule type="expression" dxfId="9165" priority="9165" stopIfTrue="1">
      <formula>LEN(C39)&gt;10</formula>
    </cfRule>
  </conditionalFormatting>
  <conditionalFormatting sqref="C39:D39">
    <cfRule type="expression" dxfId="9164" priority="9164" stopIfTrue="1">
      <formula>LEN(C39)&gt;10</formula>
    </cfRule>
  </conditionalFormatting>
  <conditionalFormatting sqref="C39:D39">
    <cfRule type="expression" dxfId="9163" priority="9163" stopIfTrue="1">
      <formula>LEN(C39)&gt;10</formula>
    </cfRule>
  </conditionalFormatting>
  <conditionalFormatting sqref="C39:D39">
    <cfRule type="expression" dxfId="9162" priority="9162" stopIfTrue="1">
      <formula>LEN(C39)&gt;10</formula>
    </cfRule>
  </conditionalFormatting>
  <conditionalFormatting sqref="C39:D39">
    <cfRule type="expression" dxfId="9161" priority="9161" stopIfTrue="1">
      <formula>LEN(C39)&gt;10</formula>
    </cfRule>
  </conditionalFormatting>
  <conditionalFormatting sqref="C39:D39">
    <cfRule type="expression" dxfId="9160" priority="9160" stopIfTrue="1">
      <formula>LEN(C39)&gt;10</formula>
    </cfRule>
  </conditionalFormatting>
  <conditionalFormatting sqref="C39:D39">
    <cfRule type="expression" dxfId="9159" priority="9159" stopIfTrue="1">
      <formula>LEN(C39)&gt;10</formula>
    </cfRule>
  </conditionalFormatting>
  <conditionalFormatting sqref="C39:D39">
    <cfRule type="expression" dxfId="9158" priority="9158" stopIfTrue="1">
      <formula>LEN(C39)&gt;10</formula>
    </cfRule>
  </conditionalFormatting>
  <conditionalFormatting sqref="C39:D39">
    <cfRule type="expression" dxfId="9157" priority="9157" stopIfTrue="1">
      <formula>LEN(C39)&gt;10</formula>
    </cfRule>
  </conditionalFormatting>
  <conditionalFormatting sqref="C2:D20">
    <cfRule type="expression" dxfId="9156" priority="9156" stopIfTrue="1">
      <formula>LEN(C2)&gt;10</formula>
    </cfRule>
  </conditionalFormatting>
  <conditionalFormatting sqref="C2:D20">
    <cfRule type="expression" dxfId="9155" priority="9155" stopIfTrue="1">
      <formula>LEN(C2)&gt;10</formula>
    </cfRule>
  </conditionalFormatting>
  <conditionalFormatting sqref="C5:D20">
    <cfRule type="expression" dxfId="9154" priority="9154" stopIfTrue="1">
      <formula>LEN(C5)&gt;10</formula>
    </cfRule>
  </conditionalFormatting>
  <conditionalFormatting sqref="C5:D20">
    <cfRule type="expression" dxfId="9153" priority="9153" stopIfTrue="1">
      <formula>LEN(C5)&gt;10</formula>
    </cfRule>
  </conditionalFormatting>
  <conditionalFormatting sqref="C2:D20">
    <cfRule type="expression" dxfId="9152" priority="9152" stopIfTrue="1">
      <formula>LEN(C2)&gt;10</formula>
    </cfRule>
  </conditionalFormatting>
  <conditionalFormatting sqref="C5:D20">
    <cfRule type="expression" dxfId="9151" priority="9151" stopIfTrue="1">
      <formula>LEN(C5)&gt;10</formula>
    </cfRule>
  </conditionalFormatting>
  <conditionalFormatting sqref="C5:D20">
    <cfRule type="expression" dxfId="9150" priority="9150" stopIfTrue="1">
      <formula>LEN(C5)&gt;10</formula>
    </cfRule>
  </conditionalFormatting>
  <conditionalFormatting sqref="C16:D16">
    <cfRule type="expression" dxfId="9149" priority="9149" stopIfTrue="1">
      <formula>LEN(C16)&gt;10</formula>
    </cfRule>
  </conditionalFormatting>
  <conditionalFormatting sqref="C16:D16">
    <cfRule type="expression" dxfId="9148" priority="9148" stopIfTrue="1">
      <formula>LEN(C16)&gt;10</formula>
    </cfRule>
  </conditionalFormatting>
  <conditionalFormatting sqref="C16:D16">
    <cfRule type="expression" dxfId="9147" priority="9147" stopIfTrue="1">
      <formula>LEN(C16)&gt;10</formula>
    </cfRule>
  </conditionalFormatting>
  <conditionalFormatting sqref="C12:D12">
    <cfRule type="expression" dxfId="9146" priority="9146" stopIfTrue="1">
      <formula>LEN(C12)&gt;10</formula>
    </cfRule>
  </conditionalFormatting>
  <conditionalFormatting sqref="C12:D12">
    <cfRule type="expression" dxfId="9145" priority="9145" stopIfTrue="1">
      <formula>LEN(C12)&gt;10</formula>
    </cfRule>
  </conditionalFormatting>
  <conditionalFormatting sqref="C12:D12">
    <cfRule type="expression" dxfId="9144" priority="9144" stopIfTrue="1">
      <formula>LEN(C12)&gt;10</formula>
    </cfRule>
  </conditionalFormatting>
  <conditionalFormatting sqref="C12:D12">
    <cfRule type="expression" dxfId="9143" priority="9143" stopIfTrue="1">
      <formula>LEN(C12)&gt;10</formula>
    </cfRule>
  </conditionalFormatting>
  <conditionalFormatting sqref="C12:D12">
    <cfRule type="expression" dxfId="9142" priority="9142" stopIfTrue="1">
      <formula>LEN(C12)&gt;10</formula>
    </cfRule>
  </conditionalFormatting>
  <conditionalFormatting sqref="C12:D12">
    <cfRule type="expression" dxfId="9141" priority="9141" stopIfTrue="1">
      <formula>LEN(C12)&gt;10</formula>
    </cfRule>
  </conditionalFormatting>
  <conditionalFormatting sqref="C20:D20">
    <cfRule type="expression" dxfId="9140" priority="9140" stopIfTrue="1">
      <formula>LEN(C20)&gt;10</formula>
    </cfRule>
  </conditionalFormatting>
  <conditionalFormatting sqref="C20:D20">
    <cfRule type="expression" dxfId="9139" priority="9139" stopIfTrue="1">
      <formula>LEN(C20)&gt;10</formula>
    </cfRule>
  </conditionalFormatting>
  <conditionalFormatting sqref="C20:D20">
    <cfRule type="expression" dxfId="9138" priority="9138" stopIfTrue="1">
      <formula>LEN(C20)&gt;10</formula>
    </cfRule>
  </conditionalFormatting>
  <conditionalFormatting sqref="C20:D20">
    <cfRule type="expression" dxfId="9137" priority="9137" stopIfTrue="1">
      <formula>LEN(C20)&gt;10</formula>
    </cfRule>
  </conditionalFormatting>
  <conditionalFormatting sqref="C20:D20">
    <cfRule type="expression" dxfId="9136" priority="9136" stopIfTrue="1">
      <formula>LEN(C20)&gt;10</formula>
    </cfRule>
  </conditionalFormatting>
  <conditionalFormatting sqref="C20:D20">
    <cfRule type="expression" dxfId="9135" priority="9135" stopIfTrue="1">
      <formula>LEN(C20)&gt;10</formula>
    </cfRule>
  </conditionalFormatting>
  <conditionalFormatting sqref="C2:D20">
    <cfRule type="expression" dxfId="9134" priority="9134" stopIfTrue="1">
      <formula>LEN(C2)&gt;10</formula>
    </cfRule>
  </conditionalFormatting>
  <conditionalFormatting sqref="C2:D20">
    <cfRule type="expression" dxfId="9133" priority="9133" stopIfTrue="1">
      <formula>LEN(C2)&gt;10</formula>
    </cfRule>
  </conditionalFormatting>
  <conditionalFormatting sqref="C5:D20">
    <cfRule type="expression" dxfId="9132" priority="9132" stopIfTrue="1">
      <formula>LEN(C5)&gt;10</formula>
    </cfRule>
  </conditionalFormatting>
  <conditionalFormatting sqref="C5:D20">
    <cfRule type="expression" dxfId="9131" priority="9131" stopIfTrue="1">
      <formula>LEN(C5)&gt;10</formula>
    </cfRule>
  </conditionalFormatting>
  <conditionalFormatting sqref="C2:D20">
    <cfRule type="expression" dxfId="9130" priority="9130" stopIfTrue="1">
      <formula>LEN(C2)&gt;10</formula>
    </cfRule>
  </conditionalFormatting>
  <conditionalFormatting sqref="C5:D20">
    <cfRule type="expression" dxfId="9129" priority="9129" stopIfTrue="1">
      <formula>LEN(C5)&gt;10</formula>
    </cfRule>
  </conditionalFormatting>
  <conditionalFormatting sqref="C5:D20">
    <cfRule type="expression" dxfId="9128" priority="9128" stopIfTrue="1">
      <formula>LEN(C5)&gt;10</formula>
    </cfRule>
  </conditionalFormatting>
  <conditionalFormatting sqref="C16:D16">
    <cfRule type="expression" dxfId="9127" priority="9127" stopIfTrue="1">
      <formula>LEN(C16)&gt;10</formula>
    </cfRule>
  </conditionalFormatting>
  <conditionalFormatting sqref="C16:D16">
    <cfRule type="expression" dxfId="9126" priority="9126" stopIfTrue="1">
      <formula>LEN(C16)&gt;10</formula>
    </cfRule>
  </conditionalFormatting>
  <conditionalFormatting sqref="C16:D16">
    <cfRule type="expression" dxfId="9125" priority="9125" stopIfTrue="1">
      <formula>LEN(C16)&gt;10</formula>
    </cfRule>
  </conditionalFormatting>
  <conditionalFormatting sqref="C12:D12">
    <cfRule type="expression" dxfId="9124" priority="9124" stopIfTrue="1">
      <formula>LEN(C12)&gt;10</formula>
    </cfRule>
  </conditionalFormatting>
  <conditionalFormatting sqref="C12:D12">
    <cfRule type="expression" dxfId="9123" priority="9123" stopIfTrue="1">
      <formula>LEN(C12)&gt;10</formula>
    </cfRule>
  </conditionalFormatting>
  <conditionalFormatting sqref="C12:D12">
    <cfRule type="expression" dxfId="9122" priority="9122" stopIfTrue="1">
      <formula>LEN(C12)&gt;10</formula>
    </cfRule>
  </conditionalFormatting>
  <conditionalFormatting sqref="C12:D12">
    <cfRule type="expression" dxfId="9121" priority="9121" stopIfTrue="1">
      <formula>LEN(C12)&gt;10</formula>
    </cfRule>
  </conditionalFormatting>
  <conditionalFormatting sqref="C12:D12">
    <cfRule type="expression" dxfId="9120" priority="9120" stopIfTrue="1">
      <formula>LEN(C12)&gt;10</formula>
    </cfRule>
  </conditionalFormatting>
  <conditionalFormatting sqref="C12:D12">
    <cfRule type="expression" dxfId="9119" priority="9119" stopIfTrue="1">
      <formula>LEN(C12)&gt;10</formula>
    </cfRule>
  </conditionalFormatting>
  <conditionalFormatting sqref="C20:D20">
    <cfRule type="expression" dxfId="9118" priority="9118" stopIfTrue="1">
      <formula>LEN(C20)&gt;10</formula>
    </cfRule>
  </conditionalFormatting>
  <conditionalFormatting sqref="C20:D20">
    <cfRule type="expression" dxfId="9117" priority="9117" stopIfTrue="1">
      <formula>LEN(C20)&gt;10</formula>
    </cfRule>
  </conditionalFormatting>
  <conditionalFormatting sqref="C20:D20">
    <cfRule type="expression" dxfId="9116" priority="9116" stopIfTrue="1">
      <formula>LEN(C20)&gt;10</formula>
    </cfRule>
  </conditionalFormatting>
  <conditionalFormatting sqref="C20:D20">
    <cfRule type="expression" dxfId="9115" priority="9115" stopIfTrue="1">
      <formula>LEN(C20)&gt;10</formula>
    </cfRule>
  </conditionalFormatting>
  <conditionalFormatting sqref="C20:D20">
    <cfRule type="expression" dxfId="9114" priority="9114" stopIfTrue="1">
      <formula>LEN(C20)&gt;10</formula>
    </cfRule>
  </conditionalFormatting>
  <conditionalFormatting sqref="C20:D20">
    <cfRule type="expression" dxfId="9113" priority="9113" stopIfTrue="1">
      <formula>LEN(C20)&gt;10</formula>
    </cfRule>
  </conditionalFormatting>
  <conditionalFormatting sqref="C20:D20 C2:D18">
    <cfRule type="expression" dxfId="9112" priority="9112" stopIfTrue="1">
      <formula>LEN(C2)&gt;10</formula>
    </cfRule>
  </conditionalFormatting>
  <conditionalFormatting sqref="C5:D15">
    <cfRule type="expression" dxfId="9111" priority="9111" stopIfTrue="1">
      <formula>LEN(C5)&gt;10</formula>
    </cfRule>
  </conditionalFormatting>
  <conditionalFormatting sqref="C5:D15">
    <cfRule type="expression" dxfId="9110" priority="9110" stopIfTrue="1">
      <formula>LEN(C5)&gt;10</formula>
    </cfRule>
  </conditionalFormatting>
  <conditionalFormatting sqref="C7">
    <cfRule type="expression" dxfId="9109" priority="9109" stopIfTrue="1">
      <formula>LEN(C7)&gt;10</formula>
    </cfRule>
  </conditionalFormatting>
  <conditionalFormatting sqref="C6">
    <cfRule type="expression" dxfId="9108" priority="9108" stopIfTrue="1">
      <formula>LEN(C6)&gt;10</formula>
    </cfRule>
  </conditionalFormatting>
  <conditionalFormatting sqref="C8:C15">
    <cfRule type="expression" dxfId="9107" priority="9107" stopIfTrue="1">
      <formula>LEN(C8)&gt;10</formula>
    </cfRule>
  </conditionalFormatting>
  <conditionalFormatting sqref="D7">
    <cfRule type="expression" dxfId="9106" priority="9106" stopIfTrue="1">
      <formula>LEN(D7)&gt;10</formula>
    </cfRule>
  </conditionalFormatting>
  <conditionalFormatting sqref="D5:D6">
    <cfRule type="expression" dxfId="9105" priority="9105" stopIfTrue="1">
      <formula>LEN(D5)&gt;10</formula>
    </cfRule>
  </conditionalFormatting>
  <conditionalFormatting sqref="D8:D15">
    <cfRule type="expression" dxfId="9104" priority="9104" stopIfTrue="1">
      <formula>LEN(D8)&gt;10</formula>
    </cfRule>
  </conditionalFormatting>
  <conditionalFormatting sqref="C11:D11">
    <cfRule type="expression" dxfId="9103" priority="9103" stopIfTrue="1">
      <formula>LEN(C11)&gt;10</formula>
    </cfRule>
  </conditionalFormatting>
  <conditionalFormatting sqref="C11:D11">
    <cfRule type="expression" dxfId="9102" priority="9102" stopIfTrue="1">
      <formula>LEN(C11)&gt;10</formula>
    </cfRule>
  </conditionalFormatting>
  <conditionalFormatting sqref="C11:D11">
    <cfRule type="expression" dxfId="9101" priority="9101" stopIfTrue="1">
      <formula>LEN(C11)&gt;10</formula>
    </cfRule>
  </conditionalFormatting>
  <conditionalFormatting sqref="C11">
    <cfRule type="expression" dxfId="9100" priority="9100" stopIfTrue="1">
      <formula>LEN(C11)&gt;10</formula>
    </cfRule>
  </conditionalFormatting>
  <conditionalFormatting sqref="D11">
    <cfRule type="expression" dxfId="9099" priority="9099" stopIfTrue="1">
      <formula>LEN(D11)&gt;10</formula>
    </cfRule>
  </conditionalFormatting>
  <conditionalFormatting sqref="C20:D20">
    <cfRule type="expression" dxfId="9098" priority="9098" stopIfTrue="1">
      <formula>LEN(C20)&gt;10</formula>
    </cfRule>
  </conditionalFormatting>
  <conditionalFormatting sqref="C20:D20">
    <cfRule type="expression" dxfId="9097" priority="9097" stopIfTrue="1">
      <formula>LEN(C20)&gt;10</formula>
    </cfRule>
  </conditionalFormatting>
  <conditionalFormatting sqref="C20">
    <cfRule type="expression" dxfId="9096" priority="9096" stopIfTrue="1">
      <formula>LEN(C20)&gt;10</formula>
    </cfRule>
  </conditionalFormatting>
  <conditionalFormatting sqref="D20">
    <cfRule type="expression" dxfId="9095" priority="9095" stopIfTrue="1">
      <formula>LEN(D20)&gt;10</formula>
    </cfRule>
  </conditionalFormatting>
  <conditionalFormatting sqref="C20:D20">
    <cfRule type="expression" dxfId="9094" priority="9094" stopIfTrue="1">
      <formula>LEN(C20)&gt;10</formula>
    </cfRule>
  </conditionalFormatting>
  <conditionalFormatting sqref="C20:D20">
    <cfRule type="expression" dxfId="9093" priority="9093" stopIfTrue="1">
      <formula>LEN(C20)&gt;10</formula>
    </cfRule>
  </conditionalFormatting>
  <conditionalFormatting sqref="C20">
    <cfRule type="expression" dxfId="9092" priority="9092" stopIfTrue="1">
      <formula>LEN(C20)&gt;10</formula>
    </cfRule>
  </conditionalFormatting>
  <conditionalFormatting sqref="D20">
    <cfRule type="expression" dxfId="9091" priority="9091" stopIfTrue="1">
      <formula>LEN(D20)&gt;10</formula>
    </cfRule>
  </conditionalFormatting>
  <conditionalFormatting sqref="C12:D12">
    <cfRule type="expression" dxfId="9090" priority="9090" stopIfTrue="1">
      <formula>LEN(C12)&gt;10</formula>
    </cfRule>
  </conditionalFormatting>
  <conditionalFormatting sqref="C12:D12">
    <cfRule type="expression" dxfId="9089" priority="9089" stopIfTrue="1">
      <formula>LEN(C12)&gt;10</formula>
    </cfRule>
  </conditionalFormatting>
  <conditionalFormatting sqref="C12:D12">
    <cfRule type="expression" dxfId="9088" priority="9088" stopIfTrue="1">
      <formula>LEN(C12)&gt;10</formula>
    </cfRule>
  </conditionalFormatting>
  <conditionalFormatting sqref="C12">
    <cfRule type="expression" dxfId="9087" priority="9087" stopIfTrue="1">
      <formula>LEN(C12)&gt;10</formula>
    </cfRule>
  </conditionalFormatting>
  <conditionalFormatting sqref="D12">
    <cfRule type="expression" dxfId="9086" priority="9086" stopIfTrue="1">
      <formula>LEN(D12)&gt;10</formula>
    </cfRule>
  </conditionalFormatting>
  <conditionalFormatting sqref="C17:D17">
    <cfRule type="expression" dxfId="9085" priority="9085" stopIfTrue="1">
      <formula>LEN(C17)&gt;10</formula>
    </cfRule>
  </conditionalFormatting>
  <conditionalFormatting sqref="C20:D20">
    <cfRule type="expression" dxfId="9084" priority="9084" stopIfTrue="1">
      <formula>LEN(C20)&gt;10</formula>
    </cfRule>
  </conditionalFormatting>
  <conditionalFormatting sqref="C20:D20">
    <cfRule type="expression" dxfId="9083" priority="9083" stopIfTrue="1">
      <formula>LEN(C20)&gt;10</formula>
    </cfRule>
  </conditionalFormatting>
  <conditionalFormatting sqref="C20:D20">
    <cfRule type="expression" dxfId="9082" priority="9082" stopIfTrue="1">
      <formula>LEN(C20)&gt;10</formula>
    </cfRule>
  </conditionalFormatting>
  <conditionalFormatting sqref="C20">
    <cfRule type="expression" dxfId="9081" priority="9081" stopIfTrue="1">
      <formula>LEN(C20)&gt;10</formula>
    </cfRule>
  </conditionalFormatting>
  <conditionalFormatting sqref="D20">
    <cfRule type="expression" dxfId="9080" priority="9080" stopIfTrue="1">
      <formula>LEN(D20)&gt;10</formula>
    </cfRule>
  </conditionalFormatting>
  <conditionalFormatting sqref="C19:D19">
    <cfRule type="expression" dxfId="9079" priority="9079" stopIfTrue="1">
      <formula>LEN(C19)&gt;10</formula>
    </cfRule>
  </conditionalFormatting>
  <conditionalFormatting sqref="C19:D19">
    <cfRule type="expression" dxfId="9078" priority="9078" stopIfTrue="1">
      <formula>LEN(C19)&gt;10</formula>
    </cfRule>
  </conditionalFormatting>
  <conditionalFormatting sqref="C19:D19">
    <cfRule type="expression" dxfId="9077" priority="9077" stopIfTrue="1">
      <formula>LEN(C19)&gt;10</formula>
    </cfRule>
  </conditionalFormatting>
  <conditionalFormatting sqref="C19:D19">
    <cfRule type="expression" dxfId="9076" priority="9076" stopIfTrue="1">
      <formula>LEN(C19)&gt;10</formula>
    </cfRule>
  </conditionalFormatting>
  <conditionalFormatting sqref="C19:D19">
    <cfRule type="expression" dxfId="9075" priority="9075" stopIfTrue="1">
      <formula>LEN(C19)&gt;10</formula>
    </cfRule>
  </conditionalFormatting>
  <conditionalFormatting sqref="C19:D19">
    <cfRule type="expression" dxfId="9074" priority="9074" stopIfTrue="1">
      <formula>LEN(C19)&gt;10</formula>
    </cfRule>
  </conditionalFormatting>
  <conditionalFormatting sqref="C19:D19">
    <cfRule type="expression" dxfId="9073" priority="9073" stopIfTrue="1">
      <formula>LEN(C19)&gt;10</formula>
    </cfRule>
  </conditionalFormatting>
  <conditionalFormatting sqref="C19:D19">
    <cfRule type="expression" dxfId="9072" priority="9072" stopIfTrue="1">
      <formula>LEN(C19)&gt;10</formula>
    </cfRule>
  </conditionalFormatting>
  <conditionalFormatting sqref="C19:D19">
    <cfRule type="expression" dxfId="9071" priority="9071" stopIfTrue="1">
      <formula>LEN(C19)&gt;10</formula>
    </cfRule>
  </conditionalFormatting>
  <conditionalFormatting sqref="C19:D19">
    <cfRule type="expression" dxfId="9070" priority="9070" stopIfTrue="1">
      <formula>LEN(C19)&gt;10</formula>
    </cfRule>
  </conditionalFormatting>
  <conditionalFormatting sqref="C19:D19">
    <cfRule type="expression" dxfId="9069" priority="9069" stopIfTrue="1">
      <formula>LEN(C19)&gt;10</formula>
    </cfRule>
  </conditionalFormatting>
  <conditionalFormatting sqref="C19:D19">
    <cfRule type="expression" dxfId="9068" priority="9068" stopIfTrue="1">
      <formula>LEN(C19)&gt;10</formula>
    </cfRule>
  </conditionalFormatting>
  <conditionalFormatting sqref="C19:D19">
    <cfRule type="expression" dxfId="9067" priority="9067" stopIfTrue="1">
      <formula>LEN(C19)&gt;10</formula>
    </cfRule>
  </conditionalFormatting>
  <conditionalFormatting sqref="C19:D19">
    <cfRule type="expression" dxfId="9066" priority="9066" stopIfTrue="1">
      <formula>LEN(C19)&gt;10</formula>
    </cfRule>
  </conditionalFormatting>
  <conditionalFormatting sqref="C19:D19">
    <cfRule type="expression" dxfId="9065" priority="9065" stopIfTrue="1">
      <formula>LEN(C19)&gt;10</formula>
    </cfRule>
  </conditionalFormatting>
  <conditionalFormatting sqref="C19">
    <cfRule type="expression" dxfId="9064" priority="9064" stopIfTrue="1">
      <formula>LEN(C19)&gt;10</formula>
    </cfRule>
  </conditionalFormatting>
  <conditionalFormatting sqref="D19">
    <cfRule type="expression" dxfId="9063" priority="9063" stopIfTrue="1">
      <formula>LEN(D19)&gt;10</formula>
    </cfRule>
  </conditionalFormatting>
  <conditionalFormatting sqref="C19:D19">
    <cfRule type="expression" dxfId="9062" priority="9062" stopIfTrue="1">
      <formula>LEN(C19)&gt;10</formula>
    </cfRule>
  </conditionalFormatting>
  <conditionalFormatting sqref="C19:D19">
    <cfRule type="expression" dxfId="9061" priority="9061" stopIfTrue="1">
      <formula>LEN(C19)&gt;10</formula>
    </cfRule>
  </conditionalFormatting>
  <conditionalFormatting sqref="C19">
    <cfRule type="expression" dxfId="9060" priority="9060" stopIfTrue="1">
      <formula>LEN(C19)&gt;10</formula>
    </cfRule>
  </conditionalFormatting>
  <conditionalFormatting sqref="D19">
    <cfRule type="expression" dxfId="9059" priority="9059" stopIfTrue="1">
      <formula>LEN(D19)&gt;10</formula>
    </cfRule>
  </conditionalFormatting>
  <conditionalFormatting sqref="C19:D19">
    <cfRule type="expression" dxfId="9058" priority="9058" stopIfTrue="1">
      <formula>LEN(C19)&gt;10</formula>
    </cfRule>
  </conditionalFormatting>
  <conditionalFormatting sqref="C19:D19">
    <cfRule type="expression" dxfId="9057" priority="9057" stopIfTrue="1">
      <formula>LEN(C19)&gt;10</formula>
    </cfRule>
  </conditionalFormatting>
  <conditionalFormatting sqref="C19:D19">
    <cfRule type="expression" dxfId="9056" priority="9056" stopIfTrue="1">
      <formula>LEN(C19)&gt;10</formula>
    </cfRule>
  </conditionalFormatting>
  <conditionalFormatting sqref="C19">
    <cfRule type="expression" dxfId="9055" priority="9055" stopIfTrue="1">
      <formula>LEN(C19)&gt;10</formula>
    </cfRule>
  </conditionalFormatting>
  <conditionalFormatting sqref="D19">
    <cfRule type="expression" dxfId="9054" priority="9054" stopIfTrue="1">
      <formula>LEN(D19)&gt;10</formula>
    </cfRule>
  </conditionalFormatting>
  <conditionalFormatting sqref="C16:D16">
    <cfRule type="expression" dxfId="9053" priority="9053" stopIfTrue="1">
      <formula>LEN(C16)&gt;10</formula>
    </cfRule>
  </conditionalFormatting>
  <conditionalFormatting sqref="C16:D16">
    <cfRule type="expression" dxfId="9052" priority="9052" stopIfTrue="1">
      <formula>LEN(C16)&gt;10</formula>
    </cfRule>
  </conditionalFormatting>
  <conditionalFormatting sqref="C16">
    <cfRule type="expression" dxfId="9051" priority="9051" stopIfTrue="1">
      <formula>LEN(C16)&gt;10</formula>
    </cfRule>
  </conditionalFormatting>
  <conditionalFormatting sqref="D16">
    <cfRule type="expression" dxfId="9050" priority="9050" stopIfTrue="1">
      <formula>LEN(D16)&gt;10</formula>
    </cfRule>
  </conditionalFormatting>
  <conditionalFormatting sqref="C21:D21">
    <cfRule type="expression" dxfId="9049" priority="9049" stopIfTrue="1">
      <formula>LEN(C21)&gt;10</formula>
    </cfRule>
  </conditionalFormatting>
  <conditionalFormatting sqref="C21:D21">
    <cfRule type="expression" dxfId="9048" priority="9048" stopIfTrue="1">
      <formula>LEN(C21)&gt;10</formula>
    </cfRule>
  </conditionalFormatting>
  <conditionalFormatting sqref="C21:D21">
    <cfRule type="expression" dxfId="9047" priority="9047" stopIfTrue="1">
      <formula>LEN(C21)&gt;10</formula>
    </cfRule>
  </conditionalFormatting>
  <conditionalFormatting sqref="C21:D21">
    <cfRule type="expression" dxfId="9046" priority="9046" stopIfTrue="1">
      <formula>LEN(C21)&gt;10</formula>
    </cfRule>
  </conditionalFormatting>
  <conditionalFormatting sqref="C21:D21">
    <cfRule type="expression" dxfId="9045" priority="9045" stopIfTrue="1">
      <formula>LEN(C21)&gt;10</formula>
    </cfRule>
  </conditionalFormatting>
  <conditionalFormatting sqref="C21:D21">
    <cfRule type="expression" dxfId="9044" priority="9044" stopIfTrue="1">
      <formula>LEN(C21)&gt;10</formula>
    </cfRule>
  </conditionalFormatting>
  <conditionalFormatting sqref="C21:D21">
    <cfRule type="expression" dxfId="9043" priority="9043" stopIfTrue="1">
      <formula>LEN(C21)&gt;10</formula>
    </cfRule>
  </conditionalFormatting>
  <conditionalFormatting sqref="C21:D21">
    <cfRule type="expression" dxfId="9042" priority="9042" stopIfTrue="1">
      <formula>LEN(C21)&gt;10</formula>
    </cfRule>
  </conditionalFormatting>
  <conditionalFormatting sqref="C21:D21">
    <cfRule type="expression" dxfId="9041" priority="9041" stopIfTrue="1">
      <formula>LEN(C21)&gt;10</formula>
    </cfRule>
  </conditionalFormatting>
  <conditionalFormatting sqref="C21:D21">
    <cfRule type="expression" dxfId="9040" priority="9040" stopIfTrue="1">
      <formula>LEN(C21)&gt;10</formula>
    </cfRule>
  </conditionalFormatting>
  <conditionalFormatting sqref="C21:D21">
    <cfRule type="expression" dxfId="9039" priority="9039" stopIfTrue="1">
      <formula>LEN(C21)&gt;10</formula>
    </cfRule>
  </conditionalFormatting>
  <conditionalFormatting sqref="C21:D21">
    <cfRule type="expression" dxfId="9038" priority="9038" stopIfTrue="1">
      <formula>LEN(C21)&gt;10</formula>
    </cfRule>
  </conditionalFormatting>
  <conditionalFormatting sqref="C21:D21">
    <cfRule type="expression" dxfId="9037" priority="9037" stopIfTrue="1">
      <formula>LEN(C21)&gt;10</formula>
    </cfRule>
  </conditionalFormatting>
  <conditionalFormatting sqref="C21:D21">
    <cfRule type="expression" dxfId="9036" priority="9036" stopIfTrue="1">
      <formula>LEN(C21)&gt;10</formula>
    </cfRule>
  </conditionalFormatting>
  <conditionalFormatting sqref="C21:D21">
    <cfRule type="expression" dxfId="9035" priority="9035" stopIfTrue="1">
      <formula>LEN(C21)&gt;10</formula>
    </cfRule>
  </conditionalFormatting>
  <conditionalFormatting sqref="C21:D21">
    <cfRule type="expression" dxfId="9034" priority="9034" stopIfTrue="1">
      <formula>LEN(C21)&gt;10</formula>
    </cfRule>
  </conditionalFormatting>
  <conditionalFormatting sqref="C21:D21">
    <cfRule type="expression" dxfId="9033" priority="9033" stopIfTrue="1">
      <formula>LEN(C21)&gt;10</formula>
    </cfRule>
  </conditionalFormatting>
  <conditionalFormatting sqref="C21:D21">
    <cfRule type="expression" dxfId="9032" priority="9032" stopIfTrue="1">
      <formula>LEN(C21)&gt;10</formula>
    </cfRule>
  </conditionalFormatting>
  <conditionalFormatting sqref="C21:D21">
    <cfRule type="expression" dxfId="9031" priority="9031" stopIfTrue="1">
      <formula>LEN(C21)&gt;10</formula>
    </cfRule>
  </conditionalFormatting>
  <conditionalFormatting sqref="C21:D21">
    <cfRule type="expression" dxfId="9030" priority="9030" stopIfTrue="1">
      <formula>LEN(C21)&gt;10</formula>
    </cfRule>
  </conditionalFormatting>
  <conditionalFormatting sqref="C21:D21">
    <cfRule type="expression" dxfId="9029" priority="9029" stopIfTrue="1">
      <formula>LEN(C21)&gt;10</formula>
    </cfRule>
  </conditionalFormatting>
  <conditionalFormatting sqref="C21:D21">
    <cfRule type="expression" dxfId="9028" priority="9028" stopIfTrue="1">
      <formula>LEN(C21)&gt;10</formula>
    </cfRule>
  </conditionalFormatting>
  <conditionalFormatting sqref="C21:D21">
    <cfRule type="expression" dxfId="9027" priority="9027" stopIfTrue="1">
      <formula>LEN(C21)&gt;10</formula>
    </cfRule>
  </conditionalFormatting>
  <conditionalFormatting sqref="C21:D21">
    <cfRule type="expression" dxfId="9026" priority="9026" stopIfTrue="1">
      <formula>LEN(C21)&gt;10</formula>
    </cfRule>
  </conditionalFormatting>
  <conditionalFormatting sqref="C21:D21">
    <cfRule type="expression" dxfId="9025" priority="9025" stopIfTrue="1">
      <formula>LEN(C21)&gt;10</formula>
    </cfRule>
  </conditionalFormatting>
  <conditionalFormatting sqref="C21:D21">
    <cfRule type="expression" dxfId="9024" priority="9024" stopIfTrue="1">
      <formula>LEN(C21)&gt;10</formula>
    </cfRule>
  </conditionalFormatting>
  <conditionalFormatting sqref="C21:D21">
    <cfRule type="expression" dxfId="9023" priority="9023" stopIfTrue="1">
      <formula>LEN(C21)&gt;10</formula>
    </cfRule>
  </conditionalFormatting>
  <conditionalFormatting sqref="C21:D21">
    <cfRule type="expression" dxfId="9022" priority="9022" stopIfTrue="1">
      <formula>LEN(C21)&gt;10</formula>
    </cfRule>
  </conditionalFormatting>
  <conditionalFormatting sqref="C21:D21">
    <cfRule type="expression" dxfId="9021" priority="9021" stopIfTrue="1">
      <formula>LEN(C21)&gt;10</formula>
    </cfRule>
  </conditionalFormatting>
  <conditionalFormatting sqref="C21:D21">
    <cfRule type="expression" dxfId="9020" priority="9020" stopIfTrue="1">
      <formula>LEN(C21)&gt;10</formula>
    </cfRule>
  </conditionalFormatting>
  <conditionalFormatting sqref="C21:D21">
    <cfRule type="expression" dxfId="9019" priority="9019" stopIfTrue="1">
      <formula>LEN(C21)&gt;10</formula>
    </cfRule>
  </conditionalFormatting>
  <conditionalFormatting sqref="C21:D21">
    <cfRule type="expression" dxfId="9018" priority="9018" stopIfTrue="1">
      <formula>LEN(C21)&gt;10</formula>
    </cfRule>
  </conditionalFormatting>
  <conditionalFormatting sqref="C21:D21">
    <cfRule type="expression" dxfId="9017" priority="9017" stopIfTrue="1">
      <formula>LEN(C21)&gt;10</formula>
    </cfRule>
  </conditionalFormatting>
  <conditionalFormatting sqref="C21:D21">
    <cfRule type="expression" dxfId="9016" priority="9016" stopIfTrue="1">
      <formula>LEN(C21)&gt;10</formula>
    </cfRule>
  </conditionalFormatting>
  <conditionalFormatting sqref="C21:D21">
    <cfRule type="expression" dxfId="9015" priority="9015" stopIfTrue="1">
      <formula>LEN(C21)&gt;10</formula>
    </cfRule>
  </conditionalFormatting>
  <conditionalFormatting sqref="C21:D21">
    <cfRule type="expression" dxfId="9014" priority="9014" stopIfTrue="1">
      <formula>LEN(C21)&gt;10</formula>
    </cfRule>
  </conditionalFormatting>
  <conditionalFormatting sqref="C21:D21">
    <cfRule type="expression" dxfId="9013" priority="9013" stopIfTrue="1">
      <formula>LEN(C21)&gt;10</formula>
    </cfRule>
  </conditionalFormatting>
  <conditionalFormatting sqref="C21:D21">
    <cfRule type="expression" dxfId="9012" priority="9012" stopIfTrue="1">
      <formula>LEN(C21)&gt;10</formula>
    </cfRule>
  </conditionalFormatting>
  <conditionalFormatting sqref="C21:D21">
    <cfRule type="expression" dxfId="9011" priority="9011" stopIfTrue="1">
      <formula>LEN(C21)&gt;10</formula>
    </cfRule>
  </conditionalFormatting>
  <conditionalFormatting sqref="C21:D21">
    <cfRule type="expression" dxfId="9010" priority="9010" stopIfTrue="1">
      <formula>LEN(C21)&gt;10</formula>
    </cfRule>
  </conditionalFormatting>
  <conditionalFormatting sqref="C21:D21">
    <cfRule type="expression" dxfId="9009" priority="9009" stopIfTrue="1">
      <formula>LEN(C21)&gt;10</formula>
    </cfRule>
  </conditionalFormatting>
  <conditionalFormatting sqref="C21">
    <cfRule type="expression" dxfId="9008" priority="9008" stopIfTrue="1">
      <formula>LEN(C21)&gt;10</formula>
    </cfRule>
  </conditionalFormatting>
  <conditionalFormatting sqref="D21">
    <cfRule type="expression" dxfId="9007" priority="9007" stopIfTrue="1">
      <formula>LEN(D21)&gt;10</formula>
    </cfRule>
  </conditionalFormatting>
  <conditionalFormatting sqref="C21:D21">
    <cfRule type="expression" dxfId="9006" priority="9006" stopIfTrue="1">
      <formula>LEN(C21)&gt;10</formula>
    </cfRule>
  </conditionalFormatting>
  <conditionalFormatting sqref="C21:D21">
    <cfRule type="expression" dxfId="9005" priority="9005" stopIfTrue="1">
      <formula>LEN(C21)&gt;10</formula>
    </cfRule>
  </conditionalFormatting>
  <conditionalFormatting sqref="C21">
    <cfRule type="expression" dxfId="9004" priority="9004" stopIfTrue="1">
      <formula>LEN(C21)&gt;10</formula>
    </cfRule>
  </conditionalFormatting>
  <conditionalFormatting sqref="D21">
    <cfRule type="expression" dxfId="9003" priority="9003" stopIfTrue="1">
      <formula>LEN(D21)&gt;10</formula>
    </cfRule>
  </conditionalFormatting>
  <conditionalFormatting sqref="C21:D21">
    <cfRule type="expression" dxfId="9002" priority="9002" stopIfTrue="1">
      <formula>LEN(C21)&gt;10</formula>
    </cfRule>
  </conditionalFormatting>
  <conditionalFormatting sqref="C21:D21">
    <cfRule type="expression" dxfId="9001" priority="9001" stopIfTrue="1">
      <formula>LEN(C21)&gt;10</formula>
    </cfRule>
  </conditionalFormatting>
  <conditionalFormatting sqref="C21:D21">
    <cfRule type="expression" dxfId="9000" priority="9000" stopIfTrue="1">
      <formula>LEN(C21)&gt;10</formula>
    </cfRule>
  </conditionalFormatting>
  <conditionalFormatting sqref="C21">
    <cfRule type="expression" dxfId="8999" priority="8999" stopIfTrue="1">
      <formula>LEN(C21)&gt;10</formula>
    </cfRule>
  </conditionalFormatting>
  <conditionalFormatting sqref="D21">
    <cfRule type="expression" dxfId="8998" priority="8998" stopIfTrue="1">
      <formula>LEN(D21)&gt;10</formula>
    </cfRule>
  </conditionalFormatting>
  <conditionalFormatting sqref="C2:D5 C7:D33">
    <cfRule type="expression" dxfId="8997" priority="8997" stopIfTrue="1">
      <formula>LEN(C2)&gt;10</formula>
    </cfRule>
  </conditionalFormatting>
  <conditionalFormatting sqref="C2:D5 C7:D33">
    <cfRule type="expression" dxfId="8996" priority="8996" stopIfTrue="1">
      <formula>LEN(C2)&gt;10</formula>
    </cfRule>
  </conditionalFormatting>
  <conditionalFormatting sqref="C2:D9 D10:D14 C15:D28">
    <cfRule type="expression" dxfId="8995" priority="8995" stopIfTrue="1">
      <formula>LEN(C2)&gt;10</formula>
    </cfRule>
  </conditionalFormatting>
  <conditionalFormatting sqref="C10:C14">
    <cfRule type="expression" dxfId="8994" priority="8994" stopIfTrue="1">
      <formula>LEN(C10)&gt;10</formula>
    </cfRule>
  </conditionalFormatting>
  <conditionalFormatting sqref="C28:D30">
    <cfRule type="expression" dxfId="8993" priority="8993" stopIfTrue="1">
      <formula>LEN(C28)&gt;10</formula>
    </cfRule>
  </conditionalFormatting>
  <conditionalFormatting sqref="C52:D78 C37:D50 C2:D34">
    <cfRule type="expression" dxfId="8992" priority="8992" stopIfTrue="1">
      <formula>LEN(C2)&gt;10</formula>
    </cfRule>
  </conditionalFormatting>
  <conditionalFormatting sqref="C2:D31">
    <cfRule type="expression" dxfId="8991" priority="8991" stopIfTrue="1">
      <formula>LEN(C2)&gt;10</formula>
    </cfRule>
  </conditionalFormatting>
  <conditionalFormatting sqref="C5:D31">
    <cfRule type="expression" dxfId="8990" priority="8990" stopIfTrue="1">
      <formula>LEN(C5)&gt;10</formula>
    </cfRule>
  </conditionalFormatting>
  <conditionalFormatting sqref="C5:D25">
    <cfRule type="expression" dxfId="8989" priority="8989" stopIfTrue="1">
      <formula>LEN(C5)&gt;10</formula>
    </cfRule>
  </conditionalFormatting>
  <conditionalFormatting sqref="C23:D24">
    <cfRule type="expression" dxfId="8988" priority="8988" stopIfTrue="1">
      <formula>LEN(C23)&gt;10</formula>
    </cfRule>
  </conditionalFormatting>
  <conditionalFormatting sqref="C23:D24">
    <cfRule type="expression" dxfId="8987" priority="8987" stopIfTrue="1">
      <formula>LEN(C23)&gt;10</formula>
    </cfRule>
  </conditionalFormatting>
  <conditionalFormatting sqref="C23:D24">
    <cfRule type="expression" dxfId="8986" priority="8986" stopIfTrue="1">
      <formula>LEN(C23)&gt;10</formula>
    </cfRule>
  </conditionalFormatting>
  <conditionalFormatting sqref="C26:D26">
    <cfRule type="expression" dxfId="8985" priority="8985" stopIfTrue="1">
      <formula>LEN(C26)&gt;10</formula>
    </cfRule>
  </conditionalFormatting>
  <conditionalFormatting sqref="C27:D27">
    <cfRule type="expression" dxfId="8984" priority="8984" stopIfTrue="1">
      <formula>LEN(C27)&gt;10</formula>
    </cfRule>
  </conditionalFormatting>
  <conditionalFormatting sqref="C28:D28">
    <cfRule type="expression" dxfId="8983" priority="8983" stopIfTrue="1">
      <formula>LEN(C28)&gt;10</formula>
    </cfRule>
  </conditionalFormatting>
  <conditionalFormatting sqref="C29:D29">
    <cfRule type="expression" dxfId="8982" priority="8982" stopIfTrue="1">
      <formula>LEN(C29)&gt;10</formula>
    </cfRule>
  </conditionalFormatting>
  <conditionalFormatting sqref="C30:D30">
    <cfRule type="expression" dxfId="8981" priority="8981" stopIfTrue="1">
      <formula>LEN(C30)&gt;10</formula>
    </cfRule>
  </conditionalFormatting>
  <conditionalFormatting sqref="C31:D31">
    <cfRule type="expression" dxfId="8980" priority="8980" stopIfTrue="1">
      <formula>LEN(C31)&gt;10</formula>
    </cfRule>
  </conditionalFormatting>
  <conditionalFormatting sqref="C2:D30">
    <cfRule type="expression" dxfId="8979" priority="8979" stopIfTrue="1">
      <formula>LEN(C2)&gt;10</formula>
    </cfRule>
  </conditionalFormatting>
  <conditionalFormatting sqref="C5:D30">
    <cfRule type="expression" dxfId="8978" priority="8978" stopIfTrue="1">
      <formula>LEN(C5)&gt;10</formula>
    </cfRule>
  </conditionalFormatting>
  <conditionalFormatting sqref="C5:D25">
    <cfRule type="expression" dxfId="8977" priority="8977" stopIfTrue="1">
      <formula>LEN(C5)&gt;10</formula>
    </cfRule>
  </conditionalFormatting>
  <conditionalFormatting sqref="C25:D25">
    <cfRule type="expression" dxfId="8976" priority="8976" stopIfTrue="1">
      <formula>LEN(C25)&gt;10</formula>
    </cfRule>
  </conditionalFormatting>
  <conditionalFormatting sqref="C25:D25">
    <cfRule type="expression" dxfId="8975" priority="8975" stopIfTrue="1">
      <formula>LEN(C25)&gt;10</formula>
    </cfRule>
  </conditionalFormatting>
  <conditionalFormatting sqref="C25:D25">
    <cfRule type="expression" dxfId="8974" priority="8974" stopIfTrue="1">
      <formula>LEN(C25)&gt;10</formula>
    </cfRule>
  </conditionalFormatting>
  <conditionalFormatting sqref="C16:D16">
    <cfRule type="expression" dxfId="8973" priority="8973" stopIfTrue="1">
      <formula>LEN(C16)&gt;10</formula>
    </cfRule>
  </conditionalFormatting>
  <conditionalFormatting sqref="C16:D16">
    <cfRule type="expression" dxfId="8972" priority="8972" stopIfTrue="1">
      <formula>LEN(C16)&gt;10</formula>
    </cfRule>
  </conditionalFormatting>
  <conditionalFormatting sqref="C16:D16">
    <cfRule type="expression" dxfId="8971" priority="8971" stopIfTrue="1">
      <formula>LEN(C16)&gt;10</formula>
    </cfRule>
  </conditionalFormatting>
  <conditionalFormatting sqref="C26:D26">
    <cfRule type="expression" dxfId="8970" priority="8970" stopIfTrue="1">
      <formula>LEN(C26)&gt;10</formula>
    </cfRule>
  </conditionalFormatting>
  <conditionalFormatting sqref="C26:D26">
    <cfRule type="expression" dxfId="8969" priority="8969" stopIfTrue="1">
      <formula>LEN(C26)&gt;10</formula>
    </cfRule>
  </conditionalFormatting>
  <conditionalFormatting sqref="C26:D26">
    <cfRule type="expression" dxfId="8968" priority="8968" stopIfTrue="1">
      <formula>LEN(C26)&gt;10</formula>
    </cfRule>
  </conditionalFormatting>
  <conditionalFormatting sqref="C26:D26">
    <cfRule type="expression" dxfId="8967" priority="8967" stopIfTrue="1">
      <formula>LEN(C26)&gt;10</formula>
    </cfRule>
  </conditionalFormatting>
  <conditionalFormatting sqref="C27:D27">
    <cfRule type="expression" dxfId="8966" priority="8966" stopIfTrue="1">
      <formula>LEN(C27)&gt;10</formula>
    </cfRule>
  </conditionalFormatting>
  <conditionalFormatting sqref="C27:D27">
    <cfRule type="expression" dxfId="8965" priority="8965" stopIfTrue="1">
      <formula>LEN(C27)&gt;10</formula>
    </cfRule>
  </conditionalFormatting>
  <conditionalFormatting sqref="C27:D27">
    <cfRule type="expression" dxfId="8964" priority="8964" stopIfTrue="1">
      <formula>LEN(C27)&gt;10</formula>
    </cfRule>
  </conditionalFormatting>
  <conditionalFormatting sqref="C27:D27">
    <cfRule type="expression" dxfId="8963" priority="8963" stopIfTrue="1">
      <formula>LEN(C27)&gt;10</formula>
    </cfRule>
  </conditionalFormatting>
  <conditionalFormatting sqref="C28:D28">
    <cfRule type="expression" dxfId="8962" priority="8962" stopIfTrue="1">
      <formula>LEN(C28)&gt;10</formula>
    </cfRule>
  </conditionalFormatting>
  <conditionalFormatting sqref="C28:D28">
    <cfRule type="expression" dxfId="8961" priority="8961" stopIfTrue="1">
      <formula>LEN(C28)&gt;10</formula>
    </cfRule>
  </conditionalFormatting>
  <conditionalFormatting sqref="C28:D28">
    <cfRule type="expression" dxfId="8960" priority="8960" stopIfTrue="1">
      <formula>LEN(C28)&gt;10</formula>
    </cfRule>
  </conditionalFormatting>
  <conditionalFormatting sqref="C28:D28">
    <cfRule type="expression" dxfId="8959" priority="8959" stopIfTrue="1">
      <formula>LEN(C28)&gt;10</formula>
    </cfRule>
  </conditionalFormatting>
  <conditionalFormatting sqref="C29:D29">
    <cfRule type="expression" dxfId="8958" priority="8958" stopIfTrue="1">
      <formula>LEN(C29)&gt;10</formula>
    </cfRule>
  </conditionalFormatting>
  <conditionalFormatting sqref="C30:D30">
    <cfRule type="expression" dxfId="8957" priority="8957" stopIfTrue="1">
      <formula>LEN(C30)&gt;10</formula>
    </cfRule>
  </conditionalFormatting>
  <conditionalFormatting sqref="C30:D30">
    <cfRule type="expression" dxfId="8956" priority="8956" stopIfTrue="1">
      <formula>LEN(C30)&gt;10</formula>
    </cfRule>
  </conditionalFormatting>
  <conditionalFormatting sqref="C30:D30">
    <cfRule type="expression" dxfId="8955" priority="8955" stopIfTrue="1">
      <formula>LEN(C30)&gt;10</formula>
    </cfRule>
  </conditionalFormatting>
  <conditionalFormatting sqref="C30:D30">
    <cfRule type="expression" dxfId="8954" priority="8954" stopIfTrue="1">
      <formula>LEN(C30)&gt;10</formula>
    </cfRule>
  </conditionalFormatting>
  <conditionalFormatting sqref="C12:D12">
    <cfRule type="expression" dxfId="8953" priority="8953" stopIfTrue="1">
      <formula>LEN(C12)&gt;10</formula>
    </cfRule>
  </conditionalFormatting>
  <conditionalFormatting sqref="C12:D12">
    <cfRule type="expression" dxfId="8952" priority="8952" stopIfTrue="1">
      <formula>LEN(C12)&gt;10</formula>
    </cfRule>
  </conditionalFormatting>
  <conditionalFormatting sqref="C12:D12">
    <cfRule type="expression" dxfId="8951" priority="8951" stopIfTrue="1">
      <formula>LEN(C12)&gt;10</formula>
    </cfRule>
  </conditionalFormatting>
  <conditionalFormatting sqref="C12:D12">
    <cfRule type="expression" dxfId="8950" priority="8950" stopIfTrue="1">
      <formula>LEN(C12)&gt;10</formula>
    </cfRule>
  </conditionalFormatting>
  <conditionalFormatting sqref="C12:D12">
    <cfRule type="expression" dxfId="8949" priority="8949" stopIfTrue="1">
      <formula>LEN(C12)&gt;10</formula>
    </cfRule>
  </conditionalFormatting>
  <conditionalFormatting sqref="C12:D12">
    <cfRule type="expression" dxfId="8948" priority="8948" stopIfTrue="1">
      <formula>LEN(C12)&gt;10</formula>
    </cfRule>
  </conditionalFormatting>
  <conditionalFormatting sqref="C20:D20">
    <cfRule type="expression" dxfId="8947" priority="8947" stopIfTrue="1">
      <formula>LEN(C20)&gt;10</formula>
    </cfRule>
  </conditionalFormatting>
  <conditionalFormatting sqref="C20:D20">
    <cfRule type="expression" dxfId="8946" priority="8946" stopIfTrue="1">
      <formula>LEN(C20)&gt;10</formula>
    </cfRule>
  </conditionalFormatting>
  <conditionalFormatting sqref="C20:D20">
    <cfRule type="expression" dxfId="8945" priority="8945" stopIfTrue="1">
      <formula>LEN(C20)&gt;10</formula>
    </cfRule>
  </conditionalFormatting>
  <conditionalFormatting sqref="C20:D20">
    <cfRule type="expression" dxfId="8944" priority="8944" stopIfTrue="1">
      <formula>LEN(C20)&gt;10</formula>
    </cfRule>
  </conditionalFormatting>
  <conditionalFormatting sqref="C20:D20">
    <cfRule type="expression" dxfId="8943" priority="8943" stopIfTrue="1">
      <formula>LEN(C20)&gt;10</formula>
    </cfRule>
  </conditionalFormatting>
  <conditionalFormatting sqref="C20:D20">
    <cfRule type="expression" dxfId="8942" priority="8942" stopIfTrue="1">
      <formula>LEN(C20)&gt;10</formula>
    </cfRule>
  </conditionalFormatting>
  <conditionalFormatting sqref="C21:D21">
    <cfRule type="expression" dxfId="8941" priority="8941" stopIfTrue="1">
      <formula>LEN(C21)&gt;10</formula>
    </cfRule>
  </conditionalFormatting>
  <conditionalFormatting sqref="C21:D21">
    <cfRule type="expression" dxfId="8940" priority="8940" stopIfTrue="1">
      <formula>LEN(C21)&gt;10</formula>
    </cfRule>
  </conditionalFormatting>
  <conditionalFormatting sqref="C21:D21">
    <cfRule type="expression" dxfId="8939" priority="8939" stopIfTrue="1">
      <formula>LEN(C21)&gt;10</formula>
    </cfRule>
  </conditionalFormatting>
  <conditionalFormatting sqref="C21:D21">
    <cfRule type="expression" dxfId="8938" priority="8938" stopIfTrue="1">
      <formula>LEN(C21)&gt;10</formula>
    </cfRule>
  </conditionalFormatting>
  <conditionalFormatting sqref="C21:D21">
    <cfRule type="expression" dxfId="8937" priority="8937" stopIfTrue="1">
      <formula>LEN(C21)&gt;10</formula>
    </cfRule>
  </conditionalFormatting>
  <conditionalFormatting sqref="C21:D21">
    <cfRule type="expression" dxfId="8936" priority="8936" stopIfTrue="1">
      <formula>LEN(C21)&gt;10</formula>
    </cfRule>
  </conditionalFormatting>
  <conditionalFormatting sqref="C32:D32">
    <cfRule type="expression" dxfId="8935" priority="8935" stopIfTrue="1">
      <formula>LEN(C32)&gt;10</formula>
    </cfRule>
  </conditionalFormatting>
  <conditionalFormatting sqref="C32:D32">
    <cfRule type="expression" dxfId="8934" priority="8934" stopIfTrue="1">
      <formula>LEN(C32)&gt;10</formula>
    </cfRule>
  </conditionalFormatting>
  <conditionalFormatting sqref="C32:D32">
    <cfRule type="expression" dxfId="8933" priority="8933" stopIfTrue="1">
      <formula>LEN(C32)&gt;10</formula>
    </cfRule>
  </conditionalFormatting>
  <conditionalFormatting sqref="C33:D33">
    <cfRule type="expression" dxfId="8932" priority="8932" stopIfTrue="1">
      <formula>LEN(C33)&gt;10</formula>
    </cfRule>
  </conditionalFormatting>
  <conditionalFormatting sqref="C33:D33">
    <cfRule type="expression" dxfId="8931" priority="8931" stopIfTrue="1">
      <formula>LEN(C33)&gt;10</formula>
    </cfRule>
  </conditionalFormatting>
  <conditionalFormatting sqref="C33:D33">
    <cfRule type="expression" dxfId="8930" priority="8930" stopIfTrue="1">
      <formula>LEN(C33)&gt;10</formula>
    </cfRule>
  </conditionalFormatting>
  <conditionalFormatting sqref="C33:D33">
    <cfRule type="expression" dxfId="8929" priority="8929" stopIfTrue="1">
      <formula>LEN(C33)&gt;10</formula>
    </cfRule>
  </conditionalFormatting>
  <conditionalFormatting sqref="C33:D33">
    <cfRule type="expression" dxfId="8928" priority="8928" stopIfTrue="1">
      <formula>LEN(C33)&gt;10</formula>
    </cfRule>
  </conditionalFormatting>
  <conditionalFormatting sqref="C33:D33">
    <cfRule type="expression" dxfId="8927" priority="8927" stopIfTrue="1">
      <formula>LEN(C33)&gt;10</formula>
    </cfRule>
  </conditionalFormatting>
  <conditionalFormatting sqref="C34:D34">
    <cfRule type="expression" dxfId="8926" priority="8926" stopIfTrue="1">
      <formula>LEN(C34)&gt;10</formula>
    </cfRule>
  </conditionalFormatting>
  <conditionalFormatting sqref="C34:D34">
    <cfRule type="expression" dxfId="8925" priority="8925" stopIfTrue="1">
      <formula>LEN(C34)&gt;10</formula>
    </cfRule>
  </conditionalFormatting>
  <conditionalFormatting sqref="C34:D34">
    <cfRule type="expression" dxfId="8924" priority="8924" stopIfTrue="1">
      <formula>LEN(C34)&gt;10</formula>
    </cfRule>
  </conditionalFormatting>
  <conditionalFormatting sqref="C34:D34">
    <cfRule type="expression" dxfId="8923" priority="8923" stopIfTrue="1">
      <formula>LEN(C34)&gt;10</formula>
    </cfRule>
  </conditionalFormatting>
  <conditionalFormatting sqref="C34:D34">
    <cfRule type="expression" dxfId="8922" priority="8922" stopIfTrue="1">
      <formula>LEN(C34)&gt;10</formula>
    </cfRule>
  </conditionalFormatting>
  <conditionalFormatting sqref="C34:D34">
    <cfRule type="expression" dxfId="8921" priority="8921" stopIfTrue="1">
      <formula>LEN(C34)&gt;10</formula>
    </cfRule>
  </conditionalFormatting>
  <conditionalFormatting sqref="C36:D36">
    <cfRule type="expression" dxfId="8920" priority="8920" stopIfTrue="1">
      <formula>LEN(C36)&gt;10</formula>
    </cfRule>
  </conditionalFormatting>
  <conditionalFormatting sqref="C36:D36">
    <cfRule type="expression" dxfId="8919" priority="8919" stopIfTrue="1">
      <formula>LEN(C36)&gt;10</formula>
    </cfRule>
  </conditionalFormatting>
  <conditionalFormatting sqref="C36:D36">
    <cfRule type="expression" dxfId="8918" priority="8918" stopIfTrue="1">
      <formula>LEN(C36)&gt;10</formula>
    </cfRule>
  </conditionalFormatting>
  <conditionalFormatting sqref="C36:D36">
    <cfRule type="expression" dxfId="8917" priority="8917" stopIfTrue="1">
      <formula>LEN(C36)&gt;10</formula>
    </cfRule>
  </conditionalFormatting>
  <conditionalFormatting sqref="C36:D36">
    <cfRule type="expression" dxfId="8916" priority="8916" stopIfTrue="1">
      <formula>LEN(C36)&gt;10</formula>
    </cfRule>
  </conditionalFormatting>
  <conditionalFormatting sqref="C36:D36">
    <cfRule type="expression" dxfId="8915" priority="8915" stopIfTrue="1">
      <formula>LEN(C36)&gt;10</formula>
    </cfRule>
  </conditionalFormatting>
  <conditionalFormatting sqref="C36:D36">
    <cfRule type="expression" dxfId="8914" priority="8914" stopIfTrue="1">
      <formula>LEN(C36)&gt;10</formula>
    </cfRule>
  </conditionalFormatting>
  <conditionalFormatting sqref="C36:D36">
    <cfRule type="expression" dxfId="8913" priority="8913" stopIfTrue="1">
      <formula>LEN(C36)&gt;10</formula>
    </cfRule>
  </conditionalFormatting>
  <conditionalFormatting sqref="C36:D36">
    <cfRule type="expression" dxfId="8912" priority="8912" stopIfTrue="1">
      <formula>LEN(C36)&gt;10</formula>
    </cfRule>
  </conditionalFormatting>
  <conditionalFormatting sqref="C36:D36">
    <cfRule type="expression" dxfId="8911" priority="8911" stopIfTrue="1">
      <formula>LEN(C36)&gt;10</formula>
    </cfRule>
  </conditionalFormatting>
  <conditionalFormatting sqref="C37:D37">
    <cfRule type="expression" dxfId="8910" priority="8910" stopIfTrue="1">
      <formula>LEN(C37)&gt;10</formula>
    </cfRule>
  </conditionalFormatting>
  <conditionalFormatting sqref="C37:D37">
    <cfRule type="expression" dxfId="8909" priority="8909" stopIfTrue="1">
      <formula>LEN(C37)&gt;10</formula>
    </cfRule>
  </conditionalFormatting>
  <conditionalFormatting sqref="C37:D37">
    <cfRule type="expression" dxfId="8908" priority="8908" stopIfTrue="1">
      <formula>LEN(C37)&gt;10</formula>
    </cfRule>
  </conditionalFormatting>
  <conditionalFormatting sqref="C37:D37">
    <cfRule type="expression" dxfId="8907" priority="8907" stopIfTrue="1">
      <formula>LEN(C37)&gt;10</formula>
    </cfRule>
  </conditionalFormatting>
  <conditionalFormatting sqref="C37:D37">
    <cfRule type="expression" dxfId="8906" priority="8906" stopIfTrue="1">
      <formula>LEN(C37)&gt;10</formula>
    </cfRule>
  </conditionalFormatting>
  <conditionalFormatting sqref="C37:D37">
    <cfRule type="expression" dxfId="8905" priority="8905" stopIfTrue="1">
      <formula>LEN(C37)&gt;10</formula>
    </cfRule>
  </conditionalFormatting>
  <conditionalFormatting sqref="C37:D38 C2:D34">
    <cfRule type="expression" dxfId="8904" priority="8904" stopIfTrue="1">
      <formula>LEN(C2)&gt;10</formula>
    </cfRule>
  </conditionalFormatting>
  <conditionalFormatting sqref="C2:D31">
    <cfRule type="expression" dxfId="8903" priority="8903" stopIfTrue="1">
      <formula>LEN(C2)&gt;10</formula>
    </cfRule>
  </conditionalFormatting>
  <conditionalFormatting sqref="C5:D31">
    <cfRule type="expression" dxfId="8902" priority="8902" stopIfTrue="1">
      <formula>LEN(C5)&gt;10</formula>
    </cfRule>
  </conditionalFormatting>
  <conditionalFormatting sqref="C5:D25">
    <cfRule type="expression" dxfId="8901" priority="8901" stopIfTrue="1">
      <formula>LEN(C5)&gt;10</formula>
    </cfRule>
  </conditionalFormatting>
  <conditionalFormatting sqref="C23:D24">
    <cfRule type="expression" dxfId="8900" priority="8900" stopIfTrue="1">
      <formula>LEN(C23)&gt;10</formula>
    </cfRule>
  </conditionalFormatting>
  <conditionalFormatting sqref="C23:D24">
    <cfRule type="expression" dxfId="8899" priority="8899" stopIfTrue="1">
      <formula>LEN(C23)&gt;10</formula>
    </cfRule>
  </conditionalFormatting>
  <conditionalFormatting sqref="C23:D24">
    <cfRule type="expression" dxfId="8898" priority="8898" stopIfTrue="1">
      <formula>LEN(C23)&gt;10</formula>
    </cfRule>
  </conditionalFormatting>
  <conditionalFormatting sqref="C26:D26">
    <cfRule type="expression" dxfId="8897" priority="8897" stopIfTrue="1">
      <formula>LEN(C26)&gt;10</formula>
    </cfRule>
  </conditionalFormatting>
  <conditionalFormatting sqref="C27:D27">
    <cfRule type="expression" dxfId="8896" priority="8896" stopIfTrue="1">
      <formula>LEN(C27)&gt;10</formula>
    </cfRule>
  </conditionalFormatting>
  <conditionalFormatting sqref="C28:D28">
    <cfRule type="expression" dxfId="8895" priority="8895" stopIfTrue="1">
      <formula>LEN(C28)&gt;10</formula>
    </cfRule>
  </conditionalFormatting>
  <conditionalFormatting sqref="C29:D29">
    <cfRule type="expression" dxfId="8894" priority="8894" stopIfTrue="1">
      <formula>LEN(C29)&gt;10</formula>
    </cfRule>
  </conditionalFormatting>
  <conditionalFormatting sqref="C30:D30">
    <cfRule type="expression" dxfId="8893" priority="8893" stopIfTrue="1">
      <formula>LEN(C30)&gt;10</formula>
    </cfRule>
  </conditionalFormatting>
  <conditionalFormatting sqref="C31:D31">
    <cfRule type="expression" dxfId="8892" priority="8892" stopIfTrue="1">
      <formula>LEN(C31)&gt;10</formula>
    </cfRule>
  </conditionalFormatting>
  <conditionalFormatting sqref="C2:D30">
    <cfRule type="expression" dxfId="8891" priority="8891" stopIfTrue="1">
      <formula>LEN(C2)&gt;10</formula>
    </cfRule>
  </conditionalFormatting>
  <conditionalFormatting sqref="C5:D30">
    <cfRule type="expression" dxfId="8890" priority="8890" stopIfTrue="1">
      <formula>LEN(C5)&gt;10</formula>
    </cfRule>
  </conditionalFormatting>
  <conditionalFormatting sqref="C5:D25">
    <cfRule type="expression" dxfId="8889" priority="8889" stopIfTrue="1">
      <formula>LEN(C5)&gt;10</formula>
    </cfRule>
  </conditionalFormatting>
  <conditionalFormatting sqref="C25:D25">
    <cfRule type="expression" dxfId="8888" priority="8888" stopIfTrue="1">
      <formula>LEN(C25)&gt;10</formula>
    </cfRule>
  </conditionalFormatting>
  <conditionalFormatting sqref="C25:D25">
    <cfRule type="expression" dxfId="8887" priority="8887" stopIfTrue="1">
      <formula>LEN(C25)&gt;10</formula>
    </cfRule>
  </conditionalFormatting>
  <conditionalFormatting sqref="C25:D25">
    <cfRule type="expression" dxfId="8886" priority="8886" stopIfTrue="1">
      <formula>LEN(C25)&gt;10</formula>
    </cfRule>
  </conditionalFormatting>
  <conditionalFormatting sqref="C16:D16">
    <cfRule type="expression" dxfId="8885" priority="8885" stopIfTrue="1">
      <formula>LEN(C16)&gt;10</formula>
    </cfRule>
  </conditionalFormatting>
  <conditionalFormatting sqref="C16:D16">
    <cfRule type="expression" dxfId="8884" priority="8884" stopIfTrue="1">
      <formula>LEN(C16)&gt;10</formula>
    </cfRule>
  </conditionalFormatting>
  <conditionalFormatting sqref="C16:D16">
    <cfRule type="expression" dxfId="8883" priority="8883" stopIfTrue="1">
      <formula>LEN(C16)&gt;10</formula>
    </cfRule>
  </conditionalFormatting>
  <conditionalFormatting sqref="C26:D26">
    <cfRule type="expression" dxfId="8882" priority="8882" stopIfTrue="1">
      <formula>LEN(C26)&gt;10</formula>
    </cfRule>
  </conditionalFormatting>
  <conditionalFormatting sqref="C26:D26">
    <cfRule type="expression" dxfId="8881" priority="8881" stopIfTrue="1">
      <formula>LEN(C26)&gt;10</formula>
    </cfRule>
  </conditionalFormatting>
  <conditionalFormatting sqref="C26:D26">
    <cfRule type="expression" dxfId="8880" priority="8880" stopIfTrue="1">
      <formula>LEN(C26)&gt;10</formula>
    </cfRule>
  </conditionalFormatting>
  <conditionalFormatting sqref="C26:D26">
    <cfRule type="expression" dxfId="8879" priority="8879" stopIfTrue="1">
      <formula>LEN(C26)&gt;10</formula>
    </cfRule>
  </conditionalFormatting>
  <conditionalFormatting sqref="C27:D27">
    <cfRule type="expression" dxfId="8878" priority="8878" stopIfTrue="1">
      <formula>LEN(C27)&gt;10</formula>
    </cfRule>
  </conditionalFormatting>
  <conditionalFormatting sqref="C27:D27">
    <cfRule type="expression" dxfId="8877" priority="8877" stopIfTrue="1">
      <formula>LEN(C27)&gt;10</formula>
    </cfRule>
  </conditionalFormatting>
  <conditionalFormatting sqref="C27:D27">
    <cfRule type="expression" dxfId="8876" priority="8876" stopIfTrue="1">
      <formula>LEN(C27)&gt;10</formula>
    </cfRule>
  </conditionalFormatting>
  <conditionalFormatting sqref="C27:D27">
    <cfRule type="expression" dxfId="8875" priority="8875" stopIfTrue="1">
      <formula>LEN(C27)&gt;10</formula>
    </cfRule>
  </conditionalFormatting>
  <conditionalFormatting sqref="C28:D28">
    <cfRule type="expression" dxfId="8874" priority="8874" stopIfTrue="1">
      <formula>LEN(C28)&gt;10</formula>
    </cfRule>
  </conditionalFormatting>
  <conditionalFormatting sqref="C28:D28">
    <cfRule type="expression" dxfId="8873" priority="8873" stopIfTrue="1">
      <formula>LEN(C28)&gt;10</formula>
    </cfRule>
  </conditionalFormatting>
  <conditionalFormatting sqref="C28:D28">
    <cfRule type="expression" dxfId="8872" priority="8872" stopIfTrue="1">
      <formula>LEN(C28)&gt;10</formula>
    </cfRule>
  </conditionalFormatting>
  <conditionalFormatting sqref="C28:D28">
    <cfRule type="expression" dxfId="8871" priority="8871" stopIfTrue="1">
      <formula>LEN(C28)&gt;10</formula>
    </cfRule>
  </conditionalFormatting>
  <conditionalFormatting sqref="C29:D29">
    <cfRule type="expression" dxfId="8870" priority="8870" stopIfTrue="1">
      <formula>LEN(C29)&gt;10</formula>
    </cfRule>
  </conditionalFormatting>
  <conditionalFormatting sqref="C30:D30">
    <cfRule type="expression" dxfId="8869" priority="8869" stopIfTrue="1">
      <formula>LEN(C30)&gt;10</formula>
    </cfRule>
  </conditionalFormatting>
  <conditionalFormatting sqref="C30:D30">
    <cfRule type="expression" dxfId="8868" priority="8868" stopIfTrue="1">
      <formula>LEN(C30)&gt;10</formula>
    </cfRule>
  </conditionalFormatting>
  <conditionalFormatting sqref="C30:D30">
    <cfRule type="expression" dxfId="8867" priority="8867" stopIfTrue="1">
      <formula>LEN(C30)&gt;10</formula>
    </cfRule>
  </conditionalFormatting>
  <conditionalFormatting sqref="C30:D30">
    <cfRule type="expression" dxfId="8866" priority="8866" stopIfTrue="1">
      <formula>LEN(C30)&gt;10</formula>
    </cfRule>
  </conditionalFormatting>
  <conditionalFormatting sqref="C12:D12">
    <cfRule type="expression" dxfId="8865" priority="8865" stopIfTrue="1">
      <formula>LEN(C12)&gt;10</formula>
    </cfRule>
  </conditionalFormatting>
  <conditionalFormatting sqref="C12:D12">
    <cfRule type="expression" dxfId="8864" priority="8864" stopIfTrue="1">
      <formula>LEN(C12)&gt;10</formula>
    </cfRule>
  </conditionalFormatting>
  <conditionalFormatting sqref="C12:D12">
    <cfRule type="expression" dxfId="8863" priority="8863" stopIfTrue="1">
      <formula>LEN(C12)&gt;10</formula>
    </cfRule>
  </conditionalFormatting>
  <conditionalFormatting sqref="C12:D12">
    <cfRule type="expression" dxfId="8862" priority="8862" stopIfTrue="1">
      <formula>LEN(C12)&gt;10</formula>
    </cfRule>
  </conditionalFormatting>
  <conditionalFormatting sqref="C12:D12">
    <cfRule type="expression" dxfId="8861" priority="8861" stopIfTrue="1">
      <formula>LEN(C12)&gt;10</formula>
    </cfRule>
  </conditionalFormatting>
  <conditionalFormatting sqref="C12:D12">
    <cfRule type="expression" dxfId="8860" priority="8860" stopIfTrue="1">
      <formula>LEN(C12)&gt;10</formula>
    </cfRule>
  </conditionalFormatting>
  <conditionalFormatting sqref="C20:D20">
    <cfRule type="expression" dxfId="8859" priority="8859" stopIfTrue="1">
      <formula>LEN(C20)&gt;10</formula>
    </cfRule>
  </conditionalFormatting>
  <conditionalFormatting sqref="C20:D20">
    <cfRule type="expression" dxfId="8858" priority="8858" stopIfTrue="1">
      <formula>LEN(C20)&gt;10</formula>
    </cfRule>
  </conditionalFormatting>
  <conditionalFormatting sqref="C20:D20">
    <cfRule type="expression" dxfId="8857" priority="8857" stopIfTrue="1">
      <formula>LEN(C20)&gt;10</formula>
    </cfRule>
  </conditionalFormatting>
  <conditionalFormatting sqref="C20:D20">
    <cfRule type="expression" dxfId="8856" priority="8856" stopIfTrue="1">
      <formula>LEN(C20)&gt;10</formula>
    </cfRule>
  </conditionalFormatting>
  <conditionalFormatting sqref="C20:D20">
    <cfRule type="expression" dxfId="8855" priority="8855" stopIfTrue="1">
      <formula>LEN(C20)&gt;10</formula>
    </cfRule>
  </conditionalFormatting>
  <conditionalFormatting sqref="C20:D20">
    <cfRule type="expression" dxfId="8854" priority="8854" stopIfTrue="1">
      <formula>LEN(C20)&gt;10</formula>
    </cfRule>
  </conditionalFormatting>
  <conditionalFormatting sqref="C21:D21">
    <cfRule type="expression" dxfId="8853" priority="8853" stopIfTrue="1">
      <formula>LEN(C21)&gt;10</formula>
    </cfRule>
  </conditionalFormatting>
  <conditionalFormatting sqref="C21:D21">
    <cfRule type="expression" dxfId="8852" priority="8852" stopIfTrue="1">
      <formula>LEN(C21)&gt;10</formula>
    </cfRule>
  </conditionalFormatting>
  <conditionalFormatting sqref="C21:D21">
    <cfRule type="expression" dxfId="8851" priority="8851" stopIfTrue="1">
      <formula>LEN(C21)&gt;10</formula>
    </cfRule>
  </conditionalFormatting>
  <conditionalFormatting sqref="C21:D21">
    <cfRule type="expression" dxfId="8850" priority="8850" stopIfTrue="1">
      <formula>LEN(C21)&gt;10</formula>
    </cfRule>
  </conditionalFormatting>
  <conditionalFormatting sqref="C21:D21">
    <cfRule type="expression" dxfId="8849" priority="8849" stopIfTrue="1">
      <formula>LEN(C21)&gt;10</formula>
    </cfRule>
  </conditionalFormatting>
  <conditionalFormatting sqref="C21:D21">
    <cfRule type="expression" dxfId="8848" priority="8848" stopIfTrue="1">
      <formula>LEN(C21)&gt;10</formula>
    </cfRule>
  </conditionalFormatting>
  <conditionalFormatting sqref="C32:D32">
    <cfRule type="expression" dxfId="8847" priority="8847" stopIfTrue="1">
      <formula>LEN(C32)&gt;10</formula>
    </cfRule>
  </conditionalFormatting>
  <conditionalFormatting sqref="C32:D32">
    <cfRule type="expression" dxfId="8846" priority="8846" stopIfTrue="1">
      <formula>LEN(C32)&gt;10</formula>
    </cfRule>
  </conditionalFormatting>
  <conditionalFormatting sqref="C32:D32">
    <cfRule type="expression" dxfId="8845" priority="8845" stopIfTrue="1">
      <formula>LEN(C32)&gt;10</formula>
    </cfRule>
  </conditionalFormatting>
  <conditionalFormatting sqref="C33:D33">
    <cfRule type="expression" dxfId="8844" priority="8844" stopIfTrue="1">
      <formula>LEN(C33)&gt;10</formula>
    </cfRule>
  </conditionalFormatting>
  <conditionalFormatting sqref="C33:D33">
    <cfRule type="expression" dxfId="8843" priority="8843" stopIfTrue="1">
      <formula>LEN(C33)&gt;10</formula>
    </cfRule>
  </conditionalFormatting>
  <conditionalFormatting sqref="C33:D33">
    <cfRule type="expression" dxfId="8842" priority="8842" stopIfTrue="1">
      <formula>LEN(C33)&gt;10</formula>
    </cfRule>
  </conditionalFormatting>
  <conditionalFormatting sqref="C33:D33">
    <cfRule type="expression" dxfId="8841" priority="8841" stopIfTrue="1">
      <formula>LEN(C33)&gt;10</formula>
    </cfRule>
  </conditionalFormatting>
  <conditionalFormatting sqref="C33:D33">
    <cfRule type="expression" dxfId="8840" priority="8840" stopIfTrue="1">
      <formula>LEN(C33)&gt;10</formula>
    </cfRule>
  </conditionalFormatting>
  <conditionalFormatting sqref="C33:D33">
    <cfRule type="expression" dxfId="8839" priority="8839" stopIfTrue="1">
      <formula>LEN(C33)&gt;10</formula>
    </cfRule>
  </conditionalFormatting>
  <conditionalFormatting sqref="C34:D34">
    <cfRule type="expression" dxfId="8838" priority="8838" stopIfTrue="1">
      <formula>LEN(C34)&gt;10</formula>
    </cfRule>
  </conditionalFormatting>
  <conditionalFormatting sqref="C34:D34">
    <cfRule type="expression" dxfId="8837" priority="8837" stopIfTrue="1">
      <formula>LEN(C34)&gt;10</formula>
    </cfRule>
  </conditionalFormatting>
  <conditionalFormatting sqref="C34:D34">
    <cfRule type="expression" dxfId="8836" priority="8836" stopIfTrue="1">
      <formula>LEN(C34)&gt;10</formula>
    </cfRule>
  </conditionalFormatting>
  <conditionalFormatting sqref="C34:D34">
    <cfRule type="expression" dxfId="8835" priority="8835" stopIfTrue="1">
      <formula>LEN(C34)&gt;10</formula>
    </cfRule>
  </conditionalFormatting>
  <conditionalFormatting sqref="C34:D34">
    <cfRule type="expression" dxfId="8834" priority="8834" stopIfTrue="1">
      <formula>LEN(C34)&gt;10</formula>
    </cfRule>
  </conditionalFormatting>
  <conditionalFormatting sqref="C34:D34">
    <cfRule type="expression" dxfId="8833" priority="8833" stopIfTrue="1">
      <formula>LEN(C34)&gt;10</formula>
    </cfRule>
  </conditionalFormatting>
  <conditionalFormatting sqref="C36:D36">
    <cfRule type="expression" dxfId="8832" priority="8832" stopIfTrue="1">
      <formula>LEN(C36)&gt;10</formula>
    </cfRule>
  </conditionalFormatting>
  <conditionalFormatting sqref="C36:D36">
    <cfRule type="expression" dxfId="8831" priority="8831" stopIfTrue="1">
      <formula>LEN(C36)&gt;10</formula>
    </cfRule>
  </conditionalFormatting>
  <conditionalFormatting sqref="C36:D36">
    <cfRule type="expression" dxfId="8830" priority="8830" stopIfTrue="1">
      <formula>LEN(C36)&gt;10</formula>
    </cfRule>
  </conditionalFormatting>
  <conditionalFormatting sqref="C36:D36">
    <cfRule type="expression" dxfId="8829" priority="8829" stopIfTrue="1">
      <formula>LEN(C36)&gt;10</formula>
    </cfRule>
  </conditionalFormatting>
  <conditionalFormatting sqref="C36:D36">
    <cfRule type="expression" dxfId="8828" priority="8828" stopIfTrue="1">
      <formula>LEN(C36)&gt;10</formula>
    </cfRule>
  </conditionalFormatting>
  <conditionalFormatting sqref="C36:D36">
    <cfRule type="expression" dxfId="8827" priority="8827" stopIfTrue="1">
      <formula>LEN(C36)&gt;10</formula>
    </cfRule>
  </conditionalFormatting>
  <conditionalFormatting sqref="C36:D36">
    <cfRule type="expression" dxfId="8826" priority="8826" stopIfTrue="1">
      <formula>LEN(C36)&gt;10</formula>
    </cfRule>
  </conditionalFormatting>
  <conditionalFormatting sqref="C36:D36">
    <cfRule type="expression" dxfId="8825" priority="8825" stopIfTrue="1">
      <formula>LEN(C36)&gt;10</formula>
    </cfRule>
  </conditionalFormatting>
  <conditionalFormatting sqref="C36:D36">
    <cfRule type="expression" dxfId="8824" priority="8824" stopIfTrue="1">
      <formula>LEN(C36)&gt;10</formula>
    </cfRule>
  </conditionalFormatting>
  <conditionalFormatting sqref="C36:D36">
    <cfRule type="expression" dxfId="8823" priority="8823" stopIfTrue="1">
      <formula>LEN(C36)&gt;10</formula>
    </cfRule>
  </conditionalFormatting>
  <conditionalFormatting sqref="C37:D37">
    <cfRule type="expression" dxfId="8822" priority="8822" stopIfTrue="1">
      <formula>LEN(C37)&gt;10</formula>
    </cfRule>
  </conditionalFormatting>
  <conditionalFormatting sqref="C37:D37">
    <cfRule type="expression" dxfId="8821" priority="8821" stopIfTrue="1">
      <formula>LEN(C37)&gt;10</formula>
    </cfRule>
  </conditionalFormatting>
  <conditionalFormatting sqref="C37:D37">
    <cfRule type="expression" dxfId="8820" priority="8820" stopIfTrue="1">
      <formula>LEN(C37)&gt;10</formula>
    </cfRule>
  </conditionalFormatting>
  <conditionalFormatting sqref="C37:D37">
    <cfRule type="expression" dxfId="8819" priority="8819" stopIfTrue="1">
      <formula>LEN(C37)&gt;10</formula>
    </cfRule>
  </conditionalFormatting>
  <conditionalFormatting sqref="C37:D37">
    <cfRule type="expression" dxfId="8818" priority="8818" stopIfTrue="1">
      <formula>LEN(C37)&gt;10</formula>
    </cfRule>
  </conditionalFormatting>
  <conditionalFormatting sqref="C37:D37">
    <cfRule type="expression" dxfId="8817" priority="8817" stopIfTrue="1">
      <formula>LEN(C37)&gt;10</formula>
    </cfRule>
  </conditionalFormatting>
  <conditionalFormatting sqref="C40:D40">
    <cfRule type="expression" dxfId="8816" priority="8816" stopIfTrue="1">
      <formula>LEN(C40)&gt;10</formula>
    </cfRule>
  </conditionalFormatting>
  <conditionalFormatting sqref="C40:D40">
    <cfRule type="expression" dxfId="8815" priority="8815" stopIfTrue="1">
      <formula>LEN(C40)&gt;10</formula>
    </cfRule>
  </conditionalFormatting>
  <conditionalFormatting sqref="C40:D40">
    <cfRule type="expression" dxfId="8814" priority="8814" stopIfTrue="1">
      <formula>LEN(C40)&gt;10</formula>
    </cfRule>
  </conditionalFormatting>
  <conditionalFormatting sqref="C40:D40">
    <cfRule type="expression" dxfId="8813" priority="8813" stopIfTrue="1">
      <formula>LEN(C40)&gt;10</formula>
    </cfRule>
  </conditionalFormatting>
  <conditionalFormatting sqref="C40:D40">
    <cfRule type="expression" dxfId="8812" priority="8812" stopIfTrue="1">
      <formula>LEN(C40)&gt;10</formula>
    </cfRule>
  </conditionalFormatting>
  <conditionalFormatting sqref="C40:D40">
    <cfRule type="expression" dxfId="8811" priority="8811" stopIfTrue="1">
      <formula>LEN(C40)&gt;10</formula>
    </cfRule>
  </conditionalFormatting>
  <conditionalFormatting sqref="C40:D40">
    <cfRule type="expression" dxfId="8810" priority="8810" stopIfTrue="1">
      <formula>LEN(C40)&gt;10</formula>
    </cfRule>
  </conditionalFormatting>
  <conditionalFormatting sqref="C40:D40">
    <cfRule type="expression" dxfId="8809" priority="8809" stopIfTrue="1">
      <formula>LEN(C40)&gt;10</formula>
    </cfRule>
  </conditionalFormatting>
  <conditionalFormatting sqref="C40:D40">
    <cfRule type="expression" dxfId="8808" priority="8808" stopIfTrue="1">
      <formula>LEN(C40)&gt;10</formula>
    </cfRule>
  </conditionalFormatting>
  <conditionalFormatting sqref="C40:D40">
    <cfRule type="expression" dxfId="8807" priority="8807" stopIfTrue="1">
      <formula>LEN(C40)&gt;10</formula>
    </cfRule>
  </conditionalFormatting>
  <conditionalFormatting sqref="C40:D40">
    <cfRule type="expression" dxfId="8806" priority="8806" stopIfTrue="1">
      <formula>LEN(C40)&gt;10</formula>
    </cfRule>
  </conditionalFormatting>
  <conditionalFormatting sqref="C40:D40">
    <cfRule type="expression" dxfId="8805" priority="8805" stopIfTrue="1">
      <formula>LEN(C40)&gt;10</formula>
    </cfRule>
  </conditionalFormatting>
  <conditionalFormatting sqref="C40:D40">
    <cfRule type="expression" dxfId="8804" priority="8804" stopIfTrue="1">
      <formula>LEN(C40)&gt;10</formula>
    </cfRule>
  </conditionalFormatting>
  <conditionalFormatting sqref="C39:D39">
    <cfRule type="expression" dxfId="8803" priority="8803" stopIfTrue="1">
      <formula>LEN(C39)&gt;10</formula>
    </cfRule>
  </conditionalFormatting>
  <conditionalFormatting sqref="C39:D39">
    <cfRule type="expression" dxfId="8802" priority="8802" stopIfTrue="1">
      <formula>LEN(C39)&gt;10</formula>
    </cfRule>
  </conditionalFormatting>
  <conditionalFormatting sqref="C39:D39">
    <cfRule type="expression" dxfId="8801" priority="8801" stopIfTrue="1">
      <formula>LEN(C39)&gt;10</formula>
    </cfRule>
  </conditionalFormatting>
  <conditionalFormatting sqref="C39:D39">
    <cfRule type="expression" dxfId="8800" priority="8800" stopIfTrue="1">
      <formula>LEN(C39)&gt;10</formula>
    </cfRule>
  </conditionalFormatting>
  <conditionalFormatting sqref="C39:D39">
    <cfRule type="expression" dxfId="8799" priority="8799" stopIfTrue="1">
      <formula>LEN(C39)&gt;10</formula>
    </cfRule>
  </conditionalFormatting>
  <conditionalFormatting sqref="C39:D39">
    <cfRule type="expression" dxfId="8798" priority="8798" stopIfTrue="1">
      <formula>LEN(C39)&gt;10</formula>
    </cfRule>
  </conditionalFormatting>
  <conditionalFormatting sqref="C39:D39">
    <cfRule type="expression" dxfId="8797" priority="8797" stopIfTrue="1">
      <formula>LEN(C39)&gt;10</formula>
    </cfRule>
  </conditionalFormatting>
  <conditionalFormatting sqref="C39:D39">
    <cfRule type="expression" dxfId="8796" priority="8796" stopIfTrue="1">
      <formula>LEN(C39)&gt;10</formula>
    </cfRule>
  </conditionalFormatting>
  <conditionalFormatting sqref="C39:D39">
    <cfRule type="expression" dxfId="8795" priority="8795" stopIfTrue="1">
      <formula>LEN(C39)&gt;10</formula>
    </cfRule>
  </conditionalFormatting>
  <conditionalFormatting sqref="C39:D39">
    <cfRule type="expression" dxfId="8794" priority="8794" stopIfTrue="1">
      <formula>LEN(C39)&gt;10</formula>
    </cfRule>
  </conditionalFormatting>
  <conditionalFormatting sqref="C39:D39">
    <cfRule type="expression" dxfId="8793" priority="8793" stopIfTrue="1">
      <formula>LEN(C39)&gt;10</formula>
    </cfRule>
  </conditionalFormatting>
  <conditionalFormatting sqref="C39:D39">
    <cfRule type="expression" dxfId="8792" priority="8792" stopIfTrue="1">
      <formula>LEN(C39)&gt;10</formula>
    </cfRule>
  </conditionalFormatting>
  <conditionalFormatting sqref="C39:D39">
    <cfRule type="expression" dxfId="8791" priority="8791" stopIfTrue="1">
      <formula>LEN(C39)&gt;10</formula>
    </cfRule>
  </conditionalFormatting>
  <conditionalFormatting sqref="C39:D39">
    <cfRule type="expression" dxfId="8790" priority="8790" stopIfTrue="1">
      <formula>LEN(C39)&gt;10</formula>
    </cfRule>
  </conditionalFormatting>
  <conditionalFormatting sqref="C39:D39">
    <cfRule type="expression" dxfId="8789" priority="8789" stopIfTrue="1">
      <formula>LEN(C39)&gt;10</formula>
    </cfRule>
  </conditionalFormatting>
  <conditionalFormatting sqref="C39:D39">
    <cfRule type="expression" dxfId="8788" priority="8788" stopIfTrue="1">
      <formula>LEN(C39)&gt;10</formula>
    </cfRule>
  </conditionalFormatting>
  <conditionalFormatting sqref="C39:D39">
    <cfRule type="expression" dxfId="8787" priority="8787" stopIfTrue="1">
      <formula>LEN(C39)&gt;10</formula>
    </cfRule>
  </conditionalFormatting>
  <conditionalFormatting sqref="C39:D39">
    <cfRule type="expression" dxfId="8786" priority="8786" stopIfTrue="1">
      <formula>LEN(C39)&gt;10</formula>
    </cfRule>
  </conditionalFormatting>
  <conditionalFormatting sqref="C39:D39">
    <cfRule type="expression" dxfId="8785" priority="8785" stopIfTrue="1">
      <formula>LEN(C39)&gt;10</formula>
    </cfRule>
  </conditionalFormatting>
  <conditionalFormatting sqref="C39:D39">
    <cfRule type="expression" dxfId="8784" priority="8784" stopIfTrue="1">
      <formula>LEN(C39)&gt;10</formula>
    </cfRule>
  </conditionalFormatting>
  <conditionalFormatting sqref="C39:D39">
    <cfRule type="expression" dxfId="8783" priority="8783" stopIfTrue="1">
      <formula>LEN(C39)&gt;10</formula>
    </cfRule>
  </conditionalFormatting>
  <conditionalFormatting sqref="C39:D39">
    <cfRule type="expression" dxfId="8782" priority="8782" stopIfTrue="1">
      <formula>LEN(C39)&gt;10</formula>
    </cfRule>
  </conditionalFormatting>
  <conditionalFormatting sqref="C39:D39">
    <cfRule type="expression" dxfId="8781" priority="8781" stopIfTrue="1">
      <formula>LEN(C39)&gt;10</formula>
    </cfRule>
  </conditionalFormatting>
  <conditionalFormatting sqref="C39:D39">
    <cfRule type="expression" dxfId="8780" priority="8780" stopIfTrue="1">
      <formula>LEN(C39)&gt;10</formula>
    </cfRule>
  </conditionalFormatting>
  <conditionalFormatting sqref="C39:D39">
    <cfRule type="expression" dxfId="8779" priority="8779" stopIfTrue="1">
      <formula>LEN(C39)&gt;10</formula>
    </cfRule>
  </conditionalFormatting>
  <conditionalFormatting sqref="C2:D20">
    <cfRule type="expression" dxfId="8778" priority="8778" stopIfTrue="1">
      <formula>LEN(C2)&gt;10</formula>
    </cfRule>
  </conditionalFormatting>
  <conditionalFormatting sqref="C2:D20">
    <cfRule type="expression" dxfId="8777" priority="8777" stopIfTrue="1">
      <formula>LEN(C2)&gt;10</formula>
    </cfRule>
  </conditionalFormatting>
  <conditionalFormatting sqref="C5:D20">
    <cfRule type="expression" dxfId="8776" priority="8776" stopIfTrue="1">
      <formula>LEN(C5)&gt;10</formula>
    </cfRule>
  </conditionalFormatting>
  <conditionalFormatting sqref="C5:D20">
    <cfRule type="expression" dxfId="8775" priority="8775" stopIfTrue="1">
      <formula>LEN(C5)&gt;10</formula>
    </cfRule>
  </conditionalFormatting>
  <conditionalFormatting sqref="C2:D20">
    <cfRule type="expression" dxfId="8774" priority="8774" stopIfTrue="1">
      <formula>LEN(C2)&gt;10</formula>
    </cfRule>
  </conditionalFormatting>
  <conditionalFormatting sqref="C5:D20">
    <cfRule type="expression" dxfId="8773" priority="8773" stopIfTrue="1">
      <formula>LEN(C5)&gt;10</formula>
    </cfRule>
  </conditionalFormatting>
  <conditionalFormatting sqref="C5:D20">
    <cfRule type="expression" dxfId="8772" priority="8772" stopIfTrue="1">
      <formula>LEN(C5)&gt;10</formula>
    </cfRule>
  </conditionalFormatting>
  <conditionalFormatting sqref="C16:D16">
    <cfRule type="expression" dxfId="8771" priority="8771" stopIfTrue="1">
      <formula>LEN(C16)&gt;10</formula>
    </cfRule>
  </conditionalFormatting>
  <conditionalFormatting sqref="C16:D16">
    <cfRule type="expression" dxfId="8770" priority="8770" stopIfTrue="1">
      <formula>LEN(C16)&gt;10</formula>
    </cfRule>
  </conditionalFormatting>
  <conditionalFormatting sqref="C16:D16">
    <cfRule type="expression" dxfId="8769" priority="8769" stopIfTrue="1">
      <formula>LEN(C16)&gt;10</formula>
    </cfRule>
  </conditionalFormatting>
  <conditionalFormatting sqref="C12:D12">
    <cfRule type="expression" dxfId="8768" priority="8768" stopIfTrue="1">
      <formula>LEN(C12)&gt;10</formula>
    </cfRule>
  </conditionalFormatting>
  <conditionalFormatting sqref="C12:D12">
    <cfRule type="expression" dxfId="8767" priority="8767" stopIfTrue="1">
      <formula>LEN(C12)&gt;10</formula>
    </cfRule>
  </conditionalFormatting>
  <conditionalFormatting sqref="C12:D12">
    <cfRule type="expression" dxfId="8766" priority="8766" stopIfTrue="1">
      <formula>LEN(C12)&gt;10</formula>
    </cfRule>
  </conditionalFormatting>
  <conditionalFormatting sqref="C12:D12">
    <cfRule type="expression" dxfId="8765" priority="8765" stopIfTrue="1">
      <formula>LEN(C12)&gt;10</formula>
    </cfRule>
  </conditionalFormatting>
  <conditionalFormatting sqref="C12:D12">
    <cfRule type="expression" dxfId="8764" priority="8764" stopIfTrue="1">
      <formula>LEN(C12)&gt;10</formula>
    </cfRule>
  </conditionalFormatting>
  <conditionalFormatting sqref="C12:D12">
    <cfRule type="expression" dxfId="8763" priority="8763" stopIfTrue="1">
      <formula>LEN(C12)&gt;10</formula>
    </cfRule>
  </conditionalFormatting>
  <conditionalFormatting sqref="C20:D20">
    <cfRule type="expression" dxfId="8762" priority="8762" stopIfTrue="1">
      <formula>LEN(C20)&gt;10</formula>
    </cfRule>
  </conditionalFormatting>
  <conditionalFormatting sqref="C20:D20">
    <cfRule type="expression" dxfId="8761" priority="8761" stopIfTrue="1">
      <formula>LEN(C20)&gt;10</formula>
    </cfRule>
  </conditionalFormatting>
  <conditionalFormatting sqref="C20:D20">
    <cfRule type="expression" dxfId="8760" priority="8760" stopIfTrue="1">
      <formula>LEN(C20)&gt;10</formula>
    </cfRule>
  </conditionalFormatting>
  <conditionalFormatting sqref="C20:D20">
    <cfRule type="expression" dxfId="8759" priority="8759" stopIfTrue="1">
      <formula>LEN(C20)&gt;10</formula>
    </cfRule>
  </conditionalFormatting>
  <conditionalFormatting sqref="C20:D20">
    <cfRule type="expression" dxfId="8758" priority="8758" stopIfTrue="1">
      <formula>LEN(C20)&gt;10</formula>
    </cfRule>
  </conditionalFormatting>
  <conditionalFormatting sqref="C20:D20">
    <cfRule type="expression" dxfId="8757" priority="8757" stopIfTrue="1">
      <formula>LEN(C20)&gt;10</formula>
    </cfRule>
  </conditionalFormatting>
  <conditionalFormatting sqref="C2:D20">
    <cfRule type="expression" dxfId="8756" priority="8756" stopIfTrue="1">
      <formula>LEN(C2)&gt;10</formula>
    </cfRule>
  </conditionalFormatting>
  <conditionalFormatting sqref="C2:D20">
    <cfRule type="expression" dxfId="8755" priority="8755" stopIfTrue="1">
      <formula>LEN(C2)&gt;10</formula>
    </cfRule>
  </conditionalFormatting>
  <conditionalFormatting sqref="C5:D20">
    <cfRule type="expression" dxfId="8754" priority="8754" stopIfTrue="1">
      <formula>LEN(C5)&gt;10</formula>
    </cfRule>
  </conditionalFormatting>
  <conditionalFormatting sqref="C5:D20">
    <cfRule type="expression" dxfId="8753" priority="8753" stopIfTrue="1">
      <formula>LEN(C5)&gt;10</formula>
    </cfRule>
  </conditionalFormatting>
  <conditionalFormatting sqref="C2:D20">
    <cfRule type="expression" dxfId="8752" priority="8752" stopIfTrue="1">
      <formula>LEN(C2)&gt;10</formula>
    </cfRule>
  </conditionalFormatting>
  <conditionalFormatting sqref="C5:D20">
    <cfRule type="expression" dxfId="8751" priority="8751" stopIfTrue="1">
      <formula>LEN(C5)&gt;10</formula>
    </cfRule>
  </conditionalFormatting>
  <conditionalFormatting sqref="C5:D20">
    <cfRule type="expression" dxfId="8750" priority="8750" stopIfTrue="1">
      <formula>LEN(C5)&gt;10</formula>
    </cfRule>
  </conditionalFormatting>
  <conditionalFormatting sqref="C16:D16">
    <cfRule type="expression" dxfId="8749" priority="8749" stopIfTrue="1">
      <formula>LEN(C16)&gt;10</formula>
    </cfRule>
  </conditionalFormatting>
  <conditionalFormatting sqref="C16:D16">
    <cfRule type="expression" dxfId="8748" priority="8748" stopIfTrue="1">
      <formula>LEN(C16)&gt;10</formula>
    </cfRule>
  </conditionalFormatting>
  <conditionalFormatting sqref="C16:D16">
    <cfRule type="expression" dxfId="8747" priority="8747" stopIfTrue="1">
      <formula>LEN(C16)&gt;10</formula>
    </cfRule>
  </conditionalFormatting>
  <conditionalFormatting sqref="C12:D12">
    <cfRule type="expression" dxfId="8746" priority="8746" stopIfTrue="1">
      <formula>LEN(C12)&gt;10</formula>
    </cfRule>
  </conditionalFormatting>
  <conditionalFormatting sqref="C12:D12">
    <cfRule type="expression" dxfId="8745" priority="8745" stopIfTrue="1">
      <formula>LEN(C12)&gt;10</formula>
    </cfRule>
  </conditionalFormatting>
  <conditionalFormatting sqref="C12:D12">
    <cfRule type="expression" dxfId="8744" priority="8744" stopIfTrue="1">
      <formula>LEN(C12)&gt;10</formula>
    </cfRule>
  </conditionalFormatting>
  <conditionalFormatting sqref="C12:D12">
    <cfRule type="expression" dxfId="8743" priority="8743" stopIfTrue="1">
      <formula>LEN(C12)&gt;10</formula>
    </cfRule>
  </conditionalFormatting>
  <conditionalFormatting sqref="C12:D12">
    <cfRule type="expression" dxfId="8742" priority="8742" stopIfTrue="1">
      <formula>LEN(C12)&gt;10</formula>
    </cfRule>
  </conditionalFormatting>
  <conditionalFormatting sqref="C12:D12">
    <cfRule type="expression" dxfId="8741" priority="8741" stopIfTrue="1">
      <formula>LEN(C12)&gt;10</formula>
    </cfRule>
  </conditionalFormatting>
  <conditionalFormatting sqref="C20:D20">
    <cfRule type="expression" dxfId="8740" priority="8740" stopIfTrue="1">
      <formula>LEN(C20)&gt;10</formula>
    </cfRule>
  </conditionalFormatting>
  <conditionalFormatting sqref="C20:D20">
    <cfRule type="expression" dxfId="8739" priority="8739" stopIfTrue="1">
      <formula>LEN(C20)&gt;10</formula>
    </cfRule>
  </conditionalFormatting>
  <conditionalFormatting sqref="C20:D20">
    <cfRule type="expression" dxfId="8738" priority="8738" stopIfTrue="1">
      <formula>LEN(C20)&gt;10</formula>
    </cfRule>
  </conditionalFormatting>
  <conditionalFormatting sqref="C20:D20">
    <cfRule type="expression" dxfId="8737" priority="8737" stopIfTrue="1">
      <formula>LEN(C20)&gt;10</formula>
    </cfRule>
  </conditionalFormatting>
  <conditionalFormatting sqref="C20:D20">
    <cfRule type="expression" dxfId="8736" priority="8736" stopIfTrue="1">
      <formula>LEN(C20)&gt;10</formula>
    </cfRule>
  </conditionalFormatting>
  <conditionalFormatting sqref="C20:D20">
    <cfRule type="expression" dxfId="8735" priority="8735" stopIfTrue="1">
      <formula>LEN(C20)&gt;10</formula>
    </cfRule>
  </conditionalFormatting>
  <conditionalFormatting sqref="C20:D20 C2:D18">
    <cfRule type="expression" dxfId="8734" priority="8734" stopIfTrue="1">
      <formula>LEN(C2)&gt;10</formula>
    </cfRule>
  </conditionalFormatting>
  <conditionalFormatting sqref="C5:D15">
    <cfRule type="expression" dxfId="8733" priority="8733" stopIfTrue="1">
      <formula>LEN(C5)&gt;10</formula>
    </cfRule>
  </conditionalFormatting>
  <conditionalFormatting sqref="C5:D15">
    <cfRule type="expression" dxfId="8732" priority="8732" stopIfTrue="1">
      <formula>LEN(C5)&gt;10</formula>
    </cfRule>
  </conditionalFormatting>
  <conditionalFormatting sqref="C7">
    <cfRule type="expression" dxfId="8731" priority="8731" stopIfTrue="1">
      <formula>LEN(C7)&gt;10</formula>
    </cfRule>
  </conditionalFormatting>
  <conditionalFormatting sqref="C6">
    <cfRule type="expression" dxfId="8730" priority="8730" stopIfTrue="1">
      <formula>LEN(C6)&gt;10</formula>
    </cfRule>
  </conditionalFormatting>
  <conditionalFormatting sqref="C8:C15">
    <cfRule type="expression" dxfId="8729" priority="8729" stopIfTrue="1">
      <formula>LEN(C8)&gt;10</formula>
    </cfRule>
  </conditionalFormatting>
  <conditionalFormatting sqref="D7">
    <cfRule type="expression" dxfId="8728" priority="8728" stopIfTrue="1">
      <formula>LEN(D7)&gt;10</formula>
    </cfRule>
  </conditionalFormatting>
  <conditionalFormatting sqref="D5:D6">
    <cfRule type="expression" dxfId="8727" priority="8727" stopIfTrue="1">
      <formula>LEN(D5)&gt;10</formula>
    </cfRule>
  </conditionalFormatting>
  <conditionalFormatting sqref="D8:D15">
    <cfRule type="expression" dxfId="8726" priority="8726" stopIfTrue="1">
      <formula>LEN(D8)&gt;10</formula>
    </cfRule>
  </conditionalFormatting>
  <conditionalFormatting sqref="C11:D11">
    <cfRule type="expression" dxfId="8725" priority="8725" stopIfTrue="1">
      <formula>LEN(C11)&gt;10</formula>
    </cfRule>
  </conditionalFormatting>
  <conditionalFormatting sqref="C11:D11">
    <cfRule type="expression" dxfId="8724" priority="8724" stopIfTrue="1">
      <formula>LEN(C11)&gt;10</formula>
    </cfRule>
  </conditionalFormatting>
  <conditionalFormatting sqref="C11:D11">
    <cfRule type="expression" dxfId="8723" priority="8723" stopIfTrue="1">
      <formula>LEN(C11)&gt;10</formula>
    </cfRule>
  </conditionalFormatting>
  <conditionalFormatting sqref="C11">
    <cfRule type="expression" dxfId="8722" priority="8722" stopIfTrue="1">
      <formula>LEN(C11)&gt;10</formula>
    </cfRule>
  </conditionalFormatting>
  <conditionalFormatting sqref="D11">
    <cfRule type="expression" dxfId="8721" priority="8721" stopIfTrue="1">
      <formula>LEN(D11)&gt;10</formula>
    </cfRule>
  </conditionalFormatting>
  <conditionalFormatting sqref="C20:D20">
    <cfRule type="expression" dxfId="8720" priority="8720" stopIfTrue="1">
      <formula>LEN(C20)&gt;10</formula>
    </cfRule>
  </conditionalFormatting>
  <conditionalFormatting sqref="C20:D20">
    <cfRule type="expression" dxfId="8719" priority="8719" stopIfTrue="1">
      <formula>LEN(C20)&gt;10</formula>
    </cfRule>
  </conditionalFormatting>
  <conditionalFormatting sqref="C20">
    <cfRule type="expression" dxfId="8718" priority="8718" stopIfTrue="1">
      <formula>LEN(C20)&gt;10</formula>
    </cfRule>
  </conditionalFormatting>
  <conditionalFormatting sqref="D20">
    <cfRule type="expression" dxfId="8717" priority="8717" stopIfTrue="1">
      <formula>LEN(D20)&gt;10</formula>
    </cfRule>
  </conditionalFormatting>
  <conditionalFormatting sqref="C20:D20">
    <cfRule type="expression" dxfId="8716" priority="8716" stopIfTrue="1">
      <formula>LEN(C20)&gt;10</formula>
    </cfRule>
  </conditionalFormatting>
  <conditionalFormatting sqref="C20:D20">
    <cfRule type="expression" dxfId="8715" priority="8715" stopIfTrue="1">
      <formula>LEN(C20)&gt;10</formula>
    </cfRule>
  </conditionalFormatting>
  <conditionalFormatting sqref="C20">
    <cfRule type="expression" dxfId="8714" priority="8714" stopIfTrue="1">
      <formula>LEN(C20)&gt;10</formula>
    </cfRule>
  </conditionalFormatting>
  <conditionalFormatting sqref="D20">
    <cfRule type="expression" dxfId="8713" priority="8713" stopIfTrue="1">
      <formula>LEN(D20)&gt;10</formula>
    </cfRule>
  </conditionalFormatting>
  <conditionalFormatting sqref="C12:D12">
    <cfRule type="expression" dxfId="8712" priority="8712" stopIfTrue="1">
      <formula>LEN(C12)&gt;10</formula>
    </cfRule>
  </conditionalFormatting>
  <conditionalFormatting sqref="C12:D12">
    <cfRule type="expression" dxfId="8711" priority="8711" stopIfTrue="1">
      <formula>LEN(C12)&gt;10</formula>
    </cfRule>
  </conditionalFormatting>
  <conditionalFormatting sqref="C12:D12">
    <cfRule type="expression" dxfId="8710" priority="8710" stopIfTrue="1">
      <formula>LEN(C12)&gt;10</formula>
    </cfRule>
  </conditionalFormatting>
  <conditionalFormatting sqref="C12">
    <cfRule type="expression" dxfId="8709" priority="8709" stopIfTrue="1">
      <formula>LEN(C12)&gt;10</formula>
    </cfRule>
  </conditionalFormatting>
  <conditionalFormatting sqref="D12">
    <cfRule type="expression" dxfId="8708" priority="8708" stopIfTrue="1">
      <formula>LEN(D12)&gt;10</formula>
    </cfRule>
  </conditionalFormatting>
  <conditionalFormatting sqref="C17:D17">
    <cfRule type="expression" dxfId="8707" priority="8707" stopIfTrue="1">
      <formula>LEN(C17)&gt;10</formula>
    </cfRule>
  </conditionalFormatting>
  <conditionalFormatting sqref="C20:D20">
    <cfRule type="expression" dxfId="8706" priority="8706" stopIfTrue="1">
      <formula>LEN(C20)&gt;10</formula>
    </cfRule>
  </conditionalFormatting>
  <conditionalFormatting sqref="C20:D20">
    <cfRule type="expression" dxfId="8705" priority="8705" stopIfTrue="1">
      <formula>LEN(C20)&gt;10</formula>
    </cfRule>
  </conditionalFormatting>
  <conditionalFormatting sqref="C20:D20">
    <cfRule type="expression" dxfId="8704" priority="8704" stopIfTrue="1">
      <formula>LEN(C20)&gt;10</formula>
    </cfRule>
  </conditionalFormatting>
  <conditionalFormatting sqref="C20">
    <cfRule type="expression" dxfId="8703" priority="8703" stopIfTrue="1">
      <formula>LEN(C20)&gt;10</formula>
    </cfRule>
  </conditionalFormatting>
  <conditionalFormatting sqref="D20">
    <cfRule type="expression" dxfId="8702" priority="8702" stopIfTrue="1">
      <formula>LEN(D20)&gt;10</formula>
    </cfRule>
  </conditionalFormatting>
  <conditionalFormatting sqref="C19:D19">
    <cfRule type="expression" dxfId="8701" priority="8701" stopIfTrue="1">
      <formula>LEN(C19)&gt;10</formula>
    </cfRule>
  </conditionalFormatting>
  <conditionalFormatting sqref="C19:D19">
    <cfRule type="expression" dxfId="8700" priority="8700" stopIfTrue="1">
      <formula>LEN(C19)&gt;10</formula>
    </cfRule>
  </conditionalFormatting>
  <conditionalFormatting sqref="C19:D19">
    <cfRule type="expression" dxfId="8699" priority="8699" stopIfTrue="1">
      <formula>LEN(C19)&gt;10</formula>
    </cfRule>
  </conditionalFormatting>
  <conditionalFormatting sqref="C19:D19">
    <cfRule type="expression" dxfId="8698" priority="8698" stopIfTrue="1">
      <formula>LEN(C19)&gt;10</formula>
    </cfRule>
  </conditionalFormatting>
  <conditionalFormatting sqref="C19:D19">
    <cfRule type="expression" dxfId="8697" priority="8697" stopIfTrue="1">
      <formula>LEN(C19)&gt;10</formula>
    </cfRule>
  </conditionalFormatting>
  <conditionalFormatting sqref="C19:D19">
    <cfRule type="expression" dxfId="8696" priority="8696" stopIfTrue="1">
      <formula>LEN(C19)&gt;10</formula>
    </cfRule>
  </conditionalFormatting>
  <conditionalFormatting sqref="C19:D19">
    <cfRule type="expression" dxfId="8695" priority="8695" stopIfTrue="1">
      <formula>LEN(C19)&gt;10</formula>
    </cfRule>
  </conditionalFormatting>
  <conditionalFormatting sqref="C19:D19">
    <cfRule type="expression" dxfId="8694" priority="8694" stopIfTrue="1">
      <formula>LEN(C19)&gt;10</formula>
    </cfRule>
  </conditionalFormatting>
  <conditionalFormatting sqref="C19:D19">
    <cfRule type="expression" dxfId="8693" priority="8693" stopIfTrue="1">
      <formula>LEN(C19)&gt;10</formula>
    </cfRule>
  </conditionalFormatting>
  <conditionalFormatting sqref="C19:D19">
    <cfRule type="expression" dxfId="8692" priority="8692" stopIfTrue="1">
      <formula>LEN(C19)&gt;10</formula>
    </cfRule>
  </conditionalFormatting>
  <conditionalFormatting sqref="C19:D19">
    <cfRule type="expression" dxfId="8691" priority="8691" stopIfTrue="1">
      <formula>LEN(C19)&gt;10</formula>
    </cfRule>
  </conditionalFormatting>
  <conditionalFormatting sqref="C19:D19">
    <cfRule type="expression" dxfId="8690" priority="8690" stopIfTrue="1">
      <formula>LEN(C19)&gt;10</formula>
    </cfRule>
  </conditionalFormatting>
  <conditionalFormatting sqref="C19:D19">
    <cfRule type="expression" dxfId="8689" priority="8689" stopIfTrue="1">
      <formula>LEN(C19)&gt;10</formula>
    </cfRule>
  </conditionalFormatting>
  <conditionalFormatting sqref="C19:D19">
    <cfRule type="expression" dxfId="8688" priority="8688" stopIfTrue="1">
      <formula>LEN(C19)&gt;10</formula>
    </cfRule>
  </conditionalFormatting>
  <conditionalFormatting sqref="C19:D19">
    <cfRule type="expression" dxfId="8687" priority="8687" stopIfTrue="1">
      <formula>LEN(C19)&gt;10</formula>
    </cfRule>
  </conditionalFormatting>
  <conditionalFormatting sqref="C19">
    <cfRule type="expression" dxfId="8686" priority="8686" stopIfTrue="1">
      <formula>LEN(C19)&gt;10</formula>
    </cfRule>
  </conditionalFormatting>
  <conditionalFormatting sqref="D19">
    <cfRule type="expression" dxfId="8685" priority="8685" stopIfTrue="1">
      <formula>LEN(D19)&gt;10</formula>
    </cfRule>
  </conditionalFormatting>
  <conditionalFormatting sqref="C19:D19">
    <cfRule type="expression" dxfId="8684" priority="8684" stopIfTrue="1">
      <formula>LEN(C19)&gt;10</formula>
    </cfRule>
  </conditionalFormatting>
  <conditionalFormatting sqref="C19:D19">
    <cfRule type="expression" dxfId="8683" priority="8683" stopIfTrue="1">
      <formula>LEN(C19)&gt;10</formula>
    </cfRule>
  </conditionalFormatting>
  <conditionalFormatting sqref="C19">
    <cfRule type="expression" dxfId="8682" priority="8682" stopIfTrue="1">
      <formula>LEN(C19)&gt;10</formula>
    </cfRule>
  </conditionalFormatting>
  <conditionalFormatting sqref="D19">
    <cfRule type="expression" dxfId="8681" priority="8681" stopIfTrue="1">
      <formula>LEN(D19)&gt;10</formula>
    </cfRule>
  </conditionalFormatting>
  <conditionalFormatting sqref="C19:D19">
    <cfRule type="expression" dxfId="8680" priority="8680" stopIfTrue="1">
      <formula>LEN(C19)&gt;10</formula>
    </cfRule>
  </conditionalFormatting>
  <conditionalFormatting sqref="C19:D19">
    <cfRule type="expression" dxfId="8679" priority="8679" stopIfTrue="1">
      <formula>LEN(C19)&gt;10</formula>
    </cfRule>
  </conditionalFormatting>
  <conditionalFormatting sqref="C19:D19">
    <cfRule type="expression" dxfId="8678" priority="8678" stopIfTrue="1">
      <formula>LEN(C19)&gt;10</formula>
    </cfRule>
  </conditionalFormatting>
  <conditionalFormatting sqref="C19">
    <cfRule type="expression" dxfId="8677" priority="8677" stopIfTrue="1">
      <formula>LEN(C19)&gt;10</formula>
    </cfRule>
  </conditionalFormatting>
  <conditionalFormatting sqref="D19">
    <cfRule type="expression" dxfId="8676" priority="8676" stopIfTrue="1">
      <formula>LEN(D19)&gt;10</formula>
    </cfRule>
  </conditionalFormatting>
  <conditionalFormatting sqref="C16:D16">
    <cfRule type="expression" dxfId="8675" priority="8675" stopIfTrue="1">
      <formula>LEN(C16)&gt;10</formula>
    </cfRule>
  </conditionalFormatting>
  <conditionalFormatting sqref="C16:D16">
    <cfRule type="expression" dxfId="8674" priority="8674" stopIfTrue="1">
      <formula>LEN(C16)&gt;10</formula>
    </cfRule>
  </conditionalFormatting>
  <conditionalFormatting sqref="C16">
    <cfRule type="expression" dxfId="8673" priority="8673" stopIfTrue="1">
      <formula>LEN(C16)&gt;10</formula>
    </cfRule>
  </conditionalFormatting>
  <conditionalFormatting sqref="D16">
    <cfRule type="expression" dxfId="8672" priority="8672" stopIfTrue="1">
      <formula>LEN(D16)&gt;10</formula>
    </cfRule>
  </conditionalFormatting>
  <conditionalFormatting sqref="C21:D21">
    <cfRule type="expression" dxfId="8671" priority="8671" stopIfTrue="1">
      <formula>LEN(C21)&gt;10</formula>
    </cfRule>
  </conditionalFormatting>
  <conditionalFormatting sqref="C21:D21">
    <cfRule type="expression" dxfId="8670" priority="8670" stopIfTrue="1">
      <formula>LEN(C21)&gt;10</formula>
    </cfRule>
  </conditionalFormatting>
  <conditionalFormatting sqref="C21:D21">
    <cfRule type="expression" dxfId="8669" priority="8669" stopIfTrue="1">
      <formula>LEN(C21)&gt;10</formula>
    </cfRule>
  </conditionalFormatting>
  <conditionalFormatting sqref="C21:D21">
    <cfRule type="expression" dxfId="8668" priority="8668" stopIfTrue="1">
      <formula>LEN(C21)&gt;10</formula>
    </cfRule>
  </conditionalFormatting>
  <conditionalFormatting sqref="C21:D21">
    <cfRule type="expression" dxfId="8667" priority="8667" stopIfTrue="1">
      <formula>LEN(C21)&gt;10</formula>
    </cfRule>
  </conditionalFormatting>
  <conditionalFormatting sqref="C21:D21">
    <cfRule type="expression" dxfId="8666" priority="8666" stopIfTrue="1">
      <formula>LEN(C21)&gt;10</formula>
    </cfRule>
  </conditionalFormatting>
  <conditionalFormatting sqref="C21:D21">
    <cfRule type="expression" dxfId="8665" priority="8665" stopIfTrue="1">
      <formula>LEN(C21)&gt;10</formula>
    </cfRule>
  </conditionalFormatting>
  <conditionalFormatting sqref="C21:D21">
    <cfRule type="expression" dxfId="8664" priority="8664" stopIfTrue="1">
      <formula>LEN(C21)&gt;10</formula>
    </cfRule>
  </conditionalFormatting>
  <conditionalFormatting sqref="C21:D21">
    <cfRule type="expression" dxfId="8663" priority="8663" stopIfTrue="1">
      <formula>LEN(C21)&gt;10</formula>
    </cfRule>
  </conditionalFormatting>
  <conditionalFormatting sqref="C21:D21">
    <cfRule type="expression" dxfId="8662" priority="8662" stopIfTrue="1">
      <formula>LEN(C21)&gt;10</formula>
    </cfRule>
  </conditionalFormatting>
  <conditionalFormatting sqref="C21:D21">
    <cfRule type="expression" dxfId="8661" priority="8661" stopIfTrue="1">
      <formula>LEN(C21)&gt;10</formula>
    </cfRule>
  </conditionalFormatting>
  <conditionalFormatting sqref="C21:D21">
    <cfRule type="expression" dxfId="8660" priority="8660" stopIfTrue="1">
      <formula>LEN(C21)&gt;10</formula>
    </cfRule>
  </conditionalFormatting>
  <conditionalFormatting sqref="C21:D21">
    <cfRule type="expression" dxfId="8659" priority="8659" stopIfTrue="1">
      <formula>LEN(C21)&gt;10</formula>
    </cfRule>
  </conditionalFormatting>
  <conditionalFormatting sqref="C21:D21">
    <cfRule type="expression" dxfId="8658" priority="8658" stopIfTrue="1">
      <formula>LEN(C21)&gt;10</formula>
    </cfRule>
  </conditionalFormatting>
  <conditionalFormatting sqref="C21:D21">
    <cfRule type="expression" dxfId="8657" priority="8657" stopIfTrue="1">
      <formula>LEN(C21)&gt;10</formula>
    </cfRule>
  </conditionalFormatting>
  <conditionalFormatting sqref="C21:D21">
    <cfRule type="expression" dxfId="8656" priority="8656" stopIfTrue="1">
      <formula>LEN(C21)&gt;10</formula>
    </cfRule>
  </conditionalFormatting>
  <conditionalFormatting sqref="C21:D21">
    <cfRule type="expression" dxfId="8655" priority="8655" stopIfTrue="1">
      <formula>LEN(C21)&gt;10</formula>
    </cfRule>
  </conditionalFormatting>
  <conditionalFormatting sqref="C21:D21">
    <cfRule type="expression" dxfId="8654" priority="8654" stopIfTrue="1">
      <formula>LEN(C21)&gt;10</formula>
    </cfRule>
  </conditionalFormatting>
  <conditionalFormatting sqref="C21:D21">
    <cfRule type="expression" dxfId="8653" priority="8653" stopIfTrue="1">
      <formula>LEN(C21)&gt;10</formula>
    </cfRule>
  </conditionalFormatting>
  <conditionalFormatting sqref="C21:D21">
    <cfRule type="expression" dxfId="8652" priority="8652" stopIfTrue="1">
      <formula>LEN(C21)&gt;10</formula>
    </cfRule>
  </conditionalFormatting>
  <conditionalFormatting sqref="C21:D21">
    <cfRule type="expression" dxfId="8651" priority="8651" stopIfTrue="1">
      <formula>LEN(C21)&gt;10</formula>
    </cfRule>
  </conditionalFormatting>
  <conditionalFormatting sqref="C21:D21">
    <cfRule type="expression" dxfId="8650" priority="8650" stopIfTrue="1">
      <formula>LEN(C21)&gt;10</formula>
    </cfRule>
  </conditionalFormatting>
  <conditionalFormatting sqref="C21:D21">
    <cfRule type="expression" dxfId="8649" priority="8649" stopIfTrue="1">
      <formula>LEN(C21)&gt;10</formula>
    </cfRule>
  </conditionalFormatting>
  <conditionalFormatting sqref="C21:D21">
    <cfRule type="expression" dxfId="8648" priority="8648" stopIfTrue="1">
      <formula>LEN(C21)&gt;10</formula>
    </cfRule>
  </conditionalFormatting>
  <conditionalFormatting sqref="C21:D21">
    <cfRule type="expression" dxfId="8647" priority="8647" stopIfTrue="1">
      <formula>LEN(C21)&gt;10</formula>
    </cfRule>
  </conditionalFormatting>
  <conditionalFormatting sqref="C21:D21">
    <cfRule type="expression" dxfId="8646" priority="8646" stopIfTrue="1">
      <formula>LEN(C21)&gt;10</formula>
    </cfRule>
  </conditionalFormatting>
  <conditionalFormatting sqref="C21:D21">
    <cfRule type="expression" dxfId="8645" priority="8645" stopIfTrue="1">
      <formula>LEN(C21)&gt;10</formula>
    </cfRule>
  </conditionalFormatting>
  <conditionalFormatting sqref="C21:D21">
    <cfRule type="expression" dxfId="8644" priority="8644" stopIfTrue="1">
      <formula>LEN(C21)&gt;10</formula>
    </cfRule>
  </conditionalFormatting>
  <conditionalFormatting sqref="C21:D21">
    <cfRule type="expression" dxfId="8643" priority="8643" stopIfTrue="1">
      <formula>LEN(C21)&gt;10</formula>
    </cfRule>
  </conditionalFormatting>
  <conditionalFormatting sqref="C21:D21">
    <cfRule type="expression" dxfId="8642" priority="8642" stopIfTrue="1">
      <formula>LEN(C21)&gt;10</formula>
    </cfRule>
  </conditionalFormatting>
  <conditionalFormatting sqref="C21:D21">
    <cfRule type="expression" dxfId="8641" priority="8641" stopIfTrue="1">
      <formula>LEN(C21)&gt;10</formula>
    </cfRule>
  </conditionalFormatting>
  <conditionalFormatting sqref="C21:D21">
    <cfRule type="expression" dxfId="8640" priority="8640" stopIfTrue="1">
      <formula>LEN(C21)&gt;10</formula>
    </cfRule>
  </conditionalFormatting>
  <conditionalFormatting sqref="C21:D21">
    <cfRule type="expression" dxfId="8639" priority="8639" stopIfTrue="1">
      <formula>LEN(C21)&gt;10</formula>
    </cfRule>
  </conditionalFormatting>
  <conditionalFormatting sqref="C21:D21">
    <cfRule type="expression" dxfId="8638" priority="8638" stopIfTrue="1">
      <formula>LEN(C21)&gt;10</formula>
    </cfRule>
  </conditionalFormatting>
  <conditionalFormatting sqref="C21:D21">
    <cfRule type="expression" dxfId="8637" priority="8637" stopIfTrue="1">
      <formula>LEN(C21)&gt;10</formula>
    </cfRule>
  </conditionalFormatting>
  <conditionalFormatting sqref="C21:D21">
    <cfRule type="expression" dxfId="8636" priority="8636" stopIfTrue="1">
      <formula>LEN(C21)&gt;10</formula>
    </cfRule>
  </conditionalFormatting>
  <conditionalFormatting sqref="C21:D21">
    <cfRule type="expression" dxfId="8635" priority="8635" stopIfTrue="1">
      <formula>LEN(C21)&gt;10</formula>
    </cfRule>
  </conditionalFormatting>
  <conditionalFormatting sqref="C21:D21">
    <cfRule type="expression" dxfId="8634" priority="8634" stopIfTrue="1">
      <formula>LEN(C21)&gt;10</formula>
    </cfRule>
  </conditionalFormatting>
  <conditionalFormatting sqref="C21:D21">
    <cfRule type="expression" dxfId="8633" priority="8633" stopIfTrue="1">
      <formula>LEN(C21)&gt;10</formula>
    </cfRule>
  </conditionalFormatting>
  <conditionalFormatting sqref="C21:D21">
    <cfRule type="expression" dxfId="8632" priority="8632" stopIfTrue="1">
      <formula>LEN(C21)&gt;10</formula>
    </cfRule>
  </conditionalFormatting>
  <conditionalFormatting sqref="C21:D21">
    <cfRule type="expression" dxfId="8631" priority="8631" stopIfTrue="1">
      <formula>LEN(C21)&gt;10</formula>
    </cfRule>
  </conditionalFormatting>
  <conditionalFormatting sqref="C21">
    <cfRule type="expression" dxfId="8630" priority="8630" stopIfTrue="1">
      <formula>LEN(C21)&gt;10</formula>
    </cfRule>
  </conditionalFormatting>
  <conditionalFormatting sqref="D21">
    <cfRule type="expression" dxfId="8629" priority="8629" stopIfTrue="1">
      <formula>LEN(D21)&gt;10</formula>
    </cfRule>
  </conditionalFormatting>
  <conditionalFormatting sqref="C21:D21">
    <cfRule type="expression" dxfId="8628" priority="8628" stopIfTrue="1">
      <formula>LEN(C21)&gt;10</formula>
    </cfRule>
  </conditionalFormatting>
  <conditionalFormatting sqref="C21:D21">
    <cfRule type="expression" dxfId="8627" priority="8627" stopIfTrue="1">
      <formula>LEN(C21)&gt;10</formula>
    </cfRule>
  </conditionalFormatting>
  <conditionalFormatting sqref="C21">
    <cfRule type="expression" dxfId="8626" priority="8626" stopIfTrue="1">
      <formula>LEN(C21)&gt;10</formula>
    </cfRule>
  </conditionalFormatting>
  <conditionalFormatting sqref="D21">
    <cfRule type="expression" dxfId="8625" priority="8625" stopIfTrue="1">
      <formula>LEN(D21)&gt;10</formula>
    </cfRule>
  </conditionalFormatting>
  <conditionalFormatting sqref="C21:D21">
    <cfRule type="expression" dxfId="8624" priority="8624" stopIfTrue="1">
      <formula>LEN(C21)&gt;10</formula>
    </cfRule>
  </conditionalFormatting>
  <conditionalFormatting sqref="C21:D21">
    <cfRule type="expression" dxfId="8623" priority="8623" stopIfTrue="1">
      <formula>LEN(C21)&gt;10</formula>
    </cfRule>
  </conditionalFormatting>
  <conditionalFormatting sqref="C21:D21">
    <cfRule type="expression" dxfId="8622" priority="8622" stopIfTrue="1">
      <formula>LEN(C21)&gt;10</formula>
    </cfRule>
  </conditionalFormatting>
  <conditionalFormatting sqref="C21">
    <cfRule type="expression" dxfId="8621" priority="8621" stopIfTrue="1">
      <formula>LEN(C21)&gt;10</formula>
    </cfRule>
  </conditionalFormatting>
  <conditionalFormatting sqref="D21">
    <cfRule type="expression" dxfId="8620" priority="8620" stopIfTrue="1">
      <formula>LEN(D21)&gt;10</formula>
    </cfRule>
  </conditionalFormatting>
  <conditionalFormatting sqref="C52:D78 C37:D50 C2:D34">
    <cfRule type="expression" dxfId="8619" priority="8619" stopIfTrue="1">
      <formula>LEN(C2)&gt;10</formula>
    </cfRule>
  </conditionalFormatting>
  <conditionalFormatting sqref="C2:D31">
    <cfRule type="expression" dxfId="8618" priority="8618" stopIfTrue="1">
      <formula>LEN(C2)&gt;10</formula>
    </cfRule>
  </conditionalFormatting>
  <conditionalFormatting sqref="C5:D31">
    <cfRule type="expression" dxfId="8617" priority="8617" stopIfTrue="1">
      <formula>LEN(C5)&gt;10</formula>
    </cfRule>
  </conditionalFormatting>
  <conditionalFormatting sqref="C5:D25">
    <cfRule type="expression" dxfId="8616" priority="8616" stopIfTrue="1">
      <formula>LEN(C5)&gt;10</formula>
    </cfRule>
  </conditionalFormatting>
  <conditionalFormatting sqref="C23:D24">
    <cfRule type="expression" dxfId="8615" priority="8615" stopIfTrue="1">
      <formula>LEN(C23)&gt;10</formula>
    </cfRule>
  </conditionalFormatting>
  <conditionalFormatting sqref="C23:D24">
    <cfRule type="expression" dxfId="8614" priority="8614" stopIfTrue="1">
      <formula>LEN(C23)&gt;10</formula>
    </cfRule>
  </conditionalFormatting>
  <conditionalFormatting sqref="C23:D24">
    <cfRule type="expression" dxfId="8613" priority="8613" stopIfTrue="1">
      <formula>LEN(C23)&gt;10</formula>
    </cfRule>
  </conditionalFormatting>
  <conditionalFormatting sqref="C26:D26">
    <cfRule type="expression" dxfId="8612" priority="8612" stopIfTrue="1">
      <formula>LEN(C26)&gt;10</formula>
    </cfRule>
  </conditionalFormatting>
  <conditionalFormatting sqref="C27:D27">
    <cfRule type="expression" dxfId="8611" priority="8611" stopIfTrue="1">
      <formula>LEN(C27)&gt;10</formula>
    </cfRule>
  </conditionalFormatting>
  <conditionalFormatting sqref="C28:D28">
    <cfRule type="expression" dxfId="8610" priority="8610" stopIfTrue="1">
      <formula>LEN(C28)&gt;10</formula>
    </cfRule>
  </conditionalFormatting>
  <conditionalFormatting sqref="C29:D29">
    <cfRule type="expression" dxfId="8609" priority="8609" stopIfTrue="1">
      <formula>LEN(C29)&gt;10</formula>
    </cfRule>
  </conditionalFormatting>
  <conditionalFormatting sqref="C30:D30">
    <cfRule type="expression" dxfId="8608" priority="8608" stopIfTrue="1">
      <formula>LEN(C30)&gt;10</formula>
    </cfRule>
  </conditionalFormatting>
  <conditionalFormatting sqref="C31:D31">
    <cfRule type="expression" dxfId="8607" priority="8607" stopIfTrue="1">
      <formula>LEN(C31)&gt;10</formula>
    </cfRule>
  </conditionalFormatting>
  <conditionalFormatting sqref="C2:D30">
    <cfRule type="expression" dxfId="8606" priority="8606" stopIfTrue="1">
      <formula>LEN(C2)&gt;10</formula>
    </cfRule>
  </conditionalFormatting>
  <conditionalFormatting sqref="C5:D30">
    <cfRule type="expression" dxfId="8605" priority="8605" stopIfTrue="1">
      <formula>LEN(C5)&gt;10</formula>
    </cfRule>
  </conditionalFormatting>
  <conditionalFormatting sqref="C5:D25">
    <cfRule type="expression" dxfId="8604" priority="8604" stopIfTrue="1">
      <formula>LEN(C5)&gt;10</formula>
    </cfRule>
  </conditionalFormatting>
  <conditionalFormatting sqref="C25:D25">
    <cfRule type="expression" dxfId="8603" priority="8603" stopIfTrue="1">
      <formula>LEN(C25)&gt;10</formula>
    </cfRule>
  </conditionalFormatting>
  <conditionalFormatting sqref="C25:D25">
    <cfRule type="expression" dxfId="8602" priority="8602" stopIfTrue="1">
      <formula>LEN(C25)&gt;10</formula>
    </cfRule>
  </conditionalFormatting>
  <conditionalFormatting sqref="C25:D25">
    <cfRule type="expression" dxfId="8601" priority="8601" stopIfTrue="1">
      <formula>LEN(C25)&gt;10</formula>
    </cfRule>
  </conditionalFormatting>
  <conditionalFormatting sqref="C16:D16">
    <cfRule type="expression" dxfId="8600" priority="8600" stopIfTrue="1">
      <formula>LEN(C16)&gt;10</formula>
    </cfRule>
  </conditionalFormatting>
  <conditionalFormatting sqref="C16:D16">
    <cfRule type="expression" dxfId="8599" priority="8599" stopIfTrue="1">
      <formula>LEN(C16)&gt;10</formula>
    </cfRule>
  </conditionalFormatting>
  <conditionalFormatting sqref="C16:D16">
    <cfRule type="expression" dxfId="8598" priority="8598" stopIfTrue="1">
      <formula>LEN(C16)&gt;10</formula>
    </cfRule>
  </conditionalFormatting>
  <conditionalFormatting sqref="C26:D26">
    <cfRule type="expression" dxfId="8597" priority="8597" stopIfTrue="1">
      <formula>LEN(C26)&gt;10</formula>
    </cfRule>
  </conditionalFormatting>
  <conditionalFormatting sqref="C26:D26">
    <cfRule type="expression" dxfId="8596" priority="8596" stopIfTrue="1">
      <formula>LEN(C26)&gt;10</formula>
    </cfRule>
  </conditionalFormatting>
  <conditionalFormatting sqref="C26:D26">
    <cfRule type="expression" dxfId="8595" priority="8595" stopIfTrue="1">
      <formula>LEN(C26)&gt;10</formula>
    </cfRule>
  </conditionalFormatting>
  <conditionalFormatting sqref="C26:D26">
    <cfRule type="expression" dxfId="8594" priority="8594" stopIfTrue="1">
      <formula>LEN(C26)&gt;10</formula>
    </cfRule>
  </conditionalFormatting>
  <conditionalFormatting sqref="C27:D27">
    <cfRule type="expression" dxfId="8593" priority="8593" stopIfTrue="1">
      <formula>LEN(C27)&gt;10</formula>
    </cfRule>
  </conditionalFormatting>
  <conditionalFormatting sqref="C27:D27">
    <cfRule type="expression" dxfId="8592" priority="8592" stopIfTrue="1">
      <formula>LEN(C27)&gt;10</formula>
    </cfRule>
  </conditionalFormatting>
  <conditionalFormatting sqref="C27:D27">
    <cfRule type="expression" dxfId="8591" priority="8591" stopIfTrue="1">
      <formula>LEN(C27)&gt;10</formula>
    </cfRule>
  </conditionalFormatting>
  <conditionalFormatting sqref="C27:D27">
    <cfRule type="expression" dxfId="8590" priority="8590" stopIfTrue="1">
      <formula>LEN(C27)&gt;10</formula>
    </cfRule>
  </conditionalFormatting>
  <conditionalFormatting sqref="C28:D28">
    <cfRule type="expression" dxfId="8589" priority="8589" stopIfTrue="1">
      <formula>LEN(C28)&gt;10</formula>
    </cfRule>
  </conditionalFormatting>
  <conditionalFormatting sqref="C28:D28">
    <cfRule type="expression" dxfId="8588" priority="8588" stopIfTrue="1">
      <formula>LEN(C28)&gt;10</formula>
    </cfRule>
  </conditionalFormatting>
  <conditionalFormatting sqref="C28:D28">
    <cfRule type="expression" dxfId="8587" priority="8587" stopIfTrue="1">
      <formula>LEN(C28)&gt;10</formula>
    </cfRule>
  </conditionalFormatting>
  <conditionalFormatting sqref="C28:D28">
    <cfRule type="expression" dxfId="8586" priority="8586" stopIfTrue="1">
      <formula>LEN(C28)&gt;10</formula>
    </cfRule>
  </conditionalFormatting>
  <conditionalFormatting sqref="C29:D29">
    <cfRule type="expression" dxfId="8585" priority="8585" stopIfTrue="1">
      <formula>LEN(C29)&gt;10</formula>
    </cfRule>
  </conditionalFormatting>
  <conditionalFormatting sqref="C30:D30">
    <cfRule type="expression" dxfId="8584" priority="8584" stopIfTrue="1">
      <formula>LEN(C30)&gt;10</formula>
    </cfRule>
  </conditionalFormatting>
  <conditionalFormatting sqref="C30:D30">
    <cfRule type="expression" dxfId="8583" priority="8583" stopIfTrue="1">
      <formula>LEN(C30)&gt;10</formula>
    </cfRule>
  </conditionalFormatting>
  <conditionalFormatting sqref="C30:D30">
    <cfRule type="expression" dxfId="8582" priority="8582" stopIfTrue="1">
      <formula>LEN(C30)&gt;10</formula>
    </cfRule>
  </conditionalFormatting>
  <conditionalFormatting sqref="C30:D30">
    <cfRule type="expression" dxfId="8581" priority="8581" stopIfTrue="1">
      <formula>LEN(C30)&gt;10</formula>
    </cfRule>
  </conditionalFormatting>
  <conditionalFormatting sqref="C12:D12">
    <cfRule type="expression" dxfId="8580" priority="8580" stopIfTrue="1">
      <formula>LEN(C12)&gt;10</formula>
    </cfRule>
  </conditionalFormatting>
  <conditionalFormatting sqref="C12:D12">
    <cfRule type="expression" dxfId="8579" priority="8579" stopIfTrue="1">
      <formula>LEN(C12)&gt;10</formula>
    </cfRule>
  </conditionalFormatting>
  <conditionalFormatting sqref="C12:D12">
    <cfRule type="expression" dxfId="8578" priority="8578" stopIfTrue="1">
      <formula>LEN(C12)&gt;10</formula>
    </cfRule>
  </conditionalFormatting>
  <conditionalFormatting sqref="C12:D12">
    <cfRule type="expression" dxfId="8577" priority="8577" stopIfTrue="1">
      <formula>LEN(C12)&gt;10</formula>
    </cfRule>
  </conditionalFormatting>
  <conditionalFormatting sqref="C12:D12">
    <cfRule type="expression" dxfId="8576" priority="8576" stopIfTrue="1">
      <formula>LEN(C12)&gt;10</formula>
    </cfRule>
  </conditionalFormatting>
  <conditionalFormatting sqref="C12:D12">
    <cfRule type="expression" dxfId="8575" priority="8575" stopIfTrue="1">
      <formula>LEN(C12)&gt;10</formula>
    </cfRule>
  </conditionalFormatting>
  <conditionalFormatting sqref="C20:D20">
    <cfRule type="expression" dxfId="8574" priority="8574" stopIfTrue="1">
      <formula>LEN(C20)&gt;10</formula>
    </cfRule>
  </conditionalFormatting>
  <conditionalFormatting sqref="C20:D20">
    <cfRule type="expression" dxfId="8573" priority="8573" stopIfTrue="1">
      <formula>LEN(C20)&gt;10</formula>
    </cfRule>
  </conditionalFormatting>
  <conditionalFormatting sqref="C20:D20">
    <cfRule type="expression" dxfId="8572" priority="8572" stopIfTrue="1">
      <formula>LEN(C20)&gt;10</formula>
    </cfRule>
  </conditionalFormatting>
  <conditionalFormatting sqref="C20:D20">
    <cfRule type="expression" dxfId="8571" priority="8571" stopIfTrue="1">
      <formula>LEN(C20)&gt;10</formula>
    </cfRule>
  </conditionalFormatting>
  <conditionalFormatting sqref="C20:D20">
    <cfRule type="expression" dxfId="8570" priority="8570" stopIfTrue="1">
      <formula>LEN(C20)&gt;10</formula>
    </cfRule>
  </conditionalFormatting>
  <conditionalFormatting sqref="C20:D20">
    <cfRule type="expression" dxfId="8569" priority="8569" stopIfTrue="1">
      <formula>LEN(C20)&gt;10</formula>
    </cfRule>
  </conditionalFormatting>
  <conditionalFormatting sqref="C21:D21">
    <cfRule type="expression" dxfId="8568" priority="8568" stopIfTrue="1">
      <formula>LEN(C21)&gt;10</formula>
    </cfRule>
  </conditionalFormatting>
  <conditionalFormatting sqref="C21:D21">
    <cfRule type="expression" dxfId="8567" priority="8567" stopIfTrue="1">
      <formula>LEN(C21)&gt;10</formula>
    </cfRule>
  </conditionalFormatting>
  <conditionalFormatting sqref="C21:D21">
    <cfRule type="expression" dxfId="8566" priority="8566" stopIfTrue="1">
      <formula>LEN(C21)&gt;10</formula>
    </cfRule>
  </conditionalFormatting>
  <conditionalFormatting sqref="C21:D21">
    <cfRule type="expression" dxfId="8565" priority="8565" stopIfTrue="1">
      <formula>LEN(C21)&gt;10</formula>
    </cfRule>
  </conditionalFormatting>
  <conditionalFormatting sqref="C21:D21">
    <cfRule type="expression" dxfId="8564" priority="8564" stopIfTrue="1">
      <formula>LEN(C21)&gt;10</formula>
    </cfRule>
  </conditionalFormatting>
  <conditionalFormatting sqref="C21:D21">
    <cfRule type="expression" dxfId="8563" priority="8563" stopIfTrue="1">
      <formula>LEN(C21)&gt;10</formula>
    </cfRule>
  </conditionalFormatting>
  <conditionalFormatting sqref="C32:D32">
    <cfRule type="expression" dxfId="8562" priority="8562" stopIfTrue="1">
      <formula>LEN(C32)&gt;10</formula>
    </cfRule>
  </conditionalFormatting>
  <conditionalFormatting sqref="C32:D32">
    <cfRule type="expression" dxfId="8561" priority="8561" stopIfTrue="1">
      <formula>LEN(C32)&gt;10</formula>
    </cfRule>
  </conditionalFormatting>
  <conditionalFormatting sqref="C32:D32">
    <cfRule type="expression" dxfId="8560" priority="8560" stopIfTrue="1">
      <formula>LEN(C32)&gt;10</formula>
    </cfRule>
  </conditionalFormatting>
  <conditionalFormatting sqref="C33:D33">
    <cfRule type="expression" dxfId="8559" priority="8559" stopIfTrue="1">
      <formula>LEN(C33)&gt;10</formula>
    </cfRule>
  </conditionalFormatting>
  <conditionalFormatting sqref="C33:D33">
    <cfRule type="expression" dxfId="8558" priority="8558" stopIfTrue="1">
      <formula>LEN(C33)&gt;10</formula>
    </cfRule>
  </conditionalFormatting>
  <conditionalFormatting sqref="C33:D33">
    <cfRule type="expression" dxfId="8557" priority="8557" stopIfTrue="1">
      <formula>LEN(C33)&gt;10</formula>
    </cfRule>
  </conditionalFormatting>
  <conditionalFormatting sqref="C33:D33">
    <cfRule type="expression" dxfId="8556" priority="8556" stopIfTrue="1">
      <formula>LEN(C33)&gt;10</formula>
    </cfRule>
  </conditionalFormatting>
  <conditionalFormatting sqref="C33:D33">
    <cfRule type="expression" dxfId="8555" priority="8555" stopIfTrue="1">
      <formula>LEN(C33)&gt;10</formula>
    </cfRule>
  </conditionalFormatting>
  <conditionalFormatting sqref="C33:D33">
    <cfRule type="expression" dxfId="8554" priority="8554" stopIfTrue="1">
      <formula>LEN(C33)&gt;10</formula>
    </cfRule>
  </conditionalFormatting>
  <conditionalFormatting sqref="C34:D34">
    <cfRule type="expression" dxfId="8553" priority="8553" stopIfTrue="1">
      <formula>LEN(C34)&gt;10</formula>
    </cfRule>
  </conditionalFormatting>
  <conditionalFormatting sqref="C34:D34">
    <cfRule type="expression" dxfId="8552" priority="8552" stopIfTrue="1">
      <formula>LEN(C34)&gt;10</formula>
    </cfRule>
  </conditionalFormatting>
  <conditionalFormatting sqref="C34:D34">
    <cfRule type="expression" dxfId="8551" priority="8551" stopIfTrue="1">
      <formula>LEN(C34)&gt;10</formula>
    </cfRule>
  </conditionalFormatting>
  <conditionalFormatting sqref="C34:D34">
    <cfRule type="expression" dxfId="8550" priority="8550" stopIfTrue="1">
      <formula>LEN(C34)&gt;10</formula>
    </cfRule>
  </conditionalFormatting>
  <conditionalFormatting sqref="C34:D34">
    <cfRule type="expression" dxfId="8549" priority="8549" stopIfTrue="1">
      <formula>LEN(C34)&gt;10</formula>
    </cfRule>
  </conditionalFormatting>
  <conditionalFormatting sqref="C34:D34">
    <cfRule type="expression" dxfId="8548" priority="8548" stopIfTrue="1">
      <formula>LEN(C34)&gt;10</formula>
    </cfRule>
  </conditionalFormatting>
  <conditionalFormatting sqref="C36:D36">
    <cfRule type="expression" dxfId="8547" priority="8547" stopIfTrue="1">
      <formula>LEN(C36)&gt;10</formula>
    </cfRule>
  </conditionalFormatting>
  <conditionalFormatting sqref="C36:D36">
    <cfRule type="expression" dxfId="8546" priority="8546" stopIfTrue="1">
      <formula>LEN(C36)&gt;10</formula>
    </cfRule>
  </conditionalFormatting>
  <conditionalFormatting sqref="C36:D36">
    <cfRule type="expression" dxfId="8545" priority="8545" stopIfTrue="1">
      <formula>LEN(C36)&gt;10</formula>
    </cfRule>
  </conditionalFormatting>
  <conditionalFormatting sqref="C36:D36">
    <cfRule type="expression" dxfId="8544" priority="8544" stopIfTrue="1">
      <formula>LEN(C36)&gt;10</formula>
    </cfRule>
  </conditionalFormatting>
  <conditionalFormatting sqref="C36:D36">
    <cfRule type="expression" dxfId="8543" priority="8543" stopIfTrue="1">
      <formula>LEN(C36)&gt;10</formula>
    </cfRule>
  </conditionalFormatting>
  <conditionalFormatting sqref="C36:D36">
    <cfRule type="expression" dxfId="8542" priority="8542" stopIfTrue="1">
      <formula>LEN(C36)&gt;10</formula>
    </cfRule>
  </conditionalFormatting>
  <conditionalFormatting sqref="C36:D36">
    <cfRule type="expression" dxfId="8541" priority="8541" stopIfTrue="1">
      <formula>LEN(C36)&gt;10</formula>
    </cfRule>
  </conditionalFormatting>
  <conditionalFormatting sqref="C36:D36">
    <cfRule type="expression" dxfId="8540" priority="8540" stopIfTrue="1">
      <formula>LEN(C36)&gt;10</formula>
    </cfRule>
  </conditionalFormatting>
  <conditionalFormatting sqref="C36:D36">
    <cfRule type="expression" dxfId="8539" priority="8539" stopIfTrue="1">
      <formula>LEN(C36)&gt;10</formula>
    </cfRule>
  </conditionalFormatting>
  <conditionalFormatting sqref="C36:D36">
    <cfRule type="expression" dxfId="8538" priority="8538" stopIfTrue="1">
      <formula>LEN(C36)&gt;10</formula>
    </cfRule>
  </conditionalFormatting>
  <conditionalFormatting sqref="C37:D37">
    <cfRule type="expression" dxfId="8537" priority="8537" stopIfTrue="1">
      <formula>LEN(C37)&gt;10</formula>
    </cfRule>
  </conditionalFormatting>
  <conditionalFormatting sqref="C37:D37">
    <cfRule type="expression" dxfId="8536" priority="8536" stopIfTrue="1">
      <formula>LEN(C37)&gt;10</formula>
    </cfRule>
  </conditionalFormatting>
  <conditionalFormatting sqref="C37:D37">
    <cfRule type="expression" dxfId="8535" priority="8535" stopIfTrue="1">
      <formula>LEN(C37)&gt;10</formula>
    </cfRule>
  </conditionalFormatting>
  <conditionalFormatting sqref="C37:D37">
    <cfRule type="expression" dxfId="8534" priority="8534" stopIfTrue="1">
      <formula>LEN(C37)&gt;10</formula>
    </cfRule>
  </conditionalFormatting>
  <conditionalFormatting sqref="C37:D37">
    <cfRule type="expression" dxfId="8533" priority="8533" stopIfTrue="1">
      <formula>LEN(C37)&gt;10</formula>
    </cfRule>
  </conditionalFormatting>
  <conditionalFormatting sqref="C37:D37">
    <cfRule type="expression" dxfId="8532" priority="8532" stopIfTrue="1">
      <formula>LEN(C37)&gt;10</formula>
    </cfRule>
  </conditionalFormatting>
  <conditionalFormatting sqref="C37:D38 C2:D34">
    <cfRule type="expression" dxfId="8531" priority="8531" stopIfTrue="1">
      <formula>LEN(C2)&gt;10</formula>
    </cfRule>
  </conditionalFormatting>
  <conditionalFormatting sqref="C2:D31">
    <cfRule type="expression" dxfId="8530" priority="8530" stopIfTrue="1">
      <formula>LEN(C2)&gt;10</formula>
    </cfRule>
  </conditionalFormatting>
  <conditionalFormatting sqref="C5:D31">
    <cfRule type="expression" dxfId="8529" priority="8529" stopIfTrue="1">
      <formula>LEN(C5)&gt;10</formula>
    </cfRule>
  </conditionalFormatting>
  <conditionalFormatting sqref="C5:D25">
    <cfRule type="expression" dxfId="8528" priority="8528" stopIfTrue="1">
      <formula>LEN(C5)&gt;10</formula>
    </cfRule>
  </conditionalFormatting>
  <conditionalFormatting sqref="C23:D24">
    <cfRule type="expression" dxfId="8527" priority="8527" stopIfTrue="1">
      <formula>LEN(C23)&gt;10</formula>
    </cfRule>
  </conditionalFormatting>
  <conditionalFormatting sqref="C23:D24">
    <cfRule type="expression" dxfId="8526" priority="8526" stopIfTrue="1">
      <formula>LEN(C23)&gt;10</formula>
    </cfRule>
  </conditionalFormatting>
  <conditionalFormatting sqref="C23:D24">
    <cfRule type="expression" dxfId="8525" priority="8525" stopIfTrue="1">
      <formula>LEN(C23)&gt;10</formula>
    </cfRule>
  </conditionalFormatting>
  <conditionalFormatting sqref="C26:D26">
    <cfRule type="expression" dxfId="8524" priority="8524" stopIfTrue="1">
      <formula>LEN(C26)&gt;10</formula>
    </cfRule>
  </conditionalFormatting>
  <conditionalFormatting sqref="C27:D27">
    <cfRule type="expression" dxfId="8523" priority="8523" stopIfTrue="1">
      <formula>LEN(C27)&gt;10</formula>
    </cfRule>
  </conditionalFormatting>
  <conditionalFormatting sqref="C28:D28">
    <cfRule type="expression" dxfId="8522" priority="8522" stopIfTrue="1">
      <formula>LEN(C28)&gt;10</formula>
    </cfRule>
  </conditionalFormatting>
  <conditionalFormatting sqref="C29:D29">
    <cfRule type="expression" dxfId="8521" priority="8521" stopIfTrue="1">
      <formula>LEN(C29)&gt;10</formula>
    </cfRule>
  </conditionalFormatting>
  <conditionalFormatting sqref="C30:D30">
    <cfRule type="expression" dxfId="8520" priority="8520" stopIfTrue="1">
      <formula>LEN(C30)&gt;10</formula>
    </cfRule>
  </conditionalFormatting>
  <conditionalFormatting sqref="C31:D31">
    <cfRule type="expression" dxfId="8519" priority="8519" stopIfTrue="1">
      <formula>LEN(C31)&gt;10</formula>
    </cfRule>
  </conditionalFormatting>
  <conditionalFormatting sqref="C2:D30">
    <cfRule type="expression" dxfId="8518" priority="8518" stopIfTrue="1">
      <formula>LEN(C2)&gt;10</formula>
    </cfRule>
  </conditionalFormatting>
  <conditionalFormatting sqref="C5:D30">
    <cfRule type="expression" dxfId="8517" priority="8517" stopIfTrue="1">
      <formula>LEN(C5)&gt;10</formula>
    </cfRule>
  </conditionalFormatting>
  <conditionalFormatting sqref="C5:D25">
    <cfRule type="expression" dxfId="8516" priority="8516" stopIfTrue="1">
      <formula>LEN(C5)&gt;10</formula>
    </cfRule>
  </conditionalFormatting>
  <conditionalFormatting sqref="C25:D25">
    <cfRule type="expression" dxfId="8515" priority="8515" stopIfTrue="1">
      <formula>LEN(C25)&gt;10</formula>
    </cfRule>
  </conditionalFormatting>
  <conditionalFormatting sqref="C25:D25">
    <cfRule type="expression" dxfId="8514" priority="8514" stopIfTrue="1">
      <formula>LEN(C25)&gt;10</formula>
    </cfRule>
  </conditionalFormatting>
  <conditionalFormatting sqref="C25:D25">
    <cfRule type="expression" dxfId="8513" priority="8513" stopIfTrue="1">
      <formula>LEN(C25)&gt;10</formula>
    </cfRule>
  </conditionalFormatting>
  <conditionalFormatting sqref="C16:D16">
    <cfRule type="expression" dxfId="8512" priority="8512" stopIfTrue="1">
      <formula>LEN(C16)&gt;10</formula>
    </cfRule>
  </conditionalFormatting>
  <conditionalFormatting sqref="C16:D16">
    <cfRule type="expression" dxfId="8511" priority="8511" stopIfTrue="1">
      <formula>LEN(C16)&gt;10</formula>
    </cfRule>
  </conditionalFormatting>
  <conditionalFormatting sqref="C16:D16">
    <cfRule type="expression" dxfId="8510" priority="8510" stopIfTrue="1">
      <formula>LEN(C16)&gt;10</formula>
    </cfRule>
  </conditionalFormatting>
  <conditionalFormatting sqref="C26:D26">
    <cfRule type="expression" dxfId="8509" priority="8509" stopIfTrue="1">
      <formula>LEN(C26)&gt;10</formula>
    </cfRule>
  </conditionalFormatting>
  <conditionalFormatting sqref="C26:D26">
    <cfRule type="expression" dxfId="8508" priority="8508" stopIfTrue="1">
      <formula>LEN(C26)&gt;10</formula>
    </cfRule>
  </conditionalFormatting>
  <conditionalFormatting sqref="C26:D26">
    <cfRule type="expression" dxfId="8507" priority="8507" stopIfTrue="1">
      <formula>LEN(C26)&gt;10</formula>
    </cfRule>
  </conditionalFormatting>
  <conditionalFormatting sqref="C26:D26">
    <cfRule type="expression" dxfId="8506" priority="8506" stopIfTrue="1">
      <formula>LEN(C26)&gt;10</formula>
    </cfRule>
  </conditionalFormatting>
  <conditionalFormatting sqref="C27:D27">
    <cfRule type="expression" dxfId="8505" priority="8505" stopIfTrue="1">
      <formula>LEN(C27)&gt;10</formula>
    </cfRule>
  </conditionalFormatting>
  <conditionalFormatting sqref="C27:D27">
    <cfRule type="expression" dxfId="8504" priority="8504" stopIfTrue="1">
      <formula>LEN(C27)&gt;10</formula>
    </cfRule>
  </conditionalFormatting>
  <conditionalFormatting sqref="C27:D27">
    <cfRule type="expression" dxfId="8503" priority="8503" stopIfTrue="1">
      <formula>LEN(C27)&gt;10</formula>
    </cfRule>
  </conditionalFormatting>
  <conditionalFormatting sqref="C27:D27">
    <cfRule type="expression" dxfId="8502" priority="8502" stopIfTrue="1">
      <formula>LEN(C27)&gt;10</formula>
    </cfRule>
  </conditionalFormatting>
  <conditionalFormatting sqref="C28:D28">
    <cfRule type="expression" dxfId="8501" priority="8501" stopIfTrue="1">
      <formula>LEN(C28)&gt;10</formula>
    </cfRule>
  </conditionalFormatting>
  <conditionalFormatting sqref="C28:D28">
    <cfRule type="expression" dxfId="8500" priority="8500" stopIfTrue="1">
      <formula>LEN(C28)&gt;10</formula>
    </cfRule>
  </conditionalFormatting>
  <conditionalFormatting sqref="C28:D28">
    <cfRule type="expression" dxfId="8499" priority="8499" stopIfTrue="1">
      <formula>LEN(C28)&gt;10</formula>
    </cfRule>
  </conditionalFormatting>
  <conditionalFormatting sqref="C28:D28">
    <cfRule type="expression" dxfId="8498" priority="8498" stopIfTrue="1">
      <formula>LEN(C28)&gt;10</formula>
    </cfRule>
  </conditionalFormatting>
  <conditionalFormatting sqref="C29:D29">
    <cfRule type="expression" dxfId="8497" priority="8497" stopIfTrue="1">
      <formula>LEN(C29)&gt;10</formula>
    </cfRule>
  </conditionalFormatting>
  <conditionalFormatting sqref="C30:D30">
    <cfRule type="expression" dxfId="8496" priority="8496" stopIfTrue="1">
      <formula>LEN(C30)&gt;10</formula>
    </cfRule>
  </conditionalFormatting>
  <conditionalFormatting sqref="C30:D30">
    <cfRule type="expression" dxfId="8495" priority="8495" stopIfTrue="1">
      <formula>LEN(C30)&gt;10</formula>
    </cfRule>
  </conditionalFormatting>
  <conditionalFormatting sqref="C30:D30">
    <cfRule type="expression" dxfId="8494" priority="8494" stopIfTrue="1">
      <formula>LEN(C30)&gt;10</formula>
    </cfRule>
  </conditionalFormatting>
  <conditionalFormatting sqref="C30:D30">
    <cfRule type="expression" dxfId="8493" priority="8493" stopIfTrue="1">
      <formula>LEN(C30)&gt;10</formula>
    </cfRule>
  </conditionalFormatting>
  <conditionalFormatting sqref="C12:D12">
    <cfRule type="expression" dxfId="8492" priority="8492" stopIfTrue="1">
      <formula>LEN(C12)&gt;10</formula>
    </cfRule>
  </conditionalFormatting>
  <conditionalFormatting sqref="C12:D12">
    <cfRule type="expression" dxfId="8491" priority="8491" stopIfTrue="1">
      <formula>LEN(C12)&gt;10</formula>
    </cfRule>
  </conditionalFormatting>
  <conditionalFormatting sqref="C12:D12">
    <cfRule type="expression" dxfId="8490" priority="8490" stopIfTrue="1">
      <formula>LEN(C12)&gt;10</formula>
    </cfRule>
  </conditionalFormatting>
  <conditionalFormatting sqref="C12:D12">
    <cfRule type="expression" dxfId="8489" priority="8489" stopIfTrue="1">
      <formula>LEN(C12)&gt;10</formula>
    </cfRule>
  </conditionalFormatting>
  <conditionalFormatting sqref="C12:D12">
    <cfRule type="expression" dxfId="8488" priority="8488" stopIfTrue="1">
      <formula>LEN(C12)&gt;10</formula>
    </cfRule>
  </conditionalFormatting>
  <conditionalFormatting sqref="C12:D12">
    <cfRule type="expression" dxfId="8487" priority="8487" stopIfTrue="1">
      <formula>LEN(C12)&gt;10</formula>
    </cfRule>
  </conditionalFormatting>
  <conditionalFormatting sqref="C20:D20">
    <cfRule type="expression" dxfId="8486" priority="8486" stopIfTrue="1">
      <formula>LEN(C20)&gt;10</formula>
    </cfRule>
  </conditionalFormatting>
  <conditionalFormatting sqref="C20:D20">
    <cfRule type="expression" dxfId="8485" priority="8485" stopIfTrue="1">
      <formula>LEN(C20)&gt;10</formula>
    </cfRule>
  </conditionalFormatting>
  <conditionalFormatting sqref="C20:D20">
    <cfRule type="expression" dxfId="8484" priority="8484" stopIfTrue="1">
      <formula>LEN(C20)&gt;10</formula>
    </cfRule>
  </conditionalFormatting>
  <conditionalFormatting sqref="C20:D20">
    <cfRule type="expression" dxfId="8483" priority="8483" stopIfTrue="1">
      <formula>LEN(C20)&gt;10</formula>
    </cfRule>
  </conditionalFormatting>
  <conditionalFormatting sqref="C20:D20">
    <cfRule type="expression" dxfId="8482" priority="8482" stopIfTrue="1">
      <formula>LEN(C20)&gt;10</formula>
    </cfRule>
  </conditionalFormatting>
  <conditionalFormatting sqref="C20:D20">
    <cfRule type="expression" dxfId="8481" priority="8481" stopIfTrue="1">
      <formula>LEN(C20)&gt;10</formula>
    </cfRule>
  </conditionalFormatting>
  <conditionalFormatting sqref="C21:D21">
    <cfRule type="expression" dxfId="8480" priority="8480" stopIfTrue="1">
      <formula>LEN(C21)&gt;10</formula>
    </cfRule>
  </conditionalFormatting>
  <conditionalFormatting sqref="C21:D21">
    <cfRule type="expression" dxfId="8479" priority="8479" stopIfTrue="1">
      <formula>LEN(C21)&gt;10</formula>
    </cfRule>
  </conditionalFormatting>
  <conditionalFormatting sqref="C21:D21">
    <cfRule type="expression" dxfId="8478" priority="8478" stopIfTrue="1">
      <formula>LEN(C21)&gt;10</formula>
    </cfRule>
  </conditionalFormatting>
  <conditionalFormatting sqref="C21:D21">
    <cfRule type="expression" dxfId="8477" priority="8477" stopIfTrue="1">
      <formula>LEN(C21)&gt;10</formula>
    </cfRule>
  </conditionalFormatting>
  <conditionalFormatting sqref="C21:D21">
    <cfRule type="expression" dxfId="8476" priority="8476" stopIfTrue="1">
      <formula>LEN(C21)&gt;10</formula>
    </cfRule>
  </conditionalFormatting>
  <conditionalFormatting sqref="C21:D21">
    <cfRule type="expression" dxfId="8475" priority="8475" stopIfTrue="1">
      <formula>LEN(C21)&gt;10</formula>
    </cfRule>
  </conditionalFormatting>
  <conditionalFormatting sqref="C32:D32">
    <cfRule type="expression" dxfId="8474" priority="8474" stopIfTrue="1">
      <formula>LEN(C32)&gt;10</formula>
    </cfRule>
  </conditionalFormatting>
  <conditionalFormatting sqref="C32:D32">
    <cfRule type="expression" dxfId="8473" priority="8473" stopIfTrue="1">
      <formula>LEN(C32)&gt;10</formula>
    </cfRule>
  </conditionalFormatting>
  <conditionalFormatting sqref="C32:D32">
    <cfRule type="expression" dxfId="8472" priority="8472" stopIfTrue="1">
      <formula>LEN(C32)&gt;10</formula>
    </cfRule>
  </conditionalFormatting>
  <conditionalFormatting sqref="C33:D33">
    <cfRule type="expression" dxfId="8471" priority="8471" stopIfTrue="1">
      <formula>LEN(C33)&gt;10</formula>
    </cfRule>
  </conditionalFormatting>
  <conditionalFormatting sqref="C33:D33">
    <cfRule type="expression" dxfId="8470" priority="8470" stopIfTrue="1">
      <formula>LEN(C33)&gt;10</formula>
    </cfRule>
  </conditionalFormatting>
  <conditionalFormatting sqref="C33:D33">
    <cfRule type="expression" dxfId="8469" priority="8469" stopIfTrue="1">
      <formula>LEN(C33)&gt;10</formula>
    </cfRule>
  </conditionalFormatting>
  <conditionalFormatting sqref="C33:D33">
    <cfRule type="expression" dxfId="8468" priority="8468" stopIfTrue="1">
      <formula>LEN(C33)&gt;10</formula>
    </cfRule>
  </conditionalFormatting>
  <conditionalFormatting sqref="C33:D33">
    <cfRule type="expression" dxfId="8467" priority="8467" stopIfTrue="1">
      <formula>LEN(C33)&gt;10</formula>
    </cfRule>
  </conditionalFormatting>
  <conditionalFormatting sqref="C33:D33">
    <cfRule type="expression" dxfId="8466" priority="8466" stopIfTrue="1">
      <formula>LEN(C33)&gt;10</formula>
    </cfRule>
  </conditionalFormatting>
  <conditionalFormatting sqref="C34:D34">
    <cfRule type="expression" dxfId="8465" priority="8465" stopIfTrue="1">
      <formula>LEN(C34)&gt;10</formula>
    </cfRule>
  </conditionalFormatting>
  <conditionalFormatting sqref="C34:D34">
    <cfRule type="expression" dxfId="8464" priority="8464" stopIfTrue="1">
      <formula>LEN(C34)&gt;10</formula>
    </cfRule>
  </conditionalFormatting>
  <conditionalFormatting sqref="C34:D34">
    <cfRule type="expression" dxfId="8463" priority="8463" stopIfTrue="1">
      <formula>LEN(C34)&gt;10</formula>
    </cfRule>
  </conditionalFormatting>
  <conditionalFormatting sqref="C34:D34">
    <cfRule type="expression" dxfId="8462" priority="8462" stopIfTrue="1">
      <formula>LEN(C34)&gt;10</formula>
    </cfRule>
  </conditionalFormatting>
  <conditionalFormatting sqref="C34:D34">
    <cfRule type="expression" dxfId="8461" priority="8461" stopIfTrue="1">
      <formula>LEN(C34)&gt;10</formula>
    </cfRule>
  </conditionalFormatting>
  <conditionalFormatting sqref="C34:D34">
    <cfRule type="expression" dxfId="8460" priority="8460" stopIfTrue="1">
      <formula>LEN(C34)&gt;10</formula>
    </cfRule>
  </conditionalFormatting>
  <conditionalFormatting sqref="C36:D36">
    <cfRule type="expression" dxfId="8459" priority="8459" stopIfTrue="1">
      <formula>LEN(C36)&gt;10</formula>
    </cfRule>
  </conditionalFormatting>
  <conditionalFormatting sqref="C36:D36">
    <cfRule type="expression" dxfId="8458" priority="8458" stopIfTrue="1">
      <formula>LEN(C36)&gt;10</formula>
    </cfRule>
  </conditionalFormatting>
  <conditionalFormatting sqref="C36:D36">
    <cfRule type="expression" dxfId="8457" priority="8457" stopIfTrue="1">
      <formula>LEN(C36)&gt;10</formula>
    </cfRule>
  </conditionalFormatting>
  <conditionalFormatting sqref="C36:D36">
    <cfRule type="expression" dxfId="8456" priority="8456" stopIfTrue="1">
      <formula>LEN(C36)&gt;10</formula>
    </cfRule>
  </conditionalFormatting>
  <conditionalFormatting sqref="C36:D36">
    <cfRule type="expression" dxfId="8455" priority="8455" stopIfTrue="1">
      <formula>LEN(C36)&gt;10</formula>
    </cfRule>
  </conditionalFormatting>
  <conditionalFormatting sqref="C36:D36">
    <cfRule type="expression" dxfId="8454" priority="8454" stopIfTrue="1">
      <formula>LEN(C36)&gt;10</formula>
    </cfRule>
  </conditionalFormatting>
  <conditionalFormatting sqref="C36:D36">
    <cfRule type="expression" dxfId="8453" priority="8453" stopIfTrue="1">
      <formula>LEN(C36)&gt;10</formula>
    </cfRule>
  </conditionalFormatting>
  <conditionalFormatting sqref="C36:D36">
    <cfRule type="expression" dxfId="8452" priority="8452" stopIfTrue="1">
      <formula>LEN(C36)&gt;10</formula>
    </cfRule>
  </conditionalFormatting>
  <conditionalFormatting sqref="C36:D36">
    <cfRule type="expression" dxfId="8451" priority="8451" stopIfTrue="1">
      <formula>LEN(C36)&gt;10</formula>
    </cfRule>
  </conditionalFormatting>
  <conditionalFormatting sqref="C36:D36">
    <cfRule type="expression" dxfId="8450" priority="8450" stopIfTrue="1">
      <formula>LEN(C36)&gt;10</formula>
    </cfRule>
  </conditionalFormatting>
  <conditionalFormatting sqref="C37:D37">
    <cfRule type="expression" dxfId="8449" priority="8449" stopIfTrue="1">
      <formula>LEN(C37)&gt;10</formula>
    </cfRule>
  </conditionalFormatting>
  <conditionalFormatting sqref="C37:D37">
    <cfRule type="expression" dxfId="8448" priority="8448" stopIfTrue="1">
      <formula>LEN(C37)&gt;10</formula>
    </cfRule>
  </conditionalFormatting>
  <conditionalFormatting sqref="C37:D37">
    <cfRule type="expression" dxfId="8447" priority="8447" stopIfTrue="1">
      <formula>LEN(C37)&gt;10</formula>
    </cfRule>
  </conditionalFormatting>
  <conditionalFormatting sqref="C37:D37">
    <cfRule type="expression" dxfId="8446" priority="8446" stopIfTrue="1">
      <formula>LEN(C37)&gt;10</formula>
    </cfRule>
  </conditionalFormatting>
  <conditionalFormatting sqref="C37:D37">
    <cfRule type="expression" dxfId="8445" priority="8445" stopIfTrue="1">
      <formula>LEN(C37)&gt;10</formula>
    </cfRule>
  </conditionalFormatting>
  <conditionalFormatting sqref="C37:D37">
    <cfRule type="expression" dxfId="8444" priority="8444" stopIfTrue="1">
      <formula>LEN(C37)&gt;10</formula>
    </cfRule>
  </conditionalFormatting>
  <conditionalFormatting sqref="C40:D40">
    <cfRule type="expression" dxfId="8443" priority="8443" stopIfTrue="1">
      <formula>LEN(C40)&gt;10</formula>
    </cfRule>
  </conditionalFormatting>
  <conditionalFormatting sqref="C40:D40">
    <cfRule type="expression" dxfId="8442" priority="8442" stopIfTrue="1">
      <formula>LEN(C40)&gt;10</formula>
    </cfRule>
  </conditionalFormatting>
  <conditionalFormatting sqref="C40:D40">
    <cfRule type="expression" dxfId="8441" priority="8441" stopIfTrue="1">
      <formula>LEN(C40)&gt;10</formula>
    </cfRule>
  </conditionalFormatting>
  <conditionalFormatting sqref="C40:D40">
    <cfRule type="expression" dxfId="8440" priority="8440" stopIfTrue="1">
      <formula>LEN(C40)&gt;10</formula>
    </cfRule>
  </conditionalFormatting>
  <conditionalFormatting sqref="C40:D40">
    <cfRule type="expression" dxfId="8439" priority="8439" stopIfTrue="1">
      <formula>LEN(C40)&gt;10</formula>
    </cfRule>
  </conditionalFormatting>
  <conditionalFormatting sqref="C40:D40">
    <cfRule type="expression" dxfId="8438" priority="8438" stopIfTrue="1">
      <formula>LEN(C40)&gt;10</formula>
    </cfRule>
  </conditionalFormatting>
  <conditionalFormatting sqref="C40:D40">
    <cfRule type="expression" dxfId="8437" priority="8437" stopIfTrue="1">
      <formula>LEN(C40)&gt;10</formula>
    </cfRule>
  </conditionalFormatting>
  <conditionalFormatting sqref="C40:D40">
    <cfRule type="expression" dxfId="8436" priority="8436" stopIfTrue="1">
      <formula>LEN(C40)&gt;10</formula>
    </cfRule>
  </conditionalFormatting>
  <conditionalFormatting sqref="C40:D40">
    <cfRule type="expression" dxfId="8435" priority="8435" stopIfTrue="1">
      <formula>LEN(C40)&gt;10</formula>
    </cfRule>
  </conditionalFormatting>
  <conditionalFormatting sqref="C40:D40">
    <cfRule type="expression" dxfId="8434" priority="8434" stopIfTrue="1">
      <formula>LEN(C40)&gt;10</formula>
    </cfRule>
  </conditionalFormatting>
  <conditionalFormatting sqref="C40:D40">
    <cfRule type="expression" dxfId="8433" priority="8433" stopIfTrue="1">
      <formula>LEN(C40)&gt;10</formula>
    </cfRule>
  </conditionalFormatting>
  <conditionalFormatting sqref="C40:D40">
    <cfRule type="expression" dxfId="8432" priority="8432" stopIfTrue="1">
      <formula>LEN(C40)&gt;10</formula>
    </cfRule>
  </conditionalFormatting>
  <conditionalFormatting sqref="C40:D40">
    <cfRule type="expression" dxfId="8431" priority="8431" stopIfTrue="1">
      <formula>LEN(C40)&gt;10</formula>
    </cfRule>
  </conditionalFormatting>
  <conditionalFormatting sqref="C39:D39">
    <cfRule type="expression" dxfId="8430" priority="8430" stopIfTrue="1">
      <formula>LEN(C39)&gt;10</formula>
    </cfRule>
  </conditionalFormatting>
  <conditionalFormatting sqref="C39:D39">
    <cfRule type="expression" dxfId="8429" priority="8429" stopIfTrue="1">
      <formula>LEN(C39)&gt;10</formula>
    </cfRule>
  </conditionalFormatting>
  <conditionalFormatting sqref="C39:D39">
    <cfRule type="expression" dxfId="8428" priority="8428" stopIfTrue="1">
      <formula>LEN(C39)&gt;10</formula>
    </cfRule>
  </conditionalFormatting>
  <conditionalFormatting sqref="C39:D39">
    <cfRule type="expression" dxfId="8427" priority="8427" stopIfTrue="1">
      <formula>LEN(C39)&gt;10</formula>
    </cfRule>
  </conditionalFormatting>
  <conditionalFormatting sqref="C39:D39">
    <cfRule type="expression" dxfId="8426" priority="8426" stopIfTrue="1">
      <formula>LEN(C39)&gt;10</formula>
    </cfRule>
  </conditionalFormatting>
  <conditionalFormatting sqref="C39:D39">
    <cfRule type="expression" dxfId="8425" priority="8425" stopIfTrue="1">
      <formula>LEN(C39)&gt;10</formula>
    </cfRule>
  </conditionalFormatting>
  <conditionalFormatting sqref="C39:D39">
    <cfRule type="expression" dxfId="8424" priority="8424" stopIfTrue="1">
      <formula>LEN(C39)&gt;10</formula>
    </cfRule>
  </conditionalFormatting>
  <conditionalFormatting sqref="C39:D39">
    <cfRule type="expression" dxfId="8423" priority="8423" stopIfTrue="1">
      <formula>LEN(C39)&gt;10</formula>
    </cfRule>
  </conditionalFormatting>
  <conditionalFormatting sqref="C39:D39">
    <cfRule type="expression" dxfId="8422" priority="8422" stopIfTrue="1">
      <formula>LEN(C39)&gt;10</formula>
    </cfRule>
  </conditionalFormatting>
  <conditionalFormatting sqref="C39:D39">
    <cfRule type="expression" dxfId="8421" priority="8421" stopIfTrue="1">
      <formula>LEN(C39)&gt;10</formula>
    </cfRule>
  </conditionalFormatting>
  <conditionalFormatting sqref="C39:D39">
    <cfRule type="expression" dxfId="8420" priority="8420" stopIfTrue="1">
      <formula>LEN(C39)&gt;10</formula>
    </cfRule>
  </conditionalFormatting>
  <conditionalFormatting sqref="C39:D39">
    <cfRule type="expression" dxfId="8419" priority="8419" stopIfTrue="1">
      <formula>LEN(C39)&gt;10</formula>
    </cfRule>
  </conditionalFormatting>
  <conditionalFormatting sqref="C39:D39">
    <cfRule type="expression" dxfId="8418" priority="8418" stopIfTrue="1">
      <formula>LEN(C39)&gt;10</formula>
    </cfRule>
  </conditionalFormatting>
  <conditionalFormatting sqref="C39:D39">
    <cfRule type="expression" dxfId="8417" priority="8417" stopIfTrue="1">
      <formula>LEN(C39)&gt;10</formula>
    </cfRule>
  </conditionalFormatting>
  <conditionalFormatting sqref="C39:D39">
    <cfRule type="expression" dxfId="8416" priority="8416" stopIfTrue="1">
      <formula>LEN(C39)&gt;10</formula>
    </cfRule>
  </conditionalFormatting>
  <conditionalFormatting sqref="C39:D39">
    <cfRule type="expression" dxfId="8415" priority="8415" stopIfTrue="1">
      <formula>LEN(C39)&gt;10</formula>
    </cfRule>
  </conditionalFormatting>
  <conditionalFormatting sqref="C39:D39">
    <cfRule type="expression" dxfId="8414" priority="8414" stopIfTrue="1">
      <formula>LEN(C39)&gt;10</formula>
    </cfRule>
  </conditionalFormatting>
  <conditionalFormatting sqref="C39:D39">
    <cfRule type="expression" dxfId="8413" priority="8413" stopIfTrue="1">
      <formula>LEN(C39)&gt;10</formula>
    </cfRule>
  </conditionalFormatting>
  <conditionalFormatting sqref="C39:D39">
    <cfRule type="expression" dxfId="8412" priority="8412" stopIfTrue="1">
      <formula>LEN(C39)&gt;10</formula>
    </cfRule>
  </conditionalFormatting>
  <conditionalFormatting sqref="C39:D39">
    <cfRule type="expression" dxfId="8411" priority="8411" stopIfTrue="1">
      <formula>LEN(C39)&gt;10</formula>
    </cfRule>
  </conditionalFormatting>
  <conditionalFormatting sqref="C39:D39">
    <cfRule type="expression" dxfId="8410" priority="8410" stopIfTrue="1">
      <formula>LEN(C39)&gt;10</formula>
    </cfRule>
  </conditionalFormatting>
  <conditionalFormatting sqref="C39:D39">
    <cfRule type="expression" dxfId="8409" priority="8409" stopIfTrue="1">
      <formula>LEN(C39)&gt;10</formula>
    </cfRule>
  </conditionalFormatting>
  <conditionalFormatting sqref="C39:D39">
    <cfRule type="expression" dxfId="8408" priority="8408" stopIfTrue="1">
      <formula>LEN(C39)&gt;10</formula>
    </cfRule>
  </conditionalFormatting>
  <conditionalFormatting sqref="C39:D39">
    <cfRule type="expression" dxfId="8407" priority="8407" stopIfTrue="1">
      <formula>LEN(C39)&gt;10</formula>
    </cfRule>
  </conditionalFormatting>
  <conditionalFormatting sqref="C39:D39">
    <cfRule type="expression" dxfId="8406" priority="8406" stopIfTrue="1">
      <formula>LEN(C39)&gt;10</formula>
    </cfRule>
  </conditionalFormatting>
  <conditionalFormatting sqref="C2:D20">
    <cfRule type="expression" dxfId="8405" priority="8405" stopIfTrue="1">
      <formula>LEN(C2)&gt;10</formula>
    </cfRule>
  </conditionalFormatting>
  <conditionalFormatting sqref="C2:D20">
    <cfRule type="expression" dxfId="8404" priority="8404" stopIfTrue="1">
      <formula>LEN(C2)&gt;10</formula>
    </cfRule>
  </conditionalFormatting>
  <conditionalFormatting sqref="C5:D20">
    <cfRule type="expression" dxfId="8403" priority="8403" stopIfTrue="1">
      <formula>LEN(C5)&gt;10</formula>
    </cfRule>
  </conditionalFormatting>
  <conditionalFormatting sqref="C5:D20">
    <cfRule type="expression" dxfId="8402" priority="8402" stopIfTrue="1">
      <formula>LEN(C5)&gt;10</formula>
    </cfRule>
  </conditionalFormatting>
  <conditionalFormatting sqref="C2:D20">
    <cfRule type="expression" dxfId="8401" priority="8401" stopIfTrue="1">
      <formula>LEN(C2)&gt;10</formula>
    </cfRule>
  </conditionalFormatting>
  <conditionalFormatting sqref="C5:D20">
    <cfRule type="expression" dxfId="8400" priority="8400" stopIfTrue="1">
      <formula>LEN(C5)&gt;10</formula>
    </cfRule>
  </conditionalFormatting>
  <conditionalFormatting sqref="C5:D20">
    <cfRule type="expression" dxfId="8399" priority="8399" stopIfTrue="1">
      <formula>LEN(C5)&gt;10</formula>
    </cfRule>
  </conditionalFormatting>
  <conditionalFormatting sqref="C16:D16">
    <cfRule type="expression" dxfId="8398" priority="8398" stopIfTrue="1">
      <formula>LEN(C16)&gt;10</formula>
    </cfRule>
  </conditionalFormatting>
  <conditionalFormatting sqref="C16:D16">
    <cfRule type="expression" dxfId="8397" priority="8397" stopIfTrue="1">
      <formula>LEN(C16)&gt;10</formula>
    </cfRule>
  </conditionalFormatting>
  <conditionalFormatting sqref="C16:D16">
    <cfRule type="expression" dxfId="8396" priority="8396" stopIfTrue="1">
      <formula>LEN(C16)&gt;10</formula>
    </cfRule>
  </conditionalFormatting>
  <conditionalFormatting sqref="C12:D12">
    <cfRule type="expression" dxfId="8395" priority="8395" stopIfTrue="1">
      <formula>LEN(C12)&gt;10</formula>
    </cfRule>
  </conditionalFormatting>
  <conditionalFormatting sqref="C12:D12">
    <cfRule type="expression" dxfId="8394" priority="8394" stopIfTrue="1">
      <formula>LEN(C12)&gt;10</formula>
    </cfRule>
  </conditionalFormatting>
  <conditionalFormatting sqref="C12:D12">
    <cfRule type="expression" dxfId="8393" priority="8393" stopIfTrue="1">
      <formula>LEN(C12)&gt;10</formula>
    </cfRule>
  </conditionalFormatting>
  <conditionalFormatting sqref="C12:D12">
    <cfRule type="expression" dxfId="8392" priority="8392" stopIfTrue="1">
      <formula>LEN(C12)&gt;10</formula>
    </cfRule>
  </conditionalFormatting>
  <conditionalFormatting sqref="C12:D12">
    <cfRule type="expression" dxfId="8391" priority="8391" stopIfTrue="1">
      <formula>LEN(C12)&gt;10</formula>
    </cfRule>
  </conditionalFormatting>
  <conditionalFormatting sqref="C12:D12">
    <cfRule type="expression" dxfId="8390" priority="8390" stopIfTrue="1">
      <formula>LEN(C12)&gt;10</formula>
    </cfRule>
  </conditionalFormatting>
  <conditionalFormatting sqref="C20:D20">
    <cfRule type="expression" dxfId="8389" priority="8389" stopIfTrue="1">
      <formula>LEN(C20)&gt;10</formula>
    </cfRule>
  </conditionalFormatting>
  <conditionalFormatting sqref="C20:D20">
    <cfRule type="expression" dxfId="8388" priority="8388" stopIfTrue="1">
      <formula>LEN(C20)&gt;10</formula>
    </cfRule>
  </conditionalFormatting>
  <conditionalFormatting sqref="C20:D20">
    <cfRule type="expression" dxfId="8387" priority="8387" stopIfTrue="1">
      <formula>LEN(C20)&gt;10</formula>
    </cfRule>
  </conditionalFormatting>
  <conditionalFormatting sqref="C20:D20">
    <cfRule type="expression" dxfId="8386" priority="8386" stopIfTrue="1">
      <formula>LEN(C20)&gt;10</formula>
    </cfRule>
  </conditionalFormatting>
  <conditionalFormatting sqref="C20:D20">
    <cfRule type="expression" dxfId="8385" priority="8385" stopIfTrue="1">
      <formula>LEN(C20)&gt;10</formula>
    </cfRule>
  </conditionalFormatting>
  <conditionalFormatting sqref="C20:D20">
    <cfRule type="expression" dxfId="8384" priority="8384" stopIfTrue="1">
      <formula>LEN(C20)&gt;10</formula>
    </cfRule>
  </conditionalFormatting>
  <conditionalFormatting sqref="C2:D20">
    <cfRule type="expression" dxfId="8383" priority="8383" stopIfTrue="1">
      <formula>LEN(C2)&gt;10</formula>
    </cfRule>
  </conditionalFormatting>
  <conditionalFormatting sqref="C2:D20">
    <cfRule type="expression" dxfId="8382" priority="8382" stopIfTrue="1">
      <formula>LEN(C2)&gt;10</formula>
    </cfRule>
  </conditionalFormatting>
  <conditionalFormatting sqref="C5:D20">
    <cfRule type="expression" dxfId="8381" priority="8381" stopIfTrue="1">
      <formula>LEN(C5)&gt;10</formula>
    </cfRule>
  </conditionalFormatting>
  <conditionalFormatting sqref="C5:D20">
    <cfRule type="expression" dxfId="8380" priority="8380" stopIfTrue="1">
      <formula>LEN(C5)&gt;10</formula>
    </cfRule>
  </conditionalFormatting>
  <conditionalFormatting sqref="C2:D20">
    <cfRule type="expression" dxfId="8379" priority="8379" stopIfTrue="1">
      <formula>LEN(C2)&gt;10</formula>
    </cfRule>
  </conditionalFormatting>
  <conditionalFormatting sqref="C5:D20">
    <cfRule type="expression" dxfId="8378" priority="8378" stopIfTrue="1">
      <formula>LEN(C5)&gt;10</formula>
    </cfRule>
  </conditionalFormatting>
  <conditionalFormatting sqref="C5:D20">
    <cfRule type="expression" dxfId="8377" priority="8377" stopIfTrue="1">
      <formula>LEN(C5)&gt;10</formula>
    </cfRule>
  </conditionalFormatting>
  <conditionalFormatting sqref="C16:D16">
    <cfRule type="expression" dxfId="8376" priority="8376" stopIfTrue="1">
      <formula>LEN(C16)&gt;10</formula>
    </cfRule>
  </conditionalFormatting>
  <conditionalFormatting sqref="C16:D16">
    <cfRule type="expression" dxfId="8375" priority="8375" stopIfTrue="1">
      <formula>LEN(C16)&gt;10</formula>
    </cfRule>
  </conditionalFormatting>
  <conditionalFormatting sqref="C16:D16">
    <cfRule type="expression" dxfId="8374" priority="8374" stopIfTrue="1">
      <formula>LEN(C16)&gt;10</formula>
    </cfRule>
  </conditionalFormatting>
  <conditionalFormatting sqref="C12:D12">
    <cfRule type="expression" dxfId="8373" priority="8373" stopIfTrue="1">
      <formula>LEN(C12)&gt;10</formula>
    </cfRule>
  </conditionalFormatting>
  <conditionalFormatting sqref="C12:D12">
    <cfRule type="expression" dxfId="8372" priority="8372" stopIfTrue="1">
      <formula>LEN(C12)&gt;10</formula>
    </cfRule>
  </conditionalFormatting>
  <conditionalFormatting sqref="C12:D12">
    <cfRule type="expression" dxfId="8371" priority="8371" stopIfTrue="1">
      <formula>LEN(C12)&gt;10</formula>
    </cfRule>
  </conditionalFormatting>
  <conditionalFormatting sqref="C12:D12">
    <cfRule type="expression" dxfId="8370" priority="8370" stopIfTrue="1">
      <formula>LEN(C12)&gt;10</formula>
    </cfRule>
  </conditionalFormatting>
  <conditionalFormatting sqref="C12:D12">
    <cfRule type="expression" dxfId="8369" priority="8369" stopIfTrue="1">
      <formula>LEN(C12)&gt;10</formula>
    </cfRule>
  </conditionalFormatting>
  <conditionalFormatting sqref="C12:D12">
    <cfRule type="expression" dxfId="8368" priority="8368" stopIfTrue="1">
      <formula>LEN(C12)&gt;10</formula>
    </cfRule>
  </conditionalFormatting>
  <conditionalFormatting sqref="C20:D20">
    <cfRule type="expression" dxfId="8367" priority="8367" stopIfTrue="1">
      <formula>LEN(C20)&gt;10</formula>
    </cfRule>
  </conditionalFormatting>
  <conditionalFormatting sqref="C20:D20">
    <cfRule type="expression" dxfId="8366" priority="8366" stopIfTrue="1">
      <formula>LEN(C20)&gt;10</formula>
    </cfRule>
  </conditionalFormatting>
  <conditionalFormatting sqref="C20:D20">
    <cfRule type="expression" dxfId="8365" priority="8365" stopIfTrue="1">
      <formula>LEN(C20)&gt;10</formula>
    </cfRule>
  </conditionalFormatting>
  <conditionalFormatting sqref="C20:D20">
    <cfRule type="expression" dxfId="8364" priority="8364" stopIfTrue="1">
      <formula>LEN(C20)&gt;10</formula>
    </cfRule>
  </conditionalFormatting>
  <conditionalFormatting sqref="C20:D20">
    <cfRule type="expression" dxfId="8363" priority="8363" stopIfTrue="1">
      <formula>LEN(C20)&gt;10</formula>
    </cfRule>
  </conditionalFormatting>
  <conditionalFormatting sqref="C20:D20">
    <cfRule type="expression" dxfId="8362" priority="8362" stopIfTrue="1">
      <formula>LEN(C20)&gt;10</formula>
    </cfRule>
  </conditionalFormatting>
  <conditionalFormatting sqref="C20:D20 C2:D18">
    <cfRule type="expression" dxfId="8361" priority="8361" stopIfTrue="1">
      <formula>LEN(C2)&gt;10</formula>
    </cfRule>
  </conditionalFormatting>
  <conditionalFormatting sqref="C5:D15">
    <cfRule type="expression" dxfId="8360" priority="8360" stopIfTrue="1">
      <formula>LEN(C5)&gt;10</formula>
    </cfRule>
  </conditionalFormatting>
  <conditionalFormatting sqref="C5:D15">
    <cfRule type="expression" dxfId="8359" priority="8359" stopIfTrue="1">
      <formula>LEN(C5)&gt;10</formula>
    </cfRule>
  </conditionalFormatting>
  <conditionalFormatting sqref="C7">
    <cfRule type="expression" dxfId="8358" priority="8358" stopIfTrue="1">
      <formula>LEN(C7)&gt;10</formula>
    </cfRule>
  </conditionalFormatting>
  <conditionalFormatting sqref="C6">
    <cfRule type="expression" dxfId="8357" priority="8357" stopIfTrue="1">
      <formula>LEN(C6)&gt;10</formula>
    </cfRule>
  </conditionalFormatting>
  <conditionalFormatting sqref="C8:C15">
    <cfRule type="expression" dxfId="8356" priority="8356" stopIfTrue="1">
      <formula>LEN(C8)&gt;10</formula>
    </cfRule>
  </conditionalFormatting>
  <conditionalFormatting sqref="D7">
    <cfRule type="expression" dxfId="8355" priority="8355" stopIfTrue="1">
      <formula>LEN(D7)&gt;10</formula>
    </cfRule>
  </conditionalFormatting>
  <conditionalFormatting sqref="D5:D6">
    <cfRule type="expression" dxfId="8354" priority="8354" stopIfTrue="1">
      <formula>LEN(D5)&gt;10</formula>
    </cfRule>
  </conditionalFormatting>
  <conditionalFormatting sqref="D8:D15">
    <cfRule type="expression" dxfId="8353" priority="8353" stopIfTrue="1">
      <formula>LEN(D8)&gt;10</formula>
    </cfRule>
  </conditionalFormatting>
  <conditionalFormatting sqref="C11:D11">
    <cfRule type="expression" dxfId="8352" priority="8352" stopIfTrue="1">
      <formula>LEN(C11)&gt;10</formula>
    </cfRule>
  </conditionalFormatting>
  <conditionalFormatting sqref="C11:D11">
    <cfRule type="expression" dxfId="8351" priority="8351" stopIfTrue="1">
      <formula>LEN(C11)&gt;10</formula>
    </cfRule>
  </conditionalFormatting>
  <conditionalFormatting sqref="C11:D11">
    <cfRule type="expression" dxfId="8350" priority="8350" stopIfTrue="1">
      <formula>LEN(C11)&gt;10</formula>
    </cfRule>
  </conditionalFormatting>
  <conditionalFormatting sqref="C11">
    <cfRule type="expression" dxfId="8349" priority="8349" stopIfTrue="1">
      <formula>LEN(C11)&gt;10</formula>
    </cfRule>
  </conditionalFormatting>
  <conditionalFormatting sqref="D11">
    <cfRule type="expression" dxfId="8348" priority="8348" stopIfTrue="1">
      <formula>LEN(D11)&gt;10</formula>
    </cfRule>
  </conditionalFormatting>
  <conditionalFormatting sqref="C20:D20">
    <cfRule type="expression" dxfId="8347" priority="8347" stopIfTrue="1">
      <formula>LEN(C20)&gt;10</formula>
    </cfRule>
  </conditionalFormatting>
  <conditionalFormatting sqref="C20:D20">
    <cfRule type="expression" dxfId="8346" priority="8346" stopIfTrue="1">
      <formula>LEN(C20)&gt;10</formula>
    </cfRule>
  </conditionalFormatting>
  <conditionalFormatting sqref="C20">
    <cfRule type="expression" dxfId="8345" priority="8345" stopIfTrue="1">
      <formula>LEN(C20)&gt;10</formula>
    </cfRule>
  </conditionalFormatting>
  <conditionalFormatting sqref="D20">
    <cfRule type="expression" dxfId="8344" priority="8344" stopIfTrue="1">
      <formula>LEN(D20)&gt;10</formula>
    </cfRule>
  </conditionalFormatting>
  <conditionalFormatting sqref="C20:D20">
    <cfRule type="expression" dxfId="8343" priority="8343" stopIfTrue="1">
      <formula>LEN(C20)&gt;10</formula>
    </cfRule>
  </conditionalFormatting>
  <conditionalFormatting sqref="C20:D20">
    <cfRule type="expression" dxfId="8342" priority="8342" stopIfTrue="1">
      <formula>LEN(C20)&gt;10</formula>
    </cfRule>
  </conditionalFormatting>
  <conditionalFormatting sqref="C20">
    <cfRule type="expression" dxfId="8341" priority="8341" stopIfTrue="1">
      <formula>LEN(C20)&gt;10</formula>
    </cfRule>
  </conditionalFormatting>
  <conditionalFormatting sqref="D20">
    <cfRule type="expression" dxfId="8340" priority="8340" stopIfTrue="1">
      <formula>LEN(D20)&gt;10</formula>
    </cfRule>
  </conditionalFormatting>
  <conditionalFormatting sqref="C12:D12">
    <cfRule type="expression" dxfId="8339" priority="8339" stopIfTrue="1">
      <formula>LEN(C12)&gt;10</formula>
    </cfRule>
  </conditionalFormatting>
  <conditionalFormatting sqref="C12:D12">
    <cfRule type="expression" dxfId="8338" priority="8338" stopIfTrue="1">
      <formula>LEN(C12)&gt;10</formula>
    </cfRule>
  </conditionalFormatting>
  <conditionalFormatting sqref="C12:D12">
    <cfRule type="expression" dxfId="8337" priority="8337" stopIfTrue="1">
      <formula>LEN(C12)&gt;10</formula>
    </cfRule>
  </conditionalFormatting>
  <conditionalFormatting sqref="C12">
    <cfRule type="expression" dxfId="8336" priority="8336" stopIfTrue="1">
      <formula>LEN(C12)&gt;10</formula>
    </cfRule>
  </conditionalFormatting>
  <conditionalFormatting sqref="D12">
    <cfRule type="expression" dxfId="8335" priority="8335" stopIfTrue="1">
      <formula>LEN(D12)&gt;10</formula>
    </cfRule>
  </conditionalFormatting>
  <conditionalFormatting sqref="C17:D17">
    <cfRule type="expression" dxfId="8334" priority="8334" stopIfTrue="1">
      <formula>LEN(C17)&gt;10</formula>
    </cfRule>
  </conditionalFormatting>
  <conditionalFormatting sqref="C20:D20">
    <cfRule type="expression" dxfId="8333" priority="8333" stopIfTrue="1">
      <formula>LEN(C20)&gt;10</formula>
    </cfRule>
  </conditionalFormatting>
  <conditionalFormatting sqref="C20:D20">
    <cfRule type="expression" dxfId="8332" priority="8332" stopIfTrue="1">
      <formula>LEN(C20)&gt;10</formula>
    </cfRule>
  </conditionalFormatting>
  <conditionalFormatting sqref="C20:D20">
    <cfRule type="expression" dxfId="8331" priority="8331" stopIfTrue="1">
      <formula>LEN(C20)&gt;10</formula>
    </cfRule>
  </conditionalFormatting>
  <conditionalFormatting sqref="C20">
    <cfRule type="expression" dxfId="8330" priority="8330" stopIfTrue="1">
      <formula>LEN(C20)&gt;10</formula>
    </cfRule>
  </conditionalFormatting>
  <conditionalFormatting sqref="D20">
    <cfRule type="expression" dxfId="8329" priority="8329" stopIfTrue="1">
      <formula>LEN(D20)&gt;10</formula>
    </cfRule>
  </conditionalFormatting>
  <conditionalFormatting sqref="C19:D19">
    <cfRule type="expression" dxfId="8328" priority="8328" stopIfTrue="1">
      <formula>LEN(C19)&gt;10</formula>
    </cfRule>
  </conditionalFormatting>
  <conditionalFormatting sqref="C19:D19">
    <cfRule type="expression" dxfId="8327" priority="8327" stopIfTrue="1">
      <formula>LEN(C19)&gt;10</formula>
    </cfRule>
  </conditionalFormatting>
  <conditionalFormatting sqref="C19:D19">
    <cfRule type="expression" dxfId="8326" priority="8326" stopIfTrue="1">
      <formula>LEN(C19)&gt;10</formula>
    </cfRule>
  </conditionalFormatting>
  <conditionalFormatting sqref="C19:D19">
    <cfRule type="expression" dxfId="8325" priority="8325" stopIfTrue="1">
      <formula>LEN(C19)&gt;10</formula>
    </cfRule>
  </conditionalFormatting>
  <conditionalFormatting sqref="C19:D19">
    <cfRule type="expression" dxfId="8324" priority="8324" stopIfTrue="1">
      <formula>LEN(C19)&gt;10</formula>
    </cfRule>
  </conditionalFormatting>
  <conditionalFormatting sqref="C19:D19">
    <cfRule type="expression" dxfId="8323" priority="8323" stopIfTrue="1">
      <formula>LEN(C19)&gt;10</formula>
    </cfRule>
  </conditionalFormatting>
  <conditionalFormatting sqref="C19:D19">
    <cfRule type="expression" dxfId="8322" priority="8322" stopIfTrue="1">
      <formula>LEN(C19)&gt;10</formula>
    </cfRule>
  </conditionalFormatting>
  <conditionalFormatting sqref="C19:D19">
    <cfRule type="expression" dxfId="8321" priority="8321" stopIfTrue="1">
      <formula>LEN(C19)&gt;10</formula>
    </cfRule>
  </conditionalFormatting>
  <conditionalFormatting sqref="C19:D19">
    <cfRule type="expression" dxfId="8320" priority="8320" stopIfTrue="1">
      <formula>LEN(C19)&gt;10</formula>
    </cfRule>
  </conditionalFormatting>
  <conditionalFormatting sqref="C19:D19">
    <cfRule type="expression" dxfId="8319" priority="8319" stopIfTrue="1">
      <formula>LEN(C19)&gt;10</formula>
    </cfRule>
  </conditionalFormatting>
  <conditionalFormatting sqref="C19:D19">
    <cfRule type="expression" dxfId="8318" priority="8318" stopIfTrue="1">
      <formula>LEN(C19)&gt;10</formula>
    </cfRule>
  </conditionalFormatting>
  <conditionalFormatting sqref="C19:D19">
    <cfRule type="expression" dxfId="8317" priority="8317" stopIfTrue="1">
      <formula>LEN(C19)&gt;10</formula>
    </cfRule>
  </conditionalFormatting>
  <conditionalFormatting sqref="C19:D19">
    <cfRule type="expression" dxfId="8316" priority="8316" stopIfTrue="1">
      <formula>LEN(C19)&gt;10</formula>
    </cfRule>
  </conditionalFormatting>
  <conditionalFormatting sqref="C19:D19">
    <cfRule type="expression" dxfId="8315" priority="8315" stopIfTrue="1">
      <formula>LEN(C19)&gt;10</formula>
    </cfRule>
  </conditionalFormatting>
  <conditionalFormatting sqref="C19:D19">
    <cfRule type="expression" dxfId="8314" priority="8314" stopIfTrue="1">
      <formula>LEN(C19)&gt;10</formula>
    </cfRule>
  </conditionalFormatting>
  <conditionalFormatting sqref="C19">
    <cfRule type="expression" dxfId="8313" priority="8313" stopIfTrue="1">
      <formula>LEN(C19)&gt;10</formula>
    </cfRule>
  </conditionalFormatting>
  <conditionalFormatting sqref="D19">
    <cfRule type="expression" dxfId="8312" priority="8312" stopIfTrue="1">
      <formula>LEN(D19)&gt;10</formula>
    </cfRule>
  </conditionalFormatting>
  <conditionalFormatting sqref="C19:D19">
    <cfRule type="expression" dxfId="8311" priority="8311" stopIfTrue="1">
      <formula>LEN(C19)&gt;10</formula>
    </cfRule>
  </conditionalFormatting>
  <conditionalFormatting sqref="C19:D19">
    <cfRule type="expression" dxfId="8310" priority="8310" stopIfTrue="1">
      <formula>LEN(C19)&gt;10</formula>
    </cfRule>
  </conditionalFormatting>
  <conditionalFormatting sqref="C19">
    <cfRule type="expression" dxfId="8309" priority="8309" stopIfTrue="1">
      <formula>LEN(C19)&gt;10</formula>
    </cfRule>
  </conditionalFormatting>
  <conditionalFormatting sqref="D19">
    <cfRule type="expression" dxfId="8308" priority="8308" stopIfTrue="1">
      <formula>LEN(D19)&gt;10</formula>
    </cfRule>
  </conditionalFormatting>
  <conditionalFormatting sqref="C19:D19">
    <cfRule type="expression" dxfId="8307" priority="8307" stopIfTrue="1">
      <formula>LEN(C19)&gt;10</formula>
    </cfRule>
  </conditionalFormatting>
  <conditionalFormatting sqref="C19:D19">
    <cfRule type="expression" dxfId="8306" priority="8306" stopIfTrue="1">
      <formula>LEN(C19)&gt;10</formula>
    </cfRule>
  </conditionalFormatting>
  <conditionalFormatting sqref="C19:D19">
    <cfRule type="expression" dxfId="8305" priority="8305" stopIfTrue="1">
      <formula>LEN(C19)&gt;10</formula>
    </cfRule>
  </conditionalFormatting>
  <conditionalFormatting sqref="C19">
    <cfRule type="expression" dxfId="8304" priority="8304" stopIfTrue="1">
      <formula>LEN(C19)&gt;10</formula>
    </cfRule>
  </conditionalFormatting>
  <conditionalFormatting sqref="D19">
    <cfRule type="expression" dxfId="8303" priority="8303" stopIfTrue="1">
      <formula>LEN(D19)&gt;10</formula>
    </cfRule>
  </conditionalFormatting>
  <conditionalFormatting sqref="C16:D16">
    <cfRule type="expression" dxfId="8302" priority="8302" stopIfTrue="1">
      <formula>LEN(C16)&gt;10</formula>
    </cfRule>
  </conditionalFormatting>
  <conditionalFormatting sqref="C16:D16">
    <cfRule type="expression" dxfId="8301" priority="8301" stopIfTrue="1">
      <formula>LEN(C16)&gt;10</formula>
    </cfRule>
  </conditionalFormatting>
  <conditionalFormatting sqref="C16">
    <cfRule type="expression" dxfId="8300" priority="8300" stopIfTrue="1">
      <formula>LEN(C16)&gt;10</formula>
    </cfRule>
  </conditionalFormatting>
  <conditionalFormatting sqref="D16">
    <cfRule type="expression" dxfId="8299" priority="8299" stopIfTrue="1">
      <formula>LEN(D16)&gt;10</formula>
    </cfRule>
  </conditionalFormatting>
  <conditionalFormatting sqref="C21:D21">
    <cfRule type="expression" dxfId="8298" priority="8298" stopIfTrue="1">
      <formula>LEN(C21)&gt;10</formula>
    </cfRule>
  </conditionalFormatting>
  <conditionalFormatting sqref="C21:D21">
    <cfRule type="expression" dxfId="8297" priority="8297" stopIfTrue="1">
      <formula>LEN(C21)&gt;10</formula>
    </cfRule>
  </conditionalFormatting>
  <conditionalFormatting sqref="C21:D21">
    <cfRule type="expression" dxfId="8296" priority="8296" stopIfTrue="1">
      <formula>LEN(C21)&gt;10</formula>
    </cfRule>
  </conditionalFormatting>
  <conditionalFormatting sqref="C21:D21">
    <cfRule type="expression" dxfId="8295" priority="8295" stopIfTrue="1">
      <formula>LEN(C21)&gt;10</formula>
    </cfRule>
  </conditionalFormatting>
  <conditionalFormatting sqref="C21:D21">
    <cfRule type="expression" dxfId="8294" priority="8294" stopIfTrue="1">
      <formula>LEN(C21)&gt;10</formula>
    </cfRule>
  </conditionalFormatting>
  <conditionalFormatting sqref="C21:D21">
    <cfRule type="expression" dxfId="8293" priority="8293" stopIfTrue="1">
      <formula>LEN(C21)&gt;10</formula>
    </cfRule>
  </conditionalFormatting>
  <conditionalFormatting sqref="C21:D21">
    <cfRule type="expression" dxfId="8292" priority="8292" stopIfTrue="1">
      <formula>LEN(C21)&gt;10</formula>
    </cfRule>
  </conditionalFormatting>
  <conditionalFormatting sqref="C21:D21">
    <cfRule type="expression" dxfId="8291" priority="8291" stopIfTrue="1">
      <formula>LEN(C21)&gt;10</formula>
    </cfRule>
  </conditionalFormatting>
  <conditionalFormatting sqref="C21:D21">
    <cfRule type="expression" dxfId="8290" priority="8290" stopIfTrue="1">
      <formula>LEN(C21)&gt;10</formula>
    </cfRule>
  </conditionalFormatting>
  <conditionalFormatting sqref="C21:D21">
    <cfRule type="expression" dxfId="8289" priority="8289" stopIfTrue="1">
      <formula>LEN(C21)&gt;10</formula>
    </cfRule>
  </conditionalFormatting>
  <conditionalFormatting sqref="C21:D21">
    <cfRule type="expression" dxfId="8288" priority="8288" stopIfTrue="1">
      <formula>LEN(C21)&gt;10</formula>
    </cfRule>
  </conditionalFormatting>
  <conditionalFormatting sqref="C21:D21">
    <cfRule type="expression" dxfId="8287" priority="8287" stopIfTrue="1">
      <formula>LEN(C21)&gt;10</formula>
    </cfRule>
  </conditionalFormatting>
  <conditionalFormatting sqref="C21:D21">
    <cfRule type="expression" dxfId="8286" priority="8286" stopIfTrue="1">
      <formula>LEN(C21)&gt;10</formula>
    </cfRule>
  </conditionalFormatting>
  <conditionalFormatting sqref="C21:D21">
    <cfRule type="expression" dxfId="8285" priority="8285" stopIfTrue="1">
      <formula>LEN(C21)&gt;10</formula>
    </cfRule>
  </conditionalFormatting>
  <conditionalFormatting sqref="C21:D21">
    <cfRule type="expression" dxfId="8284" priority="8284" stopIfTrue="1">
      <formula>LEN(C21)&gt;10</formula>
    </cfRule>
  </conditionalFormatting>
  <conditionalFormatting sqref="C21:D21">
    <cfRule type="expression" dxfId="8283" priority="8283" stopIfTrue="1">
      <formula>LEN(C21)&gt;10</formula>
    </cfRule>
  </conditionalFormatting>
  <conditionalFormatting sqref="C21:D21">
    <cfRule type="expression" dxfId="8282" priority="8282" stopIfTrue="1">
      <formula>LEN(C21)&gt;10</formula>
    </cfRule>
  </conditionalFormatting>
  <conditionalFormatting sqref="C21:D21">
    <cfRule type="expression" dxfId="8281" priority="8281" stopIfTrue="1">
      <formula>LEN(C21)&gt;10</formula>
    </cfRule>
  </conditionalFormatting>
  <conditionalFormatting sqref="C21:D21">
    <cfRule type="expression" dxfId="8280" priority="8280" stopIfTrue="1">
      <formula>LEN(C21)&gt;10</formula>
    </cfRule>
  </conditionalFormatting>
  <conditionalFormatting sqref="C21:D21">
    <cfRule type="expression" dxfId="8279" priority="8279" stopIfTrue="1">
      <formula>LEN(C21)&gt;10</formula>
    </cfRule>
  </conditionalFormatting>
  <conditionalFormatting sqref="C21:D21">
    <cfRule type="expression" dxfId="8278" priority="8278" stopIfTrue="1">
      <formula>LEN(C21)&gt;10</formula>
    </cfRule>
  </conditionalFormatting>
  <conditionalFormatting sqref="C21:D21">
    <cfRule type="expression" dxfId="8277" priority="8277" stopIfTrue="1">
      <formula>LEN(C21)&gt;10</formula>
    </cfRule>
  </conditionalFormatting>
  <conditionalFormatting sqref="C21:D21">
    <cfRule type="expression" dxfId="8276" priority="8276" stopIfTrue="1">
      <formula>LEN(C21)&gt;10</formula>
    </cfRule>
  </conditionalFormatting>
  <conditionalFormatting sqref="C21:D21">
    <cfRule type="expression" dxfId="8275" priority="8275" stopIfTrue="1">
      <formula>LEN(C21)&gt;10</formula>
    </cfRule>
  </conditionalFormatting>
  <conditionalFormatting sqref="C21:D21">
    <cfRule type="expression" dxfId="8274" priority="8274" stopIfTrue="1">
      <formula>LEN(C21)&gt;10</formula>
    </cfRule>
  </conditionalFormatting>
  <conditionalFormatting sqref="C21:D21">
    <cfRule type="expression" dxfId="8273" priority="8273" stopIfTrue="1">
      <formula>LEN(C21)&gt;10</formula>
    </cfRule>
  </conditionalFormatting>
  <conditionalFormatting sqref="C21:D21">
    <cfRule type="expression" dxfId="8272" priority="8272" stopIfTrue="1">
      <formula>LEN(C21)&gt;10</formula>
    </cfRule>
  </conditionalFormatting>
  <conditionalFormatting sqref="C21:D21">
    <cfRule type="expression" dxfId="8271" priority="8271" stopIfTrue="1">
      <formula>LEN(C21)&gt;10</formula>
    </cfRule>
  </conditionalFormatting>
  <conditionalFormatting sqref="C21:D21">
    <cfRule type="expression" dxfId="8270" priority="8270" stopIfTrue="1">
      <formula>LEN(C21)&gt;10</formula>
    </cfRule>
  </conditionalFormatting>
  <conditionalFormatting sqref="C21:D21">
    <cfRule type="expression" dxfId="8269" priority="8269" stopIfTrue="1">
      <formula>LEN(C21)&gt;10</formula>
    </cfRule>
  </conditionalFormatting>
  <conditionalFormatting sqref="C21:D21">
    <cfRule type="expression" dxfId="8268" priority="8268" stopIfTrue="1">
      <formula>LEN(C21)&gt;10</formula>
    </cfRule>
  </conditionalFormatting>
  <conditionalFormatting sqref="C21:D21">
    <cfRule type="expression" dxfId="8267" priority="8267" stopIfTrue="1">
      <formula>LEN(C21)&gt;10</formula>
    </cfRule>
  </conditionalFormatting>
  <conditionalFormatting sqref="C21:D21">
    <cfRule type="expression" dxfId="8266" priority="8266" stopIfTrue="1">
      <formula>LEN(C21)&gt;10</formula>
    </cfRule>
  </conditionalFormatting>
  <conditionalFormatting sqref="C21:D21">
    <cfRule type="expression" dxfId="8265" priority="8265" stopIfTrue="1">
      <formula>LEN(C21)&gt;10</formula>
    </cfRule>
  </conditionalFormatting>
  <conditionalFormatting sqref="C21:D21">
    <cfRule type="expression" dxfId="8264" priority="8264" stopIfTrue="1">
      <formula>LEN(C21)&gt;10</formula>
    </cfRule>
  </conditionalFormatting>
  <conditionalFormatting sqref="C21:D21">
    <cfRule type="expression" dxfId="8263" priority="8263" stopIfTrue="1">
      <formula>LEN(C21)&gt;10</formula>
    </cfRule>
  </conditionalFormatting>
  <conditionalFormatting sqref="C21:D21">
    <cfRule type="expression" dxfId="8262" priority="8262" stopIfTrue="1">
      <formula>LEN(C21)&gt;10</formula>
    </cfRule>
  </conditionalFormatting>
  <conditionalFormatting sqref="C21:D21">
    <cfRule type="expression" dxfId="8261" priority="8261" stopIfTrue="1">
      <formula>LEN(C21)&gt;10</formula>
    </cfRule>
  </conditionalFormatting>
  <conditionalFormatting sqref="C21:D21">
    <cfRule type="expression" dxfId="8260" priority="8260" stopIfTrue="1">
      <formula>LEN(C21)&gt;10</formula>
    </cfRule>
  </conditionalFormatting>
  <conditionalFormatting sqref="C21:D21">
    <cfRule type="expression" dxfId="8259" priority="8259" stopIfTrue="1">
      <formula>LEN(C21)&gt;10</formula>
    </cfRule>
  </conditionalFormatting>
  <conditionalFormatting sqref="C21:D21">
    <cfRule type="expression" dxfId="8258" priority="8258" stopIfTrue="1">
      <formula>LEN(C21)&gt;10</formula>
    </cfRule>
  </conditionalFormatting>
  <conditionalFormatting sqref="C21">
    <cfRule type="expression" dxfId="8257" priority="8257" stopIfTrue="1">
      <formula>LEN(C21)&gt;10</formula>
    </cfRule>
  </conditionalFormatting>
  <conditionalFormatting sqref="D21">
    <cfRule type="expression" dxfId="8256" priority="8256" stopIfTrue="1">
      <formula>LEN(D21)&gt;10</formula>
    </cfRule>
  </conditionalFormatting>
  <conditionalFormatting sqref="C21:D21">
    <cfRule type="expression" dxfId="8255" priority="8255" stopIfTrue="1">
      <formula>LEN(C21)&gt;10</formula>
    </cfRule>
  </conditionalFormatting>
  <conditionalFormatting sqref="C21:D21">
    <cfRule type="expression" dxfId="8254" priority="8254" stopIfTrue="1">
      <formula>LEN(C21)&gt;10</formula>
    </cfRule>
  </conditionalFormatting>
  <conditionalFormatting sqref="C21">
    <cfRule type="expression" dxfId="8253" priority="8253" stopIfTrue="1">
      <formula>LEN(C21)&gt;10</formula>
    </cfRule>
  </conditionalFormatting>
  <conditionalFormatting sqref="D21">
    <cfRule type="expression" dxfId="8252" priority="8252" stopIfTrue="1">
      <formula>LEN(D21)&gt;10</formula>
    </cfRule>
  </conditionalFormatting>
  <conditionalFormatting sqref="C21:D21">
    <cfRule type="expression" dxfId="8251" priority="8251" stopIfTrue="1">
      <formula>LEN(C21)&gt;10</formula>
    </cfRule>
  </conditionalFormatting>
  <conditionalFormatting sqref="C21:D21">
    <cfRule type="expression" dxfId="8250" priority="8250" stopIfTrue="1">
      <formula>LEN(C21)&gt;10</formula>
    </cfRule>
  </conditionalFormatting>
  <conditionalFormatting sqref="C21:D21">
    <cfRule type="expression" dxfId="8249" priority="8249" stopIfTrue="1">
      <formula>LEN(C21)&gt;10</formula>
    </cfRule>
  </conditionalFormatting>
  <conditionalFormatting sqref="C21">
    <cfRule type="expression" dxfId="8248" priority="8248" stopIfTrue="1">
      <formula>LEN(C21)&gt;10</formula>
    </cfRule>
  </conditionalFormatting>
  <conditionalFormatting sqref="D21">
    <cfRule type="expression" dxfId="8247" priority="8247" stopIfTrue="1">
      <formula>LEN(D21)&gt;10</formula>
    </cfRule>
  </conditionalFormatting>
  <conditionalFormatting sqref="C39:D45 D55:D59 C60:D73 C4:D6 C47:D54 C13:D37">
    <cfRule type="expression" dxfId="8246" priority="8246" stopIfTrue="1">
      <formula>LEN(C4)&gt;10</formula>
    </cfRule>
  </conditionalFormatting>
  <conditionalFormatting sqref="C7:D11">
    <cfRule type="expression" dxfId="8245" priority="8245" stopIfTrue="1">
      <formula>LEN(C7)&gt;10</formula>
    </cfRule>
  </conditionalFormatting>
  <conditionalFormatting sqref="C12:D12">
    <cfRule type="expression" dxfId="8244" priority="8244" stopIfTrue="1">
      <formula>LEN(C12)&gt;10</formula>
    </cfRule>
  </conditionalFormatting>
  <conditionalFormatting sqref="C38:D38">
    <cfRule type="expression" dxfId="8243" priority="8243" stopIfTrue="1">
      <formula>LEN(C38)&gt;10</formula>
    </cfRule>
  </conditionalFormatting>
  <conditionalFormatting sqref="C55:C59">
    <cfRule type="expression" dxfId="8242" priority="8242" stopIfTrue="1">
      <formula>LEN(C55)&gt;10</formula>
    </cfRule>
  </conditionalFormatting>
  <conditionalFormatting sqref="C73:D75">
    <cfRule type="expression" dxfId="8241" priority="8241" stopIfTrue="1">
      <formula>LEN(C73)&gt;10</formula>
    </cfRule>
  </conditionalFormatting>
  <conditionalFormatting sqref="C52:D113 C37:D50 C2:D34">
    <cfRule type="expression" dxfId="8240" priority="8240" stopIfTrue="1">
      <formula>LEN(C2)&gt;10</formula>
    </cfRule>
  </conditionalFormatting>
  <conditionalFormatting sqref="C2:D31">
    <cfRule type="expression" dxfId="8239" priority="8239" stopIfTrue="1">
      <formula>LEN(C2)&gt;10</formula>
    </cfRule>
  </conditionalFormatting>
  <conditionalFormatting sqref="C5:D31">
    <cfRule type="expression" dxfId="8238" priority="8238" stopIfTrue="1">
      <formula>LEN(C5)&gt;10</formula>
    </cfRule>
  </conditionalFormatting>
  <conditionalFormatting sqref="C5:D25">
    <cfRule type="expression" dxfId="8237" priority="8237" stopIfTrue="1">
      <formula>LEN(C5)&gt;10</formula>
    </cfRule>
  </conditionalFormatting>
  <conditionalFormatting sqref="C23:D24">
    <cfRule type="expression" dxfId="8236" priority="8236" stopIfTrue="1">
      <formula>LEN(C23)&gt;10</formula>
    </cfRule>
  </conditionalFormatting>
  <conditionalFormatting sqref="C23:D24">
    <cfRule type="expression" dxfId="8235" priority="8235" stopIfTrue="1">
      <formula>LEN(C23)&gt;10</formula>
    </cfRule>
  </conditionalFormatting>
  <conditionalFormatting sqref="C23:D24">
    <cfRule type="expression" dxfId="8234" priority="8234" stopIfTrue="1">
      <formula>LEN(C23)&gt;10</formula>
    </cfRule>
  </conditionalFormatting>
  <conditionalFormatting sqref="C26:D26">
    <cfRule type="expression" dxfId="8233" priority="8233" stopIfTrue="1">
      <formula>LEN(C26)&gt;10</formula>
    </cfRule>
  </conditionalFormatting>
  <conditionalFormatting sqref="C27:D27">
    <cfRule type="expression" dxfId="8232" priority="8232" stopIfTrue="1">
      <formula>LEN(C27)&gt;10</formula>
    </cfRule>
  </conditionalFormatting>
  <conditionalFormatting sqref="C28:D28">
    <cfRule type="expression" dxfId="8231" priority="8231" stopIfTrue="1">
      <formula>LEN(C28)&gt;10</formula>
    </cfRule>
  </conditionalFormatting>
  <conditionalFormatting sqref="C29:D29">
    <cfRule type="expression" dxfId="8230" priority="8230" stopIfTrue="1">
      <formula>LEN(C29)&gt;10</formula>
    </cfRule>
  </conditionalFormatting>
  <conditionalFormatting sqref="C30:D30">
    <cfRule type="expression" dxfId="8229" priority="8229" stopIfTrue="1">
      <formula>LEN(C30)&gt;10</formula>
    </cfRule>
  </conditionalFormatting>
  <conditionalFormatting sqref="C31:D31">
    <cfRule type="expression" dxfId="8228" priority="8228" stopIfTrue="1">
      <formula>LEN(C31)&gt;10</formula>
    </cfRule>
  </conditionalFormatting>
  <conditionalFormatting sqref="C2:D30">
    <cfRule type="expression" dxfId="8227" priority="8227" stopIfTrue="1">
      <formula>LEN(C2)&gt;10</formula>
    </cfRule>
  </conditionalFormatting>
  <conditionalFormatting sqref="C5:D30">
    <cfRule type="expression" dxfId="8226" priority="8226" stopIfTrue="1">
      <formula>LEN(C5)&gt;10</formula>
    </cfRule>
  </conditionalFormatting>
  <conditionalFormatting sqref="C5:D25">
    <cfRule type="expression" dxfId="8225" priority="8225" stopIfTrue="1">
      <formula>LEN(C5)&gt;10</formula>
    </cfRule>
  </conditionalFormatting>
  <conditionalFormatting sqref="C25:D25">
    <cfRule type="expression" dxfId="8224" priority="8224" stopIfTrue="1">
      <formula>LEN(C25)&gt;10</formula>
    </cfRule>
  </conditionalFormatting>
  <conditionalFormatting sqref="C25:D25">
    <cfRule type="expression" dxfId="8223" priority="8223" stopIfTrue="1">
      <formula>LEN(C25)&gt;10</formula>
    </cfRule>
  </conditionalFormatting>
  <conditionalFormatting sqref="C25:D25">
    <cfRule type="expression" dxfId="8222" priority="8222" stopIfTrue="1">
      <formula>LEN(C25)&gt;10</formula>
    </cfRule>
  </conditionalFormatting>
  <conditionalFormatting sqref="C16:D16">
    <cfRule type="expression" dxfId="8221" priority="8221" stopIfTrue="1">
      <formula>LEN(C16)&gt;10</formula>
    </cfRule>
  </conditionalFormatting>
  <conditionalFormatting sqref="C16:D16">
    <cfRule type="expression" dxfId="8220" priority="8220" stopIfTrue="1">
      <formula>LEN(C16)&gt;10</formula>
    </cfRule>
  </conditionalFormatting>
  <conditionalFormatting sqref="C16:D16">
    <cfRule type="expression" dxfId="8219" priority="8219" stopIfTrue="1">
      <formula>LEN(C16)&gt;10</formula>
    </cfRule>
  </conditionalFormatting>
  <conditionalFormatting sqref="C26:D26">
    <cfRule type="expression" dxfId="8218" priority="8218" stopIfTrue="1">
      <formula>LEN(C26)&gt;10</formula>
    </cfRule>
  </conditionalFormatting>
  <conditionalFormatting sqref="C26:D26">
    <cfRule type="expression" dxfId="8217" priority="8217" stopIfTrue="1">
      <formula>LEN(C26)&gt;10</formula>
    </cfRule>
  </conditionalFormatting>
  <conditionalFormatting sqref="C26:D26">
    <cfRule type="expression" dxfId="8216" priority="8216" stopIfTrue="1">
      <formula>LEN(C26)&gt;10</formula>
    </cfRule>
  </conditionalFormatting>
  <conditionalFormatting sqref="C26:D26">
    <cfRule type="expression" dxfId="8215" priority="8215" stopIfTrue="1">
      <formula>LEN(C26)&gt;10</formula>
    </cfRule>
  </conditionalFormatting>
  <conditionalFormatting sqref="C27:D27">
    <cfRule type="expression" dxfId="8214" priority="8214" stopIfTrue="1">
      <formula>LEN(C27)&gt;10</formula>
    </cfRule>
  </conditionalFormatting>
  <conditionalFormatting sqref="C27:D27">
    <cfRule type="expression" dxfId="8213" priority="8213" stopIfTrue="1">
      <formula>LEN(C27)&gt;10</formula>
    </cfRule>
  </conditionalFormatting>
  <conditionalFormatting sqref="C27:D27">
    <cfRule type="expression" dxfId="8212" priority="8212" stopIfTrue="1">
      <formula>LEN(C27)&gt;10</formula>
    </cfRule>
  </conditionalFormatting>
  <conditionalFormatting sqref="C27:D27">
    <cfRule type="expression" dxfId="8211" priority="8211" stopIfTrue="1">
      <formula>LEN(C27)&gt;10</formula>
    </cfRule>
  </conditionalFormatting>
  <conditionalFormatting sqref="C28:D28">
    <cfRule type="expression" dxfId="8210" priority="8210" stopIfTrue="1">
      <formula>LEN(C28)&gt;10</formula>
    </cfRule>
  </conditionalFormatting>
  <conditionalFormatting sqref="C28:D28">
    <cfRule type="expression" dxfId="8209" priority="8209" stopIfTrue="1">
      <formula>LEN(C28)&gt;10</formula>
    </cfRule>
  </conditionalFormatting>
  <conditionalFormatting sqref="C28:D28">
    <cfRule type="expression" dxfId="8208" priority="8208" stopIfTrue="1">
      <formula>LEN(C28)&gt;10</formula>
    </cfRule>
  </conditionalFormatting>
  <conditionalFormatting sqref="C28:D28">
    <cfRule type="expression" dxfId="8207" priority="8207" stopIfTrue="1">
      <formula>LEN(C28)&gt;10</formula>
    </cfRule>
  </conditionalFormatting>
  <conditionalFormatting sqref="C29:D29">
    <cfRule type="expression" dxfId="8206" priority="8206" stopIfTrue="1">
      <formula>LEN(C29)&gt;10</formula>
    </cfRule>
  </conditionalFormatting>
  <conditionalFormatting sqref="C30:D30">
    <cfRule type="expression" dxfId="8205" priority="8205" stopIfTrue="1">
      <formula>LEN(C30)&gt;10</formula>
    </cfRule>
  </conditionalFormatting>
  <conditionalFormatting sqref="C30:D30">
    <cfRule type="expression" dxfId="8204" priority="8204" stopIfTrue="1">
      <formula>LEN(C30)&gt;10</formula>
    </cfRule>
  </conditionalFormatting>
  <conditionalFormatting sqref="C30:D30">
    <cfRule type="expression" dxfId="8203" priority="8203" stopIfTrue="1">
      <formula>LEN(C30)&gt;10</formula>
    </cfRule>
  </conditionalFormatting>
  <conditionalFormatting sqref="C30:D30">
    <cfRule type="expression" dxfId="8202" priority="8202" stopIfTrue="1">
      <formula>LEN(C30)&gt;10</formula>
    </cfRule>
  </conditionalFormatting>
  <conditionalFormatting sqref="C12:D12">
    <cfRule type="expression" dxfId="8201" priority="8201" stopIfTrue="1">
      <formula>LEN(C12)&gt;10</formula>
    </cfRule>
  </conditionalFormatting>
  <conditionalFormatting sqref="C12:D12">
    <cfRule type="expression" dxfId="8200" priority="8200" stopIfTrue="1">
      <formula>LEN(C12)&gt;10</formula>
    </cfRule>
  </conditionalFormatting>
  <conditionalFormatting sqref="C12:D12">
    <cfRule type="expression" dxfId="8199" priority="8199" stopIfTrue="1">
      <formula>LEN(C12)&gt;10</formula>
    </cfRule>
  </conditionalFormatting>
  <conditionalFormatting sqref="C12:D12">
    <cfRule type="expression" dxfId="8198" priority="8198" stopIfTrue="1">
      <formula>LEN(C12)&gt;10</formula>
    </cfRule>
  </conditionalFormatting>
  <conditionalFormatting sqref="C12:D12">
    <cfRule type="expression" dxfId="8197" priority="8197" stopIfTrue="1">
      <formula>LEN(C12)&gt;10</formula>
    </cfRule>
  </conditionalFormatting>
  <conditionalFormatting sqref="C12:D12">
    <cfRule type="expression" dxfId="8196" priority="8196" stopIfTrue="1">
      <formula>LEN(C12)&gt;10</formula>
    </cfRule>
  </conditionalFormatting>
  <conditionalFormatting sqref="C20:D20">
    <cfRule type="expression" dxfId="8195" priority="8195" stopIfTrue="1">
      <formula>LEN(C20)&gt;10</formula>
    </cfRule>
  </conditionalFormatting>
  <conditionalFormatting sqref="C20:D20">
    <cfRule type="expression" dxfId="8194" priority="8194" stopIfTrue="1">
      <formula>LEN(C20)&gt;10</formula>
    </cfRule>
  </conditionalFormatting>
  <conditionalFormatting sqref="C20:D20">
    <cfRule type="expression" dxfId="8193" priority="8193" stopIfTrue="1">
      <formula>LEN(C20)&gt;10</formula>
    </cfRule>
  </conditionalFormatting>
  <conditionalFormatting sqref="C20:D20">
    <cfRule type="expression" dxfId="8192" priority="8192" stopIfTrue="1">
      <formula>LEN(C20)&gt;10</formula>
    </cfRule>
  </conditionalFormatting>
  <conditionalFormatting sqref="C20:D20">
    <cfRule type="expression" dxfId="8191" priority="8191" stopIfTrue="1">
      <formula>LEN(C20)&gt;10</formula>
    </cfRule>
  </conditionalFormatting>
  <conditionalFormatting sqref="C20:D20">
    <cfRule type="expression" dxfId="8190" priority="8190" stopIfTrue="1">
      <formula>LEN(C20)&gt;10</formula>
    </cfRule>
  </conditionalFormatting>
  <conditionalFormatting sqref="C21:D21">
    <cfRule type="expression" dxfId="8189" priority="8189" stopIfTrue="1">
      <formula>LEN(C21)&gt;10</formula>
    </cfRule>
  </conditionalFormatting>
  <conditionalFormatting sqref="C21:D21">
    <cfRule type="expression" dxfId="8188" priority="8188" stopIfTrue="1">
      <formula>LEN(C21)&gt;10</formula>
    </cfRule>
  </conditionalFormatting>
  <conditionalFormatting sqref="C21:D21">
    <cfRule type="expression" dxfId="8187" priority="8187" stopIfTrue="1">
      <formula>LEN(C21)&gt;10</formula>
    </cfRule>
  </conditionalFormatting>
  <conditionalFormatting sqref="C21:D21">
    <cfRule type="expression" dxfId="8186" priority="8186" stopIfTrue="1">
      <formula>LEN(C21)&gt;10</formula>
    </cfRule>
  </conditionalFormatting>
  <conditionalFormatting sqref="C21:D21">
    <cfRule type="expression" dxfId="8185" priority="8185" stopIfTrue="1">
      <formula>LEN(C21)&gt;10</formula>
    </cfRule>
  </conditionalFormatting>
  <conditionalFormatting sqref="C21:D21">
    <cfRule type="expression" dxfId="8184" priority="8184" stopIfTrue="1">
      <formula>LEN(C21)&gt;10</formula>
    </cfRule>
  </conditionalFormatting>
  <conditionalFormatting sqref="C32:D32">
    <cfRule type="expression" dxfId="8183" priority="8183" stopIfTrue="1">
      <formula>LEN(C32)&gt;10</formula>
    </cfRule>
  </conditionalFormatting>
  <conditionalFormatting sqref="C32:D32">
    <cfRule type="expression" dxfId="8182" priority="8182" stopIfTrue="1">
      <formula>LEN(C32)&gt;10</formula>
    </cfRule>
  </conditionalFormatting>
  <conditionalFormatting sqref="C32:D32">
    <cfRule type="expression" dxfId="8181" priority="8181" stopIfTrue="1">
      <formula>LEN(C32)&gt;10</formula>
    </cfRule>
  </conditionalFormatting>
  <conditionalFormatting sqref="C33:D33">
    <cfRule type="expression" dxfId="8180" priority="8180" stopIfTrue="1">
      <formula>LEN(C33)&gt;10</formula>
    </cfRule>
  </conditionalFormatting>
  <conditionalFormatting sqref="C33:D33">
    <cfRule type="expression" dxfId="8179" priority="8179" stopIfTrue="1">
      <formula>LEN(C33)&gt;10</formula>
    </cfRule>
  </conditionalFormatting>
  <conditionalFormatting sqref="C33:D33">
    <cfRule type="expression" dxfId="8178" priority="8178" stopIfTrue="1">
      <formula>LEN(C33)&gt;10</formula>
    </cfRule>
  </conditionalFormatting>
  <conditionalFormatting sqref="C33:D33">
    <cfRule type="expression" dxfId="8177" priority="8177" stopIfTrue="1">
      <formula>LEN(C33)&gt;10</formula>
    </cfRule>
  </conditionalFormatting>
  <conditionalFormatting sqref="C33:D33">
    <cfRule type="expression" dxfId="8176" priority="8176" stopIfTrue="1">
      <formula>LEN(C33)&gt;10</formula>
    </cfRule>
  </conditionalFormatting>
  <conditionalFormatting sqref="C33:D33">
    <cfRule type="expression" dxfId="8175" priority="8175" stopIfTrue="1">
      <formula>LEN(C33)&gt;10</formula>
    </cfRule>
  </conditionalFormatting>
  <conditionalFormatting sqref="C34:D34">
    <cfRule type="expression" dxfId="8174" priority="8174" stopIfTrue="1">
      <formula>LEN(C34)&gt;10</formula>
    </cfRule>
  </conditionalFormatting>
  <conditionalFormatting sqref="C34:D34">
    <cfRule type="expression" dxfId="8173" priority="8173" stopIfTrue="1">
      <formula>LEN(C34)&gt;10</formula>
    </cfRule>
  </conditionalFormatting>
  <conditionalFormatting sqref="C34:D34">
    <cfRule type="expression" dxfId="8172" priority="8172" stopIfTrue="1">
      <formula>LEN(C34)&gt;10</formula>
    </cfRule>
  </conditionalFormatting>
  <conditionalFormatting sqref="C34:D34">
    <cfRule type="expression" dxfId="8171" priority="8171" stopIfTrue="1">
      <formula>LEN(C34)&gt;10</formula>
    </cfRule>
  </conditionalFormatting>
  <conditionalFormatting sqref="C34:D34">
    <cfRule type="expression" dxfId="8170" priority="8170" stopIfTrue="1">
      <formula>LEN(C34)&gt;10</formula>
    </cfRule>
  </conditionalFormatting>
  <conditionalFormatting sqref="C34:D34">
    <cfRule type="expression" dxfId="8169" priority="8169" stopIfTrue="1">
      <formula>LEN(C34)&gt;10</formula>
    </cfRule>
  </conditionalFormatting>
  <conditionalFormatting sqref="C36:D36">
    <cfRule type="expression" dxfId="8168" priority="8168" stopIfTrue="1">
      <formula>LEN(C36)&gt;10</formula>
    </cfRule>
  </conditionalFormatting>
  <conditionalFormatting sqref="C36:D36">
    <cfRule type="expression" dxfId="8167" priority="8167" stopIfTrue="1">
      <formula>LEN(C36)&gt;10</formula>
    </cfRule>
  </conditionalFormatting>
  <conditionalFormatting sqref="C36:D36">
    <cfRule type="expression" dxfId="8166" priority="8166" stopIfTrue="1">
      <formula>LEN(C36)&gt;10</formula>
    </cfRule>
  </conditionalFormatting>
  <conditionalFormatting sqref="C36:D36">
    <cfRule type="expression" dxfId="8165" priority="8165" stopIfTrue="1">
      <formula>LEN(C36)&gt;10</formula>
    </cfRule>
  </conditionalFormatting>
  <conditionalFormatting sqref="C36:D36">
    <cfRule type="expression" dxfId="8164" priority="8164" stopIfTrue="1">
      <formula>LEN(C36)&gt;10</formula>
    </cfRule>
  </conditionalFormatting>
  <conditionalFormatting sqref="C36:D36">
    <cfRule type="expression" dxfId="8163" priority="8163" stopIfTrue="1">
      <formula>LEN(C36)&gt;10</formula>
    </cfRule>
  </conditionalFormatting>
  <conditionalFormatting sqref="C36:D36">
    <cfRule type="expression" dxfId="8162" priority="8162" stopIfTrue="1">
      <formula>LEN(C36)&gt;10</formula>
    </cfRule>
  </conditionalFormatting>
  <conditionalFormatting sqref="C36:D36">
    <cfRule type="expression" dxfId="8161" priority="8161" stopIfTrue="1">
      <formula>LEN(C36)&gt;10</formula>
    </cfRule>
  </conditionalFormatting>
  <conditionalFormatting sqref="C36:D36">
    <cfRule type="expression" dxfId="8160" priority="8160" stopIfTrue="1">
      <formula>LEN(C36)&gt;10</formula>
    </cfRule>
  </conditionalFormatting>
  <conditionalFormatting sqref="C36:D36">
    <cfRule type="expression" dxfId="8159" priority="8159" stopIfTrue="1">
      <formula>LEN(C36)&gt;10</formula>
    </cfRule>
  </conditionalFormatting>
  <conditionalFormatting sqref="C37:D37">
    <cfRule type="expression" dxfId="8158" priority="8158" stopIfTrue="1">
      <formula>LEN(C37)&gt;10</formula>
    </cfRule>
  </conditionalFormatting>
  <conditionalFormatting sqref="C37:D37">
    <cfRule type="expression" dxfId="8157" priority="8157" stopIfTrue="1">
      <formula>LEN(C37)&gt;10</formula>
    </cfRule>
  </conditionalFormatting>
  <conditionalFormatting sqref="C37:D37">
    <cfRule type="expression" dxfId="8156" priority="8156" stopIfTrue="1">
      <formula>LEN(C37)&gt;10</formula>
    </cfRule>
  </conditionalFormatting>
  <conditionalFormatting sqref="C37:D37">
    <cfRule type="expression" dxfId="8155" priority="8155" stopIfTrue="1">
      <formula>LEN(C37)&gt;10</formula>
    </cfRule>
  </conditionalFormatting>
  <conditionalFormatting sqref="C37:D37">
    <cfRule type="expression" dxfId="8154" priority="8154" stopIfTrue="1">
      <formula>LEN(C37)&gt;10</formula>
    </cfRule>
  </conditionalFormatting>
  <conditionalFormatting sqref="C37:D37">
    <cfRule type="expression" dxfId="8153" priority="8153" stopIfTrue="1">
      <formula>LEN(C37)&gt;10</formula>
    </cfRule>
  </conditionalFormatting>
  <conditionalFormatting sqref="C37:D38 C2:D34">
    <cfRule type="expression" dxfId="8152" priority="8152" stopIfTrue="1">
      <formula>LEN(C2)&gt;10</formula>
    </cfRule>
  </conditionalFormatting>
  <conditionalFormatting sqref="C2:D31">
    <cfRule type="expression" dxfId="8151" priority="8151" stopIfTrue="1">
      <formula>LEN(C2)&gt;10</formula>
    </cfRule>
  </conditionalFormatting>
  <conditionalFormatting sqref="C5:D31">
    <cfRule type="expression" dxfId="8150" priority="8150" stopIfTrue="1">
      <formula>LEN(C5)&gt;10</formula>
    </cfRule>
  </conditionalFormatting>
  <conditionalFormatting sqref="C5:D25">
    <cfRule type="expression" dxfId="8149" priority="8149" stopIfTrue="1">
      <formula>LEN(C5)&gt;10</formula>
    </cfRule>
  </conditionalFormatting>
  <conditionalFormatting sqref="C23:D24">
    <cfRule type="expression" dxfId="8148" priority="8148" stopIfTrue="1">
      <formula>LEN(C23)&gt;10</formula>
    </cfRule>
  </conditionalFormatting>
  <conditionalFormatting sqref="C23:D24">
    <cfRule type="expression" dxfId="8147" priority="8147" stopIfTrue="1">
      <formula>LEN(C23)&gt;10</formula>
    </cfRule>
  </conditionalFormatting>
  <conditionalFormatting sqref="C23:D24">
    <cfRule type="expression" dxfId="8146" priority="8146" stopIfTrue="1">
      <formula>LEN(C23)&gt;10</formula>
    </cfRule>
  </conditionalFormatting>
  <conditionalFormatting sqref="C26:D26">
    <cfRule type="expression" dxfId="8145" priority="8145" stopIfTrue="1">
      <formula>LEN(C26)&gt;10</formula>
    </cfRule>
  </conditionalFormatting>
  <conditionalFormatting sqref="C27:D27">
    <cfRule type="expression" dxfId="8144" priority="8144" stopIfTrue="1">
      <formula>LEN(C27)&gt;10</formula>
    </cfRule>
  </conditionalFormatting>
  <conditionalFormatting sqref="C28:D28">
    <cfRule type="expression" dxfId="8143" priority="8143" stopIfTrue="1">
      <formula>LEN(C28)&gt;10</formula>
    </cfRule>
  </conditionalFormatting>
  <conditionalFormatting sqref="C29:D29">
    <cfRule type="expression" dxfId="8142" priority="8142" stopIfTrue="1">
      <formula>LEN(C29)&gt;10</formula>
    </cfRule>
  </conditionalFormatting>
  <conditionalFormatting sqref="C30:D30">
    <cfRule type="expression" dxfId="8141" priority="8141" stopIfTrue="1">
      <formula>LEN(C30)&gt;10</formula>
    </cfRule>
  </conditionalFormatting>
  <conditionalFormatting sqref="C31:D31">
    <cfRule type="expression" dxfId="8140" priority="8140" stopIfTrue="1">
      <formula>LEN(C31)&gt;10</formula>
    </cfRule>
  </conditionalFormatting>
  <conditionalFormatting sqref="C2:D30">
    <cfRule type="expression" dxfId="8139" priority="8139" stopIfTrue="1">
      <formula>LEN(C2)&gt;10</formula>
    </cfRule>
  </conditionalFormatting>
  <conditionalFormatting sqref="C5:D30">
    <cfRule type="expression" dxfId="8138" priority="8138" stopIfTrue="1">
      <formula>LEN(C5)&gt;10</formula>
    </cfRule>
  </conditionalFormatting>
  <conditionalFormatting sqref="C5:D25">
    <cfRule type="expression" dxfId="8137" priority="8137" stopIfTrue="1">
      <formula>LEN(C5)&gt;10</formula>
    </cfRule>
  </conditionalFormatting>
  <conditionalFormatting sqref="C25:D25">
    <cfRule type="expression" dxfId="8136" priority="8136" stopIfTrue="1">
      <formula>LEN(C25)&gt;10</formula>
    </cfRule>
  </conditionalFormatting>
  <conditionalFormatting sqref="C25:D25">
    <cfRule type="expression" dxfId="8135" priority="8135" stopIfTrue="1">
      <formula>LEN(C25)&gt;10</formula>
    </cfRule>
  </conditionalFormatting>
  <conditionalFormatting sqref="C25:D25">
    <cfRule type="expression" dxfId="8134" priority="8134" stopIfTrue="1">
      <formula>LEN(C25)&gt;10</formula>
    </cfRule>
  </conditionalFormatting>
  <conditionalFormatting sqref="C16:D16">
    <cfRule type="expression" dxfId="8133" priority="8133" stopIfTrue="1">
      <formula>LEN(C16)&gt;10</formula>
    </cfRule>
  </conditionalFormatting>
  <conditionalFormatting sqref="C16:D16">
    <cfRule type="expression" dxfId="8132" priority="8132" stopIfTrue="1">
      <formula>LEN(C16)&gt;10</formula>
    </cfRule>
  </conditionalFormatting>
  <conditionalFormatting sqref="C16:D16">
    <cfRule type="expression" dxfId="8131" priority="8131" stopIfTrue="1">
      <formula>LEN(C16)&gt;10</formula>
    </cfRule>
  </conditionalFormatting>
  <conditionalFormatting sqref="C26:D26">
    <cfRule type="expression" dxfId="8130" priority="8130" stopIfTrue="1">
      <formula>LEN(C26)&gt;10</formula>
    </cfRule>
  </conditionalFormatting>
  <conditionalFormatting sqref="C26:D26">
    <cfRule type="expression" dxfId="8129" priority="8129" stopIfTrue="1">
      <formula>LEN(C26)&gt;10</formula>
    </cfRule>
  </conditionalFormatting>
  <conditionalFormatting sqref="C26:D26">
    <cfRule type="expression" dxfId="8128" priority="8128" stopIfTrue="1">
      <formula>LEN(C26)&gt;10</formula>
    </cfRule>
  </conditionalFormatting>
  <conditionalFormatting sqref="C26:D26">
    <cfRule type="expression" dxfId="8127" priority="8127" stopIfTrue="1">
      <formula>LEN(C26)&gt;10</formula>
    </cfRule>
  </conditionalFormatting>
  <conditionalFormatting sqref="C27:D27">
    <cfRule type="expression" dxfId="8126" priority="8126" stopIfTrue="1">
      <formula>LEN(C27)&gt;10</formula>
    </cfRule>
  </conditionalFormatting>
  <conditionalFormatting sqref="C27:D27">
    <cfRule type="expression" dxfId="8125" priority="8125" stopIfTrue="1">
      <formula>LEN(C27)&gt;10</formula>
    </cfRule>
  </conditionalFormatting>
  <conditionalFormatting sqref="C27:D27">
    <cfRule type="expression" dxfId="8124" priority="8124" stopIfTrue="1">
      <formula>LEN(C27)&gt;10</formula>
    </cfRule>
  </conditionalFormatting>
  <conditionalFormatting sqref="C27:D27">
    <cfRule type="expression" dxfId="8123" priority="8123" stopIfTrue="1">
      <formula>LEN(C27)&gt;10</formula>
    </cfRule>
  </conditionalFormatting>
  <conditionalFormatting sqref="C28:D28">
    <cfRule type="expression" dxfId="8122" priority="8122" stopIfTrue="1">
      <formula>LEN(C28)&gt;10</formula>
    </cfRule>
  </conditionalFormatting>
  <conditionalFormatting sqref="C28:D28">
    <cfRule type="expression" dxfId="8121" priority="8121" stopIfTrue="1">
      <formula>LEN(C28)&gt;10</formula>
    </cfRule>
  </conditionalFormatting>
  <conditionalFormatting sqref="C28:D28">
    <cfRule type="expression" dxfId="8120" priority="8120" stopIfTrue="1">
      <formula>LEN(C28)&gt;10</formula>
    </cfRule>
  </conditionalFormatting>
  <conditionalFormatting sqref="C28:D28">
    <cfRule type="expression" dxfId="8119" priority="8119" stopIfTrue="1">
      <formula>LEN(C28)&gt;10</formula>
    </cfRule>
  </conditionalFormatting>
  <conditionalFormatting sqref="C29:D29">
    <cfRule type="expression" dxfId="8118" priority="8118" stopIfTrue="1">
      <formula>LEN(C29)&gt;10</formula>
    </cfRule>
  </conditionalFormatting>
  <conditionalFormatting sqref="C30:D30">
    <cfRule type="expression" dxfId="8117" priority="8117" stopIfTrue="1">
      <formula>LEN(C30)&gt;10</formula>
    </cfRule>
  </conditionalFormatting>
  <conditionalFormatting sqref="C30:D30">
    <cfRule type="expression" dxfId="8116" priority="8116" stopIfTrue="1">
      <formula>LEN(C30)&gt;10</formula>
    </cfRule>
  </conditionalFormatting>
  <conditionalFormatting sqref="C30:D30">
    <cfRule type="expression" dxfId="8115" priority="8115" stopIfTrue="1">
      <formula>LEN(C30)&gt;10</formula>
    </cfRule>
  </conditionalFormatting>
  <conditionalFormatting sqref="C30:D30">
    <cfRule type="expression" dxfId="8114" priority="8114" stopIfTrue="1">
      <formula>LEN(C30)&gt;10</formula>
    </cfRule>
  </conditionalFormatting>
  <conditionalFormatting sqref="C12:D12">
    <cfRule type="expression" dxfId="8113" priority="8113" stopIfTrue="1">
      <formula>LEN(C12)&gt;10</formula>
    </cfRule>
  </conditionalFormatting>
  <conditionalFormatting sqref="C12:D12">
    <cfRule type="expression" dxfId="8112" priority="8112" stopIfTrue="1">
      <formula>LEN(C12)&gt;10</formula>
    </cfRule>
  </conditionalFormatting>
  <conditionalFormatting sqref="C12:D12">
    <cfRule type="expression" dxfId="8111" priority="8111" stopIfTrue="1">
      <formula>LEN(C12)&gt;10</formula>
    </cfRule>
  </conditionalFormatting>
  <conditionalFormatting sqref="C12:D12">
    <cfRule type="expression" dxfId="8110" priority="8110" stopIfTrue="1">
      <formula>LEN(C12)&gt;10</formula>
    </cfRule>
  </conditionalFormatting>
  <conditionalFormatting sqref="C12:D12">
    <cfRule type="expression" dxfId="8109" priority="8109" stopIfTrue="1">
      <formula>LEN(C12)&gt;10</formula>
    </cfRule>
  </conditionalFormatting>
  <conditionalFormatting sqref="C12:D12">
    <cfRule type="expression" dxfId="8108" priority="8108" stopIfTrue="1">
      <formula>LEN(C12)&gt;10</formula>
    </cfRule>
  </conditionalFormatting>
  <conditionalFormatting sqref="C20:D20">
    <cfRule type="expression" dxfId="8107" priority="8107" stopIfTrue="1">
      <formula>LEN(C20)&gt;10</formula>
    </cfRule>
  </conditionalFormatting>
  <conditionalFormatting sqref="C20:D20">
    <cfRule type="expression" dxfId="8106" priority="8106" stopIfTrue="1">
      <formula>LEN(C20)&gt;10</formula>
    </cfRule>
  </conditionalFormatting>
  <conditionalFormatting sqref="C20:D20">
    <cfRule type="expression" dxfId="8105" priority="8105" stopIfTrue="1">
      <formula>LEN(C20)&gt;10</formula>
    </cfRule>
  </conditionalFormatting>
  <conditionalFormatting sqref="C20:D20">
    <cfRule type="expression" dxfId="8104" priority="8104" stopIfTrue="1">
      <formula>LEN(C20)&gt;10</formula>
    </cfRule>
  </conditionalFormatting>
  <conditionalFormatting sqref="C20:D20">
    <cfRule type="expression" dxfId="8103" priority="8103" stopIfTrue="1">
      <formula>LEN(C20)&gt;10</formula>
    </cfRule>
  </conditionalFormatting>
  <conditionalFormatting sqref="C20:D20">
    <cfRule type="expression" dxfId="8102" priority="8102" stopIfTrue="1">
      <formula>LEN(C20)&gt;10</formula>
    </cfRule>
  </conditionalFormatting>
  <conditionalFormatting sqref="C21:D21">
    <cfRule type="expression" dxfId="8101" priority="8101" stopIfTrue="1">
      <formula>LEN(C21)&gt;10</formula>
    </cfRule>
  </conditionalFormatting>
  <conditionalFormatting sqref="C21:D21">
    <cfRule type="expression" dxfId="8100" priority="8100" stopIfTrue="1">
      <formula>LEN(C21)&gt;10</formula>
    </cfRule>
  </conditionalFormatting>
  <conditionalFormatting sqref="C21:D21">
    <cfRule type="expression" dxfId="8099" priority="8099" stopIfTrue="1">
      <formula>LEN(C21)&gt;10</formula>
    </cfRule>
  </conditionalFormatting>
  <conditionalFormatting sqref="C21:D21">
    <cfRule type="expression" dxfId="8098" priority="8098" stopIfTrue="1">
      <formula>LEN(C21)&gt;10</formula>
    </cfRule>
  </conditionalFormatting>
  <conditionalFormatting sqref="C21:D21">
    <cfRule type="expression" dxfId="8097" priority="8097" stopIfTrue="1">
      <formula>LEN(C21)&gt;10</formula>
    </cfRule>
  </conditionalFormatting>
  <conditionalFormatting sqref="C21:D21">
    <cfRule type="expression" dxfId="8096" priority="8096" stopIfTrue="1">
      <formula>LEN(C21)&gt;10</formula>
    </cfRule>
  </conditionalFormatting>
  <conditionalFormatting sqref="C32:D32">
    <cfRule type="expression" dxfId="8095" priority="8095" stopIfTrue="1">
      <formula>LEN(C32)&gt;10</formula>
    </cfRule>
  </conditionalFormatting>
  <conditionalFormatting sqref="C32:D32">
    <cfRule type="expression" dxfId="8094" priority="8094" stopIfTrue="1">
      <formula>LEN(C32)&gt;10</formula>
    </cfRule>
  </conditionalFormatting>
  <conditionalFormatting sqref="C32:D32">
    <cfRule type="expression" dxfId="8093" priority="8093" stopIfTrue="1">
      <formula>LEN(C32)&gt;10</formula>
    </cfRule>
  </conditionalFormatting>
  <conditionalFormatting sqref="C33:D33">
    <cfRule type="expression" dxfId="8092" priority="8092" stopIfTrue="1">
      <formula>LEN(C33)&gt;10</formula>
    </cfRule>
  </conditionalFormatting>
  <conditionalFormatting sqref="C33:D33">
    <cfRule type="expression" dxfId="8091" priority="8091" stopIfTrue="1">
      <formula>LEN(C33)&gt;10</formula>
    </cfRule>
  </conditionalFormatting>
  <conditionalFormatting sqref="C33:D33">
    <cfRule type="expression" dxfId="8090" priority="8090" stopIfTrue="1">
      <formula>LEN(C33)&gt;10</formula>
    </cfRule>
  </conditionalFormatting>
  <conditionalFormatting sqref="C33:D33">
    <cfRule type="expression" dxfId="8089" priority="8089" stopIfTrue="1">
      <formula>LEN(C33)&gt;10</formula>
    </cfRule>
  </conditionalFormatting>
  <conditionalFormatting sqref="C33:D33">
    <cfRule type="expression" dxfId="8088" priority="8088" stopIfTrue="1">
      <formula>LEN(C33)&gt;10</formula>
    </cfRule>
  </conditionalFormatting>
  <conditionalFormatting sqref="C33:D33">
    <cfRule type="expression" dxfId="8087" priority="8087" stopIfTrue="1">
      <formula>LEN(C33)&gt;10</formula>
    </cfRule>
  </conditionalFormatting>
  <conditionalFormatting sqref="C34:D34">
    <cfRule type="expression" dxfId="8086" priority="8086" stopIfTrue="1">
      <formula>LEN(C34)&gt;10</formula>
    </cfRule>
  </conditionalFormatting>
  <conditionalFormatting sqref="C34:D34">
    <cfRule type="expression" dxfId="8085" priority="8085" stopIfTrue="1">
      <formula>LEN(C34)&gt;10</formula>
    </cfRule>
  </conditionalFormatting>
  <conditionalFormatting sqref="C34:D34">
    <cfRule type="expression" dxfId="8084" priority="8084" stopIfTrue="1">
      <formula>LEN(C34)&gt;10</formula>
    </cfRule>
  </conditionalFormatting>
  <conditionalFormatting sqref="C34:D34">
    <cfRule type="expression" dxfId="8083" priority="8083" stopIfTrue="1">
      <formula>LEN(C34)&gt;10</formula>
    </cfRule>
  </conditionalFormatting>
  <conditionalFormatting sqref="C34:D34">
    <cfRule type="expression" dxfId="8082" priority="8082" stopIfTrue="1">
      <formula>LEN(C34)&gt;10</formula>
    </cfRule>
  </conditionalFormatting>
  <conditionalFormatting sqref="C34:D34">
    <cfRule type="expression" dxfId="8081" priority="8081" stopIfTrue="1">
      <formula>LEN(C34)&gt;10</formula>
    </cfRule>
  </conditionalFormatting>
  <conditionalFormatting sqref="C36:D36">
    <cfRule type="expression" dxfId="8080" priority="8080" stopIfTrue="1">
      <formula>LEN(C36)&gt;10</formula>
    </cfRule>
  </conditionalFormatting>
  <conditionalFormatting sqref="C36:D36">
    <cfRule type="expression" dxfId="8079" priority="8079" stopIfTrue="1">
      <formula>LEN(C36)&gt;10</formula>
    </cfRule>
  </conditionalFormatting>
  <conditionalFormatting sqref="C36:D36">
    <cfRule type="expression" dxfId="8078" priority="8078" stopIfTrue="1">
      <formula>LEN(C36)&gt;10</formula>
    </cfRule>
  </conditionalFormatting>
  <conditionalFormatting sqref="C36:D36">
    <cfRule type="expression" dxfId="8077" priority="8077" stopIfTrue="1">
      <formula>LEN(C36)&gt;10</formula>
    </cfRule>
  </conditionalFormatting>
  <conditionalFormatting sqref="C36:D36">
    <cfRule type="expression" dxfId="8076" priority="8076" stopIfTrue="1">
      <formula>LEN(C36)&gt;10</formula>
    </cfRule>
  </conditionalFormatting>
  <conditionalFormatting sqref="C36:D36">
    <cfRule type="expression" dxfId="8075" priority="8075" stopIfTrue="1">
      <formula>LEN(C36)&gt;10</formula>
    </cfRule>
  </conditionalFormatting>
  <conditionalFormatting sqref="C36:D36">
    <cfRule type="expression" dxfId="8074" priority="8074" stopIfTrue="1">
      <formula>LEN(C36)&gt;10</formula>
    </cfRule>
  </conditionalFormatting>
  <conditionalFormatting sqref="C36:D36">
    <cfRule type="expression" dxfId="8073" priority="8073" stopIfTrue="1">
      <formula>LEN(C36)&gt;10</formula>
    </cfRule>
  </conditionalFormatting>
  <conditionalFormatting sqref="C36:D36">
    <cfRule type="expression" dxfId="8072" priority="8072" stopIfTrue="1">
      <formula>LEN(C36)&gt;10</formula>
    </cfRule>
  </conditionalFormatting>
  <conditionalFormatting sqref="C36:D36">
    <cfRule type="expression" dxfId="8071" priority="8071" stopIfTrue="1">
      <formula>LEN(C36)&gt;10</formula>
    </cfRule>
  </conditionalFormatting>
  <conditionalFormatting sqref="C37:D37">
    <cfRule type="expression" dxfId="8070" priority="8070" stopIfTrue="1">
      <formula>LEN(C37)&gt;10</formula>
    </cfRule>
  </conditionalFormatting>
  <conditionalFormatting sqref="C37:D37">
    <cfRule type="expression" dxfId="8069" priority="8069" stopIfTrue="1">
      <formula>LEN(C37)&gt;10</formula>
    </cfRule>
  </conditionalFormatting>
  <conditionalFormatting sqref="C37:D37">
    <cfRule type="expression" dxfId="8068" priority="8068" stopIfTrue="1">
      <formula>LEN(C37)&gt;10</formula>
    </cfRule>
  </conditionalFormatting>
  <conditionalFormatting sqref="C37:D37">
    <cfRule type="expression" dxfId="8067" priority="8067" stopIfTrue="1">
      <formula>LEN(C37)&gt;10</formula>
    </cfRule>
  </conditionalFormatting>
  <conditionalFormatting sqref="C37:D37">
    <cfRule type="expression" dxfId="8066" priority="8066" stopIfTrue="1">
      <formula>LEN(C37)&gt;10</formula>
    </cfRule>
  </conditionalFormatting>
  <conditionalFormatting sqref="C37:D37">
    <cfRule type="expression" dxfId="8065" priority="8065" stopIfTrue="1">
      <formula>LEN(C37)&gt;10</formula>
    </cfRule>
  </conditionalFormatting>
  <conditionalFormatting sqref="C40:D40">
    <cfRule type="expression" dxfId="8064" priority="8064" stopIfTrue="1">
      <formula>LEN(C40)&gt;10</formula>
    </cfRule>
  </conditionalFormatting>
  <conditionalFormatting sqref="C40:D40">
    <cfRule type="expression" dxfId="8063" priority="8063" stopIfTrue="1">
      <formula>LEN(C40)&gt;10</formula>
    </cfRule>
  </conditionalFormatting>
  <conditionalFormatting sqref="C40:D40">
    <cfRule type="expression" dxfId="8062" priority="8062" stopIfTrue="1">
      <formula>LEN(C40)&gt;10</formula>
    </cfRule>
  </conditionalFormatting>
  <conditionalFormatting sqref="C40:D40">
    <cfRule type="expression" dxfId="8061" priority="8061" stopIfTrue="1">
      <formula>LEN(C40)&gt;10</formula>
    </cfRule>
  </conditionalFormatting>
  <conditionalFormatting sqref="C40:D40">
    <cfRule type="expression" dxfId="8060" priority="8060" stopIfTrue="1">
      <formula>LEN(C40)&gt;10</formula>
    </cfRule>
  </conditionalFormatting>
  <conditionalFormatting sqref="C40:D40">
    <cfRule type="expression" dxfId="8059" priority="8059" stopIfTrue="1">
      <formula>LEN(C40)&gt;10</formula>
    </cfRule>
  </conditionalFormatting>
  <conditionalFormatting sqref="C40:D40">
    <cfRule type="expression" dxfId="8058" priority="8058" stopIfTrue="1">
      <formula>LEN(C40)&gt;10</formula>
    </cfRule>
  </conditionalFormatting>
  <conditionalFormatting sqref="C40:D40">
    <cfRule type="expression" dxfId="8057" priority="8057" stopIfTrue="1">
      <formula>LEN(C40)&gt;10</formula>
    </cfRule>
  </conditionalFormatting>
  <conditionalFormatting sqref="C40:D40">
    <cfRule type="expression" dxfId="8056" priority="8056" stopIfTrue="1">
      <formula>LEN(C40)&gt;10</formula>
    </cfRule>
  </conditionalFormatting>
  <conditionalFormatting sqref="C40:D40">
    <cfRule type="expression" dxfId="8055" priority="8055" stopIfTrue="1">
      <formula>LEN(C40)&gt;10</formula>
    </cfRule>
  </conditionalFormatting>
  <conditionalFormatting sqref="C40:D40">
    <cfRule type="expression" dxfId="8054" priority="8054" stopIfTrue="1">
      <formula>LEN(C40)&gt;10</formula>
    </cfRule>
  </conditionalFormatting>
  <conditionalFormatting sqref="C40:D40">
    <cfRule type="expression" dxfId="8053" priority="8053" stopIfTrue="1">
      <formula>LEN(C40)&gt;10</formula>
    </cfRule>
  </conditionalFormatting>
  <conditionalFormatting sqref="C40:D40">
    <cfRule type="expression" dxfId="8052" priority="8052" stopIfTrue="1">
      <formula>LEN(C40)&gt;10</formula>
    </cfRule>
  </conditionalFormatting>
  <conditionalFormatting sqref="C39:D39">
    <cfRule type="expression" dxfId="8051" priority="8051" stopIfTrue="1">
      <formula>LEN(C39)&gt;10</formula>
    </cfRule>
  </conditionalFormatting>
  <conditionalFormatting sqref="C39:D39">
    <cfRule type="expression" dxfId="8050" priority="8050" stopIfTrue="1">
      <formula>LEN(C39)&gt;10</formula>
    </cfRule>
  </conditionalFormatting>
  <conditionalFormatting sqref="C39:D39">
    <cfRule type="expression" dxfId="8049" priority="8049" stopIfTrue="1">
      <formula>LEN(C39)&gt;10</formula>
    </cfRule>
  </conditionalFormatting>
  <conditionalFormatting sqref="C39:D39">
    <cfRule type="expression" dxfId="8048" priority="8048" stopIfTrue="1">
      <formula>LEN(C39)&gt;10</formula>
    </cfRule>
  </conditionalFormatting>
  <conditionalFormatting sqref="C39:D39">
    <cfRule type="expression" dxfId="8047" priority="8047" stopIfTrue="1">
      <formula>LEN(C39)&gt;10</formula>
    </cfRule>
  </conditionalFormatting>
  <conditionalFormatting sqref="C39:D39">
    <cfRule type="expression" dxfId="8046" priority="8046" stopIfTrue="1">
      <formula>LEN(C39)&gt;10</formula>
    </cfRule>
  </conditionalFormatting>
  <conditionalFormatting sqref="C39:D39">
    <cfRule type="expression" dxfId="8045" priority="8045" stopIfTrue="1">
      <formula>LEN(C39)&gt;10</formula>
    </cfRule>
  </conditionalFormatting>
  <conditionalFormatting sqref="C39:D39">
    <cfRule type="expression" dxfId="8044" priority="8044" stopIfTrue="1">
      <formula>LEN(C39)&gt;10</formula>
    </cfRule>
  </conditionalFormatting>
  <conditionalFormatting sqref="C39:D39">
    <cfRule type="expression" dxfId="8043" priority="8043" stopIfTrue="1">
      <formula>LEN(C39)&gt;10</formula>
    </cfRule>
  </conditionalFormatting>
  <conditionalFormatting sqref="C39:D39">
    <cfRule type="expression" dxfId="8042" priority="8042" stopIfTrue="1">
      <formula>LEN(C39)&gt;10</formula>
    </cfRule>
  </conditionalFormatting>
  <conditionalFormatting sqref="C39:D39">
    <cfRule type="expression" dxfId="8041" priority="8041" stopIfTrue="1">
      <formula>LEN(C39)&gt;10</formula>
    </cfRule>
  </conditionalFormatting>
  <conditionalFormatting sqref="C39:D39">
    <cfRule type="expression" dxfId="8040" priority="8040" stopIfTrue="1">
      <formula>LEN(C39)&gt;10</formula>
    </cfRule>
  </conditionalFormatting>
  <conditionalFormatting sqref="C39:D39">
    <cfRule type="expression" dxfId="8039" priority="8039" stopIfTrue="1">
      <formula>LEN(C39)&gt;10</formula>
    </cfRule>
  </conditionalFormatting>
  <conditionalFormatting sqref="C39:D39">
    <cfRule type="expression" dxfId="8038" priority="8038" stopIfTrue="1">
      <formula>LEN(C39)&gt;10</formula>
    </cfRule>
  </conditionalFormatting>
  <conditionalFormatting sqref="C39:D39">
    <cfRule type="expression" dxfId="8037" priority="8037" stopIfTrue="1">
      <formula>LEN(C39)&gt;10</formula>
    </cfRule>
  </conditionalFormatting>
  <conditionalFormatting sqref="C39:D39">
    <cfRule type="expression" dxfId="8036" priority="8036" stopIfTrue="1">
      <formula>LEN(C39)&gt;10</formula>
    </cfRule>
  </conditionalFormatting>
  <conditionalFormatting sqref="C39:D39">
    <cfRule type="expression" dxfId="8035" priority="8035" stopIfTrue="1">
      <formula>LEN(C39)&gt;10</formula>
    </cfRule>
  </conditionalFormatting>
  <conditionalFormatting sqref="C39:D39">
    <cfRule type="expression" dxfId="8034" priority="8034" stopIfTrue="1">
      <formula>LEN(C39)&gt;10</formula>
    </cfRule>
  </conditionalFormatting>
  <conditionalFormatting sqref="C39:D39">
    <cfRule type="expression" dxfId="8033" priority="8033" stopIfTrue="1">
      <formula>LEN(C39)&gt;10</formula>
    </cfRule>
  </conditionalFormatting>
  <conditionalFormatting sqref="C39:D39">
    <cfRule type="expression" dxfId="8032" priority="8032" stopIfTrue="1">
      <formula>LEN(C39)&gt;10</formula>
    </cfRule>
  </conditionalFormatting>
  <conditionalFormatting sqref="C39:D39">
    <cfRule type="expression" dxfId="8031" priority="8031" stopIfTrue="1">
      <formula>LEN(C39)&gt;10</formula>
    </cfRule>
  </conditionalFormatting>
  <conditionalFormatting sqref="C39:D39">
    <cfRule type="expression" dxfId="8030" priority="8030" stopIfTrue="1">
      <formula>LEN(C39)&gt;10</formula>
    </cfRule>
  </conditionalFormatting>
  <conditionalFormatting sqref="C39:D39">
    <cfRule type="expression" dxfId="8029" priority="8029" stopIfTrue="1">
      <formula>LEN(C39)&gt;10</formula>
    </cfRule>
  </conditionalFormatting>
  <conditionalFormatting sqref="C39:D39">
    <cfRule type="expression" dxfId="8028" priority="8028" stopIfTrue="1">
      <formula>LEN(C39)&gt;10</formula>
    </cfRule>
  </conditionalFormatting>
  <conditionalFormatting sqref="C39:D39">
    <cfRule type="expression" dxfId="8027" priority="8027" stopIfTrue="1">
      <formula>LEN(C39)&gt;10</formula>
    </cfRule>
  </conditionalFormatting>
  <conditionalFormatting sqref="C2:D20">
    <cfRule type="expression" dxfId="8026" priority="8026" stopIfTrue="1">
      <formula>LEN(C2)&gt;10</formula>
    </cfRule>
  </conditionalFormatting>
  <conditionalFormatting sqref="C2:D20">
    <cfRule type="expression" dxfId="8025" priority="8025" stopIfTrue="1">
      <formula>LEN(C2)&gt;10</formula>
    </cfRule>
  </conditionalFormatting>
  <conditionalFormatting sqref="C5:D20">
    <cfRule type="expression" dxfId="8024" priority="8024" stopIfTrue="1">
      <formula>LEN(C5)&gt;10</formula>
    </cfRule>
  </conditionalFormatting>
  <conditionalFormatting sqref="C5:D20">
    <cfRule type="expression" dxfId="8023" priority="8023" stopIfTrue="1">
      <formula>LEN(C5)&gt;10</formula>
    </cfRule>
  </conditionalFormatting>
  <conditionalFormatting sqref="C2:D20">
    <cfRule type="expression" dxfId="8022" priority="8022" stopIfTrue="1">
      <formula>LEN(C2)&gt;10</formula>
    </cfRule>
  </conditionalFormatting>
  <conditionalFormatting sqref="C5:D20">
    <cfRule type="expression" dxfId="8021" priority="8021" stopIfTrue="1">
      <formula>LEN(C5)&gt;10</formula>
    </cfRule>
  </conditionalFormatting>
  <conditionalFormatting sqref="C5:D20">
    <cfRule type="expression" dxfId="8020" priority="8020" stopIfTrue="1">
      <formula>LEN(C5)&gt;10</formula>
    </cfRule>
  </conditionalFormatting>
  <conditionalFormatting sqref="C16:D16">
    <cfRule type="expression" dxfId="8019" priority="8019" stopIfTrue="1">
      <formula>LEN(C16)&gt;10</formula>
    </cfRule>
  </conditionalFormatting>
  <conditionalFormatting sqref="C16:D16">
    <cfRule type="expression" dxfId="8018" priority="8018" stopIfTrue="1">
      <formula>LEN(C16)&gt;10</formula>
    </cfRule>
  </conditionalFormatting>
  <conditionalFormatting sqref="C16:D16">
    <cfRule type="expression" dxfId="8017" priority="8017" stopIfTrue="1">
      <formula>LEN(C16)&gt;10</formula>
    </cfRule>
  </conditionalFormatting>
  <conditionalFormatting sqref="C12:D12">
    <cfRule type="expression" dxfId="8016" priority="8016" stopIfTrue="1">
      <formula>LEN(C12)&gt;10</formula>
    </cfRule>
  </conditionalFormatting>
  <conditionalFormatting sqref="C12:D12">
    <cfRule type="expression" dxfId="8015" priority="8015" stopIfTrue="1">
      <formula>LEN(C12)&gt;10</formula>
    </cfRule>
  </conditionalFormatting>
  <conditionalFormatting sqref="C12:D12">
    <cfRule type="expression" dxfId="8014" priority="8014" stopIfTrue="1">
      <formula>LEN(C12)&gt;10</formula>
    </cfRule>
  </conditionalFormatting>
  <conditionalFormatting sqref="C12:D12">
    <cfRule type="expression" dxfId="8013" priority="8013" stopIfTrue="1">
      <formula>LEN(C12)&gt;10</formula>
    </cfRule>
  </conditionalFormatting>
  <conditionalFormatting sqref="C12:D12">
    <cfRule type="expression" dxfId="8012" priority="8012" stopIfTrue="1">
      <formula>LEN(C12)&gt;10</formula>
    </cfRule>
  </conditionalFormatting>
  <conditionalFormatting sqref="C12:D12">
    <cfRule type="expression" dxfId="8011" priority="8011" stopIfTrue="1">
      <formula>LEN(C12)&gt;10</formula>
    </cfRule>
  </conditionalFormatting>
  <conditionalFormatting sqref="C20:D20">
    <cfRule type="expression" dxfId="8010" priority="8010" stopIfTrue="1">
      <formula>LEN(C20)&gt;10</formula>
    </cfRule>
  </conditionalFormatting>
  <conditionalFormatting sqref="C20:D20">
    <cfRule type="expression" dxfId="8009" priority="8009" stopIfTrue="1">
      <formula>LEN(C20)&gt;10</formula>
    </cfRule>
  </conditionalFormatting>
  <conditionalFormatting sqref="C20:D20">
    <cfRule type="expression" dxfId="8008" priority="8008" stopIfTrue="1">
      <formula>LEN(C20)&gt;10</formula>
    </cfRule>
  </conditionalFormatting>
  <conditionalFormatting sqref="C20:D20">
    <cfRule type="expression" dxfId="8007" priority="8007" stopIfTrue="1">
      <formula>LEN(C20)&gt;10</formula>
    </cfRule>
  </conditionalFormatting>
  <conditionalFormatting sqref="C20:D20">
    <cfRule type="expression" dxfId="8006" priority="8006" stopIfTrue="1">
      <formula>LEN(C20)&gt;10</formula>
    </cfRule>
  </conditionalFormatting>
  <conditionalFormatting sqref="C20:D20">
    <cfRule type="expression" dxfId="8005" priority="8005" stopIfTrue="1">
      <formula>LEN(C20)&gt;10</formula>
    </cfRule>
  </conditionalFormatting>
  <conditionalFormatting sqref="C2:D20">
    <cfRule type="expression" dxfId="8004" priority="8004" stopIfTrue="1">
      <formula>LEN(C2)&gt;10</formula>
    </cfRule>
  </conditionalFormatting>
  <conditionalFormatting sqref="C2:D20">
    <cfRule type="expression" dxfId="8003" priority="8003" stopIfTrue="1">
      <formula>LEN(C2)&gt;10</formula>
    </cfRule>
  </conditionalFormatting>
  <conditionalFormatting sqref="C5:D20">
    <cfRule type="expression" dxfId="8002" priority="8002" stopIfTrue="1">
      <formula>LEN(C5)&gt;10</formula>
    </cfRule>
  </conditionalFormatting>
  <conditionalFormatting sqref="C5:D20">
    <cfRule type="expression" dxfId="8001" priority="8001" stopIfTrue="1">
      <formula>LEN(C5)&gt;10</formula>
    </cfRule>
  </conditionalFormatting>
  <conditionalFormatting sqref="C2:D20">
    <cfRule type="expression" dxfId="8000" priority="8000" stopIfTrue="1">
      <formula>LEN(C2)&gt;10</formula>
    </cfRule>
  </conditionalFormatting>
  <conditionalFormatting sqref="C5:D20">
    <cfRule type="expression" dxfId="7999" priority="7999" stopIfTrue="1">
      <formula>LEN(C5)&gt;10</formula>
    </cfRule>
  </conditionalFormatting>
  <conditionalFormatting sqref="C5:D20">
    <cfRule type="expression" dxfId="7998" priority="7998" stopIfTrue="1">
      <formula>LEN(C5)&gt;10</formula>
    </cfRule>
  </conditionalFormatting>
  <conditionalFormatting sqref="C16:D16">
    <cfRule type="expression" dxfId="7997" priority="7997" stopIfTrue="1">
      <formula>LEN(C16)&gt;10</formula>
    </cfRule>
  </conditionalFormatting>
  <conditionalFormatting sqref="C16:D16">
    <cfRule type="expression" dxfId="7996" priority="7996" stopIfTrue="1">
      <formula>LEN(C16)&gt;10</formula>
    </cfRule>
  </conditionalFormatting>
  <conditionalFormatting sqref="C16:D16">
    <cfRule type="expression" dxfId="7995" priority="7995" stopIfTrue="1">
      <formula>LEN(C16)&gt;10</formula>
    </cfRule>
  </conditionalFormatting>
  <conditionalFormatting sqref="C12:D12">
    <cfRule type="expression" dxfId="7994" priority="7994" stopIfTrue="1">
      <formula>LEN(C12)&gt;10</formula>
    </cfRule>
  </conditionalFormatting>
  <conditionalFormatting sqref="C12:D12">
    <cfRule type="expression" dxfId="7993" priority="7993" stopIfTrue="1">
      <formula>LEN(C12)&gt;10</formula>
    </cfRule>
  </conditionalFormatting>
  <conditionalFormatting sqref="C12:D12">
    <cfRule type="expression" dxfId="7992" priority="7992" stopIfTrue="1">
      <formula>LEN(C12)&gt;10</formula>
    </cfRule>
  </conditionalFormatting>
  <conditionalFormatting sqref="C12:D12">
    <cfRule type="expression" dxfId="7991" priority="7991" stopIfTrue="1">
      <formula>LEN(C12)&gt;10</formula>
    </cfRule>
  </conditionalFormatting>
  <conditionalFormatting sqref="C12:D12">
    <cfRule type="expression" dxfId="7990" priority="7990" stopIfTrue="1">
      <formula>LEN(C12)&gt;10</formula>
    </cfRule>
  </conditionalFormatting>
  <conditionalFormatting sqref="C12:D12">
    <cfRule type="expression" dxfId="7989" priority="7989" stopIfTrue="1">
      <formula>LEN(C12)&gt;10</formula>
    </cfRule>
  </conditionalFormatting>
  <conditionalFormatting sqref="C20:D20">
    <cfRule type="expression" dxfId="7988" priority="7988" stopIfTrue="1">
      <formula>LEN(C20)&gt;10</formula>
    </cfRule>
  </conditionalFormatting>
  <conditionalFormatting sqref="C20:D20">
    <cfRule type="expression" dxfId="7987" priority="7987" stopIfTrue="1">
      <formula>LEN(C20)&gt;10</formula>
    </cfRule>
  </conditionalFormatting>
  <conditionalFormatting sqref="C20:D20">
    <cfRule type="expression" dxfId="7986" priority="7986" stopIfTrue="1">
      <formula>LEN(C20)&gt;10</formula>
    </cfRule>
  </conditionalFormatting>
  <conditionalFormatting sqref="C20:D20">
    <cfRule type="expression" dxfId="7985" priority="7985" stopIfTrue="1">
      <formula>LEN(C20)&gt;10</formula>
    </cfRule>
  </conditionalFormatting>
  <conditionalFormatting sqref="C20:D20">
    <cfRule type="expression" dxfId="7984" priority="7984" stopIfTrue="1">
      <formula>LEN(C20)&gt;10</formula>
    </cfRule>
  </conditionalFormatting>
  <conditionalFormatting sqref="C20:D20">
    <cfRule type="expression" dxfId="7983" priority="7983" stopIfTrue="1">
      <formula>LEN(C20)&gt;10</formula>
    </cfRule>
  </conditionalFormatting>
  <conditionalFormatting sqref="C20:D20 C2:D18">
    <cfRule type="expression" dxfId="7982" priority="7982" stopIfTrue="1">
      <formula>LEN(C2)&gt;10</formula>
    </cfRule>
  </conditionalFormatting>
  <conditionalFormatting sqref="C5:D15">
    <cfRule type="expression" dxfId="7981" priority="7981" stopIfTrue="1">
      <formula>LEN(C5)&gt;10</formula>
    </cfRule>
  </conditionalFormatting>
  <conditionalFormatting sqref="C5:D15">
    <cfRule type="expression" dxfId="7980" priority="7980" stopIfTrue="1">
      <formula>LEN(C5)&gt;10</formula>
    </cfRule>
  </conditionalFormatting>
  <conditionalFormatting sqref="C7">
    <cfRule type="expression" dxfId="7979" priority="7979" stopIfTrue="1">
      <formula>LEN(C7)&gt;10</formula>
    </cfRule>
  </conditionalFormatting>
  <conditionalFormatting sqref="C6">
    <cfRule type="expression" dxfId="7978" priority="7978" stopIfTrue="1">
      <formula>LEN(C6)&gt;10</formula>
    </cfRule>
  </conditionalFormatting>
  <conditionalFormatting sqref="C8:C15">
    <cfRule type="expression" dxfId="7977" priority="7977" stopIfTrue="1">
      <formula>LEN(C8)&gt;10</formula>
    </cfRule>
  </conditionalFormatting>
  <conditionalFormatting sqref="D7">
    <cfRule type="expression" dxfId="7976" priority="7976" stopIfTrue="1">
      <formula>LEN(D7)&gt;10</formula>
    </cfRule>
  </conditionalFormatting>
  <conditionalFormatting sqref="D5:D6">
    <cfRule type="expression" dxfId="7975" priority="7975" stopIfTrue="1">
      <formula>LEN(D5)&gt;10</formula>
    </cfRule>
  </conditionalFormatting>
  <conditionalFormatting sqref="D8:D15">
    <cfRule type="expression" dxfId="7974" priority="7974" stopIfTrue="1">
      <formula>LEN(D8)&gt;10</formula>
    </cfRule>
  </conditionalFormatting>
  <conditionalFormatting sqref="C11:D11">
    <cfRule type="expression" dxfId="7973" priority="7973" stopIfTrue="1">
      <formula>LEN(C11)&gt;10</formula>
    </cfRule>
  </conditionalFormatting>
  <conditionalFormatting sqref="C11:D11">
    <cfRule type="expression" dxfId="7972" priority="7972" stopIfTrue="1">
      <formula>LEN(C11)&gt;10</formula>
    </cfRule>
  </conditionalFormatting>
  <conditionalFormatting sqref="C11:D11">
    <cfRule type="expression" dxfId="7971" priority="7971" stopIfTrue="1">
      <formula>LEN(C11)&gt;10</formula>
    </cfRule>
  </conditionalFormatting>
  <conditionalFormatting sqref="C11">
    <cfRule type="expression" dxfId="7970" priority="7970" stopIfTrue="1">
      <formula>LEN(C11)&gt;10</formula>
    </cfRule>
  </conditionalFormatting>
  <conditionalFormatting sqref="D11">
    <cfRule type="expression" dxfId="7969" priority="7969" stopIfTrue="1">
      <formula>LEN(D11)&gt;10</formula>
    </cfRule>
  </conditionalFormatting>
  <conditionalFormatting sqref="C20:D20">
    <cfRule type="expression" dxfId="7968" priority="7968" stopIfTrue="1">
      <formula>LEN(C20)&gt;10</formula>
    </cfRule>
  </conditionalFormatting>
  <conditionalFormatting sqref="C20:D20">
    <cfRule type="expression" dxfId="7967" priority="7967" stopIfTrue="1">
      <formula>LEN(C20)&gt;10</formula>
    </cfRule>
  </conditionalFormatting>
  <conditionalFormatting sqref="C20">
    <cfRule type="expression" dxfId="7966" priority="7966" stopIfTrue="1">
      <formula>LEN(C20)&gt;10</formula>
    </cfRule>
  </conditionalFormatting>
  <conditionalFormatting sqref="D20">
    <cfRule type="expression" dxfId="7965" priority="7965" stopIfTrue="1">
      <formula>LEN(D20)&gt;10</formula>
    </cfRule>
  </conditionalFormatting>
  <conditionalFormatting sqref="C20:D20">
    <cfRule type="expression" dxfId="7964" priority="7964" stopIfTrue="1">
      <formula>LEN(C20)&gt;10</formula>
    </cfRule>
  </conditionalFormatting>
  <conditionalFormatting sqref="C20:D20">
    <cfRule type="expression" dxfId="7963" priority="7963" stopIfTrue="1">
      <formula>LEN(C20)&gt;10</formula>
    </cfRule>
  </conditionalFormatting>
  <conditionalFormatting sqref="C20">
    <cfRule type="expression" dxfId="7962" priority="7962" stopIfTrue="1">
      <formula>LEN(C20)&gt;10</formula>
    </cfRule>
  </conditionalFormatting>
  <conditionalFormatting sqref="D20">
    <cfRule type="expression" dxfId="7961" priority="7961" stopIfTrue="1">
      <formula>LEN(D20)&gt;10</formula>
    </cfRule>
  </conditionalFormatting>
  <conditionalFormatting sqref="C12:D12">
    <cfRule type="expression" dxfId="7960" priority="7960" stopIfTrue="1">
      <formula>LEN(C12)&gt;10</formula>
    </cfRule>
  </conditionalFormatting>
  <conditionalFormatting sqref="C12:D12">
    <cfRule type="expression" dxfId="7959" priority="7959" stopIfTrue="1">
      <formula>LEN(C12)&gt;10</formula>
    </cfRule>
  </conditionalFormatting>
  <conditionalFormatting sqref="C12:D12">
    <cfRule type="expression" dxfId="7958" priority="7958" stopIfTrue="1">
      <formula>LEN(C12)&gt;10</formula>
    </cfRule>
  </conditionalFormatting>
  <conditionalFormatting sqref="C12">
    <cfRule type="expression" dxfId="7957" priority="7957" stopIfTrue="1">
      <formula>LEN(C12)&gt;10</formula>
    </cfRule>
  </conditionalFormatting>
  <conditionalFormatting sqref="D12">
    <cfRule type="expression" dxfId="7956" priority="7956" stopIfTrue="1">
      <formula>LEN(D12)&gt;10</formula>
    </cfRule>
  </conditionalFormatting>
  <conditionalFormatting sqref="C17:D17">
    <cfRule type="expression" dxfId="7955" priority="7955" stopIfTrue="1">
      <formula>LEN(C17)&gt;10</formula>
    </cfRule>
  </conditionalFormatting>
  <conditionalFormatting sqref="C20:D20">
    <cfRule type="expression" dxfId="7954" priority="7954" stopIfTrue="1">
      <formula>LEN(C20)&gt;10</formula>
    </cfRule>
  </conditionalFormatting>
  <conditionalFormatting sqref="C20:D20">
    <cfRule type="expression" dxfId="7953" priority="7953" stopIfTrue="1">
      <formula>LEN(C20)&gt;10</formula>
    </cfRule>
  </conditionalFormatting>
  <conditionalFormatting sqref="C20:D20">
    <cfRule type="expression" dxfId="7952" priority="7952" stopIfTrue="1">
      <formula>LEN(C20)&gt;10</formula>
    </cfRule>
  </conditionalFormatting>
  <conditionalFormatting sqref="C20">
    <cfRule type="expression" dxfId="7951" priority="7951" stopIfTrue="1">
      <formula>LEN(C20)&gt;10</formula>
    </cfRule>
  </conditionalFormatting>
  <conditionalFormatting sqref="D20">
    <cfRule type="expression" dxfId="7950" priority="7950" stopIfTrue="1">
      <formula>LEN(D20)&gt;10</formula>
    </cfRule>
  </conditionalFormatting>
  <conditionalFormatting sqref="C19:D19">
    <cfRule type="expression" dxfId="7949" priority="7949" stopIfTrue="1">
      <formula>LEN(C19)&gt;10</formula>
    </cfRule>
  </conditionalFormatting>
  <conditionalFormatting sqref="C19:D19">
    <cfRule type="expression" dxfId="7948" priority="7948" stopIfTrue="1">
      <formula>LEN(C19)&gt;10</formula>
    </cfRule>
  </conditionalFormatting>
  <conditionalFormatting sqref="C19:D19">
    <cfRule type="expression" dxfId="7947" priority="7947" stopIfTrue="1">
      <formula>LEN(C19)&gt;10</formula>
    </cfRule>
  </conditionalFormatting>
  <conditionalFormatting sqref="C19:D19">
    <cfRule type="expression" dxfId="7946" priority="7946" stopIfTrue="1">
      <formula>LEN(C19)&gt;10</formula>
    </cfRule>
  </conditionalFormatting>
  <conditionalFormatting sqref="C19:D19">
    <cfRule type="expression" dxfId="7945" priority="7945" stopIfTrue="1">
      <formula>LEN(C19)&gt;10</formula>
    </cfRule>
  </conditionalFormatting>
  <conditionalFormatting sqref="C19:D19">
    <cfRule type="expression" dxfId="7944" priority="7944" stopIfTrue="1">
      <formula>LEN(C19)&gt;10</formula>
    </cfRule>
  </conditionalFormatting>
  <conditionalFormatting sqref="C19:D19">
    <cfRule type="expression" dxfId="7943" priority="7943" stopIfTrue="1">
      <formula>LEN(C19)&gt;10</formula>
    </cfRule>
  </conditionalFormatting>
  <conditionalFormatting sqref="C19:D19">
    <cfRule type="expression" dxfId="7942" priority="7942" stopIfTrue="1">
      <formula>LEN(C19)&gt;10</formula>
    </cfRule>
  </conditionalFormatting>
  <conditionalFormatting sqref="C19:D19">
    <cfRule type="expression" dxfId="7941" priority="7941" stopIfTrue="1">
      <formula>LEN(C19)&gt;10</formula>
    </cfRule>
  </conditionalFormatting>
  <conditionalFormatting sqref="C19:D19">
    <cfRule type="expression" dxfId="7940" priority="7940" stopIfTrue="1">
      <formula>LEN(C19)&gt;10</formula>
    </cfRule>
  </conditionalFormatting>
  <conditionalFormatting sqref="C19:D19">
    <cfRule type="expression" dxfId="7939" priority="7939" stopIfTrue="1">
      <formula>LEN(C19)&gt;10</formula>
    </cfRule>
  </conditionalFormatting>
  <conditionalFormatting sqref="C19:D19">
    <cfRule type="expression" dxfId="7938" priority="7938" stopIfTrue="1">
      <formula>LEN(C19)&gt;10</formula>
    </cfRule>
  </conditionalFormatting>
  <conditionalFormatting sqref="C19:D19">
    <cfRule type="expression" dxfId="7937" priority="7937" stopIfTrue="1">
      <formula>LEN(C19)&gt;10</formula>
    </cfRule>
  </conditionalFormatting>
  <conditionalFormatting sqref="C19:D19">
    <cfRule type="expression" dxfId="7936" priority="7936" stopIfTrue="1">
      <formula>LEN(C19)&gt;10</formula>
    </cfRule>
  </conditionalFormatting>
  <conditionalFormatting sqref="C19:D19">
    <cfRule type="expression" dxfId="7935" priority="7935" stopIfTrue="1">
      <formula>LEN(C19)&gt;10</formula>
    </cfRule>
  </conditionalFormatting>
  <conditionalFormatting sqref="C19">
    <cfRule type="expression" dxfId="7934" priority="7934" stopIfTrue="1">
      <formula>LEN(C19)&gt;10</formula>
    </cfRule>
  </conditionalFormatting>
  <conditionalFormatting sqref="D19">
    <cfRule type="expression" dxfId="7933" priority="7933" stopIfTrue="1">
      <formula>LEN(D19)&gt;10</formula>
    </cfRule>
  </conditionalFormatting>
  <conditionalFormatting sqref="C19:D19">
    <cfRule type="expression" dxfId="7932" priority="7932" stopIfTrue="1">
      <formula>LEN(C19)&gt;10</formula>
    </cfRule>
  </conditionalFormatting>
  <conditionalFormatting sqref="C19:D19">
    <cfRule type="expression" dxfId="7931" priority="7931" stopIfTrue="1">
      <formula>LEN(C19)&gt;10</formula>
    </cfRule>
  </conditionalFormatting>
  <conditionalFormatting sqref="C19">
    <cfRule type="expression" dxfId="7930" priority="7930" stopIfTrue="1">
      <formula>LEN(C19)&gt;10</formula>
    </cfRule>
  </conditionalFormatting>
  <conditionalFormatting sqref="D19">
    <cfRule type="expression" dxfId="7929" priority="7929" stopIfTrue="1">
      <formula>LEN(D19)&gt;10</formula>
    </cfRule>
  </conditionalFormatting>
  <conditionalFormatting sqref="C19:D19">
    <cfRule type="expression" dxfId="7928" priority="7928" stopIfTrue="1">
      <formula>LEN(C19)&gt;10</formula>
    </cfRule>
  </conditionalFormatting>
  <conditionalFormatting sqref="C19:D19">
    <cfRule type="expression" dxfId="7927" priority="7927" stopIfTrue="1">
      <formula>LEN(C19)&gt;10</formula>
    </cfRule>
  </conditionalFormatting>
  <conditionalFormatting sqref="C19:D19">
    <cfRule type="expression" dxfId="7926" priority="7926" stopIfTrue="1">
      <formula>LEN(C19)&gt;10</formula>
    </cfRule>
  </conditionalFormatting>
  <conditionalFormatting sqref="C19">
    <cfRule type="expression" dxfId="7925" priority="7925" stopIfTrue="1">
      <formula>LEN(C19)&gt;10</formula>
    </cfRule>
  </conditionalFormatting>
  <conditionalFormatting sqref="D19">
    <cfRule type="expression" dxfId="7924" priority="7924" stopIfTrue="1">
      <formula>LEN(D19)&gt;10</formula>
    </cfRule>
  </conditionalFormatting>
  <conditionalFormatting sqref="C16:D16">
    <cfRule type="expression" dxfId="7923" priority="7923" stopIfTrue="1">
      <formula>LEN(C16)&gt;10</formula>
    </cfRule>
  </conditionalFormatting>
  <conditionalFormatting sqref="C16:D16">
    <cfRule type="expression" dxfId="7922" priority="7922" stopIfTrue="1">
      <formula>LEN(C16)&gt;10</formula>
    </cfRule>
  </conditionalFormatting>
  <conditionalFormatting sqref="C16">
    <cfRule type="expression" dxfId="7921" priority="7921" stopIfTrue="1">
      <formula>LEN(C16)&gt;10</formula>
    </cfRule>
  </conditionalFormatting>
  <conditionalFormatting sqref="D16">
    <cfRule type="expression" dxfId="7920" priority="7920" stopIfTrue="1">
      <formula>LEN(D16)&gt;10</formula>
    </cfRule>
  </conditionalFormatting>
  <conditionalFormatting sqref="C21:D21">
    <cfRule type="expression" dxfId="7919" priority="7919" stopIfTrue="1">
      <formula>LEN(C21)&gt;10</formula>
    </cfRule>
  </conditionalFormatting>
  <conditionalFormatting sqref="C21:D21">
    <cfRule type="expression" dxfId="7918" priority="7918" stopIfTrue="1">
      <formula>LEN(C21)&gt;10</formula>
    </cfRule>
  </conditionalFormatting>
  <conditionalFormatting sqref="C21:D21">
    <cfRule type="expression" dxfId="7917" priority="7917" stopIfTrue="1">
      <formula>LEN(C21)&gt;10</formula>
    </cfRule>
  </conditionalFormatting>
  <conditionalFormatting sqref="C21:D21">
    <cfRule type="expression" dxfId="7916" priority="7916" stopIfTrue="1">
      <formula>LEN(C21)&gt;10</formula>
    </cfRule>
  </conditionalFormatting>
  <conditionalFormatting sqref="C21:D21">
    <cfRule type="expression" dxfId="7915" priority="7915" stopIfTrue="1">
      <formula>LEN(C21)&gt;10</formula>
    </cfRule>
  </conditionalFormatting>
  <conditionalFormatting sqref="C21:D21">
    <cfRule type="expression" dxfId="7914" priority="7914" stopIfTrue="1">
      <formula>LEN(C21)&gt;10</formula>
    </cfRule>
  </conditionalFormatting>
  <conditionalFormatting sqref="C21:D21">
    <cfRule type="expression" dxfId="7913" priority="7913" stopIfTrue="1">
      <formula>LEN(C21)&gt;10</formula>
    </cfRule>
  </conditionalFormatting>
  <conditionalFormatting sqref="C21:D21">
    <cfRule type="expression" dxfId="7912" priority="7912" stopIfTrue="1">
      <formula>LEN(C21)&gt;10</formula>
    </cfRule>
  </conditionalFormatting>
  <conditionalFormatting sqref="C21:D21">
    <cfRule type="expression" dxfId="7911" priority="7911" stopIfTrue="1">
      <formula>LEN(C21)&gt;10</formula>
    </cfRule>
  </conditionalFormatting>
  <conditionalFormatting sqref="C21:D21">
    <cfRule type="expression" dxfId="7910" priority="7910" stopIfTrue="1">
      <formula>LEN(C21)&gt;10</formula>
    </cfRule>
  </conditionalFormatting>
  <conditionalFormatting sqref="C21:D21">
    <cfRule type="expression" dxfId="7909" priority="7909" stopIfTrue="1">
      <formula>LEN(C21)&gt;10</formula>
    </cfRule>
  </conditionalFormatting>
  <conditionalFormatting sqref="C21:D21">
    <cfRule type="expression" dxfId="7908" priority="7908" stopIfTrue="1">
      <formula>LEN(C21)&gt;10</formula>
    </cfRule>
  </conditionalFormatting>
  <conditionalFormatting sqref="C21:D21">
    <cfRule type="expression" dxfId="7907" priority="7907" stopIfTrue="1">
      <formula>LEN(C21)&gt;10</formula>
    </cfRule>
  </conditionalFormatting>
  <conditionalFormatting sqref="C21:D21">
    <cfRule type="expression" dxfId="7906" priority="7906" stopIfTrue="1">
      <formula>LEN(C21)&gt;10</formula>
    </cfRule>
  </conditionalFormatting>
  <conditionalFormatting sqref="C21:D21">
    <cfRule type="expression" dxfId="7905" priority="7905" stopIfTrue="1">
      <formula>LEN(C21)&gt;10</formula>
    </cfRule>
  </conditionalFormatting>
  <conditionalFormatting sqref="C21:D21">
    <cfRule type="expression" dxfId="7904" priority="7904" stopIfTrue="1">
      <formula>LEN(C21)&gt;10</formula>
    </cfRule>
  </conditionalFormatting>
  <conditionalFormatting sqref="C21:D21">
    <cfRule type="expression" dxfId="7903" priority="7903" stopIfTrue="1">
      <formula>LEN(C21)&gt;10</formula>
    </cfRule>
  </conditionalFormatting>
  <conditionalFormatting sqref="C21:D21">
    <cfRule type="expression" dxfId="7902" priority="7902" stopIfTrue="1">
      <formula>LEN(C21)&gt;10</formula>
    </cfRule>
  </conditionalFormatting>
  <conditionalFormatting sqref="C21:D21">
    <cfRule type="expression" dxfId="7901" priority="7901" stopIfTrue="1">
      <formula>LEN(C21)&gt;10</formula>
    </cfRule>
  </conditionalFormatting>
  <conditionalFormatting sqref="C21:D21">
    <cfRule type="expression" dxfId="7900" priority="7900" stopIfTrue="1">
      <formula>LEN(C21)&gt;10</formula>
    </cfRule>
  </conditionalFormatting>
  <conditionalFormatting sqref="C21:D21">
    <cfRule type="expression" dxfId="7899" priority="7899" stopIfTrue="1">
      <formula>LEN(C21)&gt;10</formula>
    </cfRule>
  </conditionalFormatting>
  <conditionalFormatting sqref="C21:D21">
    <cfRule type="expression" dxfId="7898" priority="7898" stopIfTrue="1">
      <formula>LEN(C21)&gt;10</formula>
    </cfRule>
  </conditionalFormatting>
  <conditionalFormatting sqref="C21:D21">
    <cfRule type="expression" dxfId="7897" priority="7897" stopIfTrue="1">
      <formula>LEN(C21)&gt;10</formula>
    </cfRule>
  </conditionalFormatting>
  <conditionalFormatting sqref="C21:D21">
    <cfRule type="expression" dxfId="7896" priority="7896" stopIfTrue="1">
      <formula>LEN(C21)&gt;10</formula>
    </cfRule>
  </conditionalFormatting>
  <conditionalFormatting sqref="C21:D21">
    <cfRule type="expression" dxfId="7895" priority="7895" stopIfTrue="1">
      <formula>LEN(C21)&gt;10</formula>
    </cfRule>
  </conditionalFormatting>
  <conditionalFormatting sqref="C21:D21">
    <cfRule type="expression" dxfId="7894" priority="7894" stopIfTrue="1">
      <formula>LEN(C21)&gt;10</formula>
    </cfRule>
  </conditionalFormatting>
  <conditionalFormatting sqref="C21:D21">
    <cfRule type="expression" dxfId="7893" priority="7893" stopIfTrue="1">
      <formula>LEN(C21)&gt;10</formula>
    </cfRule>
  </conditionalFormatting>
  <conditionalFormatting sqref="C21:D21">
    <cfRule type="expression" dxfId="7892" priority="7892" stopIfTrue="1">
      <formula>LEN(C21)&gt;10</formula>
    </cfRule>
  </conditionalFormatting>
  <conditionalFormatting sqref="C21:D21">
    <cfRule type="expression" dxfId="7891" priority="7891" stopIfTrue="1">
      <formula>LEN(C21)&gt;10</formula>
    </cfRule>
  </conditionalFormatting>
  <conditionalFormatting sqref="C21:D21">
    <cfRule type="expression" dxfId="7890" priority="7890" stopIfTrue="1">
      <formula>LEN(C21)&gt;10</formula>
    </cfRule>
  </conditionalFormatting>
  <conditionalFormatting sqref="C21:D21">
    <cfRule type="expression" dxfId="7889" priority="7889" stopIfTrue="1">
      <formula>LEN(C21)&gt;10</formula>
    </cfRule>
  </conditionalFormatting>
  <conditionalFormatting sqref="C21:D21">
    <cfRule type="expression" dxfId="7888" priority="7888" stopIfTrue="1">
      <formula>LEN(C21)&gt;10</formula>
    </cfRule>
  </conditionalFormatting>
  <conditionalFormatting sqref="C21:D21">
    <cfRule type="expression" dxfId="7887" priority="7887" stopIfTrue="1">
      <formula>LEN(C21)&gt;10</formula>
    </cfRule>
  </conditionalFormatting>
  <conditionalFormatting sqref="C21:D21">
    <cfRule type="expression" dxfId="7886" priority="7886" stopIfTrue="1">
      <formula>LEN(C21)&gt;10</formula>
    </cfRule>
  </conditionalFormatting>
  <conditionalFormatting sqref="C21:D21">
    <cfRule type="expression" dxfId="7885" priority="7885" stopIfTrue="1">
      <formula>LEN(C21)&gt;10</formula>
    </cfRule>
  </conditionalFormatting>
  <conditionalFormatting sqref="C21:D21">
    <cfRule type="expression" dxfId="7884" priority="7884" stopIfTrue="1">
      <formula>LEN(C21)&gt;10</formula>
    </cfRule>
  </conditionalFormatting>
  <conditionalFormatting sqref="C21:D21">
    <cfRule type="expression" dxfId="7883" priority="7883" stopIfTrue="1">
      <formula>LEN(C21)&gt;10</formula>
    </cfRule>
  </conditionalFormatting>
  <conditionalFormatting sqref="C21:D21">
    <cfRule type="expression" dxfId="7882" priority="7882" stopIfTrue="1">
      <formula>LEN(C21)&gt;10</formula>
    </cfRule>
  </conditionalFormatting>
  <conditionalFormatting sqref="C21:D21">
    <cfRule type="expression" dxfId="7881" priority="7881" stopIfTrue="1">
      <formula>LEN(C21)&gt;10</formula>
    </cfRule>
  </conditionalFormatting>
  <conditionalFormatting sqref="C21:D21">
    <cfRule type="expression" dxfId="7880" priority="7880" stopIfTrue="1">
      <formula>LEN(C21)&gt;10</formula>
    </cfRule>
  </conditionalFormatting>
  <conditionalFormatting sqref="C21:D21">
    <cfRule type="expression" dxfId="7879" priority="7879" stopIfTrue="1">
      <formula>LEN(C21)&gt;10</formula>
    </cfRule>
  </conditionalFormatting>
  <conditionalFormatting sqref="C21">
    <cfRule type="expression" dxfId="7878" priority="7878" stopIfTrue="1">
      <formula>LEN(C21)&gt;10</formula>
    </cfRule>
  </conditionalFormatting>
  <conditionalFormatting sqref="D21">
    <cfRule type="expression" dxfId="7877" priority="7877" stopIfTrue="1">
      <formula>LEN(D21)&gt;10</formula>
    </cfRule>
  </conditionalFormatting>
  <conditionalFormatting sqref="C21:D21">
    <cfRule type="expression" dxfId="7876" priority="7876" stopIfTrue="1">
      <formula>LEN(C21)&gt;10</formula>
    </cfRule>
  </conditionalFormatting>
  <conditionalFormatting sqref="C21:D21">
    <cfRule type="expression" dxfId="7875" priority="7875" stopIfTrue="1">
      <formula>LEN(C21)&gt;10</formula>
    </cfRule>
  </conditionalFormatting>
  <conditionalFormatting sqref="C21">
    <cfRule type="expression" dxfId="7874" priority="7874" stopIfTrue="1">
      <formula>LEN(C21)&gt;10</formula>
    </cfRule>
  </conditionalFormatting>
  <conditionalFormatting sqref="D21">
    <cfRule type="expression" dxfId="7873" priority="7873" stopIfTrue="1">
      <formula>LEN(D21)&gt;10</formula>
    </cfRule>
  </conditionalFormatting>
  <conditionalFormatting sqref="C21:D21">
    <cfRule type="expression" dxfId="7872" priority="7872" stopIfTrue="1">
      <formula>LEN(C21)&gt;10</formula>
    </cfRule>
  </conditionalFormatting>
  <conditionalFormatting sqref="C21:D21">
    <cfRule type="expression" dxfId="7871" priority="7871" stopIfTrue="1">
      <formula>LEN(C21)&gt;10</formula>
    </cfRule>
  </conditionalFormatting>
  <conditionalFormatting sqref="C21:D21">
    <cfRule type="expression" dxfId="7870" priority="7870" stopIfTrue="1">
      <formula>LEN(C21)&gt;10</formula>
    </cfRule>
  </conditionalFormatting>
  <conditionalFormatting sqref="C21">
    <cfRule type="expression" dxfId="7869" priority="7869" stopIfTrue="1">
      <formula>LEN(C21)&gt;10</formula>
    </cfRule>
  </conditionalFormatting>
  <conditionalFormatting sqref="D21">
    <cfRule type="expression" dxfId="7868" priority="7868" stopIfTrue="1">
      <formula>LEN(D21)&gt;10</formula>
    </cfRule>
  </conditionalFormatting>
  <conditionalFormatting sqref="C52:D78 C37:D50 C2:D34">
    <cfRule type="expression" dxfId="7867" priority="7867" stopIfTrue="1">
      <formula>LEN(C2)&gt;10</formula>
    </cfRule>
  </conditionalFormatting>
  <conditionalFormatting sqref="C2:D31">
    <cfRule type="expression" dxfId="7866" priority="7866" stopIfTrue="1">
      <formula>LEN(C2)&gt;10</formula>
    </cfRule>
  </conditionalFormatting>
  <conditionalFormatting sqref="C5:D31">
    <cfRule type="expression" dxfId="7865" priority="7865" stopIfTrue="1">
      <formula>LEN(C5)&gt;10</formula>
    </cfRule>
  </conditionalFormatting>
  <conditionalFormatting sqref="C5:D25">
    <cfRule type="expression" dxfId="7864" priority="7864" stopIfTrue="1">
      <formula>LEN(C5)&gt;10</formula>
    </cfRule>
  </conditionalFormatting>
  <conditionalFormatting sqref="C23:D24">
    <cfRule type="expression" dxfId="7863" priority="7863" stopIfTrue="1">
      <formula>LEN(C23)&gt;10</formula>
    </cfRule>
  </conditionalFormatting>
  <conditionalFormatting sqref="C23:D24">
    <cfRule type="expression" dxfId="7862" priority="7862" stopIfTrue="1">
      <formula>LEN(C23)&gt;10</formula>
    </cfRule>
  </conditionalFormatting>
  <conditionalFormatting sqref="C23:D24">
    <cfRule type="expression" dxfId="7861" priority="7861" stopIfTrue="1">
      <formula>LEN(C23)&gt;10</formula>
    </cfRule>
  </conditionalFormatting>
  <conditionalFormatting sqref="C26:D26">
    <cfRule type="expression" dxfId="7860" priority="7860" stopIfTrue="1">
      <formula>LEN(C26)&gt;10</formula>
    </cfRule>
  </conditionalFormatting>
  <conditionalFormatting sqref="C27:D27">
    <cfRule type="expression" dxfId="7859" priority="7859" stopIfTrue="1">
      <formula>LEN(C27)&gt;10</formula>
    </cfRule>
  </conditionalFormatting>
  <conditionalFormatting sqref="C28:D28">
    <cfRule type="expression" dxfId="7858" priority="7858" stopIfTrue="1">
      <formula>LEN(C28)&gt;10</formula>
    </cfRule>
  </conditionalFormatting>
  <conditionalFormatting sqref="C29:D29">
    <cfRule type="expression" dxfId="7857" priority="7857" stopIfTrue="1">
      <formula>LEN(C29)&gt;10</formula>
    </cfRule>
  </conditionalFormatting>
  <conditionalFormatting sqref="C30:D30">
    <cfRule type="expression" dxfId="7856" priority="7856" stopIfTrue="1">
      <formula>LEN(C30)&gt;10</formula>
    </cfRule>
  </conditionalFormatting>
  <conditionalFormatting sqref="C31:D31">
    <cfRule type="expression" dxfId="7855" priority="7855" stopIfTrue="1">
      <formula>LEN(C31)&gt;10</formula>
    </cfRule>
  </conditionalFormatting>
  <conditionalFormatting sqref="C2:D30">
    <cfRule type="expression" dxfId="7854" priority="7854" stopIfTrue="1">
      <formula>LEN(C2)&gt;10</formula>
    </cfRule>
  </conditionalFormatting>
  <conditionalFormatting sqref="C5:D30">
    <cfRule type="expression" dxfId="7853" priority="7853" stopIfTrue="1">
      <formula>LEN(C5)&gt;10</formula>
    </cfRule>
  </conditionalFormatting>
  <conditionalFormatting sqref="C5:D25">
    <cfRule type="expression" dxfId="7852" priority="7852" stopIfTrue="1">
      <formula>LEN(C5)&gt;10</formula>
    </cfRule>
  </conditionalFormatting>
  <conditionalFormatting sqref="C25:D25">
    <cfRule type="expression" dxfId="7851" priority="7851" stopIfTrue="1">
      <formula>LEN(C25)&gt;10</formula>
    </cfRule>
  </conditionalFormatting>
  <conditionalFormatting sqref="C25:D25">
    <cfRule type="expression" dxfId="7850" priority="7850" stopIfTrue="1">
      <formula>LEN(C25)&gt;10</formula>
    </cfRule>
  </conditionalFormatting>
  <conditionalFormatting sqref="C25:D25">
    <cfRule type="expression" dxfId="7849" priority="7849" stopIfTrue="1">
      <formula>LEN(C25)&gt;10</formula>
    </cfRule>
  </conditionalFormatting>
  <conditionalFormatting sqref="C16:D16">
    <cfRule type="expression" dxfId="7848" priority="7848" stopIfTrue="1">
      <formula>LEN(C16)&gt;10</formula>
    </cfRule>
  </conditionalFormatting>
  <conditionalFormatting sqref="C16:D16">
    <cfRule type="expression" dxfId="7847" priority="7847" stopIfTrue="1">
      <formula>LEN(C16)&gt;10</formula>
    </cfRule>
  </conditionalFormatting>
  <conditionalFormatting sqref="C16:D16">
    <cfRule type="expression" dxfId="7846" priority="7846" stopIfTrue="1">
      <formula>LEN(C16)&gt;10</formula>
    </cfRule>
  </conditionalFormatting>
  <conditionalFormatting sqref="C26:D26">
    <cfRule type="expression" dxfId="7845" priority="7845" stopIfTrue="1">
      <formula>LEN(C26)&gt;10</formula>
    </cfRule>
  </conditionalFormatting>
  <conditionalFormatting sqref="C26:D26">
    <cfRule type="expression" dxfId="7844" priority="7844" stopIfTrue="1">
      <formula>LEN(C26)&gt;10</formula>
    </cfRule>
  </conditionalFormatting>
  <conditionalFormatting sqref="C26:D26">
    <cfRule type="expression" dxfId="7843" priority="7843" stopIfTrue="1">
      <formula>LEN(C26)&gt;10</formula>
    </cfRule>
  </conditionalFormatting>
  <conditionalFormatting sqref="C26:D26">
    <cfRule type="expression" dxfId="7842" priority="7842" stopIfTrue="1">
      <formula>LEN(C26)&gt;10</formula>
    </cfRule>
  </conditionalFormatting>
  <conditionalFormatting sqref="C27:D27">
    <cfRule type="expression" dxfId="7841" priority="7841" stopIfTrue="1">
      <formula>LEN(C27)&gt;10</formula>
    </cfRule>
  </conditionalFormatting>
  <conditionalFormatting sqref="C27:D27">
    <cfRule type="expression" dxfId="7840" priority="7840" stopIfTrue="1">
      <formula>LEN(C27)&gt;10</formula>
    </cfRule>
  </conditionalFormatting>
  <conditionalFormatting sqref="C27:D27">
    <cfRule type="expression" dxfId="7839" priority="7839" stopIfTrue="1">
      <formula>LEN(C27)&gt;10</formula>
    </cfRule>
  </conditionalFormatting>
  <conditionalFormatting sqref="C27:D27">
    <cfRule type="expression" dxfId="7838" priority="7838" stopIfTrue="1">
      <formula>LEN(C27)&gt;10</formula>
    </cfRule>
  </conditionalFormatting>
  <conditionalFormatting sqref="C28:D28">
    <cfRule type="expression" dxfId="7837" priority="7837" stopIfTrue="1">
      <formula>LEN(C28)&gt;10</formula>
    </cfRule>
  </conditionalFormatting>
  <conditionalFormatting sqref="C28:D28">
    <cfRule type="expression" dxfId="7836" priority="7836" stopIfTrue="1">
      <formula>LEN(C28)&gt;10</formula>
    </cfRule>
  </conditionalFormatting>
  <conditionalFormatting sqref="C28:D28">
    <cfRule type="expression" dxfId="7835" priority="7835" stopIfTrue="1">
      <formula>LEN(C28)&gt;10</formula>
    </cfRule>
  </conditionalFormatting>
  <conditionalFormatting sqref="C28:D28">
    <cfRule type="expression" dxfId="7834" priority="7834" stopIfTrue="1">
      <formula>LEN(C28)&gt;10</formula>
    </cfRule>
  </conditionalFormatting>
  <conditionalFormatting sqref="C29:D29">
    <cfRule type="expression" dxfId="7833" priority="7833" stopIfTrue="1">
      <formula>LEN(C29)&gt;10</formula>
    </cfRule>
  </conditionalFormatting>
  <conditionalFormatting sqref="C30:D30">
    <cfRule type="expression" dxfId="7832" priority="7832" stopIfTrue="1">
      <formula>LEN(C30)&gt;10</formula>
    </cfRule>
  </conditionalFormatting>
  <conditionalFormatting sqref="C30:D30">
    <cfRule type="expression" dxfId="7831" priority="7831" stopIfTrue="1">
      <formula>LEN(C30)&gt;10</formula>
    </cfRule>
  </conditionalFormatting>
  <conditionalFormatting sqref="C30:D30">
    <cfRule type="expression" dxfId="7830" priority="7830" stopIfTrue="1">
      <formula>LEN(C30)&gt;10</formula>
    </cfRule>
  </conditionalFormatting>
  <conditionalFormatting sqref="C30:D30">
    <cfRule type="expression" dxfId="7829" priority="7829" stopIfTrue="1">
      <formula>LEN(C30)&gt;10</formula>
    </cfRule>
  </conditionalFormatting>
  <conditionalFormatting sqref="C12:D12">
    <cfRule type="expression" dxfId="7828" priority="7828" stopIfTrue="1">
      <formula>LEN(C12)&gt;10</formula>
    </cfRule>
  </conditionalFormatting>
  <conditionalFormatting sqref="C12:D12">
    <cfRule type="expression" dxfId="7827" priority="7827" stopIfTrue="1">
      <formula>LEN(C12)&gt;10</formula>
    </cfRule>
  </conditionalFormatting>
  <conditionalFormatting sqref="C12:D12">
    <cfRule type="expression" dxfId="7826" priority="7826" stopIfTrue="1">
      <formula>LEN(C12)&gt;10</formula>
    </cfRule>
  </conditionalFormatting>
  <conditionalFormatting sqref="C12:D12">
    <cfRule type="expression" dxfId="7825" priority="7825" stopIfTrue="1">
      <formula>LEN(C12)&gt;10</formula>
    </cfRule>
  </conditionalFormatting>
  <conditionalFormatting sqref="C12:D12">
    <cfRule type="expression" dxfId="7824" priority="7824" stopIfTrue="1">
      <formula>LEN(C12)&gt;10</formula>
    </cfRule>
  </conditionalFormatting>
  <conditionalFormatting sqref="C12:D12">
    <cfRule type="expression" dxfId="7823" priority="7823" stopIfTrue="1">
      <formula>LEN(C12)&gt;10</formula>
    </cfRule>
  </conditionalFormatting>
  <conditionalFormatting sqref="C20:D20">
    <cfRule type="expression" dxfId="7822" priority="7822" stopIfTrue="1">
      <formula>LEN(C20)&gt;10</formula>
    </cfRule>
  </conditionalFormatting>
  <conditionalFormatting sqref="C20:D20">
    <cfRule type="expression" dxfId="7821" priority="7821" stopIfTrue="1">
      <formula>LEN(C20)&gt;10</formula>
    </cfRule>
  </conditionalFormatting>
  <conditionalFormatting sqref="C20:D20">
    <cfRule type="expression" dxfId="7820" priority="7820" stopIfTrue="1">
      <formula>LEN(C20)&gt;10</formula>
    </cfRule>
  </conditionalFormatting>
  <conditionalFormatting sqref="C20:D20">
    <cfRule type="expression" dxfId="7819" priority="7819" stopIfTrue="1">
      <formula>LEN(C20)&gt;10</formula>
    </cfRule>
  </conditionalFormatting>
  <conditionalFormatting sqref="C20:D20">
    <cfRule type="expression" dxfId="7818" priority="7818" stopIfTrue="1">
      <formula>LEN(C20)&gt;10</formula>
    </cfRule>
  </conditionalFormatting>
  <conditionalFormatting sqref="C20:D20">
    <cfRule type="expression" dxfId="7817" priority="7817" stopIfTrue="1">
      <formula>LEN(C20)&gt;10</formula>
    </cfRule>
  </conditionalFormatting>
  <conditionalFormatting sqref="C21:D21">
    <cfRule type="expression" dxfId="7816" priority="7816" stopIfTrue="1">
      <formula>LEN(C21)&gt;10</formula>
    </cfRule>
  </conditionalFormatting>
  <conditionalFormatting sqref="C21:D21">
    <cfRule type="expression" dxfId="7815" priority="7815" stopIfTrue="1">
      <formula>LEN(C21)&gt;10</formula>
    </cfRule>
  </conditionalFormatting>
  <conditionalFormatting sqref="C21:D21">
    <cfRule type="expression" dxfId="7814" priority="7814" stopIfTrue="1">
      <formula>LEN(C21)&gt;10</formula>
    </cfRule>
  </conditionalFormatting>
  <conditionalFormatting sqref="C21:D21">
    <cfRule type="expression" dxfId="7813" priority="7813" stopIfTrue="1">
      <formula>LEN(C21)&gt;10</formula>
    </cfRule>
  </conditionalFormatting>
  <conditionalFormatting sqref="C21:D21">
    <cfRule type="expression" dxfId="7812" priority="7812" stopIfTrue="1">
      <formula>LEN(C21)&gt;10</formula>
    </cfRule>
  </conditionalFormatting>
  <conditionalFormatting sqref="C21:D21">
    <cfRule type="expression" dxfId="7811" priority="7811" stopIfTrue="1">
      <formula>LEN(C21)&gt;10</formula>
    </cfRule>
  </conditionalFormatting>
  <conditionalFormatting sqref="C32:D32">
    <cfRule type="expression" dxfId="7810" priority="7810" stopIfTrue="1">
      <formula>LEN(C32)&gt;10</formula>
    </cfRule>
  </conditionalFormatting>
  <conditionalFormatting sqref="C32:D32">
    <cfRule type="expression" dxfId="7809" priority="7809" stopIfTrue="1">
      <formula>LEN(C32)&gt;10</formula>
    </cfRule>
  </conditionalFormatting>
  <conditionalFormatting sqref="C32:D32">
    <cfRule type="expression" dxfId="7808" priority="7808" stopIfTrue="1">
      <formula>LEN(C32)&gt;10</formula>
    </cfRule>
  </conditionalFormatting>
  <conditionalFormatting sqref="C33:D33">
    <cfRule type="expression" dxfId="7807" priority="7807" stopIfTrue="1">
      <formula>LEN(C33)&gt;10</formula>
    </cfRule>
  </conditionalFormatting>
  <conditionalFormatting sqref="C33:D33">
    <cfRule type="expression" dxfId="7806" priority="7806" stopIfTrue="1">
      <formula>LEN(C33)&gt;10</formula>
    </cfRule>
  </conditionalFormatting>
  <conditionalFormatting sqref="C33:D33">
    <cfRule type="expression" dxfId="7805" priority="7805" stopIfTrue="1">
      <formula>LEN(C33)&gt;10</formula>
    </cfRule>
  </conditionalFormatting>
  <conditionalFormatting sqref="C33:D33">
    <cfRule type="expression" dxfId="7804" priority="7804" stopIfTrue="1">
      <formula>LEN(C33)&gt;10</formula>
    </cfRule>
  </conditionalFormatting>
  <conditionalFormatting sqref="C33:D33">
    <cfRule type="expression" dxfId="7803" priority="7803" stopIfTrue="1">
      <formula>LEN(C33)&gt;10</formula>
    </cfRule>
  </conditionalFormatting>
  <conditionalFormatting sqref="C33:D33">
    <cfRule type="expression" dxfId="7802" priority="7802" stopIfTrue="1">
      <formula>LEN(C33)&gt;10</formula>
    </cfRule>
  </conditionalFormatting>
  <conditionalFormatting sqref="C34:D34">
    <cfRule type="expression" dxfId="7801" priority="7801" stopIfTrue="1">
      <formula>LEN(C34)&gt;10</formula>
    </cfRule>
  </conditionalFormatting>
  <conditionalFormatting sqref="C34:D34">
    <cfRule type="expression" dxfId="7800" priority="7800" stopIfTrue="1">
      <formula>LEN(C34)&gt;10</formula>
    </cfRule>
  </conditionalFormatting>
  <conditionalFormatting sqref="C34:D34">
    <cfRule type="expression" dxfId="7799" priority="7799" stopIfTrue="1">
      <formula>LEN(C34)&gt;10</formula>
    </cfRule>
  </conditionalFormatting>
  <conditionalFormatting sqref="C34:D34">
    <cfRule type="expression" dxfId="7798" priority="7798" stopIfTrue="1">
      <formula>LEN(C34)&gt;10</formula>
    </cfRule>
  </conditionalFormatting>
  <conditionalFormatting sqref="C34:D34">
    <cfRule type="expression" dxfId="7797" priority="7797" stopIfTrue="1">
      <formula>LEN(C34)&gt;10</formula>
    </cfRule>
  </conditionalFormatting>
  <conditionalFormatting sqref="C34:D34">
    <cfRule type="expression" dxfId="7796" priority="7796" stopIfTrue="1">
      <formula>LEN(C34)&gt;10</formula>
    </cfRule>
  </conditionalFormatting>
  <conditionalFormatting sqref="C36:D36">
    <cfRule type="expression" dxfId="7795" priority="7795" stopIfTrue="1">
      <formula>LEN(C36)&gt;10</formula>
    </cfRule>
  </conditionalFormatting>
  <conditionalFormatting sqref="C36:D36">
    <cfRule type="expression" dxfId="7794" priority="7794" stopIfTrue="1">
      <formula>LEN(C36)&gt;10</formula>
    </cfRule>
  </conditionalFormatting>
  <conditionalFormatting sqref="C36:D36">
    <cfRule type="expression" dxfId="7793" priority="7793" stopIfTrue="1">
      <formula>LEN(C36)&gt;10</formula>
    </cfRule>
  </conditionalFormatting>
  <conditionalFormatting sqref="C36:D36">
    <cfRule type="expression" dxfId="7792" priority="7792" stopIfTrue="1">
      <formula>LEN(C36)&gt;10</formula>
    </cfRule>
  </conditionalFormatting>
  <conditionalFormatting sqref="C36:D36">
    <cfRule type="expression" dxfId="7791" priority="7791" stopIfTrue="1">
      <formula>LEN(C36)&gt;10</formula>
    </cfRule>
  </conditionalFormatting>
  <conditionalFormatting sqref="C36:D36">
    <cfRule type="expression" dxfId="7790" priority="7790" stopIfTrue="1">
      <formula>LEN(C36)&gt;10</formula>
    </cfRule>
  </conditionalFormatting>
  <conditionalFormatting sqref="C36:D36">
    <cfRule type="expression" dxfId="7789" priority="7789" stopIfTrue="1">
      <formula>LEN(C36)&gt;10</formula>
    </cfRule>
  </conditionalFormatting>
  <conditionalFormatting sqref="C36:D36">
    <cfRule type="expression" dxfId="7788" priority="7788" stopIfTrue="1">
      <formula>LEN(C36)&gt;10</formula>
    </cfRule>
  </conditionalFormatting>
  <conditionalFormatting sqref="C36:D36">
    <cfRule type="expression" dxfId="7787" priority="7787" stopIfTrue="1">
      <formula>LEN(C36)&gt;10</formula>
    </cfRule>
  </conditionalFormatting>
  <conditionalFormatting sqref="C36:D36">
    <cfRule type="expression" dxfId="7786" priority="7786" stopIfTrue="1">
      <formula>LEN(C36)&gt;10</formula>
    </cfRule>
  </conditionalFormatting>
  <conditionalFormatting sqref="C37:D37">
    <cfRule type="expression" dxfId="7785" priority="7785" stopIfTrue="1">
      <formula>LEN(C37)&gt;10</formula>
    </cfRule>
  </conditionalFormatting>
  <conditionalFormatting sqref="C37:D37">
    <cfRule type="expression" dxfId="7784" priority="7784" stopIfTrue="1">
      <formula>LEN(C37)&gt;10</formula>
    </cfRule>
  </conditionalFormatting>
  <conditionalFormatting sqref="C37:D37">
    <cfRule type="expression" dxfId="7783" priority="7783" stopIfTrue="1">
      <formula>LEN(C37)&gt;10</formula>
    </cfRule>
  </conditionalFormatting>
  <conditionalFormatting sqref="C37:D37">
    <cfRule type="expression" dxfId="7782" priority="7782" stopIfTrue="1">
      <formula>LEN(C37)&gt;10</formula>
    </cfRule>
  </conditionalFormatting>
  <conditionalFormatting sqref="C37:D37">
    <cfRule type="expression" dxfId="7781" priority="7781" stopIfTrue="1">
      <formula>LEN(C37)&gt;10</formula>
    </cfRule>
  </conditionalFormatting>
  <conditionalFormatting sqref="C37:D37">
    <cfRule type="expression" dxfId="7780" priority="7780" stopIfTrue="1">
      <formula>LEN(C37)&gt;10</formula>
    </cfRule>
  </conditionalFormatting>
  <conditionalFormatting sqref="C37:D38 C2:D34">
    <cfRule type="expression" dxfId="7779" priority="7779" stopIfTrue="1">
      <formula>LEN(C2)&gt;10</formula>
    </cfRule>
  </conditionalFormatting>
  <conditionalFormatting sqref="C2:D31">
    <cfRule type="expression" dxfId="7778" priority="7778" stopIfTrue="1">
      <formula>LEN(C2)&gt;10</formula>
    </cfRule>
  </conditionalFormatting>
  <conditionalFormatting sqref="C5:D31">
    <cfRule type="expression" dxfId="7777" priority="7777" stopIfTrue="1">
      <formula>LEN(C5)&gt;10</formula>
    </cfRule>
  </conditionalFormatting>
  <conditionalFormatting sqref="C5:D25">
    <cfRule type="expression" dxfId="7776" priority="7776" stopIfTrue="1">
      <formula>LEN(C5)&gt;10</formula>
    </cfRule>
  </conditionalFormatting>
  <conditionalFormatting sqref="C23:D24">
    <cfRule type="expression" dxfId="7775" priority="7775" stopIfTrue="1">
      <formula>LEN(C23)&gt;10</formula>
    </cfRule>
  </conditionalFormatting>
  <conditionalFormatting sqref="C23:D24">
    <cfRule type="expression" dxfId="7774" priority="7774" stopIfTrue="1">
      <formula>LEN(C23)&gt;10</formula>
    </cfRule>
  </conditionalFormatting>
  <conditionalFormatting sqref="C23:D24">
    <cfRule type="expression" dxfId="7773" priority="7773" stopIfTrue="1">
      <formula>LEN(C23)&gt;10</formula>
    </cfRule>
  </conditionalFormatting>
  <conditionalFormatting sqref="C26:D26">
    <cfRule type="expression" dxfId="7772" priority="7772" stopIfTrue="1">
      <formula>LEN(C26)&gt;10</formula>
    </cfRule>
  </conditionalFormatting>
  <conditionalFormatting sqref="C27:D27">
    <cfRule type="expression" dxfId="7771" priority="7771" stopIfTrue="1">
      <formula>LEN(C27)&gt;10</formula>
    </cfRule>
  </conditionalFormatting>
  <conditionalFormatting sqref="C28:D28">
    <cfRule type="expression" dxfId="7770" priority="7770" stopIfTrue="1">
      <formula>LEN(C28)&gt;10</formula>
    </cfRule>
  </conditionalFormatting>
  <conditionalFormatting sqref="C29:D29">
    <cfRule type="expression" dxfId="7769" priority="7769" stopIfTrue="1">
      <formula>LEN(C29)&gt;10</formula>
    </cfRule>
  </conditionalFormatting>
  <conditionalFormatting sqref="C30:D30">
    <cfRule type="expression" dxfId="7768" priority="7768" stopIfTrue="1">
      <formula>LEN(C30)&gt;10</formula>
    </cfRule>
  </conditionalFormatting>
  <conditionalFormatting sqref="C31:D31">
    <cfRule type="expression" dxfId="7767" priority="7767" stopIfTrue="1">
      <formula>LEN(C31)&gt;10</formula>
    </cfRule>
  </conditionalFormatting>
  <conditionalFormatting sqref="C2:D30">
    <cfRule type="expression" dxfId="7766" priority="7766" stopIfTrue="1">
      <formula>LEN(C2)&gt;10</formula>
    </cfRule>
  </conditionalFormatting>
  <conditionalFormatting sqref="C5:D30">
    <cfRule type="expression" dxfId="7765" priority="7765" stopIfTrue="1">
      <formula>LEN(C5)&gt;10</formula>
    </cfRule>
  </conditionalFormatting>
  <conditionalFormatting sqref="C5:D25">
    <cfRule type="expression" dxfId="7764" priority="7764" stopIfTrue="1">
      <formula>LEN(C5)&gt;10</formula>
    </cfRule>
  </conditionalFormatting>
  <conditionalFormatting sqref="C25:D25">
    <cfRule type="expression" dxfId="7763" priority="7763" stopIfTrue="1">
      <formula>LEN(C25)&gt;10</formula>
    </cfRule>
  </conditionalFormatting>
  <conditionalFormatting sqref="C25:D25">
    <cfRule type="expression" dxfId="7762" priority="7762" stopIfTrue="1">
      <formula>LEN(C25)&gt;10</formula>
    </cfRule>
  </conditionalFormatting>
  <conditionalFormatting sqref="C25:D25">
    <cfRule type="expression" dxfId="7761" priority="7761" stopIfTrue="1">
      <formula>LEN(C25)&gt;10</formula>
    </cfRule>
  </conditionalFormatting>
  <conditionalFormatting sqref="C16:D16">
    <cfRule type="expression" dxfId="7760" priority="7760" stopIfTrue="1">
      <formula>LEN(C16)&gt;10</formula>
    </cfRule>
  </conditionalFormatting>
  <conditionalFormatting sqref="C16:D16">
    <cfRule type="expression" dxfId="7759" priority="7759" stopIfTrue="1">
      <formula>LEN(C16)&gt;10</formula>
    </cfRule>
  </conditionalFormatting>
  <conditionalFormatting sqref="C16:D16">
    <cfRule type="expression" dxfId="7758" priority="7758" stopIfTrue="1">
      <formula>LEN(C16)&gt;10</formula>
    </cfRule>
  </conditionalFormatting>
  <conditionalFormatting sqref="C26:D26">
    <cfRule type="expression" dxfId="7757" priority="7757" stopIfTrue="1">
      <formula>LEN(C26)&gt;10</formula>
    </cfRule>
  </conditionalFormatting>
  <conditionalFormatting sqref="C26:D26">
    <cfRule type="expression" dxfId="7756" priority="7756" stopIfTrue="1">
      <formula>LEN(C26)&gt;10</formula>
    </cfRule>
  </conditionalFormatting>
  <conditionalFormatting sqref="C26:D26">
    <cfRule type="expression" dxfId="7755" priority="7755" stopIfTrue="1">
      <formula>LEN(C26)&gt;10</formula>
    </cfRule>
  </conditionalFormatting>
  <conditionalFormatting sqref="C26:D26">
    <cfRule type="expression" dxfId="7754" priority="7754" stopIfTrue="1">
      <formula>LEN(C26)&gt;10</formula>
    </cfRule>
  </conditionalFormatting>
  <conditionalFormatting sqref="C27:D27">
    <cfRule type="expression" dxfId="7753" priority="7753" stopIfTrue="1">
      <formula>LEN(C27)&gt;10</formula>
    </cfRule>
  </conditionalFormatting>
  <conditionalFormatting sqref="C27:D27">
    <cfRule type="expression" dxfId="7752" priority="7752" stopIfTrue="1">
      <formula>LEN(C27)&gt;10</formula>
    </cfRule>
  </conditionalFormatting>
  <conditionalFormatting sqref="C27:D27">
    <cfRule type="expression" dxfId="7751" priority="7751" stopIfTrue="1">
      <formula>LEN(C27)&gt;10</formula>
    </cfRule>
  </conditionalFormatting>
  <conditionalFormatting sqref="C27:D27">
    <cfRule type="expression" dxfId="7750" priority="7750" stopIfTrue="1">
      <formula>LEN(C27)&gt;10</formula>
    </cfRule>
  </conditionalFormatting>
  <conditionalFormatting sqref="C28:D28">
    <cfRule type="expression" dxfId="7749" priority="7749" stopIfTrue="1">
      <formula>LEN(C28)&gt;10</formula>
    </cfRule>
  </conditionalFormatting>
  <conditionalFormatting sqref="C28:D28">
    <cfRule type="expression" dxfId="7748" priority="7748" stopIfTrue="1">
      <formula>LEN(C28)&gt;10</formula>
    </cfRule>
  </conditionalFormatting>
  <conditionalFormatting sqref="C28:D28">
    <cfRule type="expression" dxfId="7747" priority="7747" stopIfTrue="1">
      <formula>LEN(C28)&gt;10</formula>
    </cfRule>
  </conditionalFormatting>
  <conditionalFormatting sqref="C28:D28">
    <cfRule type="expression" dxfId="7746" priority="7746" stopIfTrue="1">
      <formula>LEN(C28)&gt;10</formula>
    </cfRule>
  </conditionalFormatting>
  <conditionalFormatting sqref="C29:D29">
    <cfRule type="expression" dxfId="7745" priority="7745" stopIfTrue="1">
      <formula>LEN(C29)&gt;10</formula>
    </cfRule>
  </conditionalFormatting>
  <conditionalFormatting sqref="C30:D30">
    <cfRule type="expression" dxfId="7744" priority="7744" stopIfTrue="1">
      <formula>LEN(C30)&gt;10</formula>
    </cfRule>
  </conditionalFormatting>
  <conditionalFormatting sqref="C30:D30">
    <cfRule type="expression" dxfId="7743" priority="7743" stopIfTrue="1">
      <formula>LEN(C30)&gt;10</formula>
    </cfRule>
  </conditionalFormatting>
  <conditionalFormatting sqref="C30:D30">
    <cfRule type="expression" dxfId="7742" priority="7742" stopIfTrue="1">
      <formula>LEN(C30)&gt;10</formula>
    </cfRule>
  </conditionalFormatting>
  <conditionalFormatting sqref="C30:D30">
    <cfRule type="expression" dxfId="7741" priority="7741" stopIfTrue="1">
      <formula>LEN(C30)&gt;10</formula>
    </cfRule>
  </conditionalFormatting>
  <conditionalFormatting sqref="C12:D12">
    <cfRule type="expression" dxfId="7740" priority="7740" stopIfTrue="1">
      <formula>LEN(C12)&gt;10</formula>
    </cfRule>
  </conditionalFormatting>
  <conditionalFormatting sqref="C12:D12">
    <cfRule type="expression" dxfId="7739" priority="7739" stopIfTrue="1">
      <formula>LEN(C12)&gt;10</formula>
    </cfRule>
  </conditionalFormatting>
  <conditionalFormatting sqref="C12:D12">
    <cfRule type="expression" dxfId="7738" priority="7738" stopIfTrue="1">
      <formula>LEN(C12)&gt;10</formula>
    </cfRule>
  </conditionalFormatting>
  <conditionalFormatting sqref="C12:D12">
    <cfRule type="expression" dxfId="7737" priority="7737" stopIfTrue="1">
      <formula>LEN(C12)&gt;10</formula>
    </cfRule>
  </conditionalFormatting>
  <conditionalFormatting sqref="C12:D12">
    <cfRule type="expression" dxfId="7736" priority="7736" stopIfTrue="1">
      <formula>LEN(C12)&gt;10</formula>
    </cfRule>
  </conditionalFormatting>
  <conditionalFormatting sqref="C12:D12">
    <cfRule type="expression" dxfId="7735" priority="7735" stopIfTrue="1">
      <formula>LEN(C12)&gt;10</formula>
    </cfRule>
  </conditionalFormatting>
  <conditionalFormatting sqref="C20:D20">
    <cfRule type="expression" dxfId="7734" priority="7734" stopIfTrue="1">
      <formula>LEN(C20)&gt;10</formula>
    </cfRule>
  </conditionalFormatting>
  <conditionalFormatting sqref="C20:D20">
    <cfRule type="expression" dxfId="7733" priority="7733" stopIfTrue="1">
      <formula>LEN(C20)&gt;10</formula>
    </cfRule>
  </conditionalFormatting>
  <conditionalFormatting sqref="C20:D20">
    <cfRule type="expression" dxfId="7732" priority="7732" stopIfTrue="1">
      <formula>LEN(C20)&gt;10</formula>
    </cfRule>
  </conditionalFormatting>
  <conditionalFormatting sqref="C20:D20">
    <cfRule type="expression" dxfId="7731" priority="7731" stopIfTrue="1">
      <formula>LEN(C20)&gt;10</formula>
    </cfRule>
  </conditionalFormatting>
  <conditionalFormatting sqref="C20:D20">
    <cfRule type="expression" dxfId="7730" priority="7730" stopIfTrue="1">
      <formula>LEN(C20)&gt;10</formula>
    </cfRule>
  </conditionalFormatting>
  <conditionalFormatting sqref="C20:D20">
    <cfRule type="expression" dxfId="7729" priority="7729" stopIfTrue="1">
      <formula>LEN(C20)&gt;10</formula>
    </cfRule>
  </conditionalFormatting>
  <conditionalFormatting sqref="C21:D21">
    <cfRule type="expression" dxfId="7728" priority="7728" stopIfTrue="1">
      <formula>LEN(C21)&gt;10</formula>
    </cfRule>
  </conditionalFormatting>
  <conditionalFormatting sqref="C21:D21">
    <cfRule type="expression" dxfId="7727" priority="7727" stopIfTrue="1">
      <formula>LEN(C21)&gt;10</formula>
    </cfRule>
  </conditionalFormatting>
  <conditionalFormatting sqref="C21:D21">
    <cfRule type="expression" dxfId="7726" priority="7726" stopIfTrue="1">
      <formula>LEN(C21)&gt;10</formula>
    </cfRule>
  </conditionalFormatting>
  <conditionalFormatting sqref="C21:D21">
    <cfRule type="expression" dxfId="7725" priority="7725" stopIfTrue="1">
      <formula>LEN(C21)&gt;10</formula>
    </cfRule>
  </conditionalFormatting>
  <conditionalFormatting sqref="C21:D21">
    <cfRule type="expression" dxfId="7724" priority="7724" stopIfTrue="1">
      <formula>LEN(C21)&gt;10</formula>
    </cfRule>
  </conditionalFormatting>
  <conditionalFormatting sqref="C21:D21">
    <cfRule type="expression" dxfId="7723" priority="7723" stopIfTrue="1">
      <formula>LEN(C21)&gt;10</formula>
    </cfRule>
  </conditionalFormatting>
  <conditionalFormatting sqref="C32:D32">
    <cfRule type="expression" dxfId="7722" priority="7722" stopIfTrue="1">
      <formula>LEN(C32)&gt;10</formula>
    </cfRule>
  </conditionalFormatting>
  <conditionalFormatting sqref="C32:D32">
    <cfRule type="expression" dxfId="7721" priority="7721" stopIfTrue="1">
      <formula>LEN(C32)&gt;10</formula>
    </cfRule>
  </conditionalFormatting>
  <conditionalFormatting sqref="C32:D32">
    <cfRule type="expression" dxfId="7720" priority="7720" stopIfTrue="1">
      <formula>LEN(C32)&gt;10</formula>
    </cfRule>
  </conditionalFormatting>
  <conditionalFormatting sqref="C33:D33">
    <cfRule type="expression" dxfId="7719" priority="7719" stopIfTrue="1">
      <formula>LEN(C33)&gt;10</formula>
    </cfRule>
  </conditionalFormatting>
  <conditionalFormatting sqref="C33:D33">
    <cfRule type="expression" dxfId="7718" priority="7718" stopIfTrue="1">
      <formula>LEN(C33)&gt;10</formula>
    </cfRule>
  </conditionalFormatting>
  <conditionalFormatting sqref="C33:D33">
    <cfRule type="expression" dxfId="7717" priority="7717" stopIfTrue="1">
      <formula>LEN(C33)&gt;10</formula>
    </cfRule>
  </conditionalFormatting>
  <conditionalFormatting sqref="C33:D33">
    <cfRule type="expression" dxfId="7716" priority="7716" stopIfTrue="1">
      <formula>LEN(C33)&gt;10</formula>
    </cfRule>
  </conditionalFormatting>
  <conditionalFormatting sqref="C33:D33">
    <cfRule type="expression" dxfId="7715" priority="7715" stopIfTrue="1">
      <formula>LEN(C33)&gt;10</formula>
    </cfRule>
  </conditionalFormatting>
  <conditionalFormatting sqref="C33:D33">
    <cfRule type="expression" dxfId="7714" priority="7714" stopIfTrue="1">
      <formula>LEN(C33)&gt;10</formula>
    </cfRule>
  </conditionalFormatting>
  <conditionalFormatting sqref="C34:D34">
    <cfRule type="expression" dxfId="7713" priority="7713" stopIfTrue="1">
      <formula>LEN(C34)&gt;10</formula>
    </cfRule>
  </conditionalFormatting>
  <conditionalFormatting sqref="C34:D34">
    <cfRule type="expression" dxfId="7712" priority="7712" stopIfTrue="1">
      <formula>LEN(C34)&gt;10</formula>
    </cfRule>
  </conditionalFormatting>
  <conditionalFormatting sqref="C34:D34">
    <cfRule type="expression" dxfId="7711" priority="7711" stopIfTrue="1">
      <formula>LEN(C34)&gt;10</formula>
    </cfRule>
  </conditionalFormatting>
  <conditionalFormatting sqref="C34:D34">
    <cfRule type="expression" dxfId="7710" priority="7710" stopIfTrue="1">
      <formula>LEN(C34)&gt;10</formula>
    </cfRule>
  </conditionalFormatting>
  <conditionalFormatting sqref="C34:D34">
    <cfRule type="expression" dxfId="7709" priority="7709" stopIfTrue="1">
      <formula>LEN(C34)&gt;10</formula>
    </cfRule>
  </conditionalFormatting>
  <conditionalFormatting sqref="C34:D34">
    <cfRule type="expression" dxfId="7708" priority="7708" stopIfTrue="1">
      <formula>LEN(C34)&gt;10</formula>
    </cfRule>
  </conditionalFormatting>
  <conditionalFormatting sqref="C36:D36">
    <cfRule type="expression" dxfId="7707" priority="7707" stopIfTrue="1">
      <formula>LEN(C36)&gt;10</formula>
    </cfRule>
  </conditionalFormatting>
  <conditionalFormatting sqref="C36:D36">
    <cfRule type="expression" dxfId="7706" priority="7706" stopIfTrue="1">
      <formula>LEN(C36)&gt;10</formula>
    </cfRule>
  </conditionalFormatting>
  <conditionalFormatting sqref="C36:D36">
    <cfRule type="expression" dxfId="7705" priority="7705" stopIfTrue="1">
      <formula>LEN(C36)&gt;10</formula>
    </cfRule>
  </conditionalFormatting>
  <conditionalFormatting sqref="C36:D36">
    <cfRule type="expression" dxfId="7704" priority="7704" stopIfTrue="1">
      <formula>LEN(C36)&gt;10</formula>
    </cfRule>
  </conditionalFormatting>
  <conditionalFormatting sqref="C36:D36">
    <cfRule type="expression" dxfId="7703" priority="7703" stopIfTrue="1">
      <formula>LEN(C36)&gt;10</formula>
    </cfRule>
  </conditionalFormatting>
  <conditionalFormatting sqref="C36:D36">
    <cfRule type="expression" dxfId="7702" priority="7702" stopIfTrue="1">
      <formula>LEN(C36)&gt;10</formula>
    </cfRule>
  </conditionalFormatting>
  <conditionalFormatting sqref="C36:D36">
    <cfRule type="expression" dxfId="7701" priority="7701" stopIfTrue="1">
      <formula>LEN(C36)&gt;10</formula>
    </cfRule>
  </conditionalFormatting>
  <conditionalFormatting sqref="C36:D36">
    <cfRule type="expression" dxfId="7700" priority="7700" stopIfTrue="1">
      <formula>LEN(C36)&gt;10</formula>
    </cfRule>
  </conditionalFormatting>
  <conditionalFormatting sqref="C36:D36">
    <cfRule type="expression" dxfId="7699" priority="7699" stopIfTrue="1">
      <formula>LEN(C36)&gt;10</formula>
    </cfRule>
  </conditionalFormatting>
  <conditionalFormatting sqref="C36:D36">
    <cfRule type="expression" dxfId="7698" priority="7698" stopIfTrue="1">
      <formula>LEN(C36)&gt;10</formula>
    </cfRule>
  </conditionalFormatting>
  <conditionalFormatting sqref="C37:D37">
    <cfRule type="expression" dxfId="7697" priority="7697" stopIfTrue="1">
      <formula>LEN(C37)&gt;10</formula>
    </cfRule>
  </conditionalFormatting>
  <conditionalFormatting sqref="C37:D37">
    <cfRule type="expression" dxfId="7696" priority="7696" stopIfTrue="1">
      <formula>LEN(C37)&gt;10</formula>
    </cfRule>
  </conditionalFormatting>
  <conditionalFormatting sqref="C37:D37">
    <cfRule type="expression" dxfId="7695" priority="7695" stopIfTrue="1">
      <formula>LEN(C37)&gt;10</formula>
    </cfRule>
  </conditionalFormatting>
  <conditionalFormatting sqref="C37:D37">
    <cfRule type="expression" dxfId="7694" priority="7694" stopIfTrue="1">
      <formula>LEN(C37)&gt;10</formula>
    </cfRule>
  </conditionalFormatting>
  <conditionalFormatting sqref="C37:D37">
    <cfRule type="expression" dxfId="7693" priority="7693" stopIfTrue="1">
      <formula>LEN(C37)&gt;10</formula>
    </cfRule>
  </conditionalFormatting>
  <conditionalFormatting sqref="C37:D37">
    <cfRule type="expression" dxfId="7692" priority="7692" stopIfTrue="1">
      <formula>LEN(C37)&gt;10</formula>
    </cfRule>
  </conditionalFormatting>
  <conditionalFormatting sqref="C40:D40">
    <cfRule type="expression" dxfId="7691" priority="7691" stopIfTrue="1">
      <formula>LEN(C40)&gt;10</formula>
    </cfRule>
  </conditionalFormatting>
  <conditionalFormatting sqref="C40:D40">
    <cfRule type="expression" dxfId="7690" priority="7690" stopIfTrue="1">
      <formula>LEN(C40)&gt;10</formula>
    </cfRule>
  </conditionalFormatting>
  <conditionalFormatting sqref="C40:D40">
    <cfRule type="expression" dxfId="7689" priority="7689" stopIfTrue="1">
      <formula>LEN(C40)&gt;10</formula>
    </cfRule>
  </conditionalFormatting>
  <conditionalFormatting sqref="C40:D40">
    <cfRule type="expression" dxfId="7688" priority="7688" stopIfTrue="1">
      <formula>LEN(C40)&gt;10</formula>
    </cfRule>
  </conditionalFormatting>
  <conditionalFormatting sqref="C40:D40">
    <cfRule type="expression" dxfId="7687" priority="7687" stopIfTrue="1">
      <formula>LEN(C40)&gt;10</formula>
    </cfRule>
  </conditionalFormatting>
  <conditionalFormatting sqref="C40:D40">
    <cfRule type="expression" dxfId="7686" priority="7686" stopIfTrue="1">
      <formula>LEN(C40)&gt;10</formula>
    </cfRule>
  </conditionalFormatting>
  <conditionalFormatting sqref="C40:D40">
    <cfRule type="expression" dxfId="7685" priority="7685" stopIfTrue="1">
      <formula>LEN(C40)&gt;10</formula>
    </cfRule>
  </conditionalFormatting>
  <conditionalFormatting sqref="C40:D40">
    <cfRule type="expression" dxfId="7684" priority="7684" stopIfTrue="1">
      <formula>LEN(C40)&gt;10</formula>
    </cfRule>
  </conditionalFormatting>
  <conditionalFormatting sqref="C40:D40">
    <cfRule type="expression" dxfId="7683" priority="7683" stopIfTrue="1">
      <formula>LEN(C40)&gt;10</formula>
    </cfRule>
  </conditionalFormatting>
  <conditionalFormatting sqref="C40:D40">
    <cfRule type="expression" dxfId="7682" priority="7682" stopIfTrue="1">
      <formula>LEN(C40)&gt;10</formula>
    </cfRule>
  </conditionalFormatting>
  <conditionalFormatting sqref="C40:D40">
    <cfRule type="expression" dxfId="7681" priority="7681" stopIfTrue="1">
      <formula>LEN(C40)&gt;10</formula>
    </cfRule>
  </conditionalFormatting>
  <conditionalFormatting sqref="C40:D40">
    <cfRule type="expression" dxfId="7680" priority="7680" stopIfTrue="1">
      <formula>LEN(C40)&gt;10</formula>
    </cfRule>
  </conditionalFormatting>
  <conditionalFormatting sqref="C40:D40">
    <cfRule type="expression" dxfId="7679" priority="7679" stopIfTrue="1">
      <formula>LEN(C40)&gt;10</formula>
    </cfRule>
  </conditionalFormatting>
  <conditionalFormatting sqref="C39:D39">
    <cfRule type="expression" dxfId="7678" priority="7678" stopIfTrue="1">
      <formula>LEN(C39)&gt;10</formula>
    </cfRule>
  </conditionalFormatting>
  <conditionalFormatting sqref="C39:D39">
    <cfRule type="expression" dxfId="7677" priority="7677" stopIfTrue="1">
      <formula>LEN(C39)&gt;10</formula>
    </cfRule>
  </conditionalFormatting>
  <conditionalFormatting sqref="C39:D39">
    <cfRule type="expression" dxfId="7676" priority="7676" stopIfTrue="1">
      <formula>LEN(C39)&gt;10</formula>
    </cfRule>
  </conditionalFormatting>
  <conditionalFormatting sqref="C39:D39">
    <cfRule type="expression" dxfId="7675" priority="7675" stopIfTrue="1">
      <formula>LEN(C39)&gt;10</formula>
    </cfRule>
  </conditionalFormatting>
  <conditionalFormatting sqref="C39:D39">
    <cfRule type="expression" dxfId="7674" priority="7674" stopIfTrue="1">
      <formula>LEN(C39)&gt;10</formula>
    </cfRule>
  </conditionalFormatting>
  <conditionalFormatting sqref="C39:D39">
    <cfRule type="expression" dxfId="7673" priority="7673" stopIfTrue="1">
      <formula>LEN(C39)&gt;10</formula>
    </cfRule>
  </conditionalFormatting>
  <conditionalFormatting sqref="C39:D39">
    <cfRule type="expression" dxfId="7672" priority="7672" stopIfTrue="1">
      <formula>LEN(C39)&gt;10</formula>
    </cfRule>
  </conditionalFormatting>
  <conditionalFormatting sqref="C39:D39">
    <cfRule type="expression" dxfId="7671" priority="7671" stopIfTrue="1">
      <formula>LEN(C39)&gt;10</formula>
    </cfRule>
  </conditionalFormatting>
  <conditionalFormatting sqref="C39:D39">
    <cfRule type="expression" dxfId="7670" priority="7670" stopIfTrue="1">
      <formula>LEN(C39)&gt;10</formula>
    </cfRule>
  </conditionalFormatting>
  <conditionalFormatting sqref="C39:D39">
    <cfRule type="expression" dxfId="7669" priority="7669" stopIfTrue="1">
      <formula>LEN(C39)&gt;10</formula>
    </cfRule>
  </conditionalFormatting>
  <conditionalFormatting sqref="C39:D39">
    <cfRule type="expression" dxfId="7668" priority="7668" stopIfTrue="1">
      <formula>LEN(C39)&gt;10</formula>
    </cfRule>
  </conditionalFormatting>
  <conditionalFormatting sqref="C39:D39">
    <cfRule type="expression" dxfId="7667" priority="7667" stopIfTrue="1">
      <formula>LEN(C39)&gt;10</formula>
    </cfRule>
  </conditionalFormatting>
  <conditionalFormatting sqref="C39:D39">
    <cfRule type="expression" dxfId="7666" priority="7666" stopIfTrue="1">
      <formula>LEN(C39)&gt;10</formula>
    </cfRule>
  </conditionalFormatting>
  <conditionalFormatting sqref="C39:D39">
    <cfRule type="expression" dxfId="7665" priority="7665" stopIfTrue="1">
      <formula>LEN(C39)&gt;10</formula>
    </cfRule>
  </conditionalFormatting>
  <conditionalFormatting sqref="C39:D39">
    <cfRule type="expression" dxfId="7664" priority="7664" stopIfTrue="1">
      <formula>LEN(C39)&gt;10</formula>
    </cfRule>
  </conditionalFormatting>
  <conditionalFormatting sqref="C39:D39">
    <cfRule type="expression" dxfId="7663" priority="7663" stopIfTrue="1">
      <formula>LEN(C39)&gt;10</formula>
    </cfRule>
  </conditionalFormatting>
  <conditionalFormatting sqref="C39:D39">
    <cfRule type="expression" dxfId="7662" priority="7662" stopIfTrue="1">
      <formula>LEN(C39)&gt;10</formula>
    </cfRule>
  </conditionalFormatting>
  <conditionalFormatting sqref="C39:D39">
    <cfRule type="expression" dxfId="7661" priority="7661" stopIfTrue="1">
      <formula>LEN(C39)&gt;10</formula>
    </cfRule>
  </conditionalFormatting>
  <conditionalFormatting sqref="C39:D39">
    <cfRule type="expression" dxfId="7660" priority="7660" stopIfTrue="1">
      <formula>LEN(C39)&gt;10</formula>
    </cfRule>
  </conditionalFormatting>
  <conditionalFormatting sqref="C39:D39">
    <cfRule type="expression" dxfId="7659" priority="7659" stopIfTrue="1">
      <formula>LEN(C39)&gt;10</formula>
    </cfRule>
  </conditionalFormatting>
  <conditionalFormatting sqref="C39:D39">
    <cfRule type="expression" dxfId="7658" priority="7658" stopIfTrue="1">
      <formula>LEN(C39)&gt;10</formula>
    </cfRule>
  </conditionalFormatting>
  <conditionalFormatting sqref="C39:D39">
    <cfRule type="expression" dxfId="7657" priority="7657" stopIfTrue="1">
      <formula>LEN(C39)&gt;10</formula>
    </cfRule>
  </conditionalFormatting>
  <conditionalFormatting sqref="C39:D39">
    <cfRule type="expression" dxfId="7656" priority="7656" stopIfTrue="1">
      <formula>LEN(C39)&gt;10</formula>
    </cfRule>
  </conditionalFormatting>
  <conditionalFormatting sqref="C39:D39">
    <cfRule type="expression" dxfId="7655" priority="7655" stopIfTrue="1">
      <formula>LEN(C39)&gt;10</formula>
    </cfRule>
  </conditionalFormatting>
  <conditionalFormatting sqref="C39:D39">
    <cfRule type="expression" dxfId="7654" priority="7654" stopIfTrue="1">
      <formula>LEN(C39)&gt;10</formula>
    </cfRule>
  </conditionalFormatting>
  <conditionalFormatting sqref="C2:D20">
    <cfRule type="expression" dxfId="7653" priority="7653" stopIfTrue="1">
      <formula>LEN(C2)&gt;10</formula>
    </cfRule>
  </conditionalFormatting>
  <conditionalFormatting sqref="C2:D20">
    <cfRule type="expression" dxfId="7652" priority="7652" stopIfTrue="1">
      <formula>LEN(C2)&gt;10</formula>
    </cfRule>
  </conditionalFormatting>
  <conditionalFormatting sqref="C5:D20">
    <cfRule type="expression" dxfId="7651" priority="7651" stopIfTrue="1">
      <formula>LEN(C5)&gt;10</formula>
    </cfRule>
  </conditionalFormatting>
  <conditionalFormatting sqref="C5:D20">
    <cfRule type="expression" dxfId="7650" priority="7650" stopIfTrue="1">
      <formula>LEN(C5)&gt;10</formula>
    </cfRule>
  </conditionalFormatting>
  <conditionalFormatting sqref="C2:D20">
    <cfRule type="expression" dxfId="7649" priority="7649" stopIfTrue="1">
      <formula>LEN(C2)&gt;10</formula>
    </cfRule>
  </conditionalFormatting>
  <conditionalFormatting sqref="C5:D20">
    <cfRule type="expression" dxfId="7648" priority="7648" stopIfTrue="1">
      <formula>LEN(C5)&gt;10</formula>
    </cfRule>
  </conditionalFormatting>
  <conditionalFormatting sqref="C5:D20">
    <cfRule type="expression" dxfId="7647" priority="7647" stopIfTrue="1">
      <formula>LEN(C5)&gt;10</formula>
    </cfRule>
  </conditionalFormatting>
  <conditionalFormatting sqref="C16:D16">
    <cfRule type="expression" dxfId="7646" priority="7646" stopIfTrue="1">
      <formula>LEN(C16)&gt;10</formula>
    </cfRule>
  </conditionalFormatting>
  <conditionalFormatting sqref="C16:D16">
    <cfRule type="expression" dxfId="7645" priority="7645" stopIfTrue="1">
      <formula>LEN(C16)&gt;10</formula>
    </cfRule>
  </conditionalFormatting>
  <conditionalFormatting sqref="C16:D16">
    <cfRule type="expression" dxfId="7644" priority="7644" stopIfTrue="1">
      <formula>LEN(C16)&gt;10</formula>
    </cfRule>
  </conditionalFormatting>
  <conditionalFormatting sqref="C12:D12">
    <cfRule type="expression" dxfId="7643" priority="7643" stopIfTrue="1">
      <formula>LEN(C12)&gt;10</formula>
    </cfRule>
  </conditionalFormatting>
  <conditionalFormatting sqref="C12:D12">
    <cfRule type="expression" dxfId="7642" priority="7642" stopIfTrue="1">
      <formula>LEN(C12)&gt;10</formula>
    </cfRule>
  </conditionalFormatting>
  <conditionalFormatting sqref="C12:D12">
    <cfRule type="expression" dxfId="7641" priority="7641" stopIfTrue="1">
      <formula>LEN(C12)&gt;10</formula>
    </cfRule>
  </conditionalFormatting>
  <conditionalFormatting sqref="C12:D12">
    <cfRule type="expression" dxfId="7640" priority="7640" stopIfTrue="1">
      <formula>LEN(C12)&gt;10</formula>
    </cfRule>
  </conditionalFormatting>
  <conditionalFormatting sqref="C12:D12">
    <cfRule type="expression" dxfId="7639" priority="7639" stopIfTrue="1">
      <formula>LEN(C12)&gt;10</formula>
    </cfRule>
  </conditionalFormatting>
  <conditionalFormatting sqref="C12:D12">
    <cfRule type="expression" dxfId="7638" priority="7638" stopIfTrue="1">
      <formula>LEN(C12)&gt;10</formula>
    </cfRule>
  </conditionalFormatting>
  <conditionalFormatting sqref="C20:D20">
    <cfRule type="expression" dxfId="7637" priority="7637" stopIfTrue="1">
      <formula>LEN(C20)&gt;10</formula>
    </cfRule>
  </conditionalFormatting>
  <conditionalFormatting sqref="C20:D20">
    <cfRule type="expression" dxfId="7636" priority="7636" stopIfTrue="1">
      <formula>LEN(C20)&gt;10</formula>
    </cfRule>
  </conditionalFormatting>
  <conditionalFormatting sqref="C20:D20">
    <cfRule type="expression" dxfId="7635" priority="7635" stopIfTrue="1">
      <formula>LEN(C20)&gt;10</formula>
    </cfRule>
  </conditionalFormatting>
  <conditionalFormatting sqref="C20:D20">
    <cfRule type="expression" dxfId="7634" priority="7634" stopIfTrue="1">
      <formula>LEN(C20)&gt;10</formula>
    </cfRule>
  </conditionalFormatting>
  <conditionalFormatting sqref="C20:D20">
    <cfRule type="expression" dxfId="7633" priority="7633" stopIfTrue="1">
      <formula>LEN(C20)&gt;10</formula>
    </cfRule>
  </conditionalFormatting>
  <conditionalFormatting sqref="C20:D20">
    <cfRule type="expression" dxfId="7632" priority="7632" stopIfTrue="1">
      <formula>LEN(C20)&gt;10</formula>
    </cfRule>
  </conditionalFormatting>
  <conditionalFormatting sqref="C2:D20">
    <cfRule type="expression" dxfId="7631" priority="7631" stopIfTrue="1">
      <formula>LEN(C2)&gt;10</formula>
    </cfRule>
  </conditionalFormatting>
  <conditionalFormatting sqref="C2:D20">
    <cfRule type="expression" dxfId="7630" priority="7630" stopIfTrue="1">
      <formula>LEN(C2)&gt;10</formula>
    </cfRule>
  </conditionalFormatting>
  <conditionalFormatting sqref="C5:D20">
    <cfRule type="expression" dxfId="7629" priority="7629" stopIfTrue="1">
      <formula>LEN(C5)&gt;10</formula>
    </cfRule>
  </conditionalFormatting>
  <conditionalFormatting sqref="C5:D20">
    <cfRule type="expression" dxfId="7628" priority="7628" stopIfTrue="1">
      <formula>LEN(C5)&gt;10</formula>
    </cfRule>
  </conditionalFormatting>
  <conditionalFormatting sqref="C2:D20">
    <cfRule type="expression" dxfId="7627" priority="7627" stopIfTrue="1">
      <formula>LEN(C2)&gt;10</formula>
    </cfRule>
  </conditionalFormatting>
  <conditionalFormatting sqref="C5:D20">
    <cfRule type="expression" dxfId="7626" priority="7626" stopIfTrue="1">
      <formula>LEN(C5)&gt;10</formula>
    </cfRule>
  </conditionalFormatting>
  <conditionalFormatting sqref="C5:D20">
    <cfRule type="expression" dxfId="7625" priority="7625" stopIfTrue="1">
      <formula>LEN(C5)&gt;10</formula>
    </cfRule>
  </conditionalFormatting>
  <conditionalFormatting sqref="C16:D16">
    <cfRule type="expression" dxfId="7624" priority="7624" stopIfTrue="1">
      <formula>LEN(C16)&gt;10</formula>
    </cfRule>
  </conditionalFormatting>
  <conditionalFormatting sqref="C16:D16">
    <cfRule type="expression" dxfId="7623" priority="7623" stopIfTrue="1">
      <formula>LEN(C16)&gt;10</formula>
    </cfRule>
  </conditionalFormatting>
  <conditionalFormatting sqref="C16:D16">
    <cfRule type="expression" dxfId="7622" priority="7622" stopIfTrue="1">
      <formula>LEN(C16)&gt;10</formula>
    </cfRule>
  </conditionalFormatting>
  <conditionalFormatting sqref="C12:D12">
    <cfRule type="expression" dxfId="7621" priority="7621" stopIfTrue="1">
      <formula>LEN(C12)&gt;10</formula>
    </cfRule>
  </conditionalFormatting>
  <conditionalFormatting sqref="C12:D12">
    <cfRule type="expression" dxfId="7620" priority="7620" stopIfTrue="1">
      <formula>LEN(C12)&gt;10</formula>
    </cfRule>
  </conditionalFormatting>
  <conditionalFormatting sqref="C12:D12">
    <cfRule type="expression" dxfId="7619" priority="7619" stopIfTrue="1">
      <formula>LEN(C12)&gt;10</formula>
    </cfRule>
  </conditionalFormatting>
  <conditionalFormatting sqref="C12:D12">
    <cfRule type="expression" dxfId="7618" priority="7618" stopIfTrue="1">
      <formula>LEN(C12)&gt;10</formula>
    </cfRule>
  </conditionalFormatting>
  <conditionalFormatting sqref="C12:D12">
    <cfRule type="expression" dxfId="7617" priority="7617" stopIfTrue="1">
      <formula>LEN(C12)&gt;10</formula>
    </cfRule>
  </conditionalFormatting>
  <conditionalFormatting sqref="C12:D12">
    <cfRule type="expression" dxfId="7616" priority="7616" stopIfTrue="1">
      <formula>LEN(C12)&gt;10</formula>
    </cfRule>
  </conditionalFormatting>
  <conditionalFormatting sqref="C20:D20">
    <cfRule type="expression" dxfId="7615" priority="7615" stopIfTrue="1">
      <formula>LEN(C20)&gt;10</formula>
    </cfRule>
  </conditionalFormatting>
  <conditionalFormatting sqref="C20:D20">
    <cfRule type="expression" dxfId="7614" priority="7614" stopIfTrue="1">
      <formula>LEN(C20)&gt;10</formula>
    </cfRule>
  </conditionalFormatting>
  <conditionalFormatting sqref="C20:D20">
    <cfRule type="expression" dxfId="7613" priority="7613" stopIfTrue="1">
      <formula>LEN(C20)&gt;10</formula>
    </cfRule>
  </conditionalFormatting>
  <conditionalFormatting sqref="C20:D20">
    <cfRule type="expression" dxfId="7612" priority="7612" stopIfTrue="1">
      <formula>LEN(C20)&gt;10</formula>
    </cfRule>
  </conditionalFormatting>
  <conditionalFormatting sqref="C20:D20">
    <cfRule type="expression" dxfId="7611" priority="7611" stopIfTrue="1">
      <formula>LEN(C20)&gt;10</formula>
    </cfRule>
  </conditionalFormatting>
  <conditionalFormatting sqref="C20:D20">
    <cfRule type="expression" dxfId="7610" priority="7610" stopIfTrue="1">
      <formula>LEN(C20)&gt;10</formula>
    </cfRule>
  </conditionalFormatting>
  <conditionalFormatting sqref="C20:D20 C2:D18">
    <cfRule type="expression" dxfId="7609" priority="7609" stopIfTrue="1">
      <formula>LEN(C2)&gt;10</formula>
    </cfRule>
  </conditionalFormatting>
  <conditionalFormatting sqref="C5:D15">
    <cfRule type="expression" dxfId="7608" priority="7608" stopIfTrue="1">
      <formula>LEN(C5)&gt;10</formula>
    </cfRule>
  </conditionalFormatting>
  <conditionalFormatting sqref="C5:D15">
    <cfRule type="expression" dxfId="7607" priority="7607" stopIfTrue="1">
      <formula>LEN(C5)&gt;10</formula>
    </cfRule>
  </conditionalFormatting>
  <conditionalFormatting sqref="C7">
    <cfRule type="expression" dxfId="7606" priority="7606" stopIfTrue="1">
      <formula>LEN(C7)&gt;10</formula>
    </cfRule>
  </conditionalFormatting>
  <conditionalFormatting sqref="C6">
    <cfRule type="expression" dxfId="7605" priority="7605" stopIfTrue="1">
      <formula>LEN(C6)&gt;10</formula>
    </cfRule>
  </conditionalFormatting>
  <conditionalFormatting sqref="C8:C15">
    <cfRule type="expression" dxfId="7604" priority="7604" stopIfTrue="1">
      <formula>LEN(C8)&gt;10</formula>
    </cfRule>
  </conditionalFormatting>
  <conditionalFormatting sqref="D7">
    <cfRule type="expression" dxfId="7603" priority="7603" stopIfTrue="1">
      <formula>LEN(D7)&gt;10</formula>
    </cfRule>
  </conditionalFormatting>
  <conditionalFormatting sqref="D5:D6">
    <cfRule type="expression" dxfId="7602" priority="7602" stopIfTrue="1">
      <formula>LEN(D5)&gt;10</formula>
    </cfRule>
  </conditionalFormatting>
  <conditionalFormatting sqref="D8:D15">
    <cfRule type="expression" dxfId="7601" priority="7601" stopIfTrue="1">
      <formula>LEN(D8)&gt;10</formula>
    </cfRule>
  </conditionalFormatting>
  <conditionalFormatting sqref="C11:D11">
    <cfRule type="expression" dxfId="7600" priority="7600" stopIfTrue="1">
      <formula>LEN(C11)&gt;10</formula>
    </cfRule>
  </conditionalFormatting>
  <conditionalFormatting sqref="C11:D11">
    <cfRule type="expression" dxfId="7599" priority="7599" stopIfTrue="1">
      <formula>LEN(C11)&gt;10</formula>
    </cfRule>
  </conditionalFormatting>
  <conditionalFormatting sqref="C11:D11">
    <cfRule type="expression" dxfId="7598" priority="7598" stopIfTrue="1">
      <formula>LEN(C11)&gt;10</formula>
    </cfRule>
  </conditionalFormatting>
  <conditionalFormatting sqref="C11">
    <cfRule type="expression" dxfId="7597" priority="7597" stopIfTrue="1">
      <formula>LEN(C11)&gt;10</formula>
    </cfRule>
  </conditionalFormatting>
  <conditionalFormatting sqref="D11">
    <cfRule type="expression" dxfId="7596" priority="7596" stopIfTrue="1">
      <formula>LEN(D11)&gt;10</formula>
    </cfRule>
  </conditionalFormatting>
  <conditionalFormatting sqref="C20:D20">
    <cfRule type="expression" dxfId="7595" priority="7595" stopIfTrue="1">
      <formula>LEN(C20)&gt;10</formula>
    </cfRule>
  </conditionalFormatting>
  <conditionalFormatting sqref="C20:D20">
    <cfRule type="expression" dxfId="7594" priority="7594" stopIfTrue="1">
      <formula>LEN(C20)&gt;10</formula>
    </cfRule>
  </conditionalFormatting>
  <conditionalFormatting sqref="C20">
    <cfRule type="expression" dxfId="7593" priority="7593" stopIfTrue="1">
      <formula>LEN(C20)&gt;10</formula>
    </cfRule>
  </conditionalFormatting>
  <conditionalFormatting sqref="D20">
    <cfRule type="expression" dxfId="7592" priority="7592" stopIfTrue="1">
      <formula>LEN(D20)&gt;10</formula>
    </cfRule>
  </conditionalFormatting>
  <conditionalFormatting sqref="C20:D20">
    <cfRule type="expression" dxfId="7591" priority="7591" stopIfTrue="1">
      <formula>LEN(C20)&gt;10</formula>
    </cfRule>
  </conditionalFormatting>
  <conditionalFormatting sqref="C20:D20">
    <cfRule type="expression" dxfId="7590" priority="7590" stopIfTrue="1">
      <formula>LEN(C20)&gt;10</formula>
    </cfRule>
  </conditionalFormatting>
  <conditionalFormatting sqref="C20">
    <cfRule type="expression" dxfId="7589" priority="7589" stopIfTrue="1">
      <formula>LEN(C20)&gt;10</formula>
    </cfRule>
  </conditionalFormatting>
  <conditionalFormatting sqref="D20">
    <cfRule type="expression" dxfId="7588" priority="7588" stopIfTrue="1">
      <formula>LEN(D20)&gt;10</formula>
    </cfRule>
  </conditionalFormatting>
  <conditionalFormatting sqref="C12:D12">
    <cfRule type="expression" dxfId="7587" priority="7587" stopIfTrue="1">
      <formula>LEN(C12)&gt;10</formula>
    </cfRule>
  </conditionalFormatting>
  <conditionalFormatting sqref="C12:D12">
    <cfRule type="expression" dxfId="7586" priority="7586" stopIfTrue="1">
      <formula>LEN(C12)&gt;10</formula>
    </cfRule>
  </conditionalFormatting>
  <conditionalFormatting sqref="C12:D12">
    <cfRule type="expression" dxfId="7585" priority="7585" stopIfTrue="1">
      <formula>LEN(C12)&gt;10</formula>
    </cfRule>
  </conditionalFormatting>
  <conditionalFormatting sqref="C12">
    <cfRule type="expression" dxfId="7584" priority="7584" stopIfTrue="1">
      <formula>LEN(C12)&gt;10</formula>
    </cfRule>
  </conditionalFormatting>
  <conditionalFormatting sqref="D12">
    <cfRule type="expression" dxfId="7583" priority="7583" stopIfTrue="1">
      <formula>LEN(D12)&gt;10</formula>
    </cfRule>
  </conditionalFormatting>
  <conditionalFormatting sqref="C17:D17">
    <cfRule type="expression" dxfId="7582" priority="7582" stopIfTrue="1">
      <formula>LEN(C17)&gt;10</formula>
    </cfRule>
  </conditionalFormatting>
  <conditionalFormatting sqref="C20:D20">
    <cfRule type="expression" dxfId="7581" priority="7581" stopIfTrue="1">
      <formula>LEN(C20)&gt;10</formula>
    </cfRule>
  </conditionalFormatting>
  <conditionalFormatting sqref="C20:D20">
    <cfRule type="expression" dxfId="7580" priority="7580" stopIfTrue="1">
      <formula>LEN(C20)&gt;10</formula>
    </cfRule>
  </conditionalFormatting>
  <conditionalFormatting sqref="C20:D20">
    <cfRule type="expression" dxfId="7579" priority="7579" stopIfTrue="1">
      <formula>LEN(C20)&gt;10</formula>
    </cfRule>
  </conditionalFormatting>
  <conditionalFormatting sqref="C20">
    <cfRule type="expression" dxfId="7578" priority="7578" stopIfTrue="1">
      <formula>LEN(C20)&gt;10</formula>
    </cfRule>
  </conditionalFormatting>
  <conditionalFormatting sqref="D20">
    <cfRule type="expression" dxfId="7577" priority="7577" stopIfTrue="1">
      <formula>LEN(D20)&gt;10</formula>
    </cfRule>
  </conditionalFormatting>
  <conditionalFormatting sqref="C19:D19">
    <cfRule type="expression" dxfId="7576" priority="7576" stopIfTrue="1">
      <formula>LEN(C19)&gt;10</formula>
    </cfRule>
  </conditionalFormatting>
  <conditionalFormatting sqref="C19:D19">
    <cfRule type="expression" dxfId="7575" priority="7575" stopIfTrue="1">
      <formula>LEN(C19)&gt;10</formula>
    </cfRule>
  </conditionalFormatting>
  <conditionalFormatting sqref="C19:D19">
    <cfRule type="expression" dxfId="7574" priority="7574" stopIfTrue="1">
      <formula>LEN(C19)&gt;10</formula>
    </cfRule>
  </conditionalFormatting>
  <conditionalFormatting sqref="C19:D19">
    <cfRule type="expression" dxfId="7573" priority="7573" stopIfTrue="1">
      <formula>LEN(C19)&gt;10</formula>
    </cfRule>
  </conditionalFormatting>
  <conditionalFormatting sqref="C19:D19">
    <cfRule type="expression" dxfId="7572" priority="7572" stopIfTrue="1">
      <formula>LEN(C19)&gt;10</formula>
    </cfRule>
  </conditionalFormatting>
  <conditionalFormatting sqref="C19:D19">
    <cfRule type="expression" dxfId="7571" priority="7571" stopIfTrue="1">
      <formula>LEN(C19)&gt;10</formula>
    </cfRule>
  </conditionalFormatting>
  <conditionalFormatting sqref="C19:D19">
    <cfRule type="expression" dxfId="7570" priority="7570" stopIfTrue="1">
      <formula>LEN(C19)&gt;10</formula>
    </cfRule>
  </conditionalFormatting>
  <conditionalFormatting sqref="C19:D19">
    <cfRule type="expression" dxfId="7569" priority="7569" stopIfTrue="1">
      <formula>LEN(C19)&gt;10</formula>
    </cfRule>
  </conditionalFormatting>
  <conditionalFormatting sqref="C19:D19">
    <cfRule type="expression" dxfId="7568" priority="7568" stopIfTrue="1">
      <formula>LEN(C19)&gt;10</formula>
    </cfRule>
  </conditionalFormatting>
  <conditionalFormatting sqref="C19:D19">
    <cfRule type="expression" dxfId="7567" priority="7567" stopIfTrue="1">
      <formula>LEN(C19)&gt;10</formula>
    </cfRule>
  </conditionalFormatting>
  <conditionalFormatting sqref="C19:D19">
    <cfRule type="expression" dxfId="7566" priority="7566" stopIfTrue="1">
      <formula>LEN(C19)&gt;10</formula>
    </cfRule>
  </conditionalFormatting>
  <conditionalFormatting sqref="C19:D19">
    <cfRule type="expression" dxfId="7565" priority="7565" stopIfTrue="1">
      <formula>LEN(C19)&gt;10</formula>
    </cfRule>
  </conditionalFormatting>
  <conditionalFormatting sqref="C19:D19">
    <cfRule type="expression" dxfId="7564" priority="7564" stopIfTrue="1">
      <formula>LEN(C19)&gt;10</formula>
    </cfRule>
  </conditionalFormatting>
  <conditionalFormatting sqref="C19:D19">
    <cfRule type="expression" dxfId="7563" priority="7563" stopIfTrue="1">
      <formula>LEN(C19)&gt;10</formula>
    </cfRule>
  </conditionalFormatting>
  <conditionalFormatting sqref="C19:D19">
    <cfRule type="expression" dxfId="7562" priority="7562" stopIfTrue="1">
      <formula>LEN(C19)&gt;10</formula>
    </cfRule>
  </conditionalFormatting>
  <conditionalFormatting sqref="C19">
    <cfRule type="expression" dxfId="7561" priority="7561" stopIfTrue="1">
      <formula>LEN(C19)&gt;10</formula>
    </cfRule>
  </conditionalFormatting>
  <conditionalFormatting sqref="D19">
    <cfRule type="expression" dxfId="7560" priority="7560" stopIfTrue="1">
      <formula>LEN(D19)&gt;10</formula>
    </cfRule>
  </conditionalFormatting>
  <conditionalFormatting sqref="C19:D19">
    <cfRule type="expression" dxfId="7559" priority="7559" stopIfTrue="1">
      <formula>LEN(C19)&gt;10</formula>
    </cfRule>
  </conditionalFormatting>
  <conditionalFormatting sqref="C19:D19">
    <cfRule type="expression" dxfId="7558" priority="7558" stopIfTrue="1">
      <formula>LEN(C19)&gt;10</formula>
    </cfRule>
  </conditionalFormatting>
  <conditionalFormatting sqref="C19">
    <cfRule type="expression" dxfId="7557" priority="7557" stopIfTrue="1">
      <formula>LEN(C19)&gt;10</formula>
    </cfRule>
  </conditionalFormatting>
  <conditionalFormatting sqref="D19">
    <cfRule type="expression" dxfId="7556" priority="7556" stopIfTrue="1">
      <formula>LEN(D19)&gt;10</formula>
    </cfRule>
  </conditionalFormatting>
  <conditionalFormatting sqref="C19:D19">
    <cfRule type="expression" dxfId="7555" priority="7555" stopIfTrue="1">
      <formula>LEN(C19)&gt;10</formula>
    </cfRule>
  </conditionalFormatting>
  <conditionalFormatting sqref="C19:D19">
    <cfRule type="expression" dxfId="7554" priority="7554" stopIfTrue="1">
      <formula>LEN(C19)&gt;10</formula>
    </cfRule>
  </conditionalFormatting>
  <conditionalFormatting sqref="C19:D19">
    <cfRule type="expression" dxfId="7553" priority="7553" stopIfTrue="1">
      <formula>LEN(C19)&gt;10</formula>
    </cfRule>
  </conditionalFormatting>
  <conditionalFormatting sqref="C19">
    <cfRule type="expression" dxfId="7552" priority="7552" stopIfTrue="1">
      <formula>LEN(C19)&gt;10</formula>
    </cfRule>
  </conditionalFormatting>
  <conditionalFormatting sqref="D19">
    <cfRule type="expression" dxfId="7551" priority="7551" stopIfTrue="1">
      <formula>LEN(D19)&gt;10</formula>
    </cfRule>
  </conditionalFormatting>
  <conditionalFormatting sqref="C16:D16">
    <cfRule type="expression" dxfId="7550" priority="7550" stopIfTrue="1">
      <formula>LEN(C16)&gt;10</formula>
    </cfRule>
  </conditionalFormatting>
  <conditionalFormatting sqref="C16:D16">
    <cfRule type="expression" dxfId="7549" priority="7549" stopIfTrue="1">
      <formula>LEN(C16)&gt;10</formula>
    </cfRule>
  </conditionalFormatting>
  <conditionalFormatting sqref="C16">
    <cfRule type="expression" dxfId="7548" priority="7548" stopIfTrue="1">
      <formula>LEN(C16)&gt;10</formula>
    </cfRule>
  </conditionalFormatting>
  <conditionalFormatting sqref="D16">
    <cfRule type="expression" dxfId="7547" priority="7547" stopIfTrue="1">
      <formula>LEN(D16)&gt;10</formula>
    </cfRule>
  </conditionalFormatting>
  <conditionalFormatting sqref="C21:D21">
    <cfRule type="expression" dxfId="7546" priority="7546" stopIfTrue="1">
      <formula>LEN(C21)&gt;10</formula>
    </cfRule>
  </conditionalFormatting>
  <conditionalFormatting sqref="C21:D21">
    <cfRule type="expression" dxfId="7545" priority="7545" stopIfTrue="1">
      <formula>LEN(C21)&gt;10</formula>
    </cfRule>
  </conditionalFormatting>
  <conditionalFormatting sqref="C21:D21">
    <cfRule type="expression" dxfId="7544" priority="7544" stopIfTrue="1">
      <formula>LEN(C21)&gt;10</formula>
    </cfRule>
  </conditionalFormatting>
  <conditionalFormatting sqref="C21:D21">
    <cfRule type="expression" dxfId="7543" priority="7543" stopIfTrue="1">
      <formula>LEN(C21)&gt;10</formula>
    </cfRule>
  </conditionalFormatting>
  <conditionalFormatting sqref="C21:D21">
    <cfRule type="expression" dxfId="7542" priority="7542" stopIfTrue="1">
      <formula>LEN(C21)&gt;10</formula>
    </cfRule>
  </conditionalFormatting>
  <conditionalFormatting sqref="C21:D21">
    <cfRule type="expression" dxfId="7541" priority="7541" stopIfTrue="1">
      <formula>LEN(C21)&gt;10</formula>
    </cfRule>
  </conditionalFormatting>
  <conditionalFormatting sqref="C21:D21">
    <cfRule type="expression" dxfId="7540" priority="7540" stopIfTrue="1">
      <formula>LEN(C21)&gt;10</formula>
    </cfRule>
  </conditionalFormatting>
  <conditionalFormatting sqref="C21:D21">
    <cfRule type="expression" dxfId="7539" priority="7539" stopIfTrue="1">
      <formula>LEN(C21)&gt;10</formula>
    </cfRule>
  </conditionalFormatting>
  <conditionalFormatting sqref="C21:D21">
    <cfRule type="expression" dxfId="7538" priority="7538" stopIfTrue="1">
      <formula>LEN(C21)&gt;10</formula>
    </cfRule>
  </conditionalFormatting>
  <conditionalFormatting sqref="C21:D21">
    <cfRule type="expression" dxfId="7537" priority="7537" stopIfTrue="1">
      <formula>LEN(C21)&gt;10</formula>
    </cfRule>
  </conditionalFormatting>
  <conditionalFormatting sqref="C21:D21">
    <cfRule type="expression" dxfId="7536" priority="7536" stopIfTrue="1">
      <formula>LEN(C21)&gt;10</formula>
    </cfRule>
  </conditionalFormatting>
  <conditionalFormatting sqref="C21:D21">
    <cfRule type="expression" dxfId="7535" priority="7535" stopIfTrue="1">
      <formula>LEN(C21)&gt;10</formula>
    </cfRule>
  </conditionalFormatting>
  <conditionalFormatting sqref="C21:D21">
    <cfRule type="expression" dxfId="7534" priority="7534" stopIfTrue="1">
      <formula>LEN(C21)&gt;10</formula>
    </cfRule>
  </conditionalFormatting>
  <conditionalFormatting sqref="C21:D21">
    <cfRule type="expression" dxfId="7533" priority="7533" stopIfTrue="1">
      <formula>LEN(C21)&gt;10</formula>
    </cfRule>
  </conditionalFormatting>
  <conditionalFormatting sqref="C21:D21">
    <cfRule type="expression" dxfId="7532" priority="7532" stopIfTrue="1">
      <formula>LEN(C21)&gt;10</formula>
    </cfRule>
  </conditionalFormatting>
  <conditionalFormatting sqref="C21:D21">
    <cfRule type="expression" dxfId="7531" priority="7531" stopIfTrue="1">
      <formula>LEN(C21)&gt;10</formula>
    </cfRule>
  </conditionalFormatting>
  <conditionalFormatting sqref="C21:D21">
    <cfRule type="expression" dxfId="7530" priority="7530" stopIfTrue="1">
      <formula>LEN(C21)&gt;10</formula>
    </cfRule>
  </conditionalFormatting>
  <conditionalFormatting sqref="C21:D21">
    <cfRule type="expression" dxfId="7529" priority="7529" stopIfTrue="1">
      <formula>LEN(C21)&gt;10</formula>
    </cfRule>
  </conditionalFormatting>
  <conditionalFormatting sqref="C21:D21">
    <cfRule type="expression" dxfId="7528" priority="7528" stopIfTrue="1">
      <formula>LEN(C21)&gt;10</formula>
    </cfRule>
  </conditionalFormatting>
  <conditionalFormatting sqref="C21:D21">
    <cfRule type="expression" dxfId="7527" priority="7527" stopIfTrue="1">
      <formula>LEN(C21)&gt;10</formula>
    </cfRule>
  </conditionalFormatting>
  <conditionalFormatting sqref="C21:D21">
    <cfRule type="expression" dxfId="7526" priority="7526" stopIfTrue="1">
      <formula>LEN(C21)&gt;10</formula>
    </cfRule>
  </conditionalFormatting>
  <conditionalFormatting sqref="C21:D21">
    <cfRule type="expression" dxfId="7525" priority="7525" stopIfTrue="1">
      <formula>LEN(C21)&gt;10</formula>
    </cfRule>
  </conditionalFormatting>
  <conditionalFormatting sqref="C21:D21">
    <cfRule type="expression" dxfId="7524" priority="7524" stopIfTrue="1">
      <formula>LEN(C21)&gt;10</formula>
    </cfRule>
  </conditionalFormatting>
  <conditionalFormatting sqref="C21:D21">
    <cfRule type="expression" dxfId="7523" priority="7523" stopIfTrue="1">
      <formula>LEN(C21)&gt;10</formula>
    </cfRule>
  </conditionalFormatting>
  <conditionalFormatting sqref="C21:D21">
    <cfRule type="expression" dxfId="7522" priority="7522" stopIfTrue="1">
      <formula>LEN(C21)&gt;10</formula>
    </cfRule>
  </conditionalFormatting>
  <conditionalFormatting sqref="C21:D21">
    <cfRule type="expression" dxfId="7521" priority="7521" stopIfTrue="1">
      <formula>LEN(C21)&gt;10</formula>
    </cfRule>
  </conditionalFormatting>
  <conditionalFormatting sqref="C21:D21">
    <cfRule type="expression" dxfId="7520" priority="7520" stopIfTrue="1">
      <formula>LEN(C21)&gt;10</formula>
    </cfRule>
  </conditionalFormatting>
  <conditionalFormatting sqref="C21:D21">
    <cfRule type="expression" dxfId="7519" priority="7519" stopIfTrue="1">
      <formula>LEN(C21)&gt;10</formula>
    </cfRule>
  </conditionalFormatting>
  <conditionalFormatting sqref="C21:D21">
    <cfRule type="expression" dxfId="7518" priority="7518" stopIfTrue="1">
      <formula>LEN(C21)&gt;10</formula>
    </cfRule>
  </conditionalFormatting>
  <conditionalFormatting sqref="C21:D21">
    <cfRule type="expression" dxfId="7517" priority="7517" stopIfTrue="1">
      <formula>LEN(C21)&gt;10</formula>
    </cfRule>
  </conditionalFormatting>
  <conditionalFormatting sqref="C21:D21">
    <cfRule type="expression" dxfId="7516" priority="7516" stopIfTrue="1">
      <formula>LEN(C21)&gt;10</formula>
    </cfRule>
  </conditionalFormatting>
  <conditionalFormatting sqref="C21:D21">
    <cfRule type="expression" dxfId="7515" priority="7515" stopIfTrue="1">
      <formula>LEN(C21)&gt;10</formula>
    </cfRule>
  </conditionalFormatting>
  <conditionalFormatting sqref="C21:D21">
    <cfRule type="expression" dxfId="7514" priority="7514" stopIfTrue="1">
      <formula>LEN(C21)&gt;10</formula>
    </cfRule>
  </conditionalFormatting>
  <conditionalFormatting sqref="C21:D21">
    <cfRule type="expression" dxfId="7513" priority="7513" stopIfTrue="1">
      <formula>LEN(C21)&gt;10</formula>
    </cfRule>
  </conditionalFormatting>
  <conditionalFormatting sqref="C21:D21">
    <cfRule type="expression" dxfId="7512" priority="7512" stopIfTrue="1">
      <formula>LEN(C21)&gt;10</formula>
    </cfRule>
  </conditionalFormatting>
  <conditionalFormatting sqref="C21:D21">
    <cfRule type="expression" dxfId="7511" priority="7511" stopIfTrue="1">
      <formula>LEN(C21)&gt;10</formula>
    </cfRule>
  </conditionalFormatting>
  <conditionalFormatting sqref="C21:D21">
    <cfRule type="expression" dxfId="7510" priority="7510" stopIfTrue="1">
      <formula>LEN(C21)&gt;10</formula>
    </cfRule>
  </conditionalFormatting>
  <conditionalFormatting sqref="C21:D21">
    <cfRule type="expression" dxfId="7509" priority="7509" stopIfTrue="1">
      <formula>LEN(C21)&gt;10</formula>
    </cfRule>
  </conditionalFormatting>
  <conditionalFormatting sqref="C21:D21">
    <cfRule type="expression" dxfId="7508" priority="7508" stopIfTrue="1">
      <formula>LEN(C21)&gt;10</formula>
    </cfRule>
  </conditionalFormatting>
  <conditionalFormatting sqref="C21:D21">
    <cfRule type="expression" dxfId="7507" priority="7507" stopIfTrue="1">
      <formula>LEN(C21)&gt;10</formula>
    </cfRule>
  </conditionalFormatting>
  <conditionalFormatting sqref="C21:D21">
    <cfRule type="expression" dxfId="7506" priority="7506" stopIfTrue="1">
      <formula>LEN(C21)&gt;10</formula>
    </cfRule>
  </conditionalFormatting>
  <conditionalFormatting sqref="C21">
    <cfRule type="expression" dxfId="7505" priority="7505" stopIfTrue="1">
      <formula>LEN(C21)&gt;10</formula>
    </cfRule>
  </conditionalFormatting>
  <conditionalFormatting sqref="D21">
    <cfRule type="expression" dxfId="7504" priority="7504" stopIfTrue="1">
      <formula>LEN(D21)&gt;10</formula>
    </cfRule>
  </conditionalFormatting>
  <conditionalFormatting sqref="C21:D21">
    <cfRule type="expression" dxfId="7503" priority="7503" stopIfTrue="1">
      <formula>LEN(C21)&gt;10</formula>
    </cfRule>
  </conditionalFormatting>
  <conditionalFormatting sqref="C21:D21">
    <cfRule type="expression" dxfId="7502" priority="7502" stopIfTrue="1">
      <formula>LEN(C21)&gt;10</formula>
    </cfRule>
  </conditionalFormatting>
  <conditionalFormatting sqref="C21">
    <cfRule type="expression" dxfId="7501" priority="7501" stopIfTrue="1">
      <formula>LEN(C21)&gt;10</formula>
    </cfRule>
  </conditionalFormatting>
  <conditionalFormatting sqref="D21">
    <cfRule type="expression" dxfId="7500" priority="7500" stopIfTrue="1">
      <formula>LEN(D21)&gt;10</formula>
    </cfRule>
  </conditionalFormatting>
  <conditionalFormatting sqref="C21:D21">
    <cfRule type="expression" dxfId="7499" priority="7499" stopIfTrue="1">
      <formula>LEN(C21)&gt;10</formula>
    </cfRule>
  </conditionalFormatting>
  <conditionalFormatting sqref="C21:D21">
    <cfRule type="expression" dxfId="7498" priority="7498" stopIfTrue="1">
      <formula>LEN(C21)&gt;10</formula>
    </cfRule>
  </conditionalFormatting>
  <conditionalFormatting sqref="C21:D21">
    <cfRule type="expression" dxfId="7497" priority="7497" stopIfTrue="1">
      <formula>LEN(C21)&gt;10</formula>
    </cfRule>
  </conditionalFormatting>
  <conditionalFormatting sqref="C21">
    <cfRule type="expression" dxfId="7496" priority="7496" stopIfTrue="1">
      <formula>LEN(C21)&gt;10</formula>
    </cfRule>
  </conditionalFormatting>
  <conditionalFormatting sqref="D21">
    <cfRule type="expression" dxfId="7495" priority="7495" stopIfTrue="1">
      <formula>LEN(D21)&gt;10</formula>
    </cfRule>
  </conditionalFormatting>
  <conditionalFormatting sqref="C2:D5 C7:D33">
    <cfRule type="expression" dxfId="7494" priority="7494" stopIfTrue="1">
      <formula>LEN(C2)&gt;10</formula>
    </cfRule>
  </conditionalFormatting>
  <conditionalFormatting sqref="C2:D5 C7:D33">
    <cfRule type="expression" dxfId="7493" priority="7493" stopIfTrue="1">
      <formula>LEN(C2)&gt;10</formula>
    </cfRule>
  </conditionalFormatting>
  <conditionalFormatting sqref="C2:D9 D10:D14 C15:D28">
    <cfRule type="expression" dxfId="7492" priority="7492" stopIfTrue="1">
      <formula>LEN(C2)&gt;10</formula>
    </cfRule>
  </conditionalFormatting>
  <conditionalFormatting sqref="C10:C14">
    <cfRule type="expression" dxfId="7491" priority="7491" stopIfTrue="1">
      <formula>LEN(C10)&gt;10</formula>
    </cfRule>
  </conditionalFormatting>
  <conditionalFormatting sqref="C28:D30">
    <cfRule type="expression" dxfId="7490" priority="7490" stopIfTrue="1">
      <formula>LEN(C28)&gt;10</formula>
    </cfRule>
  </conditionalFormatting>
  <conditionalFormatting sqref="C52:D78 C37:D50 C2:D34">
    <cfRule type="expression" dxfId="7489" priority="7489" stopIfTrue="1">
      <formula>LEN(C2)&gt;10</formula>
    </cfRule>
  </conditionalFormatting>
  <conditionalFormatting sqref="C2:D31">
    <cfRule type="expression" dxfId="7488" priority="7488" stopIfTrue="1">
      <formula>LEN(C2)&gt;10</formula>
    </cfRule>
  </conditionalFormatting>
  <conditionalFormatting sqref="C5:D31">
    <cfRule type="expression" dxfId="7487" priority="7487" stopIfTrue="1">
      <formula>LEN(C5)&gt;10</formula>
    </cfRule>
  </conditionalFormatting>
  <conditionalFormatting sqref="C5:D25">
    <cfRule type="expression" dxfId="7486" priority="7486" stopIfTrue="1">
      <formula>LEN(C5)&gt;10</formula>
    </cfRule>
  </conditionalFormatting>
  <conditionalFormatting sqref="C23:D24">
    <cfRule type="expression" dxfId="7485" priority="7485" stopIfTrue="1">
      <formula>LEN(C23)&gt;10</formula>
    </cfRule>
  </conditionalFormatting>
  <conditionalFormatting sqref="C23:D24">
    <cfRule type="expression" dxfId="7484" priority="7484" stopIfTrue="1">
      <formula>LEN(C23)&gt;10</formula>
    </cfRule>
  </conditionalFormatting>
  <conditionalFormatting sqref="C23:D24">
    <cfRule type="expression" dxfId="7483" priority="7483" stopIfTrue="1">
      <formula>LEN(C23)&gt;10</formula>
    </cfRule>
  </conditionalFormatting>
  <conditionalFormatting sqref="C26:D26">
    <cfRule type="expression" dxfId="7482" priority="7482" stopIfTrue="1">
      <formula>LEN(C26)&gt;10</formula>
    </cfRule>
  </conditionalFormatting>
  <conditionalFormatting sqref="C27:D27">
    <cfRule type="expression" dxfId="7481" priority="7481" stopIfTrue="1">
      <formula>LEN(C27)&gt;10</formula>
    </cfRule>
  </conditionalFormatting>
  <conditionalFormatting sqref="C28:D28">
    <cfRule type="expression" dxfId="7480" priority="7480" stopIfTrue="1">
      <formula>LEN(C28)&gt;10</formula>
    </cfRule>
  </conditionalFormatting>
  <conditionalFormatting sqref="C29:D29">
    <cfRule type="expression" dxfId="7479" priority="7479" stopIfTrue="1">
      <formula>LEN(C29)&gt;10</formula>
    </cfRule>
  </conditionalFormatting>
  <conditionalFormatting sqref="C30:D30">
    <cfRule type="expression" dxfId="7478" priority="7478" stopIfTrue="1">
      <formula>LEN(C30)&gt;10</formula>
    </cfRule>
  </conditionalFormatting>
  <conditionalFormatting sqref="C31:D31">
    <cfRule type="expression" dxfId="7477" priority="7477" stopIfTrue="1">
      <formula>LEN(C31)&gt;10</formula>
    </cfRule>
  </conditionalFormatting>
  <conditionalFormatting sqref="C2:D30">
    <cfRule type="expression" dxfId="7476" priority="7476" stopIfTrue="1">
      <formula>LEN(C2)&gt;10</formula>
    </cfRule>
  </conditionalFormatting>
  <conditionalFormatting sqref="C5:D30">
    <cfRule type="expression" dxfId="7475" priority="7475" stopIfTrue="1">
      <formula>LEN(C5)&gt;10</formula>
    </cfRule>
  </conditionalFormatting>
  <conditionalFormatting sqref="C5:D25">
    <cfRule type="expression" dxfId="7474" priority="7474" stopIfTrue="1">
      <formula>LEN(C5)&gt;10</formula>
    </cfRule>
  </conditionalFormatting>
  <conditionalFormatting sqref="C25:D25">
    <cfRule type="expression" dxfId="7473" priority="7473" stopIfTrue="1">
      <formula>LEN(C25)&gt;10</formula>
    </cfRule>
  </conditionalFormatting>
  <conditionalFormatting sqref="C25:D25">
    <cfRule type="expression" dxfId="7472" priority="7472" stopIfTrue="1">
      <formula>LEN(C25)&gt;10</formula>
    </cfRule>
  </conditionalFormatting>
  <conditionalFormatting sqref="C25:D25">
    <cfRule type="expression" dxfId="7471" priority="7471" stopIfTrue="1">
      <formula>LEN(C25)&gt;10</formula>
    </cfRule>
  </conditionalFormatting>
  <conditionalFormatting sqref="C16:D16">
    <cfRule type="expression" dxfId="7470" priority="7470" stopIfTrue="1">
      <formula>LEN(C16)&gt;10</formula>
    </cfRule>
  </conditionalFormatting>
  <conditionalFormatting sqref="C16:D16">
    <cfRule type="expression" dxfId="7469" priority="7469" stopIfTrue="1">
      <formula>LEN(C16)&gt;10</formula>
    </cfRule>
  </conditionalFormatting>
  <conditionalFormatting sqref="C16:D16">
    <cfRule type="expression" dxfId="7468" priority="7468" stopIfTrue="1">
      <formula>LEN(C16)&gt;10</formula>
    </cfRule>
  </conditionalFormatting>
  <conditionalFormatting sqref="C26:D26">
    <cfRule type="expression" dxfId="7467" priority="7467" stopIfTrue="1">
      <formula>LEN(C26)&gt;10</formula>
    </cfRule>
  </conditionalFormatting>
  <conditionalFormatting sqref="C26:D26">
    <cfRule type="expression" dxfId="7466" priority="7466" stopIfTrue="1">
      <formula>LEN(C26)&gt;10</formula>
    </cfRule>
  </conditionalFormatting>
  <conditionalFormatting sqref="C26:D26">
    <cfRule type="expression" dxfId="7465" priority="7465" stopIfTrue="1">
      <formula>LEN(C26)&gt;10</formula>
    </cfRule>
  </conditionalFormatting>
  <conditionalFormatting sqref="C26:D26">
    <cfRule type="expression" dxfId="7464" priority="7464" stopIfTrue="1">
      <formula>LEN(C26)&gt;10</formula>
    </cfRule>
  </conditionalFormatting>
  <conditionalFormatting sqref="C27:D27">
    <cfRule type="expression" dxfId="7463" priority="7463" stopIfTrue="1">
      <formula>LEN(C27)&gt;10</formula>
    </cfRule>
  </conditionalFormatting>
  <conditionalFormatting sqref="C27:D27">
    <cfRule type="expression" dxfId="7462" priority="7462" stopIfTrue="1">
      <formula>LEN(C27)&gt;10</formula>
    </cfRule>
  </conditionalFormatting>
  <conditionalFormatting sqref="C27:D27">
    <cfRule type="expression" dxfId="7461" priority="7461" stopIfTrue="1">
      <formula>LEN(C27)&gt;10</formula>
    </cfRule>
  </conditionalFormatting>
  <conditionalFormatting sqref="C27:D27">
    <cfRule type="expression" dxfId="7460" priority="7460" stopIfTrue="1">
      <formula>LEN(C27)&gt;10</formula>
    </cfRule>
  </conditionalFormatting>
  <conditionalFormatting sqref="C28:D28">
    <cfRule type="expression" dxfId="7459" priority="7459" stopIfTrue="1">
      <formula>LEN(C28)&gt;10</formula>
    </cfRule>
  </conditionalFormatting>
  <conditionalFormatting sqref="C28:D28">
    <cfRule type="expression" dxfId="7458" priority="7458" stopIfTrue="1">
      <formula>LEN(C28)&gt;10</formula>
    </cfRule>
  </conditionalFormatting>
  <conditionalFormatting sqref="C28:D28">
    <cfRule type="expression" dxfId="7457" priority="7457" stopIfTrue="1">
      <formula>LEN(C28)&gt;10</formula>
    </cfRule>
  </conditionalFormatting>
  <conditionalFormatting sqref="C28:D28">
    <cfRule type="expression" dxfId="7456" priority="7456" stopIfTrue="1">
      <formula>LEN(C28)&gt;10</formula>
    </cfRule>
  </conditionalFormatting>
  <conditionalFormatting sqref="C29:D29">
    <cfRule type="expression" dxfId="7455" priority="7455" stopIfTrue="1">
      <formula>LEN(C29)&gt;10</formula>
    </cfRule>
  </conditionalFormatting>
  <conditionalFormatting sqref="C30:D30">
    <cfRule type="expression" dxfId="7454" priority="7454" stopIfTrue="1">
      <formula>LEN(C30)&gt;10</formula>
    </cfRule>
  </conditionalFormatting>
  <conditionalFormatting sqref="C30:D30">
    <cfRule type="expression" dxfId="7453" priority="7453" stopIfTrue="1">
      <formula>LEN(C30)&gt;10</formula>
    </cfRule>
  </conditionalFormatting>
  <conditionalFormatting sqref="C30:D30">
    <cfRule type="expression" dxfId="7452" priority="7452" stopIfTrue="1">
      <formula>LEN(C30)&gt;10</formula>
    </cfRule>
  </conditionalFormatting>
  <conditionalFormatting sqref="C30:D30">
    <cfRule type="expression" dxfId="7451" priority="7451" stopIfTrue="1">
      <formula>LEN(C30)&gt;10</formula>
    </cfRule>
  </conditionalFormatting>
  <conditionalFormatting sqref="C12:D12">
    <cfRule type="expression" dxfId="7450" priority="7450" stopIfTrue="1">
      <formula>LEN(C12)&gt;10</formula>
    </cfRule>
  </conditionalFormatting>
  <conditionalFormatting sqref="C12:D12">
    <cfRule type="expression" dxfId="7449" priority="7449" stopIfTrue="1">
      <formula>LEN(C12)&gt;10</formula>
    </cfRule>
  </conditionalFormatting>
  <conditionalFormatting sqref="C12:D12">
    <cfRule type="expression" dxfId="7448" priority="7448" stopIfTrue="1">
      <formula>LEN(C12)&gt;10</formula>
    </cfRule>
  </conditionalFormatting>
  <conditionalFormatting sqref="C12:D12">
    <cfRule type="expression" dxfId="7447" priority="7447" stopIfTrue="1">
      <formula>LEN(C12)&gt;10</formula>
    </cfRule>
  </conditionalFormatting>
  <conditionalFormatting sqref="C12:D12">
    <cfRule type="expression" dxfId="7446" priority="7446" stopIfTrue="1">
      <formula>LEN(C12)&gt;10</formula>
    </cfRule>
  </conditionalFormatting>
  <conditionalFormatting sqref="C12:D12">
    <cfRule type="expression" dxfId="7445" priority="7445" stopIfTrue="1">
      <formula>LEN(C12)&gt;10</formula>
    </cfRule>
  </conditionalFormatting>
  <conditionalFormatting sqref="C20:D20">
    <cfRule type="expression" dxfId="7444" priority="7444" stopIfTrue="1">
      <formula>LEN(C20)&gt;10</formula>
    </cfRule>
  </conditionalFormatting>
  <conditionalFormatting sqref="C20:D20">
    <cfRule type="expression" dxfId="7443" priority="7443" stopIfTrue="1">
      <formula>LEN(C20)&gt;10</formula>
    </cfRule>
  </conditionalFormatting>
  <conditionalFormatting sqref="C20:D20">
    <cfRule type="expression" dxfId="7442" priority="7442" stopIfTrue="1">
      <formula>LEN(C20)&gt;10</formula>
    </cfRule>
  </conditionalFormatting>
  <conditionalFormatting sqref="C20:D20">
    <cfRule type="expression" dxfId="7441" priority="7441" stopIfTrue="1">
      <formula>LEN(C20)&gt;10</formula>
    </cfRule>
  </conditionalFormatting>
  <conditionalFormatting sqref="C20:D20">
    <cfRule type="expression" dxfId="7440" priority="7440" stopIfTrue="1">
      <formula>LEN(C20)&gt;10</formula>
    </cfRule>
  </conditionalFormatting>
  <conditionalFormatting sqref="C20:D20">
    <cfRule type="expression" dxfId="7439" priority="7439" stopIfTrue="1">
      <formula>LEN(C20)&gt;10</formula>
    </cfRule>
  </conditionalFormatting>
  <conditionalFormatting sqref="C21:D21">
    <cfRule type="expression" dxfId="7438" priority="7438" stopIfTrue="1">
      <formula>LEN(C21)&gt;10</formula>
    </cfRule>
  </conditionalFormatting>
  <conditionalFormatting sqref="C21:D21">
    <cfRule type="expression" dxfId="7437" priority="7437" stopIfTrue="1">
      <formula>LEN(C21)&gt;10</formula>
    </cfRule>
  </conditionalFormatting>
  <conditionalFormatting sqref="C21:D21">
    <cfRule type="expression" dxfId="7436" priority="7436" stopIfTrue="1">
      <formula>LEN(C21)&gt;10</formula>
    </cfRule>
  </conditionalFormatting>
  <conditionalFormatting sqref="C21:D21">
    <cfRule type="expression" dxfId="7435" priority="7435" stopIfTrue="1">
      <formula>LEN(C21)&gt;10</formula>
    </cfRule>
  </conditionalFormatting>
  <conditionalFormatting sqref="C21:D21">
    <cfRule type="expression" dxfId="7434" priority="7434" stopIfTrue="1">
      <formula>LEN(C21)&gt;10</formula>
    </cfRule>
  </conditionalFormatting>
  <conditionalFormatting sqref="C21:D21">
    <cfRule type="expression" dxfId="7433" priority="7433" stopIfTrue="1">
      <formula>LEN(C21)&gt;10</formula>
    </cfRule>
  </conditionalFormatting>
  <conditionalFormatting sqref="C32:D32">
    <cfRule type="expression" dxfId="7432" priority="7432" stopIfTrue="1">
      <formula>LEN(C32)&gt;10</formula>
    </cfRule>
  </conditionalFormatting>
  <conditionalFormatting sqref="C32:D32">
    <cfRule type="expression" dxfId="7431" priority="7431" stopIfTrue="1">
      <formula>LEN(C32)&gt;10</formula>
    </cfRule>
  </conditionalFormatting>
  <conditionalFormatting sqref="C32:D32">
    <cfRule type="expression" dxfId="7430" priority="7430" stopIfTrue="1">
      <formula>LEN(C32)&gt;10</formula>
    </cfRule>
  </conditionalFormatting>
  <conditionalFormatting sqref="C33:D33">
    <cfRule type="expression" dxfId="7429" priority="7429" stopIfTrue="1">
      <formula>LEN(C33)&gt;10</formula>
    </cfRule>
  </conditionalFormatting>
  <conditionalFormatting sqref="C33:D33">
    <cfRule type="expression" dxfId="7428" priority="7428" stopIfTrue="1">
      <formula>LEN(C33)&gt;10</formula>
    </cfRule>
  </conditionalFormatting>
  <conditionalFormatting sqref="C33:D33">
    <cfRule type="expression" dxfId="7427" priority="7427" stopIfTrue="1">
      <formula>LEN(C33)&gt;10</formula>
    </cfRule>
  </conditionalFormatting>
  <conditionalFormatting sqref="C33:D33">
    <cfRule type="expression" dxfId="7426" priority="7426" stopIfTrue="1">
      <formula>LEN(C33)&gt;10</formula>
    </cfRule>
  </conditionalFormatting>
  <conditionalFormatting sqref="C33:D33">
    <cfRule type="expression" dxfId="7425" priority="7425" stopIfTrue="1">
      <formula>LEN(C33)&gt;10</formula>
    </cfRule>
  </conditionalFormatting>
  <conditionalFormatting sqref="C33:D33">
    <cfRule type="expression" dxfId="7424" priority="7424" stopIfTrue="1">
      <formula>LEN(C33)&gt;10</formula>
    </cfRule>
  </conditionalFormatting>
  <conditionalFormatting sqref="C34:D34">
    <cfRule type="expression" dxfId="7423" priority="7423" stopIfTrue="1">
      <formula>LEN(C34)&gt;10</formula>
    </cfRule>
  </conditionalFormatting>
  <conditionalFormatting sqref="C34:D34">
    <cfRule type="expression" dxfId="7422" priority="7422" stopIfTrue="1">
      <formula>LEN(C34)&gt;10</formula>
    </cfRule>
  </conditionalFormatting>
  <conditionalFormatting sqref="C34:D34">
    <cfRule type="expression" dxfId="7421" priority="7421" stopIfTrue="1">
      <formula>LEN(C34)&gt;10</formula>
    </cfRule>
  </conditionalFormatting>
  <conditionalFormatting sqref="C34:D34">
    <cfRule type="expression" dxfId="7420" priority="7420" stopIfTrue="1">
      <formula>LEN(C34)&gt;10</formula>
    </cfRule>
  </conditionalFormatting>
  <conditionalFormatting sqref="C34:D34">
    <cfRule type="expression" dxfId="7419" priority="7419" stopIfTrue="1">
      <formula>LEN(C34)&gt;10</formula>
    </cfRule>
  </conditionalFormatting>
  <conditionalFormatting sqref="C34:D34">
    <cfRule type="expression" dxfId="7418" priority="7418" stopIfTrue="1">
      <formula>LEN(C34)&gt;10</formula>
    </cfRule>
  </conditionalFormatting>
  <conditionalFormatting sqref="C36:D36">
    <cfRule type="expression" dxfId="7417" priority="7417" stopIfTrue="1">
      <formula>LEN(C36)&gt;10</formula>
    </cfRule>
  </conditionalFormatting>
  <conditionalFormatting sqref="C36:D36">
    <cfRule type="expression" dxfId="7416" priority="7416" stopIfTrue="1">
      <formula>LEN(C36)&gt;10</formula>
    </cfRule>
  </conditionalFormatting>
  <conditionalFormatting sqref="C36:D36">
    <cfRule type="expression" dxfId="7415" priority="7415" stopIfTrue="1">
      <formula>LEN(C36)&gt;10</formula>
    </cfRule>
  </conditionalFormatting>
  <conditionalFormatting sqref="C36:D36">
    <cfRule type="expression" dxfId="7414" priority="7414" stopIfTrue="1">
      <formula>LEN(C36)&gt;10</formula>
    </cfRule>
  </conditionalFormatting>
  <conditionalFormatting sqref="C36:D36">
    <cfRule type="expression" dxfId="7413" priority="7413" stopIfTrue="1">
      <formula>LEN(C36)&gt;10</formula>
    </cfRule>
  </conditionalFormatting>
  <conditionalFormatting sqref="C36:D36">
    <cfRule type="expression" dxfId="7412" priority="7412" stopIfTrue="1">
      <formula>LEN(C36)&gt;10</formula>
    </cfRule>
  </conditionalFormatting>
  <conditionalFormatting sqref="C36:D36">
    <cfRule type="expression" dxfId="7411" priority="7411" stopIfTrue="1">
      <formula>LEN(C36)&gt;10</formula>
    </cfRule>
  </conditionalFormatting>
  <conditionalFormatting sqref="C36:D36">
    <cfRule type="expression" dxfId="7410" priority="7410" stopIfTrue="1">
      <formula>LEN(C36)&gt;10</formula>
    </cfRule>
  </conditionalFormatting>
  <conditionalFormatting sqref="C36:D36">
    <cfRule type="expression" dxfId="7409" priority="7409" stopIfTrue="1">
      <formula>LEN(C36)&gt;10</formula>
    </cfRule>
  </conditionalFormatting>
  <conditionalFormatting sqref="C36:D36">
    <cfRule type="expression" dxfId="7408" priority="7408" stopIfTrue="1">
      <formula>LEN(C36)&gt;10</formula>
    </cfRule>
  </conditionalFormatting>
  <conditionalFormatting sqref="C37:D37">
    <cfRule type="expression" dxfId="7407" priority="7407" stopIfTrue="1">
      <formula>LEN(C37)&gt;10</formula>
    </cfRule>
  </conditionalFormatting>
  <conditionalFormatting sqref="C37:D37">
    <cfRule type="expression" dxfId="7406" priority="7406" stopIfTrue="1">
      <formula>LEN(C37)&gt;10</formula>
    </cfRule>
  </conditionalFormatting>
  <conditionalFormatting sqref="C37:D37">
    <cfRule type="expression" dxfId="7405" priority="7405" stopIfTrue="1">
      <formula>LEN(C37)&gt;10</formula>
    </cfRule>
  </conditionalFormatting>
  <conditionalFormatting sqref="C37:D37">
    <cfRule type="expression" dxfId="7404" priority="7404" stopIfTrue="1">
      <formula>LEN(C37)&gt;10</formula>
    </cfRule>
  </conditionalFormatting>
  <conditionalFormatting sqref="C37:D37">
    <cfRule type="expression" dxfId="7403" priority="7403" stopIfTrue="1">
      <formula>LEN(C37)&gt;10</formula>
    </cfRule>
  </conditionalFormatting>
  <conditionalFormatting sqref="C37:D37">
    <cfRule type="expression" dxfId="7402" priority="7402" stopIfTrue="1">
      <formula>LEN(C37)&gt;10</formula>
    </cfRule>
  </conditionalFormatting>
  <conditionalFormatting sqref="C37:D38 C2:D34">
    <cfRule type="expression" dxfId="7401" priority="7401" stopIfTrue="1">
      <formula>LEN(C2)&gt;10</formula>
    </cfRule>
  </conditionalFormatting>
  <conditionalFormatting sqref="C2:D31">
    <cfRule type="expression" dxfId="7400" priority="7400" stopIfTrue="1">
      <formula>LEN(C2)&gt;10</formula>
    </cfRule>
  </conditionalFormatting>
  <conditionalFormatting sqref="C5:D31">
    <cfRule type="expression" dxfId="7399" priority="7399" stopIfTrue="1">
      <formula>LEN(C5)&gt;10</formula>
    </cfRule>
  </conditionalFormatting>
  <conditionalFormatting sqref="C5:D25">
    <cfRule type="expression" dxfId="7398" priority="7398" stopIfTrue="1">
      <formula>LEN(C5)&gt;10</formula>
    </cfRule>
  </conditionalFormatting>
  <conditionalFormatting sqref="C23:D24">
    <cfRule type="expression" dxfId="7397" priority="7397" stopIfTrue="1">
      <formula>LEN(C23)&gt;10</formula>
    </cfRule>
  </conditionalFormatting>
  <conditionalFormatting sqref="C23:D24">
    <cfRule type="expression" dxfId="7396" priority="7396" stopIfTrue="1">
      <formula>LEN(C23)&gt;10</formula>
    </cfRule>
  </conditionalFormatting>
  <conditionalFormatting sqref="C23:D24">
    <cfRule type="expression" dxfId="7395" priority="7395" stopIfTrue="1">
      <formula>LEN(C23)&gt;10</formula>
    </cfRule>
  </conditionalFormatting>
  <conditionalFormatting sqref="C26:D26">
    <cfRule type="expression" dxfId="7394" priority="7394" stopIfTrue="1">
      <formula>LEN(C26)&gt;10</formula>
    </cfRule>
  </conditionalFormatting>
  <conditionalFormatting sqref="C27:D27">
    <cfRule type="expression" dxfId="7393" priority="7393" stopIfTrue="1">
      <formula>LEN(C27)&gt;10</formula>
    </cfRule>
  </conditionalFormatting>
  <conditionalFormatting sqref="C28:D28">
    <cfRule type="expression" dxfId="7392" priority="7392" stopIfTrue="1">
      <formula>LEN(C28)&gt;10</formula>
    </cfRule>
  </conditionalFormatting>
  <conditionalFormatting sqref="C29:D29">
    <cfRule type="expression" dxfId="7391" priority="7391" stopIfTrue="1">
      <formula>LEN(C29)&gt;10</formula>
    </cfRule>
  </conditionalFormatting>
  <conditionalFormatting sqref="C30:D30">
    <cfRule type="expression" dxfId="7390" priority="7390" stopIfTrue="1">
      <formula>LEN(C30)&gt;10</formula>
    </cfRule>
  </conditionalFormatting>
  <conditionalFormatting sqref="C31:D31">
    <cfRule type="expression" dxfId="7389" priority="7389" stopIfTrue="1">
      <formula>LEN(C31)&gt;10</formula>
    </cfRule>
  </conditionalFormatting>
  <conditionalFormatting sqref="C2:D30">
    <cfRule type="expression" dxfId="7388" priority="7388" stopIfTrue="1">
      <formula>LEN(C2)&gt;10</formula>
    </cfRule>
  </conditionalFormatting>
  <conditionalFormatting sqref="C5:D30">
    <cfRule type="expression" dxfId="7387" priority="7387" stopIfTrue="1">
      <formula>LEN(C5)&gt;10</formula>
    </cfRule>
  </conditionalFormatting>
  <conditionalFormatting sqref="C5:D25">
    <cfRule type="expression" dxfId="7386" priority="7386" stopIfTrue="1">
      <formula>LEN(C5)&gt;10</formula>
    </cfRule>
  </conditionalFormatting>
  <conditionalFormatting sqref="C25:D25">
    <cfRule type="expression" dxfId="7385" priority="7385" stopIfTrue="1">
      <formula>LEN(C25)&gt;10</formula>
    </cfRule>
  </conditionalFormatting>
  <conditionalFormatting sqref="C25:D25">
    <cfRule type="expression" dxfId="7384" priority="7384" stopIfTrue="1">
      <formula>LEN(C25)&gt;10</formula>
    </cfRule>
  </conditionalFormatting>
  <conditionalFormatting sqref="C25:D25">
    <cfRule type="expression" dxfId="7383" priority="7383" stopIfTrue="1">
      <formula>LEN(C25)&gt;10</formula>
    </cfRule>
  </conditionalFormatting>
  <conditionalFormatting sqref="C16:D16">
    <cfRule type="expression" dxfId="7382" priority="7382" stopIfTrue="1">
      <formula>LEN(C16)&gt;10</formula>
    </cfRule>
  </conditionalFormatting>
  <conditionalFormatting sqref="C16:D16">
    <cfRule type="expression" dxfId="7381" priority="7381" stopIfTrue="1">
      <formula>LEN(C16)&gt;10</formula>
    </cfRule>
  </conditionalFormatting>
  <conditionalFormatting sqref="C16:D16">
    <cfRule type="expression" dxfId="7380" priority="7380" stopIfTrue="1">
      <formula>LEN(C16)&gt;10</formula>
    </cfRule>
  </conditionalFormatting>
  <conditionalFormatting sqref="C26:D26">
    <cfRule type="expression" dxfId="7379" priority="7379" stopIfTrue="1">
      <formula>LEN(C26)&gt;10</formula>
    </cfRule>
  </conditionalFormatting>
  <conditionalFormatting sqref="C26:D26">
    <cfRule type="expression" dxfId="7378" priority="7378" stopIfTrue="1">
      <formula>LEN(C26)&gt;10</formula>
    </cfRule>
  </conditionalFormatting>
  <conditionalFormatting sqref="C26:D26">
    <cfRule type="expression" dxfId="7377" priority="7377" stopIfTrue="1">
      <formula>LEN(C26)&gt;10</formula>
    </cfRule>
  </conditionalFormatting>
  <conditionalFormatting sqref="C26:D26">
    <cfRule type="expression" dxfId="7376" priority="7376" stopIfTrue="1">
      <formula>LEN(C26)&gt;10</formula>
    </cfRule>
  </conditionalFormatting>
  <conditionalFormatting sqref="C27:D27">
    <cfRule type="expression" dxfId="7375" priority="7375" stopIfTrue="1">
      <formula>LEN(C27)&gt;10</formula>
    </cfRule>
  </conditionalFormatting>
  <conditionalFormatting sqref="C27:D27">
    <cfRule type="expression" dxfId="7374" priority="7374" stopIfTrue="1">
      <formula>LEN(C27)&gt;10</formula>
    </cfRule>
  </conditionalFormatting>
  <conditionalFormatting sqref="C27:D27">
    <cfRule type="expression" dxfId="7373" priority="7373" stopIfTrue="1">
      <formula>LEN(C27)&gt;10</formula>
    </cfRule>
  </conditionalFormatting>
  <conditionalFormatting sqref="C27:D27">
    <cfRule type="expression" dxfId="7372" priority="7372" stopIfTrue="1">
      <formula>LEN(C27)&gt;10</formula>
    </cfRule>
  </conditionalFormatting>
  <conditionalFormatting sqref="C28:D28">
    <cfRule type="expression" dxfId="7371" priority="7371" stopIfTrue="1">
      <formula>LEN(C28)&gt;10</formula>
    </cfRule>
  </conditionalFormatting>
  <conditionalFormatting sqref="C28:D28">
    <cfRule type="expression" dxfId="7370" priority="7370" stopIfTrue="1">
      <formula>LEN(C28)&gt;10</formula>
    </cfRule>
  </conditionalFormatting>
  <conditionalFormatting sqref="C28:D28">
    <cfRule type="expression" dxfId="7369" priority="7369" stopIfTrue="1">
      <formula>LEN(C28)&gt;10</formula>
    </cfRule>
  </conditionalFormatting>
  <conditionalFormatting sqref="C28:D28">
    <cfRule type="expression" dxfId="7368" priority="7368" stopIfTrue="1">
      <formula>LEN(C28)&gt;10</formula>
    </cfRule>
  </conditionalFormatting>
  <conditionalFormatting sqref="C29:D29">
    <cfRule type="expression" dxfId="7367" priority="7367" stopIfTrue="1">
      <formula>LEN(C29)&gt;10</formula>
    </cfRule>
  </conditionalFormatting>
  <conditionalFormatting sqref="C30:D30">
    <cfRule type="expression" dxfId="7366" priority="7366" stopIfTrue="1">
      <formula>LEN(C30)&gt;10</formula>
    </cfRule>
  </conditionalFormatting>
  <conditionalFormatting sqref="C30:D30">
    <cfRule type="expression" dxfId="7365" priority="7365" stopIfTrue="1">
      <formula>LEN(C30)&gt;10</formula>
    </cfRule>
  </conditionalFormatting>
  <conditionalFormatting sqref="C30:D30">
    <cfRule type="expression" dxfId="7364" priority="7364" stopIfTrue="1">
      <formula>LEN(C30)&gt;10</formula>
    </cfRule>
  </conditionalFormatting>
  <conditionalFormatting sqref="C30:D30">
    <cfRule type="expression" dxfId="7363" priority="7363" stopIfTrue="1">
      <formula>LEN(C30)&gt;10</formula>
    </cfRule>
  </conditionalFormatting>
  <conditionalFormatting sqref="C12:D12">
    <cfRule type="expression" dxfId="7362" priority="7362" stopIfTrue="1">
      <formula>LEN(C12)&gt;10</formula>
    </cfRule>
  </conditionalFormatting>
  <conditionalFormatting sqref="C12:D12">
    <cfRule type="expression" dxfId="7361" priority="7361" stopIfTrue="1">
      <formula>LEN(C12)&gt;10</formula>
    </cfRule>
  </conditionalFormatting>
  <conditionalFormatting sqref="C12:D12">
    <cfRule type="expression" dxfId="7360" priority="7360" stopIfTrue="1">
      <formula>LEN(C12)&gt;10</formula>
    </cfRule>
  </conditionalFormatting>
  <conditionalFormatting sqref="C12:D12">
    <cfRule type="expression" dxfId="7359" priority="7359" stopIfTrue="1">
      <formula>LEN(C12)&gt;10</formula>
    </cfRule>
  </conditionalFormatting>
  <conditionalFormatting sqref="C12:D12">
    <cfRule type="expression" dxfId="7358" priority="7358" stopIfTrue="1">
      <formula>LEN(C12)&gt;10</formula>
    </cfRule>
  </conditionalFormatting>
  <conditionalFormatting sqref="C12:D12">
    <cfRule type="expression" dxfId="7357" priority="7357" stopIfTrue="1">
      <formula>LEN(C12)&gt;10</formula>
    </cfRule>
  </conditionalFormatting>
  <conditionalFormatting sqref="C20:D20">
    <cfRule type="expression" dxfId="7356" priority="7356" stopIfTrue="1">
      <formula>LEN(C20)&gt;10</formula>
    </cfRule>
  </conditionalFormatting>
  <conditionalFormatting sqref="C20:D20">
    <cfRule type="expression" dxfId="7355" priority="7355" stopIfTrue="1">
      <formula>LEN(C20)&gt;10</formula>
    </cfRule>
  </conditionalFormatting>
  <conditionalFormatting sqref="C20:D20">
    <cfRule type="expression" dxfId="7354" priority="7354" stopIfTrue="1">
      <formula>LEN(C20)&gt;10</formula>
    </cfRule>
  </conditionalFormatting>
  <conditionalFormatting sqref="C20:D20">
    <cfRule type="expression" dxfId="7353" priority="7353" stopIfTrue="1">
      <formula>LEN(C20)&gt;10</formula>
    </cfRule>
  </conditionalFormatting>
  <conditionalFormatting sqref="C20:D20">
    <cfRule type="expression" dxfId="7352" priority="7352" stopIfTrue="1">
      <formula>LEN(C20)&gt;10</formula>
    </cfRule>
  </conditionalFormatting>
  <conditionalFormatting sqref="C20:D20">
    <cfRule type="expression" dxfId="7351" priority="7351" stopIfTrue="1">
      <formula>LEN(C20)&gt;10</formula>
    </cfRule>
  </conditionalFormatting>
  <conditionalFormatting sqref="C21:D21">
    <cfRule type="expression" dxfId="7350" priority="7350" stopIfTrue="1">
      <formula>LEN(C21)&gt;10</formula>
    </cfRule>
  </conditionalFormatting>
  <conditionalFormatting sqref="C21:D21">
    <cfRule type="expression" dxfId="7349" priority="7349" stopIfTrue="1">
      <formula>LEN(C21)&gt;10</formula>
    </cfRule>
  </conditionalFormatting>
  <conditionalFormatting sqref="C21:D21">
    <cfRule type="expression" dxfId="7348" priority="7348" stopIfTrue="1">
      <formula>LEN(C21)&gt;10</formula>
    </cfRule>
  </conditionalFormatting>
  <conditionalFormatting sqref="C21:D21">
    <cfRule type="expression" dxfId="7347" priority="7347" stopIfTrue="1">
      <formula>LEN(C21)&gt;10</formula>
    </cfRule>
  </conditionalFormatting>
  <conditionalFormatting sqref="C21:D21">
    <cfRule type="expression" dxfId="7346" priority="7346" stopIfTrue="1">
      <formula>LEN(C21)&gt;10</formula>
    </cfRule>
  </conditionalFormatting>
  <conditionalFormatting sqref="C21:D21">
    <cfRule type="expression" dxfId="7345" priority="7345" stopIfTrue="1">
      <formula>LEN(C21)&gt;10</formula>
    </cfRule>
  </conditionalFormatting>
  <conditionalFormatting sqref="C32:D32">
    <cfRule type="expression" dxfId="7344" priority="7344" stopIfTrue="1">
      <formula>LEN(C32)&gt;10</formula>
    </cfRule>
  </conditionalFormatting>
  <conditionalFormatting sqref="C32:D32">
    <cfRule type="expression" dxfId="7343" priority="7343" stopIfTrue="1">
      <formula>LEN(C32)&gt;10</formula>
    </cfRule>
  </conditionalFormatting>
  <conditionalFormatting sqref="C32:D32">
    <cfRule type="expression" dxfId="7342" priority="7342" stopIfTrue="1">
      <formula>LEN(C32)&gt;10</formula>
    </cfRule>
  </conditionalFormatting>
  <conditionalFormatting sqref="C33:D33">
    <cfRule type="expression" dxfId="7341" priority="7341" stopIfTrue="1">
      <formula>LEN(C33)&gt;10</formula>
    </cfRule>
  </conditionalFormatting>
  <conditionalFormatting sqref="C33:D33">
    <cfRule type="expression" dxfId="7340" priority="7340" stopIfTrue="1">
      <formula>LEN(C33)&gt;10</formula>
    </cfRule>
  </conditionalFormatting>
  <conditionalFormatting sqref="C33:D33">
    <cfRule type="expression" dxfId="7339" priority="7339" stopIfTrue="1">
      <formula>LEN(C33)&gt;10</formula>
    </cfRule>
  </conditionalFormatting>
  <conditionalFormatting sqref="C33:D33">
    <cfRule type="expression" dxfId="7338" priority="7338" stopIfTrue="1">
      <formula>LEN(C33)&gt;10</formula>
    </cfRule>
  </conditionalFormatting>
  <conditionalFormatting sqref="C33:D33">
    <cfRule type="expression" dxfId="7337" priority="7337" stopIfTrue="1">
      <formula>LEN(C33)&gt;10</formula>
    </cfRule>
  </conditionalFormatting>
  <conditionalFormatting sqref="C33:D33">
    <cfRule type="expression" dxfId="7336" priority="7336" stopIfTrue="1">
      <formula>LEN(C33)&gt;10</formula>
    </cfRule>
  </conditionalFormatting>
  <conditionalFormatting sqref="C34:D34">
    <cfRule type="expression" dxfId="7335" priority="7335" stopIfTrue="1">
      <formula>LEN(C34)&gt;10</formula>
    </cfRule>
  </conditionalFormatting>
  <conditionalFormatting sqref="C34:D34">
    <cfRule type="expression" dxfId="7334" priority="7334" stopIfTrue="1">
      <formula>LEN(C34)&gt;10</formula>
    </cfRule>
  </conditionalFormatting>
  <conditionalFormatting sqref="C34:D34">
    <cfRule type="expression" dxfId="7333" priority="7333" stopIfTrue="1">
      <formula>LEN(C34)&gt;10</formula>
    </cfRule>
  </conditionalFormatting>
  <conditionalFormatting sqref="C34:D34">
    <cfRule type="expression" dxfId="7332" priority="7332" stopIfTrue="1">
      <formula>LEN(C34)&gt;10</formula>
    </cfRule>
  </conditionalFormatting>
  <conditionalFormatting sqref="C34:D34">
    <cfRule type="expression" dxfId="7331" priority="7331" stopIfTrue="1">
      <formula>LEN(C34)&gt;10</formula>
    </cfRule>
  </conditionalFormatting>
  <conditionalFormatting sqref="C34:D34">
    <cfRule type="expression" dxfId="7330" priority="7330" stopIfTrue="1">
      <formula>LEN(C34)&gt;10</formula>
    </cfRule>
  </conditionalFormatting>
  <conditionalFormatting sqref="C36:D36">
    <cfRule type="expression" dxfId="7329" priority="7329" stopIfTrue="1">
      <formula>LEN(C36)&gt;10</formula>
    </cfRule>
  </conditionalFormatting>
  <conditionalFormatting sqref="C36:D36">
    <cfRule type="expression" dxfId="7328" priority="7328" stopIfTrue="1">
      <formula>LEN(C36)&gt;10</formula>
    </cfRule>
  </conditionalFormatting>
  <conditionalFormatting sqref="C36:D36">
    <cfRule type="expression" dxfId="7327" priority="7327" stopIfTrue="1">
      <formula>LEN(C36)&gt;10</formula>
    </cfRule>
  </conditionalFormatting>
  <conditionalFormatting sqref="C36:D36">
    <cfRule type="expression" dxfId="7326" priority="7326" stopIfTrue="1">
      <formula>LEN(C36)&gt;10</formula>
    </cfRule>
  </conditionalFormatting>
  <conditionalFormatting sqref="C36:D36">
    <cfRule type="expression" dxfId="7325" priority="7325" stopIfTrue="1">
      <formula>LEN(C36)&gt;10</formula>
    </cfRule>
  </conditionalFormatting>
  <conditionalFormatting sqref="C36:D36">
    <cfRule type="expression" dxfId="7324" priority="7324" stopIfTrue="1">
      <formula>LEN(C36)&gt;10</formula>
    </cfRule>
  </conditionalFormatting>
  <conditionalFormatting sqref="C36:D36">
    <cfRule type="expression" dxfId="7323" priority="7323" stopIfTrue="1">
      <formula>LEN(C36)&gt;10</formula>
    </cfRule>
  </conditionalFormatting>
  <conditionalFormatting sqref="C36:D36">
    <cfRule type="expression" dxfId="7322" priority="7322" stopIfTrue="1">
      <formula>LEN(C36)&gt;10</formula>
    </cfRule>
  </conditionalFormatting>
  <conditionalFormatting sqref="C36:D36">
    <cfRule type="expression" dxfId="7321" priority="7321" stopIfTrue="1">
      <formula>LEN(C36)&gt;10</formula>
    </cfRule>
  </conditionalFormatting>
  <conditionalFormatting sqref="C36:D36">
    <cfRule type="expression" dxfId="7320" priority="7320" stopIfTrue="1">
      <formula>LEN(C36)&gt;10</formula>
    </cfRule>
  </conditionalFormatting>
  <conditionalFormatting sqref="C37:D37">
    <cfRule type="expression" dxfId="7319" priority="7319" stopIfTrue="1">
      <formula>LEN(C37)&gt;10</formula>
    </cfRule>
  </conditionalFormatting>
  <conditionalFormatting sqref="C37:D37">
    <cfRule type="expression" dxfId="7318" priority="7318" stopIfTrue="1">
      <formula>LEN(C37)&gt;10</formula>
    </cfRule>
  </conditionalFormatting>
  <conditionalFormatting sqref="C37:D37">
    <cfRule type="expression" dxfId="7317" priority="7317" stopIfTrue="1">
      <formula>LEN(C37)&gt;10</formula>
    </cfRule>
  </conditionalFormatting>
  <conditionalFormatting sqref="C37:D37">
    <cfRule type="expression" dxfId="7316" priority="7316" stopIfTrue="1">
      <formula>LEN(C37)&gt;10</formula>
    </cfRule>
  </conditionalFormatting>
  <conditionalFormatting sqref="C37:D37">
    <cfRule type="expression" dxfId="7315" priority="7315" stopIfTrue="1">
      <formula>LEN(C37)&gt;10</formula>
    </cfRule>
  </conditionalFormatting>
  <conditionalFormatting sqref="C37:D37">
    <cfRule type="expression" dxfId="7314" priority="7314" stopIfTrue="1">
      <formula>LEN(C37)&gt;10</formula>
    </cfRule>
  </conditionalFormatting>
  <conditionalFormatting sqref="C40:D40">
    <cfRule type="expression" dxfId="7313" priority="7313" stopIfTrue="1">
      <formula>LEN(C40)&gt;10</formula>
    </cfRule>
  </conditionalFormatting>
  <conditionalFormatting sqref="C40:D40">
    <cfRule type="expression" dxfId="7312" priority="7312" stopIfTrue="1">
      <formula>LEN(C40)&gt;10</formula>
    </cfRule>
  </conditionalFormatting>
  <conditionalFormatting sqref="C40:D40">
    <cfRule type="expression" dxfId="7311" priority="7311" stopIfTrue="1">
      <formula>LEN(C40)&gt;10</formula>
    </cfRule>
  </conditionalFormatting>
  <conditionalFormatting sqref="C40:D40">
    <cfRule type="expression" dxfId="7310" priority="7310" stopIfTrue="1">
      <formula>LEN(C40)&gt;10</formula>
    </cfRule>
  </conditionalFormatting>
  <conditionalFormatting sqref="C40:D40">
    <cfRule type="expression" dxfId="7309" priority="7309" stopIfTrue="1">
      <formula>LEN(C40)&gt;10</formula>
    </cfRule>
  </conditionalFormatting>
  <conditionalFormatting sqref="C40:D40">
    <cfRule type="expression" dxfId="7308" priority="7308" stopIfTrue="1">
      <formula>LEN(C40)&gt;10</formula>
    </cfRule>
  </conditionalFormatting>
  <conditionalFormatting sqref="C40:D40">
    <cfRule type="expression" dxfId="7307" priority="7307" stopIfTrue="1">
      <formula>LEN(C40)&gt;10</formula>
    </cfRule>
  </conditionalFormatting>
  <conditionalFormatting sqref="C40:D40">
    <cfRule type="expression" dxfId="7306" priority="7306" stopIfTrue="1">
      <formula>LEN(C40)&gt;10</formula>
    </cfRule>
  </conditionalFormatting>
  <conditionalFormatting sqref="C40:D40">
    <cfRule type="expression" dxfId="7305" priority="7305" stopIfTrue="1">
      <formula>LEN(C40)&gt;10</formula>
    </cfRule>
  </conditionalFormatting>
  <conditionalFormatting sqref="C40:D40">
    <cfRule type="expression" dxfId="7304" priority="7304" stopIfTrue="1">
      <formula>LEN(C40)&gt;10</formula>
    </cfRule>
  </conditionalFormatting>
  <conditionalFormatting sqref="C40:D40">
    <cfRule type="expression" dxfId="7303" priority="7303" stopIfTrue="1">
      <formula>LEN(C40)&gt;10</formula>
    </cfRule>
  </conditionalFormatting>
  <conditionalFormatting sqref="C40:D40">
    <cfRule type="expression" dxfId="7302" priority="7302" stopIfTrue="1">
      <formula>LEN(C40)&gt;10</formula>
    </cfRule>
  </conditionalFormatting>
  <conditionalFormatting sqref="C40:D40">
    <cfRule type="expression" dxfId="7301" priority="7301" stopIfTrue="1">
      <formula>LEN(C40)&gt;10</formula>
    </cfRule>
  </conditionalFormatting>
  <conditionalFormatting sqref="C39:D39">
    <cfRule type="expression" dxfId="7300" priority="7300" stopIfTrue="1">
      <formula>LEN(C39)&gt;10</formula>
    </cfRule>
  </conditionalFormatting>
  <conditionalFormatting sqref="C39:D39">
    <cfRule type="expression" dxfId="7299" priority="7299" stopIfTrue="1">
      <formula>LEN(C39)&gt;10</formula>
    </cfRule>
  </conditionalFormatting>
  <conditionalFormatting sqref="C39:D39">
    <cfRule type="expression" dxfId="7298" priority="7298" stopIfTrue="1">
      <formula>LEN(C39)&gt;10</formula>
    </cfRule>
  </conditionalFormatting>
  <conditionalFormatting sqref="C39:D39">
    <cfRule type="expression" dxfId="7297" priority="7297" stopIfTrue="1">
      <formula>LEN(C39)&gt;10</formula>
    </cfRule>
  </conditionalFormatting>
  <conditionalFormatting sqref="C39:D39">
    <cfRule type="expression" dxfId="7296" priority="7296" stopIfTrue="1">
      <formula>LEN(C39)&gt;10</formula>
    </cfRule>
  </conditionalFormatting>
  <conditionalFormatting sqref="C39:D39">
    <cfRule type="expression" dxfId="7295" priority="7295" stopIfTrue="1">
      <formula>LEN(C39)&gt;10</formula>
    </cfRule>
  </conditionalFormatting>
  <conditionalFormatting sqref="C39:D39">
    <cfRule type="expression" dxfId="7294" priority="7294" stopIfTrue="1">
      <formula>LEN(C39)&gt;10</formula>
    </cfRule>
  </conditionalFormatting>
  <conditionalFormatting sqref="C39:D39">
    <cfRule type="expression" dxfId="7293" priority="7293" stopIfTrue="1">
      <formula>LEN(C39)&gt;10</formula>
    </cfRule>
  </conditionalFormatting>
  <conditionalFormatting sqref="C39:D39">
    <cfRule type="expression" dxfId="7292" priority="7292" stopIfTrue="1">
      <formula>LEN(C39)&gt;10</formula>
    </cfRule>
  </conditionalFormatting>
  <conditionalFormatting sqref="C39:D39">
    <cfRule type="expression" dxfId="7291" priority="7291" stopIfTrue="1">
      <formula>LEN(C39)&gt;10</formula>
    </cfRule>
  </conditionalFormatting>
  <conditionalFormatting sqref="C39:D39">
    <cfRule type="expression" dxfId="7290" priority="7290" stopIfTrue="1">
      <formula>LEN(C39)&gt;10</formula>
    </cfRule>
  </conditionalFormatting>
  <conditionalFormatting sqref="C39:D39">
    <cfRule type="expression" dxfId="7289" priority="7289" stopIfTrue="1">
      <formula>LEN(C39)&gt;10</formula>
    </cfRule>
  </conditionalFormatting>
  <conditionalFormatting sqref="C39:D39">
    <cfRule type="expression" dxfId="7288" priority="7288" stopIfTrue="1">
      <formula>LEN(C39)&gt;10</formula>
    </cfRule>
  </conditionalFormatting>
  <conditionalFormatting sqref="C39:D39">
    <cfRule type="expression" dxfId="7287" priority="7287" stopIfTrue="1">
      <formula>LEN(C39)&gt;10</formula>
    </cfRule>
  </conditionalFormatting>
  <conditionalFormatting sqref="C39:D39">
    <cfRule type="expression" dxfId="7286" priority="7286" stopIfTrue="1">
      <formula>LEN(C39)&gt;10</formula>
    </cfRule>
  </conditionalFormatting>
  <conditionalFormatting sqref="C39:D39">
    <cfRule type="expression" dxfId="7285" priority="7285" stopIfTrue="1">
      <formula>LEN(C39)&gt;10</formula>
    </cfRule>
  </conditionalFormatting>
  <conditionalFormatting sqref="C39:D39">
    <cfRule type="expression" dxfId="7284" priority="7284" stopIfTrue="1">
      <formula>LEN(C39)&gt;10</formula>
    </cfRule>
  </conditionalFormatting>
  <conditionalFormatting sqref="C39:D39">
    <cfRule type="expression" dxfId="7283" priority="7283" stopIfTrue="1">
      <formula>LEN(C39)&gt;10</formula>
    </cfRule>
  </conditionalFormatting>
  <conditionalFormatting sqref="C39:D39">
    <cfRule type="expression" dxfId="7282" priority="7282" stopIfTrue="1">
      <formula>LEN(C39)&gt;10</formula>
    </cfRule>
  </conditionalFormatting>
  <conditionalFormatting sqref="C39:D39">
    <cfRule type="expression" dxfId="7281" priority="7281" stopIfTrue="1">
      <formula>LEN(C39)&gt;10</formula>
    </cfRule>
  </conditionalFormatting>
  <conditionalFormatting sqref="C39:D39">
    <cfRule type="expression" dxfId="7280" priority="7280" stopIfTrue="1">
      <formula>LEN(C39)&gt;10</formula>
    </cfRule>
  </conditionalFormatting>
  <conditionalFormatting sqref="C39:D39">
    <cfRule type="expression" dxfId="7279" priority="7279" stopIfTrue="1">
      <formula>LEN(C39)&gt;10</formula>
    </cfRule>
  </conditionalFormatting>
  <conditionalFormatting sqref="C39:D39">
    <cfRule type="expression" dxfId="7278" priority="7278" stopIfTrue="1">
      <formula>LEN(C39)&gt;10</formula>
    </cfRule>
  </conditionalFormatting>
  <conditionalFormatting sqref="C39:D39">
    <cfRule type="expression" dxfId="7277" priority="7277" stopIfTrue="1">
      <formula>LEN(C39)&gt;10</formula>
    </cfRule>
  </conditionalFormatting>
  <conditionalFormatting sqref="C39:D39">
    <cfRule type="expression" dxfId="7276" priority="7276" stopIfTrue="1">
      <formula>LEN(C39)&gt;10</formula>
    </cfRule>
  </conditionalFormatting>
  <conditionalFormatting sqref="C2:D20">
    <cfRule type="expression" dxfId="7275" priority="7275" stopIfTrue="1">
      <formula>LEN(C2)&gt;10</formula>
    </cfRule>
  </conditionalFormatting>
  <conditionalFormatting sqref="C2:D20">
    <cfRule type="expression" dxfId="7274" priority="7274" stopIfTrue="1">
      <formula>LEN(C2)&gt;10</formula>
    </cfRule>
  </conditionalFormatting>
  <conditionalFormatting sqref="C5:D20">
    <cfRule type="expression" dxfId="7273" priority="7273" stopIfTrue="1">
      <formula>LEN(C5)&gt;10</formula>
    </cfRule>
  </conditionalFormatting>
  <conditionalFormatting sqref="C5:D20">
    <cfRule type="expression" dxfId="7272" priority="7272" stopIfTrue="1">
      <formula>LEN(C5)&gt;10</formula>
    </cfRule>
  </conditionalFormatting>
  <conditionalFormatting sqref="C2:D20">
    <cfRule type="expression" dxfId="7271" priority="7271" stopIfTrue="1">
      <formula>LEN(C2)&gt;10</formula>
    </cfRule>
  </conditionalFormatting>
  <conditionalFormatting sqref="C5:D20">
    <cfRule type="expression" dxfId="7270" priority="7270" stopIfTrue="1">
      <formula>LEN(C5)&gt;10</formula>
    </cfRule>
  </conditionalFormatting>
  <conditionalFormatting sqref="C5:D20">
    <cfRule type="expression" dxfId="7269" priority="7269" stopIfTrue="1">
      <formula>LEN(C5)&gt;10</formula>
    </cfRule>
  </conditionalFormatting>
  <conditionalFormatting sqref="C16:D16">
    <cfRule type="expression" dxfId="7268" priority="7268" stopIfTrue="1">
      <formula>LEN(C16)&gt;10</formula>
    </cfRule>
  </conditionalFormatting>
  <conditionalFormatting sqref="C16:D16">
    <cfRule type="expression" dxfId="7267" priority="7267" stopIfTrue="1">
      <formula>LEN(C16)&gt;10</formula>
    </cfRule>
  </conditionalFormatting>
  <conditionalFormatting sqref="C16:D16">
    <cfRule type="expression" dxfId="7266" priority="7266" stopIfTrue="1">
      <formula>LEN(C16)&gt;10</formula>
    </cfRule>
  </conditionalFormatting>
  <conditionalFormatting sqref="C12:D12">
    <cfRule type="expression" dxfId="7265" priority="7265" stopIfTrue="1">
      <formula>LEN(C12)&gt;10</formula>
    </cfRule>
  </conditionalFormatting>
  <conditionalFormatting sqref="C12:D12">
    <cfRule type="expression" dxfId="7264" priority="7264" stopIfTrue="1">
      <formula>LEN(C12)&gt;10</formula>
    </cfRule>
  </conditionalFormatting>
  <conditionalFormatting sqref="C12:D12">
    <cfRule type="expression" dxfId="7263" priority="7263" stopIfTrue="1">
      <formula>LEN(C12)&gt;10</formula>
    </cfRule>
  </conditionalFormatting>
  <conditionalFormatting sqref="C12:D12">
    <cfRule type="expression" dxfId="7262" priority="7262" stopIfTrue="1">
      <formula>LEN(C12)&gt;10</formula>
    </cfRule>
  </conditionalFormatting>
  <conditionalFormatting sqref="C12:D12">
    <cfRule type="expression" dxfId="7261" priority="7261" stopIfTrue="1">
      <formula>LEN(C12)&gt;10</formula>
    </cfRule>
  </conditionalFormatting>
  <conditionalFormatting sqref="C12:D12">
    <cfRule type="expression" dxfId="7260" priority="7260" stopIfTrue="1">
      <formula>LEN(C12)&gt;10</formula>
    </cfRule>
  </conditionalFormatting>
  <conditionalFormatting sqref="C20:D20">
    <cfRule type="expression" dxfId="7259" priority="7259" stopIfTrue="1">
      <formula>LEN(C20)&gt;10</formula>
    </cfRule>
  </conditionalFormatting>
  <conditionalFormatting sqref="C20:D20">
    <cfRule type="expression" dxfId="7258" priority="7258" stopIfTrue="1">
      <formula>LEN(C20)&gt;10</formula>
    </cfRule>
  </conditionalFormatting>
  <conditionalFormatting sqref="C20:D20">
    <cfRule type="expression" dxfId="7257" priority="7257" stopIfTrue="1">
      <formula>LEN(C20)&gt;10</formula>
    </cfRule>
  </conditionalFormatting>
  <conditionalFormatting sqref="C20:D20">
    <cfRule type="expression" dxfId="7256" priority="7256" stopIfTrue="1">
      <formula>LEN(C20)&gt;10</formula>
    </cfRule>
  </conditionalFormatting>
  <conditionalFormatting sqref="C20:D20">
    <cfRule type="expression" dxfId="7255" priority="7255" stopIfTrue="1">
      <formula>LEN(C20)&gt;10</formula>
    </cfRule>
  </conditionalFormatting>
  <conditionalFormatting sqref="C20:D20">
    <cfRule type="expression" dxfId="7254" priority="7254" stopIfTrue="1">
      <formula>LEN(C20)&gt;10</formula>
    </cfRule>
  </conditionalFormatting>
  <conditionalFormatting sqref="C2:D20">
    <cfRule type="expression" dxfId="7253" priority="7253" stopIfTrue="1">
      <formula>LEN(C2)&gt;10</formula>
    </cfRule>
  </conditionalFormatting>
  <conditionalFormatting sqref="C2:D20">
    <cfRule type="expression" dxfId="7252" priority="7252" stopIfTrue="1">
      <formula>LEN(C2)&gt;10</formula>
    </cfRule>
  </conditionalFormatting>
  <conditionalFormatting sqref="C5:D20">
    <cfRule type="expression" dxfId="7251" priority="7251" stopIfTrue="1">
      <formula>LEN(C5)&gt;10</formula>
    </cfRule>
  </conditionalFormatting>
  <conditionalFormatting sqref="C5:D20">
    <cfRule type="expression" dxfId="7250" priority="7250" stopIfTrue="1">
      <formula>LEN(C5)&gt;10</formula>
    </cfRule>
  </conditionalFormatting>
  <conditionalFormatting sqref="C2:D20">
    <cfRule type="expression" dxfId="7249" priority="7249" stopIfTrue="1">
      <formula>LEN(C2)&gt;10</formula>
    </cfRule>
  </conditionalFormatting>
  <conditionalFormatting sqref="C5:D20">
    <cfRule type="expression" dxfId="7248" priority="7248" stopIfTrue="1">
      <formula>LEN(C5)&gt;10</formula>
    </cfRule>
  </conditionalFormatting>
  <conditionalFormatting sqref="C5:D20">
    <cfRule type="expression" dxfId="7247" priority="7247" stopIfTrue="1">
      <formula>LEN(C5)&gt;10</formula>
    </cfRule>
  </conditionalFormatting>
  <conditionalFormatting sqref="C16:D16">
    <cfRule type="expression" dxfId="7246" priority="7246" stopIfTrue="1">
      <formula>LEN(C16)&gt;10</formula>
    </cfRule>
  </conditionalFormatting>
  <conditionalFormatting sqref="C16:D16">
    <cfRule type="expression" dxfId="7245" priority="7245" stopIfTrue="1">
      <formula>LEN(C16)&gt;10</formula>
    </cfRule>
  </conditionalFormatting>
  <conditionalFormatting sqref="C16:D16">
    <cfRule type="expression" dxfId="7244" priority="7244" stopIfTrue="1">
      <formula>LEN(C16)&gt;10</formula>
    </cfRule>
  </conditionalFormatting>
  <conditionalFormatting sqref="C12:D12">
    <cfRule type="expression" dxfId="7243" priority="7243" stopIfTrue="1">
      <formula>LEN(C12)&gt;10</formula>
    </cfRule>
  </conditionalFormatting>
  <conditionalFormatting sqref="C12:D12">
    <cfRule type="expression" dxfId="7242" priority="7242" stopIfTrue="1">
      <formula>LEN(C12)&gt;10</formula>
    </cfRule>
  </conditionalFormatting>
  <conditionalFormatting sqref="C12:D12">
    <cfRule type="expression" dxfId="7241" priority="7241" stopIfTrue="1">
      <formula>LEN(C12)&gt;10</formula>
    </cfRule>
  </conditionalFormatting>
  <conditionalFormatting sqref="C12:D12">
    <cfRule type="expression" dxfId="7240" priority="7240" stopIfTrue="1">
      <formula>LEN(C12)&gt;10</formula>
    </cfRule>
  </conditionalFormatting>
  <conditionalFormatting sqref="C12:D12">
    <cfRule type="expression" dxfId="7239" priority="7239" stopIfTrue="1">
      <formula>LEN(C12)&gt;10</formula>
    </cfRule>
  </conditionalFormatting>
  <conditionalFormatting sqref="C12:D12">
    <cfRule type="expression" dxfId="7238" priority="7238" stopIfTrue="1">
      <formula>LEN(C12)&gt;10</formula>
    </cfRule>
  </conditionalFormatting>
  <conditionalFormatting sqref="C20:D20">
    <cfRule type="expression" dxfId="7237" priority="7237" stopIfTrue="1">
      <formula>LEN(C20)&gt;10</formula>
    </cfRule>
  </conditionalFormatting>
  <conditionalFormatting sqref="C20:D20">
    <cfRule type="expression" dxfId="7236" priority="7236" stopIfTrue="1">
      <formula>LEN(C20)&gt;10</formula>
    </cfRule>
  </conditionalFormatting>
  <conditionalFormatting sqref="C20:D20">
    <cfRule type="expression" dxfId="7235" priority="7235" stopIfTrue="1">
      <formula>LEN(C20)&gt;10</formula>
    </cfRule>
  </conditionalFormatting>
  <conditionalFormatting sqref="C20:D20">
    <cfRule type="expression" dxfId="7234" priority="7234" stopIfTrue="1">
      <formula>LEN(C20)&gt;10</formula>
    </cfRule>
  </conditionalFormatting>
  <conditionalFormatting sqref="C20:D20">
    <cfRule type="expression" dxfId="7233" priority="7233" stopIfTrue="1">
      <formula>LEN(C20)&gt;10</formula>
    </cfRule>
  </conditionalFormatting>
  <conditionalFormatting sqref="C20:D20">
    <cfRule type="expression" dxfId="7232" priority="7232" stopIfTrue="1">
      <formula>LEN(C20)&gt;10</formula>
    </cfRule>
  </conditionalFormatting>
  <conditionalFormatting sqref="C20:D20 C2:D18">
    <cfRule type="expression" dxfId="7231" priority="7231" stopIfTrue="1">
      <formula>LEN(C2)&gt;10</formula>
    </cfRule>
  </conditionalFormatting>
  <conditionalFormatting sqref="C5:D15">
    <cfRule type="expression" dxfId="7230" priority="7230" stopIfTrue="1">
      <formula>LEN(C5)&gt;10</formula>
    </cfRule>
  </conditionalFormatting>
  <conditionalFormatting sqref="C5:D15">
    <cfRule type="expression" dxfId="7229" priority="7229" stopIfTrue="1">
      <formula>LEN(C5)&gt;10</formula>
    </cfRule>
  </conditionalFormatting>
  <conditionalFormatting sqref="C7">
    <cfRule type="expression" dxfId="7228" priority="7228" stopIfTrue="1">
      <formula>LEN(C7)&gt;10</formula>
    </cfRule>
  </conditionalFormatting>
  <conditionalFormatting sqref="C6">
    <cfRule type="expression" dxfId="7227" priority="7227" stopIfTrue="1">
      <formula>LEN(C6)&gt;10</formula>
    </cfRule>
  </conditionalFormatting>
  <conditionalFormatting sqref="C8:C15">
    <cfRule type="expression" dxfId="7226" priority="7226" stopIfTrue="1">
      <formula>LEN(C8)&gt;10</formula>
    </cfRule>
  </conditionalFormatting>
  <conditionalFormatting sqref="D7">
    <cfRule type="expression" dxfId="7225" priority="7225" stopIfTrue="1">
      <formula>LEN(D7)&gt;10</formula>
    </cfRule>
  </conditionalFormatting>
  <conditionalFormatting sqref="D5:D6">
    <cfRule type="expression" dxfId="7224" priority="7224" stopIfTrue="1">
      <formula>LEN(D5)&gt;10</formula>
    </cfRule>
  </conditionalFormatting>
  <conditionalFormatting sqref="D8:D15">
    <cfRule type="expression" dxfId="7223" priority="7223" stopIfTrue="1">
      <formula>LEN(D8)&gt;10</formula>
    </cfRule>
  </conditionalFormatting>
  <conditionalFormatting sqref="C11:D11">
    <cfRule type="expression" dxfId="7222" priority="7222" stopIfTrue="1">
      <formula>LEN(C11)&gt;10</formula>
    </cfRule>
  </conditionalFormatting>
  <conditionalFormatting sqref="C11:D11">
    <cfRule type="expression" dxfId="7221" priority="7221" stopIfTrue="1">
      <formula>LEN(C11)&gt;10</formula>
    </cfRule>
  </conditionalFormatting>
  <conditionalFormatting sqref="C11:D11">
    <cfRule type="expression" dxfId="7220" priority="7220" stopIfTrue="1">
      <formula>LEN(C11)&gt;10</formula>
    </cfRule>
  </conditionalFormatting>
  <conditionalFormatting sqref="C11">
    <cfRule type="expression" dxfId="7219" priority="7219" stopIfTrue="1">
      <formula>LEN(C11)&gt;10</formula>
    </cfRule>
  </conditionalFormatting>
  <conditionalFormatting sqref="D11">
    <cfRule type="expression" dxfId="7218" priority="7218" stopIfTrue="1">
      <formula>LEN(D11)&gt;10</formula>
    </cfRule>
  </conditionalFormatting>
  <conditionalFormatting sqref="C20:D20">
    <cfRule type="expression" dxfId="7217" priority="7217" stopIfTrue="1">
      <formula>LEN(C20)&gt;10</formula>
    </cfRule>
  </conditionalFormatting>
  <conditionalFormatting sqref="C20:D20">
    <cfRule type="expression" dxfId="7216" priority="7216" stopIfTrue="1">
      <formula>LEN(C20)&gt;10</formula>
    </cfRule>
  </conditionalFormatting>
  <conditionalFormatting sqref="C20">
    <cfRule type="expression" dxfId="7215" priority="7215" stopIfTrue="1">
      <formula>LEN(C20)&gt;10</formula>
    </cfRule>
  </conditionalFormatting>
  <conditionalFormatting sqref="D20">
    <cfRule type="expression" dxfId="7214" priority="7214" stopIfTrue="1">
      <formula>LEN(D20)&gt;10</formula>
    </cfRule>
  </conditionalFormatting>
  <conditionalFormatting sqref="C20:D20">
    <cfRule type="expression" dxfId="7213" priority="7213" stopIfTrue="1">
      <formula>LEN(C20)&gt;10</formula>
    </cfRule>
  </conditionalFormatting>
  <conditionalFormatting sqref="C20:D20">
    <cfRule type="expression" dxfId="7212" priority="7212" stopIfTrue="1">
      <formula>LEN(C20)&gt;10</formula>
    </cfRule>
  </conditionalFormatting>
  <conditionalFormatting sqref="C20">
    <cfRule type="expression" dxfId="7211" priority="7211" stopIfTrue="1">
      <formula>LEN(C20)&gt;10</formula>
    </cfRule>
  </conditionalFormatting>
  <conditionalFormatting sqref="D20">
    <cfRule type="expression" dxfId="7210" priority="7210" stopIfTrue="1">
      <formula>LEN(D20)&gt;10</formula>
    </cfRule>
  </conditionalFormatting>
  <conditionalFormatting sqref="C12:D12">
    <cfRule type="expression" dxfId="7209" priority="7209" stopIfTrue="1">
      <formula>LEN(C12)&gt;10</formula>
    </cfRule>
  </conditionalFormatting>
  <conditionalFormatting sqref="C12:D12">
    <cfRule type="expression" dxfId="7208" priority="7208" stopIfTrue="1">
      <formula>LEN(C12)&gt;10</formula>
    </cfRule>
  </conditionalFormatting>
  <conditionalFormatting sqref="C12:D12">
    <cfRule type="expression" dxfId="7207" priority="7207" stopIfTrue="1">
      <formula>LEN(C12)&gt;10</formula>
    </cfRule>
  </conditionalFormatting>
  <conditionalFormatting sqref="C12">
    <cfRule type="expression" dxfId="7206" priority="7206" stopIfTrue="1">
      <formula>LEN(C12)&gt;10</formula>
    </cfRule>
  </conditionalFormatting>
  <conditionalFormatting sqref="D12">
    <cfRule type="expression" dxfId="7205" priority="7205" stopIfTrue="1">
      <formula>LEN(D12)&gt;10</formula>
    </cfRule>
  </conditionalFormatting>
  <conditionalFormatting sqref="C17:D17">
    <cfRule type="expression" dxfId="7204" priority="7204" stopIfTrue="1">
      <formula>LEN(C17)&gt;10</formula>
    </cfRule>
  </conditionalFormatting>
  <conditionalFormatting sqref="C20:D20">
    <cfRule type="expression" dxfId="7203" priority="7203" stopIfTrue="1">
      <formula>LEN(C20)&gt;10</formula>
    </cfRule>
  </conditionalFormatting>
  <conditionalFormatting sqref="C20:D20">
    <cfRule type="expression" dxfId="7202" priority="7202" stopIfTrue="1">
      <formula>LEN(C20)&gt;10</formula>
    </cfRule>
  </conditionalFormatting>
  <conditionalFormatting sqref="C20:D20">
    <cfRule type="expression" dxfId="7201" priority="7201" stopIfTrue="1">
      <formula>LEN(C20)&gt;10</formula>
    </cfRule>
  </conditionalFormatting>
  <conditionalFormatting sqref="C20">
    <cfRule type="expression" dxfId="7200" priority="7200" stopIfTrue="1">
      <formula>LEN(C20)&gt;10</formula>
    </cfRule>
  </conditionalFormatting>
  <conditionalFormatting sqref="D20">
    <cfRule type="expression" dxfId="7199" priority="7199" stopIfTrue="1">
      <formula>LEN(D20)&gt;10</formula>
    </cfRule>
  </conditionalFormatting>
  <conditionalFormatting sqref="C19:D19">
    <cfRule type="expression" dxfId="7198" priority="7198" stopIfTrue="1">
      <formula>LEN(C19)&gt;10</formula>
    </cfRule>
  </conditionalFormatting>
  <conditionalFormatting sqref="C19:D19">
    <cfRule type="expression" dxfId="7197" priority="7197" stopIfTrue="1">
      <formula>LEN(C19)&gt;10</formula>
    </cfRule>
  </conditionalFormatting>
  <conditionalFormatting sqref="C19:D19">
    <cfRule type="expression" dxfId="7196" priority="7196" stopIfTrue="1">
      <formula>LEN(C19)&gt;10</formula>
    </cfRule>
  </conditionalFormatting>
  <conditionalFormatting sqref="C19:D19">
    <cfRule type="expression" dxfId="7195" priority="7195" stopIfTrue="1">
      <formula>LEN(C19)&gt;10</formula>
    </cfRule>
  </conditionalFormatting>
  <conditionalFormatting sqref="C19:D19">
    <cfRule type="expression" dxfId="7194" priority="7194" stopIfTrue="1">
      <formula>LEN(C19)&gt;10</formula>
    </cfRule>
  </conditionalFormatting>
  <conditionalFormatting sqref="C19:D19">
    <cfRule type="expression" dxfId="7193" priority="7193" stopIfTrue="1">
      <formula>LEN(C19)&gt;10</formula>
    </cfRule>
  </conditionalFormatting>
  <conditionalFormatting sqref="C19:D19">
    <cfRule type="expression" dxfId="7192" priority="7192" stopIfTrue="1">
      <formula>LEN(C19)&gt;10</formula>
    </cfRule>
  </conditionalFormatting>
  <conditionalFormatting sqref="C19:D19">
    <cfRule type="expression" dxfId="7191" priority="7191" stopIfTrue="1">
      <formula>LEN(C19)&gt;10</formula>
    </cfRule>
  </conditionalFormatting>
  <conditionalFormatting sqref="C19:D19">
    <cfRule type="expression" dxfId="7190" priority="7190" stopIfTrue="1">
      <formula>LEN(C19)&gt;10</formula>
    </cfRule>
  </conditionalFormatting>
  <conditionalFormatting sqref="C19:D19">
    <cfRule type="expression" dxfId="7189" priority="7189" stopIfTrue="1">
      <formula>LEN(C19)&gt;10</formula>
    </cfRule>
  </conditionalFormatting>
  <conditionalFormatting sqref="C19:D19">
    <cfRule type="expression" dxfId="7188" priority="7188" stopIfTrue="1">
      <formula>LEN(C19)&gt;10</formula>
    </cfRule>
  </conditionalFormatting>
  <conditionalFormatting sqref="C19:D19">
    <cfRule type="expression" dxfId="7187" priority="7187" stopIfTrue="1">
      <formula>LEN(C19)&gt;10</formula>
    </cfRule>
  </conditionalFormatting>
  <conditionalFormatting sqref="C19:D19">
    <cfRule type="expression" dxfId="7186" priority="7186" stopIfTrue="1">
      <formula>LEN(C19)&gt;10</formula>
    </cfRule>
  </conditionalFormatting>
  <conditionalFormatting sqref="C19:D19">
    <cfRule type="expression" dxfId="7185" priority="7185" stopIfTrue="1">
      <formula>LEN(C19)&gt;10</formula>
    </cfRule>
  </conditionalFormatting>
  <conditionalFormatting sqref="C19:D19">
    <cfRule type="expression" dxfId="7184" priority="7184" stopIfTrue="1">
      <formula>LEN(C19)&gt;10</formula>
    </cfRule>
  </conditionalFormatting>
  <conditionalFormatting sqref="C19">
    <cfRule type="expression" dxfId="7183" priority="7183" stopIfTrue="1">
      <formula>LEN(C19)&gt;10</formula>
    </cfRule>
  </conditionalFormatting>
  <conditionalFormatting sqref="D19">
    <cfRule type="expression" dxfId="7182" priority="7182" stopIfTrue="1">
      <formula>LEN(D19)&gt;10</formula>
    </cfRule>
  </conditionalFormatting>
  <conditionalFormatting sqref="C19:D19">
    <cfRule type="expression" dxfId="7181" priority="7181" stopIfTrue="1">
      <formula>LEN(C19)&gt;10</formula>
    </cfRule>
  </conditionalFormatting>
  <conditionalFormatting sqref="C19:D19">
    <cfRule type="expression" dxfId="7180" priority="7180" stopIfTrue="1">
      <formula>LEN(C19)&gt;10</formula>
    </cfRule>
  </conditionalFormatting>
  <conditionalFormatting sqref="C19">
    <cfRule type="expression" dxfId="7179" priority="7179" stopIfTrue="1">
      <formula>LEN(C19)&gt;10</formula>
    </cfRule>
  </conditionalFormatting>
  <conditionalFormatting sqref="D19">
    <cfRule type="expression" dxfId="7178" priority="7178" stopIfTrue="1">
      <formula>LEN(D19)&gt;10</formula>
    </cfRule>
  </conditionalFormatting>
  <conditionalFormatting sqref="C19:D19">
    <cfRule type="expression" dxfId="7177" priority="7177" stopIfTrue="1">
      <formula>LEN(C19)&gt;10</formula>
    </cfRule>
  </conditionalFormatting>
  <conditionalFormatting sqref="C19:D19">
    <cfRule type="expression" dxfId="7176" priority="7176" stopIfTrue="1">
      <formula>LEN(C19)&gt;10</formula>
    </cfRule>
  </conditionalFormatting>
  <conditionalFormatting sqref="C19:D19">
    <cfRule type="expression" dxfId="7175" priority="7175" stopIfTrue="1">
      <formula>LEN(C19)&gt;10</formula>
    </cfRule>
  </conditionalFormatting>
  <conditionalFormatting sqref="C19">
    <cfRule type="expression" dxfId="7174" priority="7174" stopIfTrue="1">
      <formula>LEN(C19)&gt;10</formula>
    </cfRule>
  </conditionalFormatting>
  <conditionalFormatting sqref="D19">
    <cfRule type="expression" dxfId="7173" priority="7173" stopIfTrue="1">
      <formula>LEN(D19)&gt;10</formula>
    </cfRule>
  </conditionalFormatting>
  <conditionalFormatting sqref="C16:D16">
    <cfRule type="expression" dxfId="7172" priority="7172" stopIfTrue="1">
      <formula>LEN(C16)&gt;10</formula>
    </cfRule>
  </conditionalFormatting>
  <conditionalFormatting sqref="C16:D16">
    <cfRule type="expression" dxfId="7171" priority="7171" stopIfTrue="1">
      <formula>LEN(C16)&gt;10</formula>
    </cfRule>
  </conditionalFormatting>
  <conditionalFormatting sqref="C16">
    <cfRule type="expression" dxfId="7170" priority="7170" stopIfTrue="1">
      <formula>LEN(C16)&gt;10</formula>
    </cfRule>
  </conditionalFormatting>
  <conditionalFormatting sqref="D16">
    <cfRule type="expression" dxfId="7169" priority="7169" stopIfTrue="1">
      <formula>LEN(D16)&gt;10</formula>
    </cfRule>
  </conditionalFormatting>
  <conditionalFormatting sqref="C21:D21">
    <cfRule type="expression" dxfId="7168" priority="7168" stopIfTrue="1">
      <formula>LEN(C21)&gt;10</formula>
    </cfRule>
  </conditionalFormatting>
  <conditionalFormatting sqref="C21:D21">
    <cfRule type="expression" dxfId="7167" priority="7167" stopIfTrue="1">
      <formula>LEN(C21)&gt;10</formula>
    </cfRule>
  </conditionalFormatting>
  <conditionalFormatting sqref="C21:D21">
    <cfRule type="expression" dxfId="7166" priority="7166" stopIfTrue="1">
      <formula>LEN(C21)&gt;10</formula>
    </cfRule>
  </conditionalFormatting>
  <conditionalFormatting sqref="C21:D21">
    <cfRule type="expression" dxfId="7165" priority="7165" stopIfTrue="1">
      <formula>LEN(C21)&gt;10</formula>
    </cfRule>
  </conditionalFormatting>
  <conditionalFormatting sqref="C21:D21">
    <cfRule type="expression" dxfId="7164" priority="7164" stopIfTrue="1">
      <formula>LEN(C21)&gt;10</formula>
    </cfRule>
  </conditionalFormatting>
  <conditionalFormatting sqref="C21:D21">
    <cfRule type="expression" dxfId="7163" priority="7163" stopIfTrue="1">
      <formula>LEN(C21)&gt;10</formula>
    </cfRule>
  </conditionalFormatting>
  <conditionalFormatting sqref="C21:D21">
    <cfRule type="expression" dxfId="7162" priority="7162" stopIfTrue="1">
      <formula>LEN(C21)&gt;10</formula>
    </cfRule>
  </conditionalFormatting>
  <conditionalFormatting sqref="C21:D21">
    <cfRule type="expression" dxfId="7161" priority="7161" stopIfTrue="1">
      <formula>LEN(C21)&gt;10</formula>
    </cfRule>
  </conditionalFormatting>
  <conditionalFormatting sqref="C21:D21">
    <cfRule type="expression" dxfId="7160" priority="7160" stopIfTrue="1">
      <formula>LEN(C21)&gt;10</formula>
    </cfRule>
  </conditionalFormatting>
  <conditionalFormatting sqref="C21:D21">
    <cfRule type="expression" dxfId="7159" priority="7159" stopIfTrue="1">
      <formula>LEN(C21)&gt;10</formula>
    </cfRule>
  </conditionalFormatting>
  <conditionalFormatting sqref="C21:D21">
    <cfRule type="expression" dxfId="7158" priority="7158" stopIfTrue="1">
      <formula>LEN(C21)&gt;10</formula>
    </cfRule>
  </conditionalFormatting>
  <conditionalFormatting sqref="C21:D21">
    <cfRule type="expression" dxfId="7157" priority="7157" stopIfTrue="1">
      <formula>LEN(C21)&gt;10</formula>
    </cfRule>
  </conditionalFormatting>
  <conditionalFormatting sqref="C21:D21">
    <cfRule type="expression" dxfId="7156" priority="7156" stopIfTrue="1">
      <formula>LEN(C21)&gt;10</formula>
    </cfRule>
  </conditionalFormatting>
  <conditionalFormatting sqref="C21:D21">
    <cfRule type="expression" dxfId="7155" priority="7155" stopIfTrue="1">
      <formula>LEN(C21)&gt;10</formula>
    </cfRule>
  </conditionalFormatting>
  <conditionalFormatting sqref="C21:D21">
    <cfRule type="expression" dxfId="7154" priority="7154" stopIfTrue="1">
      <formula>LEN(C21)&gt;10</formula>
    </cfRule>
  </conditionalFormatting>
  <conditionalFormatting sqref="C21:D21">
    <cfRule type="expression" dxfId="7153" priority="7153" stopIfTrue="1">
      <formula>LEN(C21)&gt;10</formula>
    </cfRule>
  </conditionalFormatting>
  <conditionalFormatting sqref="C21:D21">
    <cfRule type="expression" dxfId="7152" priority="7152" stopIfTrue="1">
      <formula>LEN(C21)&gt;10</formula>
    </cfRule>
  </conditionalFormatting>
  <conditionalFormatting sqref="C21:D21">
    <cfRule type="expression" dxfId="7151" priority="7151" stopIfTrue="1">
      <formula>LEN(C21)&gt;10</formula>
    </cfRule>
  </conditionalFormatting>
  <conditionalFormatting sqref="C21:D21">
    <cfRule type="expression" dxfId="7150" priority="7150" stopIfTrue="1">
      <formula>LEN(C21)&gt;10</formula>
    </cfRule>
  </conditionalFormatting>
  <conditionalFormatting sqref="C21:D21">
    <cfRule type="expression" dxfId="7149" priority="7149" stopIfTrue="1">
      <formula>LEN(C21)&gt;10</formula>
    </cfRule>
  </conditionalFormatting>
  <conditionalFormatting sqref="C21:D21">
    <cfRule type="expression" dxfId="7148" priority="7148" stopIfTrue="1">
      <formula>LEN(C21)&gt;10</formula>
    </cfRule>
  </conditionalFormatting>
  <conditionalFormatting sqref="C21:D21">
    <cfRule type="expression" dxfId="7147" priority="7147" stopIfTrue="1">
      <formula>LEN(C21)&gt;10</formula>
    </cfRule>
  </conditionalFormatting>
  <conditionalFormatting sqref="C21:D21">
    <cfRule type="expression" dxfId="7146" priority="7146" stopIfTrue="1">
      <formula>LEN(C21)&gt;10</formula>
    </cfRule>
  </conditionalFormatting>
  <conditionalFormatting sqref="C21:D21">
    <cfRule type="expression" dxfId="7145" priority="7145" stopIfTrue="1">
      <formula>LEN(C21)&gt;10</formula>
    </cfRule>
  </conditionalFormatting>
  <conditionalFormatting sqref="C21:D21">
    <cfRule type="expression" dxfId="7144" priority="7144" stopIfTrue="1">
      <formula>LEN(C21)&gt;10</formula>
    </cfRule>
  </conditionalFormatting>
  <conditionalFormatting sqref="C21:D21">
    <cfRule type="expression" dxfId="7143" priority="7143" stopIfTrue="1">
      <formula>LEN(C21)&gt;10</formula>
    </cfRule>
  </conditionalFormatting>
  <conditionalFormatting sqref="C21:D21">
    <cfRule type="expression" dxfId="7142" priority="7142" stopIfTrue="1">
      <formula>LEN(C21)&gt;10</formula>
    </cfRule>
  </conditionalFormatting>
  <conditionalFormatting sqref="C21:D21">
    <cfRule type="expression" dxfId="7141" priority="7141" stopIfTrue="1">
      <formula>LEN(C21)&gt;10</formula>
    </cfRule>
  </conditionalFormatting>
  <conditionalFormatting sqref="C21:D21">
    <cfRule type="expression" dxfId="7140" priority="7140" stopIfTrue="1">
      <formula>LEN(C21)&gt;10</formula>
    </cfRule>
  </conditionalFormatting>
  <conditionalFormatting sqref="C21:D21">
    <cfRule type="expression" dxfId="7139" priority="7139" stopIfTrue="1">
      <formula>LEN(C21)&gt;10</formula>
    </cfRule>
  </conditionalFormatting>
  <conditionalFormatting sqref="C21:D21">
    <cfRule type="expression" dxfId="7138" priority="7138" stopIfTrue="1">
      <formula>LEN(C21)&gt;10</formula>
    </cfRule>
  </conditionalFormatting>
  <conditionalFormatting sqref="C21:D21">
    <cfRule type="expression" dxfId="7137" priority="7137" stopIfTrue="1">
      <formula>LEN(C21)&gt;10</formula>
    </cfRule>
  </conditionalFormatting>
  <conditionalFormatting sqref="C21:D21">
    <cfRule type="expression" dxfId="7136" priority="7136" stopIfTrue="1">
      <formula>LEN(C21)&gt;10</formula>
    </cfRule>
  </conditionalFormatting>
  <conditionalFormatting sqref="C21:D21">
    <cfRule type="expression" dxfId="7135" priority="7135" stopIfTrue="1">
      <formula>LEN(C21)&gt;10</formula>
    </cfRule>
  </conditionalFormatting>
  <conditionalFormatting sqref="C21:D21">
    <cfRule type="expression" dxfId="7134" priority="7134" stopIfTrue="1">
      <formula>LEN(C21)&gt;10</formula>
    </cfRule>
  </conditionalFormatting>
  <conditionalFormatting sqref="C21:D21">
    <cfRule type="expression" dxfId="7133" priority="7133" stopIfTrue="1">
      <formula>LEN(C21)&gt;10</formula>
    </cfRule>
  </conditionalFormatting>
  <conditionalFormatting sqref="C21:D21">
    <cfRule type="expression" dxfId="7132" priority="7132" stopIfTrue="1">
      <formula>LEN(C21)&gt;10</formula>
    </cfRule>
  </conditionalFormatting>
  <conditionalFormatting sqref="C21:D21">
    <cfRule type="expression" dxfId="7131" priority="7131" stopIfTrue="1">
      <formula>LEN(C21)&gt;10</formula>
    </cfRule>
  </conditionalFormatting>
  <conditionalFormatting sqref="C21:D21">
    <cfRule type="expression" dxfId="7130" priority="7130" stopIfTrue="1">
      <formula>LEN(C21)&gt;10</formula>
    </cfRule>
  </conditionalFormatting>
  <conditionalFormatting sqref="C21:D21">
    <cfRule type="expression" dxfId="7129" priority="7129" stopIfTrue="1">
      <formula>LEN(C21)&gt;10</formula>
    </cfRule>
  </conditionalFormatting>
  <conditionalFormatting sqref="C21:D21">
    <cfRule type="expression" dxfId="7128" priority="7128" stopIfTrue="1">
      <formula>LEN(C21)&gt;10</formula>
    </cfRule>
  </conditionalFormatting>
  <conditionalFormatting sqref="C21">
    <cfRule type="expression" dxfId="7127" priority="7127" stopIfTrue="1">
      <formula>LEN(C21)&gt;10</formula>
    </cfRule>
  </conditionalFormatting>
  <conditionalFormatting sqref="D21">
    <cfRule type="expression" dxfId="7126" priority="7126" stopIfTrue="1">
      <formula>LEN(D21)&gt;10</formula>
    </cfRule>
  </conditionalFormatting>
  <conditionalFormatting sqref="C21:D21">
    <cfRule type="expression" dxfId="7125" priority="7125" stopIfTrue="1">
      <formula>LEN(C21)&gt;10</formula>
    </cfRule>
  </conditionalFormatting>
  <conditionalFormatting sqref="C21:D21">
    <cfRule type="expression" dxfId="7124" priority="7124" stopIfTrue="1">
      <formula>LEN(C21)&gt;10</formula>
    </cfRule>
  </conditionalFormatting>
  <conditionalFormatting sqref="C21">
    <cfRule type="expression" dxfId="7123" priority="7123" stopIfTrue="1">
      <formula>LEN(C21)&gt;10</formula>
    </cfRule>
  </conditionalFormatting>
  <conditionalFormatting sqref="D21">
    <cfRule type="expression" dxfId="7122" priority="7122" stopIfTrue="1">
      <formula>LEN(D21)&gt;10</formula>
    </cfRule>
  </conditionalFormatting>
  <conditionalFormatting sqref="C21:D21">
    <cfRule type="expression" dxfId="7121" priority="7121" stopIfTrue="1">
      <formula>LEN(C21)&gt;10</formula>
    </cfRule>
  </conditionalFormatting>
  <conditionalFormatting sqref="C21:D21">
    <cfRule type="expression" dxfId="7120" priority="7120" stopIfTrue="1">
      <formula>LEN(C21)&gt;10</formula>
    </cfRule>
  </conditionalFormatting>
  <conditionalFormatting sqref="C21:D21">
    <cfRule type="expression" dxfId="7119" priority="7119" stopIfTrue="1">
      <formula>LEN(C21)&gt;10</formula>
    </cfRule>
  </conditionalFormatting>
  <conditionalFormatting sqref="C21">
    <cfRule type="expression" dxfId="7118" priority="7118" stopIfTrue="1">
      <formula>LEN(C21)&gt;10</formula>
    </cfRule>
  </conditionalFormatting>
  <conditionalFormatting sqref="D21">
    <cfRule type="expression" dxfId="7117" priority="7117" stopIfTrue="1">
      <formula>LEN(D21)&gt;10</formula>
    </cfRule>
  </conditionalFormatting>
  <conditionalFormatting sqref="C52:D78 C37:D50 C2:D34">
    <cfRule type="expression" dxfId="7116" priority="7116" stopIfTrue="1">
      <formula>LEN(C2)&gt;10</formula>
    </cfRule>
  </conditionalFormatting>
  <conditionalFormatting sqref="C2:D31">
    <cfRule type="expression" dxfId="7115" priority="7115" stopIfTrue="1">
      <formula>LEN(C2)&gt;10</formula>
    </cfRule>
  </conditionalFormatting>
  <conditionalFormatting sqref="C5:D31">
    <cfRule type="expression" dxfId="7114" priority="7114" stopIfTrue="1">
      <formula>LEN(C5)&gt;10</formula>
    </cfRule>
  </conditionalFormatting>
  <conditionalFormatting sqref="C5:D25">
    <cfRule type="expression" dxfId="7113" priority="7113" stopIfTrue="1">
      <formula>LEN(C5)&gt;10</formula>
    </cfRule>
  </conditionalFormatting>
  <conditionalFormatting sqref="C23:D24">
    <cfRule type="expression" dxfId="7112" priority="7112" stopIfTrue="1">
      <formula>LEN(C23)&gt;10</formula>
    </cfRule>
  </conditionalFormatting>
  <conditionalFormatting sqref="C23:D24">
    <cfRule type="expression" dxfId="7111" priority="7111" stopIfTrue="1">
      <formula>LEN(C23)&gt;10</formula>
    </cfRule>
  </conditionalFormatting>
  <conditionalFormatting sqref="C23:D24">
    <cfRule type="expression" dxfId="7110" priority="7110" stopIfTrue="1">
      <formula>LEN(C23)&gt;10</formula>
    </cfRule>
  </conditionalFormatting>
  <conditionalFormatting sqref="C26:D26">
    <cfRule type="expression" dxfId="7109" priority="7109" stopIfTrue="1">
      <formula>LEN(C26)&gt;10</formula>
    </cfRule>
  </conditionalFormatting>
  <conditionalFormatting sqref="C27:D27">
    <cfRule type="expression" dxfId="7108" priority="7108" stopIfTrue="1">
      <formula>LEN(C27)&gt;10</formula>
    </cfRule>
  </conditionalFormatting>
  <conditionalFormatting sqref="C28:D28">
    <cfRule type="expression" dxfId="7107" priority="7107" stopIfTrue="1">
      <formula>LEN(C28)&gt;10</formula>
    </cfRule>
  </conditionalFormatting>
  <conditionalFormatting sqref="C29:D29">
    <cfRule type="expression" dxfId="7106" priority="7106" stopIfTrue="1">
      <formula>LEN(C29)&gt;10</formula>
    </cfRule>
  </conditionalFormatting>
  <conditionalFormatting sqref="C30:D30">
    <cfRule type="expression" dxfId="7105" priority="7105" stopIfTrue="1">
      <formula>LEN(C30)&gt;10</formula>
    </cfRule>
  </conditionalFormatting>
  <conditionalFormatting sqref="C31:D31">
    <cfRule type="expression" dxfId="7104" priority="7104" stopIfTrue="1">
      <formula>LEN(C31)&gt;10</formula>
    </cfRule>
  </conditionalFormatting>
  <conditionalFormatting sqref="C2:D30">
    <cfRule type="expression" dxfId="7103" priority="7103" stopIfTrue="1">
      <formula>LEN(C2)&gt;10</formula>
    </cfRule>
  </conditionalFormatting>
  <conditionalFormatting sqref="C5:D30">
    <cfRule type="expression" dxfId="7102" priority="7102" stopIfTrue="1">
      <formula>LEN(C5)&gt;10</formula>
    </cfRule>
  </conditionalFormatting>
  <conditionalFormatting sqref="C5:D25">
    <cfRule type="expression" dxfId="7101" priority="7101" stopIfTrue="1">
      <formula>LEN(C5)&gt;10</formula>
    </cfRule>
  </conditionalFormatting>
  <conditionalFormatting sqref="C25:D25">
    <cfRule type="expression" dxfId="7100" priority="7100" stopIfTrue="1">
      <formula>LEN(C25)&gt;10</formula>
    </cfRule>
  </conditionalFormatting>
  <conditionalFormatting sqref="C25:D25">
    <cfRule type="expression" dxfId="7099" priority="7099" stopIfTrue="1">
      <formula>LEN(C25)&gt;10</formula>
    </cfRule>
  </conditionalFormatting>
  <conditionalFormatting sqref="C25:D25">
    <cfRule type="expression" dxfId="7098" priority="7098" stopIfTrue="1">
      <formula>LEN(C25)&gt;10</formula>
    </cfRule>
  </conditionalFormatting>
  <conditionalFormatting sqref="C16:D16">
    <cfRule type="expression" dxfId="7097" priority="7097" stopIfTrue="1">
      <formula>LEN(C16)&gt;10</formula>
    </cfRule>
  </conditionalFormatting>
  <conditionalFormatting sqref="C16:D16">
    <cfRule type="expression" dxfId="7096" priority="7096" stopIfTrue="1">
      <formula>LEN(C16)&gt;10</formula>
    </cfRule>
  </conditionalFormatting>
  <conditionalFormatting sqref="C16:D16">
    <cfRule type="expression" dxfId="7095" priority="7095" stopIfTrue="1">
      <formula>LEN(C16)&gt;10</formula>
    </cfRule>
  </conditionalFormatting>
  <conditionalFormatting sqref="C26:D26">
    <cfRule type="expression" dxfId="7094" priority="7094" stopIfTrue="1">
      <formula>LEN(C26)&gt;10</formula>
    </cfRule>
  </conditionalFormatting>
  <conditionalFormatting sqref="C26:D26">
    <cfRule type="expression" dxfId="7093" priority="7093" stopIfTrue="1">
      <formula>LEN(C26)&gt;10</formula>
    </cfRule>
  </conditionalFormatting>
  <conditionalFormatting sqref="C26:D26">
    <cfRule type="expression" dxfId="7092" priority="7092" stopIfTrue="1">
      <formula>LEN(C26)&gt;10</formula>
    </cfRule>
  </conditionalFormatting>
  <conditionalFormatting sqref="C26:D26">
    <cfRule type="expression" dxfId="7091" priority="7091" stopIfTrue="1">
      <formula>LEN(C26)&gt;10</formula>
    </cfRule>
  </conditionalFormatting>
  <conditionalFormatting sqref="C27:D27">
    <cfRule type="expression" dxfId="7090" priority="7090" stopIfTrue="1">
      <formula>LEN(C27)&gt;10</formula>
    </cfRule>
  </conditionalFormatting>
  <conditionalFormatting sqref="C27:D27">
    <cfRule type="expression" dxfId="7089" priority="7089" stopIfTrue="1">
      <formula>LEN(C27)&gt;10</formula>
    </cfRule>
  </conditionalFormatting>
  <conditionalFormatting sqref="C27:D27">
    <cfRule type="expression" dxfId="7088" priority="7088" stopIfTrue="1">
      <formula>LEN(C27)&gt;10</formula>
    </cfRule>
  </conditionalFormatting>
  <conditionalFormatting sqref="C27:D27">
    <cfRule type="expression" dxfId="7087" priority="7087" stopIfTrue="1">
      <formula>LEN(C27)&gt;10</formula>
    </cfRule>
  </conditionalFormatting>
  <conditionalFormatting sqref="C28:D28">
    <cfRule type="expression" dxfId="7086" priority="7086" stopIfTrue="1">
      <formula>LEN(C28)&gt;10</formula>
    </cfRule>
  </conditionalFormatting>
  <conditionalFormatting sqref="C28:D28">
    <cfRule type="expression" dxfId="7085" priority="7085" stopIfTrue="1">
      <formula>LEN(C28)&gt;10</formula>
    </cfRule>
  </conditionalFormatting>
  <conditionalFormatting sqref="C28:D28">
    <cfRule type="expression" dxfId="7084" priority="7084" stopIfTrue="1">
      <formula>LEN(C28)&gt;10</formula>
    </cfRule>
  </conditionalFormatting>
  <conditionalFormatting sqref="C28:D28">
    <cfRule type="expression" dxfId="7083" priority="7083" stopIfTrue="1">
      <formula>LEN(C28)&gt;10</formula>
    </cfRule>
  </conditionalFormatting>
  <conditionalFormatting sqref="C29:D29">
    <cfRule type="expression" dxfId="7082" priority="7082" stopIfTrue="1">
      <formula>LEN(C29)&gt;10</formula>
    </cfRule>
  </conditionalFormatting>
  <conditionalFormatting sqref="C30:D30">
    <cfRule type="expression" dxfId="7081" priority="7081" stopIfTrue="1">
      <formula>LEN(C30)&gt;10</formula>
    </cfRule>
  </conditionalFormatting>
  <conditionalFormatting sqref="C30:D30">
    <cfRule type="expression" dxfId="7080" priority="7080" stopIfTrue="1">
      <formula>LEN(C30)&gt;10</formula>
    </cfRule>
  </conditionalFormatting>
  <conditionalFormatting sqref="C30:D30">
    <cfRule type="expression" dxfId="7079" priority="7079" stopIfTrue="1">
      <formula>LEN(C30)&gt;10</formula>
    </cfRule>
  </conditionalFormatting>
  <conditionalFormatting sqref="C30:D30">
    <cfRule type="expression" dxfId="7078" priority="7078" stopIfTrue="1">
      <formula>LEN(C30)&gt;10</formula>
    </cfRule>
  </conditionalFormatting>
  <conditionalFormatting sqref="C12:D12">
    <cfRule type="expression" dxfId="7077" priority="7077" stopIfTrue="1">
      <formula>LEN(C12)&gt;10</formula>
    </cfRule>
  </conditionalFormatting>
  <conditionalFormatting sqref="C12:D12">
    <cfRule type="expression" dxfId="7076" priority="7076" stopIfTrue="1">
      <formula>LEN(C12)&gt;10</formula>
    </cfRule>
  </conditionalFormatting>
  <conditionalFormatting sqref="C12:D12">
    <cfRule type="expression" dxfId="7075" priority="7075" stopIfTrue="1">
      <formula>LEN(C12)&gt;10</formula>
    </cfRule>
  </conditionalFormatting>
  <conditionalFormatting sqref="C12:D12">
    <cfRule type="expression" dxfId="7074" priority="7074" stopIfTrue="1">
      <formula>LEN(C12)&gt;10</formula>
    </cfRule>
  </conditionalFormatting>
  <conditionalFormatting sqref="C12:D12">
    <cfRule type="expression" dxfId="7073" priority="7073" stopIfTrue="1">
      <formula>LEN(C12)&gt;10</formula>
    </cfRule>
  </conditionalFormatting>
  <conditionalFormatting sqref="C12:D12">
    <cfRule type="expression" dxfId="7072" priority="7072" stopIfTrue="1">
      <formula>LEN(C12)&gt;10</formula>
    </cfRule>
  </conditionalFormatting>
  <conditionalFormatting sqref="C20:D20">
    <cfRule type="expression" dxfId="7071" priority="7071" stopIfTrue="1">
      <formula>LEN(C20)&gt;10</formula>
    </cfRule>
  </conditionalFormatting>
  <conditionalFormatting sqref="C20:D20">
    <cfRule type="expression" dxfId="7070" priority="7070" stopIfTrue="1">
      <formula>LEN(C20)&gt;10</formula>
    </cfRule>
  </conditionalFormatting>
  <conditionalFormatting sqref="C20:D20">
    <cfRule type="expression" dxfId="7069" priority="7069" stopIfTrue="1">
      <formula>LEN(C20)&gt;10</formula>
    </cfRule>
  </conditionalFormatting>
  <conditionalFormatting sqref="C20:D20">
    <cfRule type="expression" dxfId="7068" priority="7068" stopIfTrue="1">
      <formula>LEN(C20)&gt;10</formula>
    </cfRule>
  </conditionalFormatting>
  <conditionalFormatting sqref="C20:D20">
    <cfRule type="expression" dxfId="7067" priority="7067" stopIfTrue="1">
      <formula>LEN(C20)&gt;10</formula>
    </cfRule>
  </conditionalFormatting>
  <conditionalFormatting sqref="C20:D20">
    <cfRule type="expression" dxfId="7066" priority="7066" stopIfTrue="1">
      <formula>LEN(C20)&gt;10</formula>
    </cfRule>
  </conditionalFormatting>
  <conditionalFormatting sqref="C21:D21">
    <cfRule type="expression" dxfId="7065" priority="7065" stopIfTrue="1">
      <formula>LEN(C21)&gt;10</formula>
    </cfRule>
  </conditionalFormatting>
  <conditionalFormatting sqref="C21:D21">
    <cfRule type="expression" dxfId="7064" priority="7064" stopIfTrue="1">
      <formula>LEN(C21)&gt;10</formula>
    </cfRule>
  </conditionalFormatting>
  <conditionalFormatting sqref="C21:D21">
    <cfRule type="expression" dxfId="7063" priority="7063" stopIfTrue="1">
      <formula>LEN(C21)&gt;10</formula>
    </cfRule>
  </conditionalFormatting>
  <conditionalFormatting sqref="C21:D21">
    <cfRule type="expression" dxfId="7062" priority="7062" stopIfTrue="1">
      <formula>LEN(C21)&gt;10</formula>
    </cfRule>
  </conditionalFormatting>
  <conditionalFormatting sqref="C21:D21">
    <cfRule type="expression" dxfId="7061" priority="7061" stopIfTrue="1">
      <formula>LEN(C21)&gt;10</formula>
    </cfRule>
  </conditionalFormatting>
  <conditionalFormatting sqref="C21:D21">
    <cfRule type="expression" dxfId="7060" priority="7060" stopIfTrue="1">
      <formula>LEN(C21)&gt;10</formula>
    </cfRule>
  </conditionalFormatting>
  <conditionalFormatting sqref="C32:D32">
    <cfRule type="expression" dxfId="7059" priority="7059" stopIfTrue="1">
      <formula>LEN(C32)&gt;10</formula>
    </cfRule>
  </conditionalFormatting>
  <conditionalFormatting sqref="C32:D32">
    <cfRule type="expression" dxfId="7058" priority="7058" stopIfTrue="1">
      <formula>LEN(C32)&gt;10</formula>
    </cfRule>
  </conditionalFormatting>
  <conditionalFormatting sqref="C32:D32">
    <cfRule type="expression" dxfId="7057" priority="7057" stopIfTrue="1">
      <formula>LEN(C32)&gt;10</formula>
    </cfRule>
  </conditionalFormatting>
  <conditionalFormatting sqref="C33:D33">
    <cfRule type="expression" dxfId="7056" priority="7056" stopIfTrue="1">
      <formula>LEN(C33)&gt;10</formula>
    </cfRule>
  </conditionalFormatting>
  <conditionalFormatting sqref="C33:D33">
    <cfRule type="expression" dxfId="7055" priority="7055" stopIfTrue="1">
      <formula>LEN(C33)&gt;10</formula>
    </cfRule>
  </conditionalFormatting>
  <conditionalFormatting sqref="C33:D33">
    <cfRule type="expression" dxfId="7054" priority="7054" stopIfTrue="1">
      <formula>LEN(C33)&gt;10</formula>
    </cfRule>
  </conditionalFormatting>
  <conditionalFormatting sqref="C33:D33">
    <cfRule type="expression" dxfId="7053" priority="7053" stopIfTrue="1">
      <formula>LEN(C33)&gt;10</formula>
    </cfRule>
  </conditionalFormatting>
  <conditionalFormatting sqref="C33:D33">
    <cfRule type="expression" dxfId="7052" priority="7052" stopIfTrue="1">
      <formula>LEN(C33)&gt;10</formula>
    </cfRule>
  </conditionalFormatting>
  <conditionalFormatting sqref="C33:D33">
    <cfRule type="expression" dxfId="7051" priority="7051" stopIfTrue="1">
      <formula>LEN(C33)&gt;10</formula>
    </cfRule>
  </conditionalFormatting>
  <conditionalFormatting sqref="C34:D34">
    <cfRule type="expression" dxfId="7050" priority="7050" stopIfTrue="1">
      <formula>LEN(C34)&gt;10</formula>
    </cfRule>
  </conditionalFormatting>
  <conditionalFormatting sqref="C34:D34">
    <cfRule type="expression" dxfId="7049" priority="7049" stopIfTrue="1">
      <formula>LEN(C34)&gt;10</formula>
    </cfRule>
  </conditionalFormatting>
  <conditionalFormatting sqref="C34:D34">
    <cfRule type="expression" dxfId="7048" priority="7048" stopIfTrue="1">
      <formula>LEN(C34)&gt;10</formula>
    </cfRule>
  </conditionalFormatting>
  <conditionalFormatting sqref="C34:D34">
    <cfRule type="expression" dxfId="7047" priority="7047" stopIfTrue="1">
      <formula>LEN(C34)&gt;10</formula>
    </cfRule>
  </conditionalFormatting>
  <conditionalFormatting sqref="C34:D34">
    <cfRule type="expression" dxfId="7046" priority="7046" stopIfTrue="1">
      <formula>LEN(C34)&gt;10</formula>
    </cfRule>
  </conditionalFormatting>
  <conditionalFormatting sqref="C34:D34">
    <cfRule type="expression" dxfId="7045" priority="7045" stopIfTrue="1">
      <formula>LEN(C34)&gt;10</formula>
    </cfRule>
  </conditionalFormatting>
  <conditionalFormatting sqref="C36:D36">
    <cfRule type="expression" dxfId="7044" priority="7044" stopIfTrue="1">
      <formula>LEN(C36)&gt;10</formula>
    </cfRule>
  </conditionalFormatting>
  <conditionalFormatting sqref="C36:D36">
    <cfRule type="expression" dxfId="7043" priority="7043" stopIfTrue="1">
      <formula>LEN(C36)&gt;10</formula>
    </cfRule>
  </conditionalFormatting>
  <conditionalFormatting sqref="C36:D36">
    <cfRule type="expression" dxfId="7042" priority="7042" stopIfTrue="1">
      <formula>LEN(C36)&gt;10</formula>
    </cfRule>
  </conditionalFormatting>
  <conditionalFormatting sqref="C36:D36">
    <cfRule type="expression" dxfId="7041" priority="7041" stopIfTrue="1">
      <formula>LEN(C36)&gt;10</formula>
    </cfRule>
  </conditionalFormatting>
  <conditionalFormatting sqref="C36:D36">
    <cfRule type="expression" dxfId="7040" priority="7040" stopIfTrue="1">
      <formula>LEN(C36)&gt;10</formula>
    </cfRule>
  </conditionalFormatting>
  <conditionalFormatting sqref="C36:D36">
    <cfRule type="expression" dxfId="7039" priority="7039" stopIfTrue="1">
      <formula>LEN(C36)&gt;10</formula>
    </cfRule>
  </conditionalFormatting>
  <conditionalFormatting sqref="C36:D36">
    <cfRule type="expression" dxfId="7038" priority="7038" stopIfTrue="1">
      <formula>LEN(C36)&gt;10</formula>
    </cfRule>
  </conditionalFormatting>
  <conditionalFormatting sqref="C36:D36">
    <cfRule type="expression" dxfId="7037" priority="7037" stopIfTrue="1">
      <formula>LEN(C36)&gt;10</formula>
    </cfRule>
  </conditionalFormatting>
  <conditionalFormatting sqref="C36:D36">
    <cfRule type="expression" dxfId="7036" priority="7036" stopIfTrue="1">
      <formula>LEN(C36)&gt;10</formula>
    </cfRule>
  </conditionalFormatting>
  <conditionalFormatting sqref="C36:D36">
    <cfRule type="expression" dxfId="7035" priority="7035" stopIfTrue="1">
      <formula>LEN(C36)&gt;10</formula>
    </cfRule>
  </conditionalFormatting>
  <conditionalFormatting sqref="C37:D37">
    <cfRule type="expression" dxfId="7034" priority="7034" stopIfTrue="1">
      <formula>LEN(C37)&gt;10</formula>
    </cfRule>
  </conditionalFormatting>
  <conditionalFormatting sqref="C37:D37">
    <cfRule type="expression" dxfId="7033" priority="7033" stopIfTrue="1">
      <formula>LEN(C37)&gt;10</formula>
    </cfRule>
  </conditionalFormatting>
  <conditionalFormatting sqref="C37:D37">
    <cfRule type="expression" dxfId="7032" priority="7032" stopIfTrue="1">
      <formula>LEN(C37)&gt;10</formula>
    </cfRule>
  </conditionalFormatting>
  <conditionalFormatting sqref="C37:D37">
    <cfRule type="expression" dxfId="7031" priority="7031" stopIfTrue="1">
      <formula>LEN(C37)&gt;10</formula>
    </cfRule>
  </conditionalFormatting>
  <conditionalFormatting sqref="C37:D37">
    <cfRule type="expression" dxfId="7030" priority="7030" stopIfTrue="1">
      <formula>LEN(C37)&gt;10</formula>
    </cfRule>
  </conditionalFormatting>
  <conditionalFormatting sqref="C37:D37">
    <cfRule type="expression" dxfId="7029" priority="7029" stopIfTrue="1">
      <formula>LEN(C37)&gt;10</formula>
    </cfRule>
  </conditionalFormatting>
  <conditionalFormatting sqref="C37:D38 C2:D34">
    <cfRule type="expression" dxfId="7028" priority="7028" stopIfTrue="1">
      <formula>LEN(C2)&gt;10</formula>
    </cfRule>
  </conditionalFormatting>
  <conditionalFormatting sqref="C2:D31">
    <cfRule type="expression" dxfId="7027" priority="7027" stopIfTrue="1">
      <formula>LEN(C2)&gt;10</formula>
    </cfRule>
  </conditionalFormatting>
  <conditionalFormatting sqref="C5:D31">
    <cfRule type="expression" dxfId="7026" priority="7026" stopIfTrue="1">
      <formula>LEN(C5)&gt;10</formula>
    </cfRule>
  </conditionalFormatting>
  <conditionalFormatting sqref="C5:D25">
    <cfRule type="expression" dxfId="7025" priority="7025" stopIfTrue="1">
      <formula>LEN(C5)&gt;10</formula>
    </cfRule>
  </conditionalFormatting>
  <conditionalFormatting sqref="C23:D24">
    <cfRule type="expression" dxfId="7024" priority="7024" stopIfTrue="1">
      <formula>LEN(C23)&gt;10</formula>
    </cfRule>
  </conditionalFormatting>
  <conditionalFormatting sqref="C23:D24">
    <cfRule type="expression" dxfId="7023" priority="7023" stopIfTrue="1">
      <formula>LEN(C23)&gt;10</formula>
    </cfRule>
  </conditionalFormatting>
  <conditionalFormatting sqref="C23:D24">
    <cfRule type="expression" dxfId="7022" priority="7022" stopIfTrue="1">
      <formula>LEN(C23)&gt;10</formula>
    </cfRule>
  </conditionalFormatting>
  <conditionalFormatting sqref="C26:D26">
    <cfRule type="expression" dxfId="7021" priority="7021" stopIfTrue="1">
      <formula>LEN(C26)&gt;10</formula>
    </cfRule>
  </conditionalFormatting>
  <conditionalFormatting sqref="C27:D27">
    <cfRule type="expression" dxfId="7020" priority="7020" stopIfTrue="1">
      <formula>LEN(C27)&gt;10</formula>
    </cfRule>
  </conditionalFormatting>
  <conditionalFormatting sqref="C28:D28">
    <cfRule type="expression" dxfId="7019" priority="7019" stopIfTrue="1">
      <formula>LEN(C28)&gt;10</formula>
    </cfRule>
  </conditionalFormatting>
  <conditionalFormatting sqref="C29:D29">
    <cfRule type="expression" dxfId="7018" priority="7018" stopIfTrue="1">
      <formula>LEN(C29)&gt;10</formula>
    </cfRule>
  </conditionalFormatting>
  <conditionalFormatting sqref="C30:D30">
    <cfRule type="expression" dxfId="7017" priority="7017" stopIfTrue="1">
      <formula>LEN(C30)&gt;10</formula>
    </cfRule>
  </conditionalFormatting>
  <conditionalFormatting sqref="C31:D31">
    <cfRule type="expression" dxfId="7016" priority="7016" stopIfTrue="1">
      <formula>LEN(C31)&gt;10</formula>
    </cfRule>
  </conditionalFormatting>
  <conditionalFormatting sqref="C2:D30">
    <cfRule type="expression" dxfId="7015" priority="7015" stopIfTrue="1">
      <formula>LEN(C2)&gt;10</formula>
    </cfRule>
  </conditionalFormatting>
  <conditionalFormatting sqref="C5:D30">
    <cfRule type="expression" dxfId="7014" priority="7014" stopIfTrue="1">
      <formula>LEN(C5)&gt;10</formula>
    </cfRule>
  </conditionalFormatting>
  <conditionalFormatting sqref="C5:D25">
    <cfRule type="expression" dxfId="7013" priority="7013" stopIfTrue="1">
      <formula>LEN(C5)&gt;10</formula>
    </cfRule>
  </conditionalFormatting>
  <conditionalFormatting sqref="C25:D25">
    <cfRule type="expression" dxfId="7012" priority="7012" stopIfTrue="1">
      <formula>LEN(C25)&gt;10</formula>
    </cfRule>
  </conditionalFormatting>
  <conditionalFormatting sqref="C25:D25">
    <cfRule type="expression" dxfId="7011" priority="7011" stopIfTrue="1">
      <formula>LEN(C25)&gt;10</formula>
    </cfRule>
  </conditionalFormatting>
  <conditionalFormatting sqref="C25:D25">
    <cfRule type="expression" dxfId="7010" priority="7010" stopIfTrue="1">
      <formula>LEN(C25)&gt;10</formula>
    </cfRule>
  </conditionalFormatting>
  <conditionalFormatting sqref="C16:D16">
    <cfRule type="expression" dxfId="7009" priority="7009" stopIfTrue="1">
      <formula>LEN(C16)&gt;10</formula>
    </cfRule>
  </conditionalFormatting>
  <conditionalFormatting sqref="C16:D16">
    <cfRule type="expression" dxfId="7008" priority="7008" stopIfTrue="1">
      <formula>LEN(C16)&gt;10</formula>
    </cfRule>
  </conditionalFormatting>
  <conditionalFormatting sqref="C16:D16">
    <cfRule type="expression" dxfId="7007" priority="7007" stopIfTrue="1">
      <formula>LEN(C16)&gt;10</formula>
    </cfRule>
  </conditionalFormatting>
  <conditionalFormatting sqref="C26:D26">
    <cfRule type="expression" dxfId="7006" priority="7006" stopIfTrue="1">
      <formula>LEN(C26)&gt;10</formula>
    </cfRule>
  </conditionalFormatting>
  <conditionalFormatting sqref="C26:D26">
    <cfRule type="expression" dxfId="7005" priority="7005" stopIfTrue="1">
      <formula>LEN(C26)&gt;10</formula>
    </cfRule>
  </conditionalFormatting>
  <conditionalFormatting sqref="C26:D26">
    <cfRule type="expression" dxfId="7004" priority="7004" stopIfTrue="1">
      <formula>LEN(C26)&gt;10</formula>
    </cfRule>
  </conditionalFormatting>
  <conditionalFormatting sqref="C26:D26">
    <cfRule type="expression" dxfId="7003" priority="7003" stopIfTrue="1">
      <formula>LEN(C26)&gt;10</formula>
    </cfRule>
  </conditionalFormatting>
  <conditionalFormatting sqref="C27:D27">
    <cfRule type="expression" dxfId="7002" priority="7002" stopIfTrue="1">
      <formula>LEN(C27)&gt;10</formula>
    </cfRule>
  </conditionalFormatting>
  <conditionalFormatting sqref="C27:D27">
    <cfRule type="expression" dxfId="7001" priority="7001" stopIfTrue="1">
      <formula>LEN(C27)&gt;10</formula>
    </cfRule>
  </conditionalFormatting>
  <conditionalFormatting sqref="C27:D27">
    <cfRule type="expression" dxfId="7000" priority="7000" stopIfTrue="1">
      <formula>LEN(C27)&gt;10</formula>
    </cfRule>
  </conditionalFormatting>
  <conditionalFormatting sqref="C27:D27">
    <cfRule type="expression" dxfId="6999" priority="6999" stopIfTrue="1">
      <formula>LEN(C27)&gt;10</formula>
    </cfRule>
  </conditionalFormatting>
  <conditionalFormatting sqref="C28:D28">
    <cfRule type="expression" dxfId="6998" priority="6998" stopIfTrue="1">
      <formula>LEN(C28)&gt;10</formula>
    </cfRule>
  </conditionalFormatting>
  <conditionalFormatting sqref="C28:D28">
    <cfRule type="expression" dxfId="6997" priority="6997" stopIfTrue="1">
      <formula>LEN(C28)&gt;10</formula>
    </cfRule>
  </conditionalFormatting>
  <conditionalFormatting sqref="C28:D28">
    <cfRule type="expression" dxfId="6996" priority="6996" stopIfTrue="1">
      <formula>LEN(C28)&gt;10</formula>
    </cfRule>
  </conditionalFormatting>
  <conditionalFormatting sqref="C28:D28">
    <cfRule type="expression" dxfId="6995" priority="6995" stopIfTrue="1">
      <formula>LEN(C28)&gt;10</formula>
    </cfRule>
  </conditionalFormatting>
  <conditionalFormatting sqref="C29:D29">
    <cfRule type="expression" dxfId="6994" priority="6994" stopIfTrue="1">
      <formula>LEN(C29)&gt;10</formula>
    </cfRule>
  </conditionalFormatting>
  <conditionalFormatting sqref="C30:D30">
    <cfRule type="expression" dxfId="6993" priority="6993" stopIfTrue="1">
      <formula>LEN(C30)&gt;10</formula>
    </cfRule>
  </conditionalFormatting>
  <conditionalFormatting sqref="C30:D30">
    <cfRule type="expression" dxfId="6992" priority="6992" stopIfTrue="1">
      <formula>LEN(C30)&gt;10</formula>
    </cfRule>
  </conditionalFormatting>
  <conditionalFormatting sqref="C30:D30">
    <cfRule type="expression" dxfId="6991" priority="6991" stopIfTrue="1">
      <formula>LEN(C30)&gt;10</formula>
    </cfRule>
  </conditionalFormatting>
  <conditionalFormatting sqref="C30:D30">
    <cfRule type="expression" dxfId="6990" priority="6990" stopIfTrue="1">
      <formula>LEN(C30)&gt;10</formula>
    </cfRule>
  </conditionalFormatting>
  <conditionalFormatting sqref="C12:D12">
    <cfRule type="expression" dxfId="6989" priority="6989" stopIfTrue="1">
      <formula>LEN(C12)&gt;10</formula>
    </cfRule>
  </conditionalFormatting>
  <conditionalFormatting sqref="C12:D12">
    <cfRule type="expression" dxfId="6988" priority="6988" stopIfTrue="1">
      <formula>LEN(C12)&gt;10</formula>
    </cfRule>
  </conditionalFormatting>
  <conditionalFormatting sqref="C12:D12">
    <cfRule type="expression" dxfId="6987" priority="6987" stopIfTrue="1">
      <formula>LEN(C12)&gt;10</formula>
    </cfRule>
  </conditionalFormatting>
  <conditionalFormatting sqref="C12:D12">
    <cfRule type="expression" dxfId="6986" priority="6986" stopIfTrue="1">
      <formula>LEN(C12)&gt;10</formula>
    </cfRule>
  </conditionalFormatting>
  <conditionalFormatting sqref="C12:D12">
    <cfRule type="expression" dxfId="6985" priority="6985" stopIfTrue="1">
      <formula>LEN(C12)&gt;10</formula>
    </cfRule>
  </conditionalFormatting>
  <conditionalFormatting sqref="C12:D12">
    <cfRule type="expression" dxfId="6984" priority="6984" stopIfTrue="1">
      <formula>LEN(C12)&gt;10</formula>
    </cfRule>
  </conditionalFormatting>
  <conditionalFormatting sqref="C20:D20">
    <cfRule type="expression" dxfId="6983" priority="6983" stopIfTrue="1">
      <formula>LEN(C20)&gt;10</formula>
    </cfRule>
  </conditionalFormatting>
  <conditionalFormatting sqref="C20:D20">
    <cfRule type="expression" dxfId="6982" priority="6982" stopIfTrue="1">
      <formula>LEN(C20)&gt;10</formula>
    </cfRule>
  </conditionalFormatting>
  <conditionalFormatting sqref="C20:D20">
    <cfRule type="expression" dxfId="6981" priority="6981" stopIfTrue="1">
      <formula>LEN(C20)&gt;10</formula>
    </cfRule>
  </conditionalFormatting>
  <conditionalFormatting sqref="C20:D20">
    <cfRule type="expression" dxfId="6980" priority="6980" stopIfTrue="1">
      <formula>LEN(C20)&gt;10</formula>
    </cfRule>
  </conditionalFormatting>
  <conditionalFormatting sqref="C20:D20">
    <cfRule type="expression" dxfId="6979" priority="6979" stopIfTrue="1">
      <formula>LEN(C20)&gt;10</formula>
    </cfRule>
  </conditionalFormatting>
  <conditionalFormatting sqref="C20:D20">
    <cfRule type="expression" dxfId="6978" priority="6978" stopIfTrue="1">
      <formula>LEN(C20)&gt;10</formula>
    </cfRule>
  </conditionalFormatting>
  <conditionalFormatting sqref="C21:D21">
    <cfRule type="expression" dxfId="6977" priority="6977" stopIfTrue="1">
      <formula>LEN(C21)&gt;10</formula>
    </cfRule>
  </conditionalFormatting>
  <conditionalFormatting sqref="C21:D21">
    <cfRule type="expression" dxfId="6976" priority="6976" stopIfTrue="1">
      <formula>LEN(C21)&gt;10</formula>
    </cfRule>
  </conditionalFormatting>
  <conditionalFormatting sqref="C21:D21">
    <cfRule type="expression" dxfId="6975" priority="6975" stopIfTrue="1">
      <formula>LEN(C21)&gt;10</formula>
    </cfRule>
  </conditionalFormatting>
  <conditionalFormatting sqref="C21:D21">
    <cfRule type="expression" dxfId="6974" priority="6974" stopIfTrue="1">
      <formula>LEN(C21)&gt;10</formula>
    </cfRule>
  </conditionalFormatting>
  <conditionalFormatting sqref="C21:D21">
    <cfRule type="expression" dxfId="6973" priority="6973" stopIfTrue="1">
      <formula>LEN(C21)&gt;10</formula>
    </cfRule>
  </conditionalFormatting>
  <conditionalFormatting sqref="C21:D21">
    <cfRule type="expression" dxfId="6972" priority="6972" stopIfTrue="1">
      <formula>LEN(C21)&gt;10</formula>
    </cfRule>
  </conditionalFormatting>
  <conditionalFormatting sqref="C32:D32">
    <cfRule type="expression" dxfId="6971" priority="6971" stopIfTrue="1">
      <formula>LEN(C32)&gt;10</formula>
    </cfRule>
  </conditionalFormatting>
  <conditionalFormatting sqref="C32:D32">
    <cfRule type="expression" dxfId="6970" priority="6970" stopIfTrue="1">
      <formula>LEN(C32)&gt;10</formula>
    </cfRule>
  </conditionalFormatting>
  <conditionalFormatting sqref="C32:D32">
    <cfRule type="expression" dxfId="6969" priority="6969" stopIfTrue="1">
      <formula>LEN(C32)&gt;10</formula>
    </cfRule>
  </conditionalFormatting>
  <conditionalFormatting sqref="C33:D33">
    <cfRule type="expression" dxfId="6968" priority="6968" stopIfTrue="1">
      <formula>LEN(C33)&gt;10</formula>
    </cfRule>
  </conditionalFormatting>
  <conditionalFormatting sqref="C33:D33">
    <cfRule type="expression" dxfId="6967" priority="6967" stopIfTrue="1">
      <formula>LEN(C33)&gt;10</formula>
    </cfRule>
  </conditionalFormatting>
  <conditionalFormatting sqref="C33:D33">
    <cfRule type="expression" dxfId="6966" priority="6966" stopIfTrue="1">
      <formula>LEN(C33)&gt;10</formula>
    </cfRule>
  </conditionalFormatting>
  <conditionalFormatting sqref="C33:D33">
    <cfRule type="expression" dxfId="6965" priority="6965" stopIfTrue="1">
      <formula>LEN(C33)&gt;10</formula>
    </cfRule>
  </conditionalFormatting>
  <conditionalFormatting sqref="C33:D33">
    <cfRule type="expression" dxfId="6964" priority="6964" stopIfTrue="1">
      <formula>LEN(C33)&gt;10</formula>
    </cfRule>
  </conditionalFormatting>
  <conditionalFormatting sqref="C33:D33">
    <cfRule type="expression" dxfId="6963" priority="6963" stopIfTrue="1">
      <formula>LEN(C33)&gt;10</formula>
    </cfRule>
  </conditionalFormatting>
  <conditionalFormatting sqref="C34:D34">
    <cfRule type="expression" dxfId="6962" priority="6962" stopIfTrue="1">
      <formula>LEN(C34)&gt;10</formula>
    </cfRule>
  </conditionalFormatting>
  <conditionalFormatting sqref="C34:D34">
    <cfRule type="expression" dxfId="6961" priority="6961" stopIfTrue="1">
      <formula>LEN(C34)&gt;10</formula>
    </cfRule>
  </conditionalFormatting>
  <conditionalFormatting sqref="C34:D34">
    <cfRule type="expression" dxfId="6960" priority="6960" stopIfTrue="1">
      <formula>LEN(C34)&gt;10</formula>
    </cfRule>
  </conditionalFormatting>
  <conditionalFormatting sqref="C34:D34">
    <cfRule type="expression" dxfId="6959" priority="6959" stopIfTrue="1">
      <formula>LEN(C34)&gt;10</formula>
    </cfRule>
  </conditionalFormatting>
  <conditionalFormatting sqref="C34:D34">
    <cfRule type="expression" dxfId="6958" priority="6958" stopIfTrue="1">
      <formula>LEN(C34)&gt;10</formula>
    </cfRule>
  </conditionalFormatting>
  <conditionalFormatting sqref="C34:D34">
    <cfRule type="expression" dxfId="6957" priority="6957" stopIfTrue="1">
      <formula>LEN(C34)&gt;10</formula>
    </cfRule>
  </conditionalFormatting>
  <conditionalFormatting sqref="C36:D36">
    <cfRule type="expression" dxfId="6956" priority="6956" stopIfTrue="1">
      <formula>LEN(C36)&gt;10</formula>
    </cfRule>
  </conditionalFormatting>
  <conditionalFormatting sqref="C36:D36">
    <cfRule type="expression" dxfId="6955" priority="6955" stopIfTrue="1">
      <formula>LEN(C36)&gt;10</formula>
    </cfRule>
  </conditionalFormatting>
  <conditionalFormatting sqref="C36:D36">
    <cfRule type="expression" dxfId="6954" priority="6954" stopIfTrue="1">
      <formula>LEN(C36)&gt;10</formula>
    </cfRule>
  </conditionalFormatting>
  <conditionalFormatting sqref="C36:D36">
    <cfRule type="expression" dxfId="6953" priority="6953" stopIfTrue="1">
      <formula>LEN(C36)&gt;10</formula>
    </cfRule>
  </conditionalFormatting>
  <conditionalFormatting sqref="C36:D36">
    <cfRule type="expression" dxfId="6952" priority="6952" stopIfTrue="1">
      <formula>LEN(C36)&gt;10</formula>
    </cfRule>
  </conditionalFormatting>
  <conditionalFormatting sqref="C36:D36">
    <cfRule type="expression" dxfId="6951" priority="6951" stopIfTrue="1">
      <formula>LEN(C36)&gt;10</formula>
    </cfRule>
  </conditionalFormatting>
  <conditionalFormatting sqref="C36:D36">
    <cfRule type="expression" dxfId="6950" priority="6950" stopIfTrue="1">
      <formula>LEN(C36)&gt;10</formula>
    </cfRule>
  </conditionalFormatting>
  <conditionalFormatting sqref="C36:D36">
    <cfRule type="expression" dxfId="6949" priority="6949" stopIfTrue="1">
      <formula>LEN(C36)&gt;10</formula>
    </cfRule>
  </conditionalFormatting>
  <conditionalFormatting sqref="C36:D36">
    <cfRule type="expression" dxfId="6948" priority="6948" stopIfTrue="1">
      <formula>LEN(C36)&gt;10</formula>
    </cfRule>
  </conditionalFormatting>
  <conditionalFormatting sqref="C36:D36">
    <cfRule type="expression" dxfId="6947" priority="6947" stopIfTrue="1">
      <formula>LEN(C36)&gt;10</formula>
    </cfRule>
  </conditionalFormatting>
  <conditionalFormatting sqref="C37:D37">
    <cfRule type="expression" dxfId="6946" priority="6946" stopIfTrue="1">
      <formula>LEN(C37)&gt;10</formula>
    </cfRule>
  </conditionalFormatting>
  <conditionalFormatting sqref="C37:D37">
    <cfRule type="expression" dxfId="6945" priority="6945" stopIfTrue="1">
      <formula>LEN(C37)&gt;10</formula>
    </cfRule>
  </conditionalFormatting>
  <conditionalFormatting sqref="C37:D37">
    <cfRule type="expression" dxfId="6944" priority="6944" stopIfTrue="1">
      <formula>LEN(C37)&gt;10</formula>
    </cfRule>
  </conditionalFormatting>
  <conditionalFormatting sqref="C37:D37">
    <cfRule type="expression" dxfId="6943" priority="6943" stopIfTrue="1">
      <formula>LEN(C37)&gt;10</formula>
    </cfRule>
  </conditionalFormatting>
  <conditionalFormatting sqref="C37:D37">
    <cfRule type="expression" dxfId="6942" priority="6942" stopIfTrue="1">
      <formula>LEN(C37)&gt;10</formula>
    </cfRule>
  </conditionalFormatting>
  <conditionalFormatting sqref="C37:D37">
    <cfRule type="expression" dxfId="6941" priority="6941" stopIfTrue="1">
      <formula>LEN(C37)&gt;10</formula>
    </cfRule>
  </conditionalFormatting>
  <conditionalFormatting sqref="C40:D40">
    <cfRule type="expression" dxfId="6940" priority="6940" stopIfTrue="1">
      <formula>LEN(C40)&gt;10</formula>
    </cfRule>
  </conditionalFormatting>
  <conditionalFormatting sqref="C40:D40">
    <cfRule type="expression" dxfId="6939" priority="6939" stopIfTrue="1">
      <formula>LEN(C40)&gt;10</formula>
    </cfRule>
  </conditionalFormatting>
  <conditionalFormatting sqref="C40:D40">
    <cfRule type="expression" dxfId="6938" priority="6938" stopIfTrue="1">
      <formula>LEN(C40)&gt;10</formula>
    </cfRule>
  </conditionalFormatting>
  <conditionalFormatting sqref="C40:D40">
    <cfRule type="expression" dxfId="6937" priority="6937" stopIfTrue="1">
      <formula>LEN(C40)&gt;10</formula>
    </cfRule>
  </conditionalFormatting>
  <conditionalFormatting sqref="C40:D40">
    <cfRule type="expression" dxfId="6936" priority="6936" stopIfTrue="1">
      <formula>LEN(C40)&gt;10</formula>
    </cfRule>
  </conditionalFormatting>
  <conditionalFormatting sqref="C40:D40">
    <cfRule type="expression" dxfId="6935" priority="6935" stopIfTrue="1">
      <formula>LEN(C40)&gt;10</formula>
    </cfRule>
  </conditionalFormatting>
  <conditionalFormatting sqref="C40:D40">
    <cfRule type="expression" dxfId="6934" priority="6934" stopIfTrue="1">
      <formula>LEN(C40)&gt;10</formula>
    </cfRule>
  </conditionalFormatting>
  <conditionalFormatting sqref="C40:D40">
    <cfRule type="expression" dxfId="6933" priority="6933" stopIfTrue="1">
      <formula>LEN(C40)&gt;10</formula>
    </cfRule>
  </conditionalFormatting>
  <conditionalFormatting sqref="C40:D40">
    <cfRule type="expression" dxfId="6932" priority="6932" stopIfTrue="1">
      <formula>LEN(C40)&gt;10</formula>
    </cfRule>
  </conditionalFormatting>
  <conditionalFormatting sqref="C40:D40">
    <cfRule type="expression" dxfId="6931" priority="6931" stopIfTrue="1">
      <formula>LEN(C40)&gt;10</formula>
    </cfRule>
  </conditionalFormatting>
  <conditionalFormatting sqref="C40:D40">
    <cfRule type="expression" dxfId="6930" priority="6930" stopIfTrue="1">
      <formula>LEN(C40)&gt;10</formula>
    </cfRule>
  </conditionalFormatting>
  <conditionalFormatting sqref="C40:D40">
    <cfRule type="expression" dxfId="6929" priority="6929" stopIfTrue="1">
      <formula>LEN(C40)&gt;10</formula>
    </cfRule>
  </conditionalFormatting>
  <conditionalFormatting sqref="C40:D40">
    <cfRule type="expression" dxfId="6928" priority="6928" stopIfTrue="1">
      <formula>LEN(C40)&gt;10</formula>
    </cfRule>
  </conditionalFormatting>
  <conditionalFormatting sqref="C39:D39">
    <cfRule type="expression" dxfId="6927" priority="6927" stopIfTrue="1">
      <formula>LEN(C39)&gt;10</formula>
    </cfRule>
  </conditionalFormatting>
  <conditionalFormatting sqref="C39:D39">
    <cfRule type="expression" dxfId="6926" priority="6926" stopIfTrue="1">
      <formula>LEN(C39)&gt;10</formula>
    </cfRule>
  </conditionalFormatting>
  <conditionalFormatting sqref="C39:D39">
    <cfRule type="expression" dxfId="6925" priority="6925" stopIfTrue="1">
      <formula>LEN(C39)&gt;10</formula>
    </cfRule>
  </conditionalFormatting>
  <conditionalFormatting sqref="C39:D39">
    <cfRule type="expression" dxfId="6924" priority="6924" stopIfTrue="1">
      <formula>LEN(C39)&gt;10</formula>
    </cfRule>
  </conditionalFormatting>
  <conditionalFormatting sqref="C39:D39">
    <cfRule type="expression" dxfId="6923" priority="6923" stopIfTrue="1">
      <formula>LEN(C39)&gt;10</formula>
    </cfRule>
  </conditionalFormatting>
  <conditionalFormatting sqref="C39:D39">
    <cfRule type="expression" dxfId="6922" priority="6922" stopIfTrue="1">
      <formula>LEN(C39)&gt;10</formula>
    </cfRule>
  </conditionalFormatting>
  <conditionalFormatting sqref="C39:D39">
    <cfRule type="expression" dxfId="6921" priority="6921" stopIfTrue="1">
      <formula>LEN(C39)&gt;10</formula>
    </cfRule>
  </conditionalFormatting>
  <conditionalFormatting sqref="C39:D39">
    <cfRule type="expression" dxfId="6920" priority="6920" stopIfTrue="1">
      <formula>LEN(C39)&gt;10</formula>
    </cfRule>
  </conditionalFormatting>
  <conditionalFormatting sqref="C39:D39">
    <cfRule type="expression" dxfId="6919" priority="6919" stopIfTrue="1">
      <formula>LEN(C39)&gt;10</formula>
    </cfRule>
  </conditionalFormatting>
  <conditionalFormatting sqref="C39:D39">
    <cfRule type="expression" dxfId="6918" priority="6918" stopIfTrue="1">
      <formula>LEN(C39)&gt;10</formula>
    </cfRule>
  </conditionalFormatting>
  <conditionalFormatting sqref="C39:D39">
    <cfRule type="expression" dxfId="6917" priority="6917" stopIfTrue="1">
      <formula>LEN(C39)&gt;10</formula>
    </cfRule>
  </conditionalFormatting>
  <conditionalFormatting sqref="C39:D39">
    <cfRule type="expression" dxfId="6916" priority="6916" stopIfTrue="1">
      <formula>LEN(C39)&gt;10</formula>
    </cfRule>
  </conditionalFormatting>
  <conditionalFormatting sqref="C39:D39">
    <cfRule type="expression" dxfId="6915" priority="6915" stopIfTrue="1">
      <formula>LEN(C39)&gt;10</formula>
    </cfRule>
  </conditionalFormatting>
  <conditionalFormatting sqref="C39:D39">
    <cfRule type="expression" dxfId="6914" priority="6914" stopIfTrue="1">
      <formula>LEN(C39)&gt;10</formula>
    </cfRule>
  </conditionalFormatting>
  <conditionalFormatting sqref="C39:D39">
    <cfRule type="expression" dxfId="6913" priority="6913" stopIfTrue="1">
      <formula>LEN(C39)&gt;10</formula>
    </cfRule>
  </conditionalFormatting>
  <conditionalFormatting sqref="C39:D39">
    <cfRule type="expression" dxfId="6912" priority="6912" stopIfTrue="1">
      <formula>LEN(C39)&gt;10</formula>
    </cfRule>
  </conditionalFormatting>
  <conditionalFormatting sqref="C39:D39">
    <cfRule type="expression" dxfId="6911" priority="6911" stopIfTrue="1">
      <formula>LEN(C39)&gt;10</formula>
    </cfRule>
  </conditionalFormatting>
  <conditionalFormatting sqref="C39:D39">
    <cfRule type="expression" dxfId="6910" priority="6910" stopIfTrue="1">
      <formula>LEN(C39)&gt;10</formula>
    </cfRule>
  </conditionalFormatting>
  <conditionalFormatting sqref="C39:D39">
    <cfRule type="expression" dxfId="6909" priority="6909" stopIfTrue="1">
      <formula>LEN(C39)&gt;10</formula>
    </cfRule>
  </conditionalFormatting>
  <conditionalFormatting sqref="C39:D39">
    <cfRule type="expression" dxfId="6908" priority="6908" stopIfTrue="1">
      <formula>LEN(C39)&gt;10</formula>
    </cfRule>
  </conditionalFormatting>
  <conditionalFormatting sqref="C39:D39">
    <cfRule type="expression" dxfId="6907" priority="6907" stopIfTrue="1">
      <formula>LEN(C39)&gt;10</formula>
    </cfRule>
  </conditionalFormatting>
  <conditionalFormatting sqref="C39:D39">
    <cfRule type="expression" dxfId="6906" priority="6906" stopIfTrue="1">
      <formula>LEN(C39)&gt;10</formula>
    </cfRule>
  </conditionalFormatting>
  <conditionalFormatting sqref="C39:D39">
    <cfRule type="expression" dxfId="6905" priority="6905" stopIfTrue="1">
      <formula>LEN(C39)&gt;10</formula>
    </cfRule>
  </conditionalFormatting>
  <conditionalFormatting sqref="C39:D39">
    <cfRule type="expression" dxfId="6904" priority="6904" stopIfTrue="1">
      <formula>LEN(C39)&gt;10</formula>
    </cfRule>
  </conditionalFormatting>
  <conditionalFormatting sqref="C39:D39">
    <cfRule type="expression" dxfId="6903" priority="6903" stopIfTrue="1">
      <formula>LEN(C39)&gt;10</formula>
    </cfRule>
  </conditionalFormatting>
  <conditionalFormatting sqref="C2:D20">
    <cfRule type="expression" dxfId="6902" priority="6902" stopIfTrue="1">
      <formula>LEN(C2)&gt;10</formula>
    </cfRule>
  </conditionalFormatting>
  <conditionalFormatting sqref="C2:D20">
    <cfRule type="expression" dxfId="6901" priority="6901" stopIfTrue="1">
      <formula>LEN(C2)&gt;10</formula>
    </cfRule>
  </conditionalFormatting>
  <conditionalFormatting sqref="C5:D20">
    <cfRule type="expression" dxfId="6900" priority="6900" stopIfTrue="1">
      <formula>LEN(C5)&gt;10</formula>
    </cfRule>
  </conditionalFormatting>
  <conditionalFormatting sqref="C5:D20">
    <cfRule type="expression" dxfId="6899" priority="6899" stopIfTrue="1">
      <formula>LEN(C5)&gt;10</formula>
    </cfRule>
  </conditionalFormatting>
  <conditionalFormatting sqref="C2:D20">
    <cfRule type="expression" dxfId="6898" priority="6898" stopIfTrue="1">
      <formula>LEN(C2)&gt;10</formula>
    </cfRule>
  </conditionalFormatting>
  <conditionalFormatting sqref="C5:D20">
    <cfRule type="expression" dxfId="6897" priority="6897" stopIfTrue="1">
      <formula>LEN(C5)&gt;10</formula>
    </cfRule>
  </conditionalFormatting>
  <conditionalFormatting sqref="C5:D20">
    <cfRule type="expression" dxfId="6896" priority="6896" stopIfTrue="1">
      <formula>LEN(C5)&gt;10</formula>
    </cfRule>
  </conditionalFormatting>
  <conditionalFormatting sqref="C16:D16">
    <cfRule type="expression" dxfId="6895" priority="6895" stopIfTrue="1">
      <formula>LEN(C16)&gt;10</formula>
    </cfRule>
  </conditionalFormatting>
  <conditionalFormatting sqref="C16:D16">
    <cfRule type="expression" dxfId="6894" priority="6894" stopIfTrue="1">
      <formula>LEN(C16)&gt;10</formula>
    </cfRule>
  </conditionalFormatting>
  <conditionalFormatting sqref="C16:D16">
    <cfRule type="expression" dxfId="6893" priority="6893" stopIfTrue="1">
      <formula>LEN(C16)&gt;10</formula>
    </cfRule>
  </conditionalFormatting>
  <conditionalFormatting sqref="C12:D12">
    <cfRule type="expression" dxfId="6892" priority="6892" stopIfTrue="1">
      <formula>LEN(C12)&gt;10</formula>
    </cfRule>
  </conditionalFormatting>
  <conditionalFormatting sqref="C12:D12">
    <cfRule type="expression" dxfId="6891" priority="6891" stopIfTrue="1">
      <formula>LEN(C12)&gt;10</formula>
    </cfRule>
  </conditionalFormatting>
  <conditionalFormatting sqref="C12:D12">
    <cfRule type="expression" dxfId="6890" priority="6890" stopIfTrue="1">
      <formula>LEN(C12)&gt;10</formula>
    </cfRule>
  </conditionalFormatting>
  <conditionalFormatting sqref="C12:D12">
    <cfRule type="expression" dxfId="6889" priority="6889" stopIfTrue="1">
      <formula>LEN(C12)&gt;10</formula>
    </cfRule>
  </conditionalFormatting>
  <conditionalFormatting sqref="C12:D12">
    <cfRule type="expression" dxfId="6888" priority="6888" stopIfTrue="1">
      <formula>LEN(C12)&gt;10</formula>
    </cfRule>
  </conditionalFormatting>
  <conditionalFormatting sqref="C12:D12">
    <cfRule type="expression" dxfId="6887" priority="6887" stopIfTrue="1">
      <formula>LEN(C12)&gt;10</formula>
    </cfRule>
  </conditionalFormatting>
  <conditionalFormatting sqref="C20:D20">
    <cfRule type="expression" dxfId="6886" priority="6886" stopIfTrue="1">
      <formula>LEN(C20)&gt;10</formula>
    </cfRule>
  </conditionalFormatting>
  <conditionalFormatting sqref="C20:D20">
    <cfRule type="expression" dxfId="6885" priority="6885" stopIfTrue="1">
      <formula>LEN(C20)&gt;10</formula>
    </cfRule>
  </conditionalFormatting>
  <conditionalFormatting sqref="C20:D20">
    <cfRule type="expression" dxfId="6884" priority="6884" stopIfTrue="1">
      <formula>LEN(C20)&gt;10</formula>
    </cfRule>
  </conditionalFormatting>
  <conditionalFormatting sqref="C20:D20">
    <cfRule type="expression" dxfId="6883" priority="6883" stopIfTrue="1">
      <formula>LEN(C20)&gt;10</formula>
    </cfRule>
  </conditionalFormatting>
  <conditionalFormatting sqref="C20:D20">
    <cfRule type="expression" dxfId="6882" priority="6882" stopIfTrue="1">
      <formula>LEN(C20)&gt;10</formula>
    </cfRule>
  </conditionalFormatting>
  <conditionalFormatting sqref="C20:D20">
    <cfRule type="expression" dxfId="6881" priority="6881" stopIfTrue="1">
      <formula>LEN(C20)&gt;10</formula>
    </cfRule>
  </conditionalFormatting>
  <conditionalFormatting sqref="C2:D20">
    <cfRule type="expression" dxfId="6880" priority="6880" stopIfTrue="1">
      <formula>LEN(C2)&gt;10</formula>
    </cfRule>
  </conditionalFormatting>
  <conditionalFormatting sqref="C2:D20">
    <cfRule type="expression" dxfId="6879" priority="6879" stopIfTrue="1">
      <formula>LEN(C2)&gt;10</formula>
    </cfRule>
  </conditionalFormatting>
  <conditionalFormatting sqref="C5:D20">
    <cfRule type="expression" dxfId="6878" priority="6878" stopIfTrue="1">
      <formula>LEN(C5)&gt;10</formula>
    </cfRule>
  </conditionalFormatting>
  <conditionalFormatting sqref="C5:D20">
    <cfRule type="expression" dxfId="6877" priority="6877" stopIfTrue="1">
      <formula>LEN(C5)&gt;10</formula>
    </cfRule>
  </conditionalFormatting>
  <conditionalFormatting sqref="C2:D20">
    <cfRule type="expression" dxfId="6876" priority="6876" stopIfTrue="1">
      <formula>LEN(C2)&gt;10</formula>
    </cfRule>
  </conditionalFormatting>
  <conditionalFormatting sqref="C5:D20">
    <cfRule type="expression" dxfId="6875" priority="6875" stopIfTrue="1">
      <formula>LEN(C5)&gt;10</formula>
    </cfRule>
  </conditionalFormatting>
  <conditionalFormatting sqref="C5:D20">
    <cfRule type="expression" dxfId="6874" priority="6874" stopIfTrue="1">
      <formula>LEN(C5)&gt;10</formula>
    </cfRule>
  </conditionalFormatting>
  <conditionalFormatting sqref="C16:D16">
    <cfRule type="expression" dxfId="6873" priority="6873" stopIfTrue="1">
      <formula>LEN(C16)&gt;10</formula>
    </cfRule>
  </conditionalFormatting>
  <conditionalFormatting sqref="C16:D16">
    <cfRule type="expression" dxfId="6872" priority="6872" stopIfTrue="1">
      <formula>LEN(C16)&gt;10</formula>
    </cfRule>
  </conditionalFormatting>
  <conditionalFormatting sqref="C16:D16">
    <cfRule type="expression" dxfId="6871" priority="6871" stopIfTrue="1">
      <formula>LEN(C16)&gt;10</formula>
    </cfRule>
  </conditionalFormatting>
  <conditionalFormatting sqref="C12:D12">
    <cfRule type="expression" dxfId="6870" priority="6870" stopIfTrue="1">
      <formula>LEN(C12)&gt;10</formula>
    </cfRule>
  </conditionalFormatting>
  <conditionalFormatting sqref="C12:D12">
    <cfRule type="expression" dxfId="6869" priority="6869" stopIfTrue="1">
      <formula>LEN(C12)&gt;10</formula>
    </cfRule>
  </conditionalFormatting>
  <conditionalFormatting sqref="C12:D12">
    <cfRule type="expression" dxfId="6868" priority="6868" stopIfTrue="1">
      <formula>LEN(C12)&gt;10</formula>
    </cfRule>
  </conditionalFormatting>
  <conditionalFormatting sqref="C12:D12">
    <cfRule type="expression" dxfId="6867" priority="6867" stopIfTrue="1">
      <formula>LEN(C12)&gt;10</formula>
    </cfRule>
  </conditionalFormatting>
  <conditionalFormatting sqref="C12:D12">
    <cfRule type="expression" dxfId="6866" priority="6866" stopIfTrue="1">
      <formula>LEN(C12)&gt;10</formula>
    </cfRule>
  </conditionalFormatting>
  <conditionalFormatting sqref="C12:D12">
    <cfRule type="expression" dxfId="6865" priority="6865" stopIfTrue="1">
      <formula>LEN(C12)&gt;10</formula>
    </cfRule>
  </conditionalFormatting>
  <conditionalFormatting sqref="C20:D20">
    <cfRule type="expression" dxfId="6864" priority="6864" stopIfTrue="1">
      <formula>LEN(C20)&gt;10</formula>
    </cfRule>
  </conditionalFormatting>
  <conditionalFormatting sqref="C20:D20">
    <cfRule type="expression" dxfId="6863" priority="6863" stopIfTrue="1">
      <formula>LEN(C20)&gt;10</formula>
    </cfRule>
  </conditionalFormatting>
  <conditionalFormatting sqref="C20:D20">
    <cfRule type="expression" dxfId="6862" priority="6862" stopIfTrue="1">
      <formula>LEN(C20)&gt;10</formula>
    </cfRule>
  </conditionalFormatting>
  <conditionalFormatting sqref="C20:D20">
    <cfRule type="expression" dxfId="6861" priority="6861" stopIfTrue="1">
      <formula>LEN(C20)&gt;10</formula>
    </cfRule>
  </conditionalFormatting>
  <conditionalFormatting sqref="C20:D20">
    <cfRule type="expression" dxfId="6860" priority="6860" stopIfTrue="1">
      <formula>LEN(C20)&gt;10</formula>
    </cfRule>
  </conditionalFormatting>
  <conditionalFormatting sqref="C20:D20">
    <cfRule type="expression" dxfId="6859" priority="6859" stopIfTrue="1">
      <formula>LEN(C20)&gt;10</formula>
    </cfRule>
  </conditionalFormatting>
  <conditionalFormatting sqref="C20:D20 C2:D18">
    <cfRule type="expression" dxfId="6858" priority="6858" stopIfTrue="1">
      <formula>LEN(C2)&gt;10</formula>
    </cfRule>
  </conditionalFormatting>
  <conditionalFormatting sqref="C5:D15">
    <cfRule type="expression" dxfId="6857" priority="6857" stopIfTrue="1">
      <formula>LEN(C5)&gt;10</formula>
    </cfRule>
  </conditionalFormatting>
  <conditionalFormatting sqref="C5:D15">
    <cfRule type="expression" dxfId="6856" priority="6856" stopIfTrue="1">
      <formula>LEN(C5)&gt;10</formula>
    </cfRule>
  </conditionalFormatting>
  <conditionalFormatting sqref="C7">
    <cfRule type="expression" dxfId="6855" priority="6855" stopIfTrue="1">
      <formula>LEN(C7)&gt;10</formula>
    </cfRule>
  </conditionalFormatting>
  <conditionalFormatting sqref="C6">
    <cfRule type="expression" dxfId="6854" priority="6854" stopIfTrue="1">
      <formula>LEN(C6)&gt;10</formula>
    </cfRule>
  </conditionalFormatting>
  <conditionalFormatting sqref="C8:C15">
    <cfRule type="expression" dxfId="6853" priority="6853" stopIfTrue="1">
      <formula>LEN(C8)&gt;10</formula>
    </cfRule>
  </conditionalFormatting>
  <conditionalFormatting sqref="D7">
    <cfRule type="expression" dxfId="6852" priority="6852" stopIfTrue="1">
      <formula>LEN(D7)&gt;10</formula>
    </cfRule>
  </conditionalFormatting>
  <conditionalFormatting sqref="D5:D6">
    <cfRule type="expression" dxfId="6851" priority="6851" stopIfTrue="1">
      <formula>LEN(D5)&gt;10</formula>
    </cfRule>
  </conditionalFormatting>
  <conditionalFormatting sqref="D8:D15">
    <cfRule type="expression" dxfId="6850" priority="6850" stopIfTrue="1">
      <formula>LEN(D8)&gt;10</formula>
    </cfRule>
  </conditionalFormatting>
  <conditionalFormatting sqref="C11:D11">
    <cfRule type="expression" dxfId="6849" priority="6849" stopIfTrue="1">
      <formula>LEN(C11)&gt;10</formula>
    </cfRule>
  </conditionalFormatting>
  <conditionalFormatting sqref="C11:D11">
    <cfRule type="expression" dxfId="6848" priority="6848" stopIfTrue="1">
      <formula>LEN(C11)&gt;10</formula>
    </cfRule>
  </conditionalFormatting>
  <conditionalFormatting sqref="C11:D11">
    <cfRule type="expression" dxfId="6847" priority="6847" stopIfTrue="1">
      <formula>LEN(C11)&gt;10</formula>
    </cfRule>
  </conditionalFormatting>
  <conditionalFormatting sqref="C11">
    <cfRule type="expression" dxfId="6846" priority="6846" stopIfTrue="1">
      <formula>LEN(C11)&gt;10</formula>
    </cfRule>
  </conditionalFormatting>
  <conditionalFormatting sqref="D11">
    <cfRule type="expression" dxfId="6845" priority="6845" stopIfTrue="1">
      <formula>LEN(D11)&gt;10</formula>
    </cfRule>
  </conditionalFormatting>
  <conditionalFormatting sqref="C20:D20">
    <cfRule type="expression" dxfId="6844" priority="6844" stopIfTrue="1">
      <formula>LEN(C20)&gt;10</formula>
    </cfRule>
  </conditionalFormatting>
  <conditionalFormatting sqref="C20:D20">
    <cfRule type="expression" dxfId="6843" priority="6843" stopIfTrue="1">
      <formula>LEN(C20)&gt;10</formula>
    </cfRule>
  </conditionalFormatting>
  <conditionalFormatting sqref="C20">
    <cfRule type="expression" dxfId="6842" priority="6842" stopIfTrue="1">
      <formula>LEN(C20)&gt;10</formula>
    </cfRule>
  </conditionalFormatting>
  <conditionalFormatting sqref="D20">
    <cfRule type="expression" dxfId="6841" priority="6841" stopIfTrue="1">
      <formula>LEN(D20)&gt;10</formula>
    </cfRule>
  </conditionalFormatting>
  <conditionalFormatting sqref="C20:D20">
    <cfRule type="expression" dxfId="6840" priority="6840" stopIfTrue="1">
      <formula>LEN(C20)&gt;10</formula>
    </cfRule>
  </conditionalFormatting>
  <conditionalFormatting sqref="C20:D20">
    <cfRule type="expression" dxfId="6839" priority="6839" stopIfTrue="1">
      <formula>LEN(C20)&gt;10</formula>
    </cfRule>
  </conditionalFormatting>
  <conditionalFormatting sqref="C20">
    <cfRule type="expression" dxfId="6838" priority="6838" stopIfTrue="1">
      <formula>LEN(C20)&gt;10</formula>
    </cfRule>
  </conditionalFormatting>
  <conditionalFormatting sqref="D20">
    <cfRule type="expression" dxfId="6837" priority="6837" stopIfTrue="1">
      <formula>LEN(D20)&gt;10</formula>
    </cfRule>
  </conditionalFormatting>
  <conditionalFormatting sqref="C12:D12">
    <cfRule type="expression" dxfId="6836" priority="6836" stopIfTrue="1">
      <formula>LEN(C12)&gt;10</formula>
    </cfRule>
  </conditionalFormatting>
  <conditionalFormatting sqref="C12:D12">
    <cfRule type="expression" dxfId="6835" priority="6835" stopIfTrue="1">
      <formula>LEN(C12)&gt;10</formula>
    </cfRule>
  </conditionalFormatting>
  <conditionalFormatting sqref="C12:D12">
    <cfRule type="expression" dxfId="6834" priority="6834" stopIfTrue="1">
      <formula>LEN(C12)&gt;10</formula>
    </cfRule>
  </conditionalFormatting>
  <conditionalFormatting sqref="C12">
    <cfRule type="expression" dxfId="6833" priority="6833" stopIfTrue="1">
      <formula>LEN(C12)&gt;10</formula>
    </cfRule>
  </conditionalFormatting>
  <conditionalFormatting sqref="D12">
    <cfRule type="expression" dxfId="6832" priority="6832" stopIfTrue="1">
      <formula>LEN(D12)&gt;10</formula>
    </cfRule>
  </conditionalFormatting>
  <conditionalFormatting sqref="C17:D17">
    <cfRule type="expression" dxfId="6831" priority="6831" stopIfTrue="1">
      <formula>LEN(C17)&gt;10</formula>
    </cfRule>
  </conditionalFormatting>
  <conditionalFormatting sqref="C20:D20">
    <cfRule type="expression" dxfId="6830" priority="6830" stopIfTrue="1">
      <formula>LEN(C20)&gt;10</formula>
    </cfRule>
  </conditionalFormatting>
  <conditionalFormatting sqref="C20:D20">
    <cfRule type="expression" dxfId="6829" priority="6829" stopIfTrue="1">
      <formula>LEN(C20)&gt;10</formula>
    </cfRule>
  </conditionalFormatting>
  <conditionalFormatting sqref="C20:D20">
    <cfRule type="expression" dxfId="6828" priority="6828" stopIfTrue="1">
      <formula>LEN(C20)&gt;10</formula>
    </cfRule>
  </conditionalFormatting>
  <conditionalFormatting sqref="C20">
    <cfRule type="expression" dxfId="6827" priority="6827" stopIfTrue="1">
      <formula>LEN(C20)&gt;10</formula>
    </cfRule>
  </conditionalFormatting>
  <conditionalFormatting sqref="D20">
    <cfRule type="expression" dxfId="6826" priority="6826" stopIfTrue="1">
      <formula>LEN(D20)&gt;10</formula>
    </cfRule>
  </conditionalFormatting>
  <conditionalFormatting sqref="C19:D19">
    <cfRule type="expression" dxfId="6825" priority="6825" stopIfTrue="1">
      <formula>LEN(C19)&gt;10</formula>
    </cfRule>
  </conditionalFormatting>
  <conditionalFormatting sqref="C19:D19">
    <cfRule type="expression" dxfId="6824" priority="6824" stopIfTrue="1">
      <formula>LEN(C19)&gt;10</formula>
    </cfRule>
  </conditionalFormatting>
  <conditionalFormatting sqref="C19:D19">
    <cfRule type="expression" dxfId="6823" priority="6823" stopIfTrue="1">
      <formula>LEN(C19)&gt;10</formula>
    </cfRule>
  </conditionalFormatting>
  <conditionalFormatting sqref="C19:D19">
    <cfRule type="expression" dxfId="6822" priority="6822" stopIfTrue="1">
      <formula>LEN(C19)&gt;10</formula>
    </cfRule>
  </conditionalFormatting>
  <conditionalFormatting sqref="C19:D19">
    <cfRule type="expression" dxfId="6821" priority="6821" stopIfTrue="1">
      <formula>LEN(C19)&gt;10</formula>
    </cfRule>
  </conditionalFormatting>
  <conditionalFormatting sqref="C19:D19">
    <cfRule type="expression" dxfId="6820" priority="6820" stopIfTrue="1">
      <formula>LEN(C19)&gt;10</formula>
    </cfRule>
  </conditionalFormatting>
  <conditionalFormatting sqref="C19:D19">
    <cfRule type="expression" dxfId="6819" priority="6819" stopIfTrue="1">
      <formula>LEN(C19)&gt;10</formula>
    </cfRule>
  </conditionalFormatting>
  <conditionalFormatting sqref="C19:D19">
    <cfRule type="expression" dxfId="6818" priority="6818" stopIfTrue="1">
      <formula>LEN(C19)&gt;10</formula>
    </cfRule>
  </conditionalFormatting>
  <conditionalFormatting sqref="C19:D19">
    <cfRule type="expression" dxfId="6817" priority="6817" stopIfTrue="1">
      <formula>LEN(C19)&gt;10</formula>
    </cfRule>
  </conditionalFormatting>
  <conditionalFormatting sqref="C19:D19">
    <cfRule type="expression" dxfId="6816" priority="6816" stopIfTrue="1">
      <formula>LEN(C19)&gt;10</formula>
    </cfRule>
  </conditionalFormatting>
  <conditionalFormatting sqref="C19:D19">
    <cfRule type="expression" dxfId="6815" priority="6815" stopIfTrue="1">
      <formula>LEN(C19)&gt;10</formula>
    </cfRule>
  </conditionalFormatting>
  <conditionalFormatting sqref="C19:D19">
    <cfRule type="expression" dxfId="6814" priority="6814" stopIfTrue="1">
      <formula>LEN(C19)&gt;10</formula>
    </cfRule>
  </conditionalFormatting>
  <conditionalFormatting sqref="C19:D19">
    <cfRule type="expression" dxfId="6813" priority="6813" stopIfTrue="1">
      <formula>LEN(C19)&gt;10</formula>
    </cfRule>
  </conditionalFormatting>
  <conditionalFormatting sqref="C19:D19">
    <cfRule type="expression" dxfId="6812" priority="6812" stopIfTrue="1">
      <formula>LEN(C19)&gt;10</formula>
    </cfRule>
  </conditionalFormatting>
  <conditionalFormatting sqref="C19:D19">
    <cfRule type="expression" dxfId="6811" priority="6811" stopIfTrue="1">
      <formula>LEN(C19)&gt;10</formula>
    </cfRule>
  </conditionalFormatting>
  <conditionalFormatting sqref="C19">
    <cfRule type="expression" dxfId="6810" priority="6810" stopIfTrue="1">
      <formula>LEN(C19)&gt;10</formula>
    </cfRule>
  </conditionalFormatting>
  <conditionalFormatting sqref="D19">
    <cfRule type="expression" dxfId="6809" priority="6809" stopIfTrue="1">
      <formula>LEN(D19)&gt;10</formula>
    </cfRule>
  </conditionalFormatting>
  <conditionalFormatting sqref="C19:D19">
    <cfRule type="expression" dxfId="6808" priority="6808" stopIfTrue="1">
      <formula>LEN(C19)&gt;10</formula>
    </cfRule>
  </conditionalFormatting>
  <conditionalFormatting sqref="C19:D19">
    <cfRule type="expression" dxfId="6807" priority="6807" stopIfTrue="1">
      <formula>LEN(C19)&gt;10</formula>
    </cfRule>
  </conditionalFormatting>
  <conditionalFormatting sqref="C19">
    <cfRule type="expression" dxfId="6806" priority="6806" stopIfTrue="1">
      <formula>LEN(C19)&gt;10</formula>
    </cfRule>
  </conditionalFormatting>
  <conditionalFormatting sqref="D19">
    <cfRule type="expression" dxfId="6805" priority="6805" stopIfTrue="1">
      <formula>LEN(D19)&gt;10</formula>
    </cfRule>
  </conditionalFormatting>
  <conditionalFormatting sqref="C19:D19">
    <cfRule type="expression" dxfId="6804" priority="6804" stopIfTrue="1">
      <formula>LEN(C19)&gt;10</formula>
    </cfRule>
  </conditionalFormatting>
  <conditionalFormatting sqref="C19:D19">
    <cfRule type="expression" dxfId="6803" priority="6803" stopIfTrue="1">
      <formula>LEN(C19)&gt;10</formula>
    </cfRule>
  </conditionalFormatting>
  <conditionalFormatting sqref="C19:D19">
    <cfRule type="expression" dxfId="6802" priority="6802" stopIfTrue="1">
      <formula>LEN(C19)&gt;10</formula>
    </cfRule>
  </conditionalFormatting>
  <conditionalFormatting sqref="C19">
    <cfRule type="expression" dxfId="6801" priority="6801" stopIfTrue="1">
      <formula>LEN(C19)&gt;10</formula>
    </cfRule>
  </conditionalFormatting>
  <conditionalFormatting sqref="D19">
    <cfRule type="expression" dxfId="6800" priority="6800" stopIfTrue="1">
      <formula>LEN(D19)&gt;10</formula>
    </cfRule>
  </conditionalFormatting>
  <conditionalFormatting sqref="C16:D16">
    <cfRule type="expression" dxfId="6799" priority="6799" stopIfTrue="1">
      <formula>LEN(C16)&gt;10</formula>
    </cfRule>
  </conditionalFormatting>
  <conditionalFormatting sqref="C16:D16">
    <cfRule type="expression" dxfId="6798" priority="6798" stopIfTrue="1">
      <formula>LEN(C16)&gt;10</formula>
    </cfRule>
  </conditionalFormatting>
  <conditionalFormatting sqref="C16">
    <cfRule type="expression" dxfId="6797" priority="6797" stopIfTrue="1">
      <formula>LEN(C16)&gt;10</formula>
    </cfRule>
  </conditionalFormatting>
  <conditionalFormatting sqref="D16">
    <cfRule type="expression" dxfId="6796" priority="6796" stopIfTrue="1">
      <formula>LEN(D16)&gt;10</formula>
    </cfRule>
  </conditionalFormatting>
  <conditionalFormatting sqref="C21:D21">
    <cfRule type="expression" dxfId="6795" priority="6795" stopIfTrue="1">
      <formula>LEN(C21)&gt;10</formula>
    </cfRule>
  </conditionalFormatting>
  <conditionalFormatting sqref="C21:D21">
    <cfRule type="expression" dxfId="6794" priority="6794" stopIfTrue="1">
      <formula>LEN(C21)&gt;10</formula>
    </cfRule>
  </conditionalFormatting>
  <conditionalFormatting sqref="C21:D21">
    <cfRule type="expression" dxfId="6793" priority="6793" stopIfTrue="1">
      <formula>LEN(C21)&gt;10</formula>
    </cfRule>
  </conditionalFormatting>
  <conditionalFormatting sqref="C21:D21">
    <cfRule type="expression" dxfId="6792" priority="6792" stopIfTrue="1">
      <formula>LEN(C21)&gt;10</formula>
    </cfRule>
  </conditionalFormatting>
  <conditionalFormatting sqref="C21:D21">
    <cfRule type="expression" dxfId="6791" priority="6791" stopIfTrue="1">
      <formula>LEN(C21)&gt;10</formula>
    </cfRule>
  </conditionalFormatting>
  <conditionalFormatting sqref="C21:D21">
    <cfRule type="expression" dxfId="6790" priority="6790" stopIfTrue="1">
      <formula>LEN(C21)&gt;10</formula>
    </cfRule>
  </conditionalFormatting>
  <conditionalFormatting sqref="C21:D21">
    <cfRule type="expression" dxfId="6789" priority="6789" stopIfTrue="1">
      <formula>LEN(C21)&gt;10</formula>
    </cfRule>
  </conditionalFormatting>
  <conditionalFormatting sqref="C21:D21">
    <cfRule type="expression" dxfId="6788" priority="6788" stopIfTrue="1">
      <formula>LEN(C21)&gt;10</formula>
    </cfRule>
  </conditionalFormatting>
  <conditionalFormatting sqref="C21:D21">
    <cfRule type="expression" dxfId="6787" priority="6787" stopIfTrue="1">
      <formula>LEN(C21)&gt;10</formula>
    </cfRule>
  </conditionalFormatting>
  <conditionalFormatting sqref="C21:D21">
    <cfRule type="expression" dxfId="6786" priority="6786" stopIfTrue="1">
      <formula>LEN(C21)&gt;10</formula>
    </cfRule>
  </conditionalFormatting>
  <conditionalFormatting sqref="C21:D21">
    <cfRule type="expression" dxfId="6785" priority="6785" stopIfTrue="1">
      <formula>LEN(C21)&gt;10</formula>
    </cfRule>
  </conditionalFormatting>
  <conditionalFormatting sqref="C21:D21">
    <cfRule type="expression" dxfId="6784" priority="6784" stopIfTrue="1">
      <formula>LEN(C21)&gt;10</formula>
    </cfRule>
  </conditionalFormatting>
  <conditionalFormatting sqref="C21:D21">
    <cfRule type="expression" dxfId="6783" priority="6783" stopIfTrue="1">
      <formula>LEN(C21)&gt;10</formula>
    </cfRule>
  </conditionalFormatting>
  <conditionalFormatting sqref="C21:D21">
    <cfRule type="expression" dxfId="6782" priority="6782" stopIfTrue="1">
      <formula>LEN(C21)&gt;10</formula>
    </cfRule>
  </conditionalFormatting>
  <conditionalFormatting sqref="C21:D21">
    <cfRule type="expression" dxfId="6781" priority="6781" stopIfTrue="1">
      <formula>LEN(C21)&gt;10</formula>
    </cfRule>
  </conditionalFormatting>
  <conditionalFormatting sqref="C21:D21">
    <cfRule type="expression" dxfId="6780" priority="6780" stopIfTrue="1">
      <formula>LEN(C21)&gt;10</formula>
    </cfRule>
  </conditionalFormatting>
  <conditionalFormatting sqref="C21:D21">
    <cfRule type="expression" dxfId="6779" priority="6779" stopIfTrue="1">
      <formula>LEN(C21)&gt;10</formula>
    </cfRule>
  </conditionalFormatting>
  <conditionalFormatting sqref="C21:D21">
    <cfRule type="expression" dxfId="6778" priority="6778" stopIfTrue="1">
      <formula>LEN(C21)&gt;10</formula>
    </cfRule>
  </conditionalFormatting>
  <conditionalFormatting sqref="C21:D21">
    <cfRule type="expression" dxfId="6777" priority="6777" stopIfTrue="1">
      <formula>LEN(C21)&gt;10</formula>
    </cfRule>
  </conditionalFormatting>
  <conditionalFormatting sqref="C21:D21">
    <cfRule type="expression" dxfId="6776" priority="6776" stopIfTrue="1">
      <formula>LEN(C21)&gt;10</formula>
    </cfRule>
  </conditionalFormatting>
  <conditionalFormatting sqref="C21:D21">
    <cfRule type="expression" dxfId="6775" priority="6775" stopIfTrue="1">
      <formula>LEN(C21)&gt;10</formula>
    </cfRule>
  </conditionalFormatting>
  <conditionalFormatting sqref="C21:D21">
    <cfRule type="expression" dxfId="6774" priority="6774" stopIfTrue="1">
      <formula>LEN(C21)&gt;10</formula>
    </cfRule>
  </conditionalFormatting>
  <conditionalFormatting sqref="C21:D21">
    <cfRule type="expression" dxfId="6773" priority="6773" stopIfTrue="1">
      <formula>LEN(C21)&gt;10</formula>
    </cfRule>
  </conditionalFormatting>
  <conditionalFormatting sqref="C21:D21">
    <cfRule type="expression" dxfId="6772" priority="6772" stopIfTrue="1">
      <formula>LEN(C21)&gt;10</formula>
    </cfRule>
  </conditionalFormatting>
  <conditionalFormatting sqref="C21:D21">
    <cfRule type="expression" dxfId="6771" priority="6771" stopIfTrue="1">
      <formula>LEN(C21)&gt;10</formula>
    </cfRule>
  </conditionalFormatting>
  <conditionalFormatting sqref="C21:D21">
    <cfRule type="expression" dxfId="6770" priority="6770" stopIfTrue="1">
      <formula>LEN(C21)&gt;10</formula>
    </cfRule>
  </conditionalFormatting>
  <conditionalFormatting sqref="C21:D21">
    <cfRule type="expression" dxfId="6769" priority="6769" stopIfTrue="1">
      <formula>LEN(C21)&gt;10</formula>
    </cfRule>
  </conditionalFormatting>
  <conditionalFormatting sqref="C21:D21">
    <cfRule type="expression" dxfId="6768" priority="6768" stopIfTrue="1">
      <formula>LEN(C21)&gt;10</formula>
    </cfRule>
  </conditionalFormatting>
  <conditionalFormatting sqref="C21:D21">
    <cfRule type="expression" dxfId="6767" priority="6767" stopIfTrue="1">
      <formula>LEN(C21)&gt;10</formula>
    </cfRule>
  </conditionalFormatting>
  <conditionalFormatting sqref="C21:D21">
    <cfRule type="expression" dxfId="6766" priority="6766" stopIfTrue="1">
      <formula>LEN(C21)&gt;10</formula>
    </cfRule>
  </conditionalFormatting>
  <conditionalFormatting sqref="C21:D21">
    <cfRule type="expression" dxfId="6765" priority="6765" stopIfTrue="1">
      <formula>LEN(C21)&gt;10</formula>
    </cfRule>
  </conditionalFormatting>
  <conditionalFormatting sqref="C21:D21">
    <cfRule type="expression" dxfId="6764" priority="6764" stopIfTrue="1">
      <formula>LEN(C21)&gt;10</formula>
    </cfRule>
  </conditionalFormatting>
  <conditionalFormatting sqref="C21:D21">
    <cfRule type="expression" dxfId="6763" priority="6763" stopIfTrue="1">
      <formula>LEN(C21)&gt;10</formula>
    </cfRule>
  </conditionalFormatting>
  <conditionalFormatting sqref="C21:D21">
    <cfRule type="expression" dxfId="6762" priority="6762" stopIfTrue="1">
      <formula>LEN(C21)&gt;10</formula>
    </cfRule>
  </conditionalFormatting>
  <conditionalFormatting sqref="C21:D21">
    <cfRule type="expression" dxfId="6761" priority="6761" stopIfTrue="1">
      <formula>LEN(C21)&gt;10</formula>
    </cfRule>
  </conditionalFormatting>
  <conditionalFormatting sqref="C21:D21">
    <cfRule type="expression" dxfId="6760" priority="6760" stopIfTrue="1">
      <formula>LEN(C21)&gt;10</formula>
    </cfRule>
  </conditionalFormatting>
  <conditionalFormatting sqref="C21:D21">
    <cfRule type="expression" dxfId="6759" priority="6759" stopIfTrue="1">
      <formula>LEN(C21)&gt;10</formula>
    </cfRule>
  </conditionalFormatting>
  <conditionalFormatting sqref="C21:D21">
    <cfRule type="expression" dxfId="6758" priority="6758" stopIfTrue="1">
      <formula>LEN(C21)&gt;10</formula>
    </cfRule>
  </conditionalFormatting>
  <conditionalFormatting sqref="C21:D21">
    <cfRule type="expression" dxfId="6757" priority="6757" stopIfTrue="1">
      <formula>LEN(C21)&gt;10</formula>
    </cfRule>
  </conditionalFormatting>
  <conditionalFormatting sqref="C21:D21">
    <cfRule type="expression" dxfId="6756" priority="6756" stopIfTrue="1">
      <formula>LEN(C21)&gt;10</formula>
    </cfRule>
  </conditionalFormatting>
  <conditionalFormatting sqref="C21:D21">
    <cfRule type="expression" dxfId="6755" priority="6755" stopIfTrue="1">
      <formula>LEN(C21)&gt;10</formula>
    </cfRule>
  </conditionalFormatting>
  <conditionalFormatting sqref="C21">
    <cfRule type="expression" dxfId="6754" priority="6754" stopIfTrue="1">
      <formula>LEN(C21)&gt;10</formula>
    </cfRule>
  </conditionalFormatting>
  <conditionalFormatting sqref="D21">
    <cfRule type="expression" dxfId="6753" priority="6753" stopIfTrue="1">
      <formula>LEN(D21)&gt;10</formula>
    </cfRule>
  </conditionalFormatting>
  <conditionalFormatting sqref="C21:D21">
    <cfRule type="expression" dxfId="6752" priority="6752" stopIfTrue="1">
      <formula>LEN(C21)&gt;10</formula>
    </cfRule>
  </conditionalFormatting>
  <conditionalFormatting sqref="C21:D21">
    <cfRule type="expression" dxfId="6751" priority="6751" stopIfTrue="1">
      <formula>LEN(C21)&gt;10</formula>
    </cfRule>
  </conditionalFormatting>
  <conditionalFormatting sqref="C21">
    <cfRule type="expression" dxfId="6750" priority="6750" stopIfTrue="1">
      <formula>LEN(C21)&gt;10</formula>
    </cfRule>
  </conditionalFormatting>
  <conditionalFormatting sqref="D21">
    <cfRule type="expression" dxfId="6749" priority="6749" stopIfTrue="1">
      <formula>LEN(D21)&gt;10</formula>
    </cfRule>
  </conditionalFormatting>
  <conditionalFormatting sqref="C21:D21">
    <cfRule type="expression" dxfId="6748" priority="6748" stopIfTrue="1">
      <formula>LEN(C21)&gt;10</formula>
    </cfRule>
  </conditionalFormatting>
  <conditionalFormatting sqref="C21:D21">
    <cfRule type="expression" dxfId="6747" priority="6747" stopIfTrue="1">
      <formula>LEN(C21)&gt;10</formula>
    </cfRule>
  </conditionalFormatting>
  <conditionalFormatting sqref="C21:D21">
    <cfRule type="expression" dxfId="6746" priority="6746" stopIfTrue="1">
      <formula>LEN(C21)&gt;10</formula>
    </cfRule>
  </conditionalFormatting>
  <conditionalFormatting sqref="C21">
    <cfRule type="expression" dxfId="6745" priority="6745" stopIfTrue="1">
      <formula>LEN(C21)&gt;10</formula>
    </cfRule>
  </conditionalFormatting>
  <conditionalFormatting sqref="D21">
    <cfRule type="expression" dxfId="6744" priority="6744" stopIfTrue="1">
      <formula>LEN(D21)&gt;10</formula>
    </cfRule>
  </conditionalFormatting>
  <conditionalFormatting sqref="C39:D45 D55:D59 C60:D73 C4:D6 C47:D54 C13:D37">
    <cfRule type="expression" dxfId="6743" priority="6743" stopIfTrue="1">
      <formula>LEN(C4)&gt;10</formula>
    </cfRule>
  </conditionalFormatting>
  <conditionalFormatting sqref="C7:D11">
    <cfRule type="expression" dxfId="6742" priority="6742" stopIfTrue="1">
      <formula>LEN(C7)&gt;10</formula>
    </cfRule>
  </conditionalFormatting>
  <conditionalFormatting sqref="C12:D12">
    <cfRule type="expression" dxfId="6741" priority="6741" stopIfTrue="1">
      <formula>LEN(C12)&gt;10</formula>
    </cfRule>
  </conditionalFormatting>
  <conditionalFormatting sqref="C38:D38">
    <cfRule type="expression" dxfId="6740" priority="6740" stopIfTrue="1">
      <formula>LEN(C38)&gt;10</formula>
    </cfRule>
  </conditionalFormatting>
  <conditionalFormatting sqref="C55:C59">
    <cfRule type="expression" dxfId="6739" priority="6739" stopIfTrue="1">
      <formula>LEN(C55)&gt;10</formula>
    </cfRule>
  </conditionalFormatting>
  <conditionalFormatting sqref="C73:D75">
    <cfRule type="expression" dxfId="6738" priority="6738" stopIfTrue="1">
      <formula>LEN(C73)&gt;10</formula>
    </cfRule>
  </conditionalFormatting>
  <conditionalFormatting sqref="C2:D113">
    <cfRule type="expression" dxfId="6737" priority="6737" stopIfTrue="1">
      <formula>LEN(C2)&gt;10</formula>
    </cfRule>
  </conditionalFormatting>
  <conditionalFormatting sqref="C52:D113 C37:D50 C2:D34">
    <cfRule type="expression" dxfId="6736" priority="6736" stopIfTrue="1">
      <formula>LEN(C2)&gt;10</formula>
    </cfRule>
  </conditionalFormatting>
  <conditionalFormatting sqref="C2:D31">
    <cfRule type="expression" dxfId="6735" priority="6735" stopIfTrue="1">
      <formula>LEN(C2)&gt;10</formula>
    </cfRule>
  </conditionalFormatting>
  <conditionalFormatting sqref="C5:D31">
    <cfRule type="expression" dxfId="6734" priority="6734" stopIfTrue="1">
      <formula>LEN(C5)&gt;10</formula>
    </cfRule>
  </conditionalFormatting>
  <conditionalFormatting sqref="C5:D25">
    <cfRule type="expression" dxfId="6733" priority="6733" stopIfTrue="1">
      <formula>LEN(C5)&gt;10</formula>
    </cfRule>
  </conditionalFormatting>
  <conditionalFormatting sqref="C23:D24">
    <cfRule type="expression" dxfId="6732" priority="6732" stopIfTrue="1">
      <formula>LEN(C23)&gt;10</formula>
    </cfRule>
  </conditionalFormatting>
  <conditionalFormatting sqref="C23:D24">
    <cfRule type="expression" dxfId="6731" priority="6731" stopIfTrue="1">
      <formula>LEN(C23)&gt;10</formula>
    </cfRule>
  </conditionalFormatting>
  <conditionalFormatting sqref="C23:D24">
    <cfRule type="expression" dxfId="6730" priority="6730" stopIfTrue="1">
      <formula>LEN(C23)&gt;10</formula>
    </cfRule>
  </conditionalFormatting>
  <conditionalFormatting sqref="C26:D26">
    <cfRule type="expression" dxfId="6729" priority="6729" stopIfTrue="1">
      <formula>LEN(C26)&gt;10</formula>
    </cfRule>
  </conditionalFormatting>
  <conditionalFormatting sqref="C27:D27">
    <cfRule type="expression" dxfId="6728" priority="6728" stopIfTrue="1">
      <formula>LEN(C27)&gt;10</formula>
    </cfRule>
  </conditionalFormatting>
  <conditionalFormatting sqref="C28:D28">
    <cfRule type="expression" dxfId="6727" priority="6727" stopIfTrue="1">
      <formula>LEN(C28)&gt;10</formula>
    </cfRule>
  </conditionalFormatting>
  <conditionalFormatting sqref="C29:D29">
    <cfRule type="expression" dxfId="6726" priority="6726" stopIfTrue="1">
      <formula>LEN(C29)&gt;10</formula>
    </cfRule>
  </conditionalFormatting>
  <conditionalFormatting sqref="C30:D30">
    <cfRule type="expression" dxfId="6725" priority="6725" stopIfTrue="1">
      <formula>LEN(C30)&gt;10</formula>
    </cfRule>
  </conditionalFormatting>
  <conditionalFormatting sqref="C31:D31">
    <cfRule type="expression" dxfId="6724" priority="6724" stopIfTrue="1">
      <formula>LEN(C31)&gt;10</formula>
    </cfRule>
  </conditionalFormatting>
  <conditionalFormatting sqref="C2:D30">
    <cfRule type="expression" dxfId="6723" priority="6723" stopIfTrue="1">
      <formula>LEN(C2)&gt;10</formula>
    </cfRule>
  </conditionalFormatting>
  <conditionalFormatting sqref="C5:D30">
    <cfRule type="expression" dxfId="6722" priority="6722" stopIfTrue="1">
      <formula>LEN(C5)&gt;10</formula>
    </cfRule>
  </conditionalFormatting>
  <conditionalFormatting sqref="C5:D25">
    <cfRule type="expression" dxfId="6721" priority="6721" stopIfTrue="1">
      <formula>LEN(C5)&gt;10</formula>
    </cfRule>
  </conditionalFormatting>
  <conditionalFormatting sqref="C25:D25">
    <cfRule type="expression" dxfId="6720" priority="6720" stopIfTrue="1">
      <formula>LEN(C25)&gt;10</formula>
    </cfRule>
  </conditionalFormatting>
  <conditionalFormatting sqref="C25:D25">
    <cfRule type="expression" dxfId="6719" priority="6719" stopIfTrue="1">
      <formula>LEN(C25)&gt;10</formula>
    </cfRule>
  </conditionalFormatting>
  <conditionalFormatting sqref="C25:D25">
    <cfRule type="expression" dxfId="6718" priority="6718" stopIfTrue="1">
      <formula>LEN(C25)&gt;10</formula>
    </cfRule>
  </conditionalFormatting>
  <conditionalFormatting sqref="C16:D16">
    <cfRule type="expression" dxfId="6717" priority="6717" stopIfTrue="1">
      <formula>LEN(C16)&gt;10</formula>
    </cfRule>
  </conditionalFormatting>
  <conditionalFormatting sqref="C16:D16">
    <cfRule type="expression" dxfId="6716" priority="6716" stopIfTrue="1">
      <formula>LEN(C16)&gt;10</formula>
    </cfRule>
  </conditionalFormatting>
  <conditionalFormatting sqref="C16:D16">
    <cfRule type="expression" dxfId="6715" priority="6715" stopIfTrue="1">
      <formula>LEN(C16)&gt;10</formula>
    </cfRule>
  </conditionalFormatting>
  <conditionalFormatting sqref="C26:D26">
    <cfRule type="expression" dxfId="6714" priority="6714" stopIfTrue="1">
      <formula>LEN(C26)&gt;10</formula>
    </cfRule>
  </conditionalFormatting>
  <conditionalFormatting sqref="C26:D26">
    <cfRule type="expression" dxfId="6713" priority="6713" stopIfTrue="1">
      <formula>LEN(C26)&gt;10</formula>
    </cfRule>
  </conditionalFormatting>
  <conditionalFormatting sqref="C26:D26">
    <cfRule type="expression" dxfId="6712" priority="6712" stopIfTrue="1">
      <formula>LEN(C26)&gt;10</formula>
    </cfRule>
  </conditionalFormatting>
  <conditionalFormatting sqref="C26:D26">
    <cfRule type="expression" dxfId="6711" priority="6711" stopIfTrue="1">
      <formula>LEN(C26)&gt;10</formula>
    </cfRule>
  </conditionalFormatting>
  <conditionalFormatting sqref="C27:D27">
    <cfRule type="expression" dxfId="6710" priority="6710" stopIfTrue="1">
      <formula>LEN(C27)&gt;10</formula>
    </cfRule>
  </conditionalFormatting>
  <conditionalFormatting sqref="C27:D27">
    <cfRule type="expression" dxfId="6709" priority="6709" stopIfTrue="1">
      <formula>LEN(C27)&gt;10</formula>
    </cfRule>
  </conditionalFormatting>
  <conditionalFormatting sqref="C27:D27">
    <cfRule type="expression" dxfId="6708" priority="6708" stopIfTrue="1">
      <formula>LEN(C27)&gt;10</formula>
    </cfRule>
  </conditionalFormatting>
  <conditionalFormatting sqref="C27:D27">
    <cfRule type="expression" dxfId="6707" priority="6707" stopIfTrue="1">
      <formula>LEN(C27)&gt;10</formula>
    </cfRule>
  </conditionalFormatting>
  <conditionalFormatting sqref="C28:D28">
    <cfRule type="expression" dxfId="6706" priority="6706" stopIfTrue="1">
      <formula>LEN(C28)&gt;10</formula>
    </cfRule>
  </conditionalFormatting>
  <conditionalFormatting sqref="C28:D28">
    <cfRule type="expression" dxfId="6705" priority="6705" stopIfTrue="1">
      <formula>LEN(C28)&gt;10</formula>
    </cfRule>
  </conditionalFormatting>
  <conditionalFormatting sqref="C28:D28">
    <cfRule type="expression" dxfId="6704" priority="6704" stopIfTrue="1">
      <formula>LEN(C28)&gt;10</formula>
    </cfRule>
  </conditionalFormatting>
  <conditionalFormatting sqref="C28:D28">
    <cfRule type="expression" dxfId="6703" priority="6703" stopIfTrue="1">
      <formula>LEN(C28)&gt;10</formula>
    </cfRule>
  </conditionalFormatting>
  <conditionalFormatting sqref="C29:D29">
    <cfRule type="expression" dxfId="6702" priority="6702" stopIfTrue="1">
      <formula>LEN(C29)&gt;10</formula>
    </cfRule>
  </conditionalFormatting>
  <conditionalFormatting sqref="C30:D30">
    <cfRule type="expression" dxfId="6701" priority="6701" stopIfTrue="1">
      <formula>LEN(C30)&gt;10</formula>
    </cfRule>
  </conditionalFormatting>
  <conditionalFormatting sqref="C30:D30">
    <cfRule type="expression" dxfId="6700" priority="6700" stopIfTrue="1">
      <formula>LEN(C30)&gt;10</formula>
    </cfRule>
  </conditionalFormatting>
  <conditionalFormatting sqref="C30:D30">
    <cfRule type="expression" dxfId="6699" priority="6699" stopIfTrue="1">
      <formula>LEN(C30)&gt;10</formula>
    </cfRule>
  </conditionalFormatting>
  <conditionalFormatting sqref="C30:D30">
    <cfRule type="expression" dxfId="6698" priority="6698" stopIfTrue="1">
      <formula>LEN(C30)&gt;10</formula>
    </cfRule>
  </conditionalFormatting>
  <conditionalFormatting sqref="C12:D12">
    <cfRule type="expression" dxfId="6697" priority="6697" stopIfTrue="1">
      <formula>LEN(C12)&gt;10</formula>
    </cfRule>
  </conditionalFormatting>
  <conditionalFormatting sqref="C12:D12">
    <cfRule type="expression" dxfId="6696" priority="6696" stopIfTrue="1">
      <formula>LEN(C12)&gt;10</formula>
    </cfRule>
  </conditionalFormatting>
  <conditionalFormatting sqref="C12:D12">
    <cfRule type="expression" dxfId="6695" priority="6695" stopIfTrue="1">
      <formula>LEN(C12)&gt;10</formula>
    </cfRule>
  </conditionalFormatting>
  <conditionalFormatting sqref="C12:D12">
    <cfRule type="expression" dxfId="6694" priority="6694" stopIfTrue="1">
      <formula>LEN(C12)&gt;10</formula>
    </cfRule>
  </conditionalFormatting>
  <conditionalFormatting sqref="C12:D12">
    <cfRule type="expression" dxfId="6693" priority="6693" stopIfTrue="1">
      <formula>LEN(C12)&gt;10</formula>
    </cfRule>
  </conditionalFormatting>
  <conditionalFormatting sqref="C12:D12">
    <cfRule type="expression" dxfId="6692" priority="6692" stopIfTrue="1">
      <formula>LEN(C12)&gt;10</formula>
    </cfRule>
  </conditionalFormatting>
  <conditionalFormatting sqref="C20:D20">
    <cfRule type="expression" dxfId="6691" priority="6691" stopIfTrue="1">
      <formula>LEN(C20)&gt;10</formula>
    </cfRule>
  </conditionalFormatting>
  <conditionalFormatting sqref="C20:D20">
    <cfRule type="expression" dxfId="6690" priority="6690" stopIfTrue="1">
      <formula>LEN(C20)&gt;10</formula>
    </cfRule>
  </conditionalFormatting>
  <conditionalFormatting sqref="C20:D20">
    <cfRule type="expression" dxfId="6689" priority="6689" stopIfTrue="1">
      <formula>LEN(C20)&gt;10</formula>
    </cfRule>
  </conditionalFormatting>
  <conditionalFormatting sqref="C20:D20">
    <cfRule type="expression" dxfId="6688" priority="6688" stopIfTrue="1">
      <formula>LEN(C20)&gt;10</formula>
    </cfRule>
  </conditionalFormatting>
  <conditionalFormatting sqref="C20:D20">
    <cfRule type="expression" dxfId="6687" priority="6687" stopIfTrue="1">
      <formula>LEN(C20)&gt;10</formula>
    </cfRule>
  </conditionalFormatting>
  <conditionalFormatting sqref="C20:D20">
    <cfRule type="expression" dxfId="6686" priority="6686" stopIfTrue="1">
      <formula>LEN(C20)&gt;10</formula>
    </cfRule>
  </conditionalFormatting>
  <conditionalFormatting sqref="C21:D21">
    <cfRule type="expression" dxfId="6685" priority="6685" stopIfTrue="1">
      <formula>LEN(C21)&gt;10</formula>
    </cfRule>
  </conditionalFormatting>
  <conditionalFormatting sqref="C21:D21">
    <cfRule type="expression" dxfId="6684" priority="6684" stopIfTrue="1">
      <formula>LEN(C21)&gt;10</formula>
    </cfRule>
  </conditionalFormatting>
  <conditionalFormatting sqref="C21:D21">
    <cfRule type="expression" dxfId="6683" priority="6683" stopIfTrue="1">
      <formula>LEN(C21)&gt;10</formula>
    </cfRule>
  </conditionalFormatting>
  <conditionalFormatting sqref="C21:D21">
    <cfRule type="expression" dxfId="6682" priority="6682" stopIfTrue="1">
      <formula>LEN(C21)&gt;10</formula>
    </cfRule>
  </conditionalFormatting>
  <conditionalFormatting sqref="C21:D21">
    <cfRule type="expression" dxfId="6681" priority="6681" stopIfTrue="1">
      <formula>LEN(C21)&gt;10</formula>
    </cfRule>
  </conditionalFormatting>
  <conditionalFormatting sqref="C21:D21">
    <cfRule type="expression" dxfId="6680" priority="6680" stopIfTrue="1">
      <formula>LEN(C21)&gt;10</formula>
    </cfRule>
  </conditionalFormatting>
  <conditionalFormatting sqref="C32:D32">
    <cfRule type="expression" dxfId="6679" priority="6679" stopIfTrue="1">
      <formula>LEN(C32)&gt;10</formula>
    </cfRule>
  </conditionalFormatting>
  <conditionalFormatting sqref="C32:D32">
    <cfRule type="expression" dxfId="6678" priority="6678" stopIfTrue="1">
      <formula>LEN(C32)&gt;10</formula>
    </cfRule>
  </conditionalFormatting>
  <conditionalFormatting sqref="C32:D32">
    <cfRule type="expression" dxfId="6677" priority="6677" stopIfTrue="1">
      <formula>LEN(C32)&gt;10</formula>
    </cfRule>
  </conditionalFormatting>
  <conditionalFormatting sqref="C33:D33">
    <cfRule type="expression" dxfId="6676" priority="6676" stopIfTrue="1">
      <formula>LEN(C33)&gt;10</formula>
    </cfRule>
  </conditionalFormatting>
  <conditionalFormatting sqref="C33:D33">
    <cfRule type="expression" dxfId="6675" priority="6675" stopIfTrue="1">
      <formula>LEN(C33)&gt;10</formula>
    </cfRule>
  </conditionalFormatting>
  <conditionalFormatting sqref="C33:D33">
    <cfRule type="expression" dxfId="6674" priority="6674" stopIfTrue="1">
      <formula>LEN(C33)&gt;10</formula>
    </cfRule>
  </conditionalFormatting>
  <conditionalFormatting sqref="C33:D33">
    <cfRule type="expression" dxfId="6673" priority="6673" stopIfTrue="1">
      <formula>LEN(C33)&gt;10</formula>
    </cfRule>
  </conditionalFormatting>
  <conditionalFormatting sqref="C33:D33">
    <cfRule type="expression" dxfId="6672" priority="6672" stopIfTrue="1">
      <formula>LEN(C33)&gt;10</formula>
    </cfRule>
  </conditionalFormatting>
  <conditionalFormatting sqref="C33:D33">
    <cfRule type="expression" dxfId="6671" priority="6671" stopIfTrue="1">
      <formula>LEN(C33)&gt;10</formula>
    </cfRule>
  </conditionalFormatting>
  <conditionalFormatting sqref="C34:D34">
    <cfRule type="expression" dxfId="6670" priority="6670" stopIfTrue="1">
      <formula>LEN(C34)&gt;10</formula>
    </cfRule>
  </conditionalFormatting>
  <conditionalFormatting sqref="C34:D34">
    <cfRule type="expression" dxfId="6669" priority="6669" stopIfTrue="1">
      <formula>LEN(C34)&gt;10</formula>
    </cfRule>
  </conditionalFormatting>
  <conditionalFormatting sqref="C34:D34">
    <cfRule type="expression" dxfId="6668" priority="6668" stopIfTrue="1">
      <formula>LEN(C34)&gt;10</formula>
    </cfRule>
  </conditionalFormatting>
  <conditionalFormatting sqref="C34:D34">
    <cfRule type="expression" dxfId="6667" priority="6667" stopIfTrue="1">
      <formula>LEN(C34)&gt;10</formula>
    </cfRule>
  </conditionalFormatting>
  <conditionalFormatting sqref="C34:D34">
    <cfRule type="expression" dxfId="6666" priority="6666" stopIfTrue="1">
      <formula>LEN(C34)&gt;10</formula>
    </cfRule>
  </conditionalFormatting>
  <conditionalFormatting sqref="C34:D34">
    <cfRule type="expression" dxfId="6665" priority="6665" stopIfTrue="1">
      <formula>LEN(C34)&gt;10</formula>
    </cfRule>
  </conditionalFormatting>
  <conditionalFormatting sqref="C36:D36">
    <cfRule type="expression" dxfId="6664" priority="6664" stopIfTrue="1">
      <formula>LEN(C36)&gt;10</formula>
    </cfRule>
  </conditionalFormatting>
  <conditionalFormatting sqref="C36:D36">
    <cfRule type="expression" dxfId="6663" priority="6663" stopIfTrue="1">
      <formula>LEN(C36)&gt;10</formula>
    </cfRule>
  </conditionalFormatting>
  <conditionalFormatting sqref="C36:D36">
    <cfRule type="expression" dxfId="6662" priority="6662" stopIfTrue="1">
      <formula>LEN(C36)&gt;10</formula>
    </cfRule>
  </conditionalFormatting>
  <conditionalFormatting sqref="C36:D36">
    <cfRule type="expression" dxfId="6661" priority="6661" stopIfTrue="1">
      <formula>LEN(C36)&gt;10</formula>
    </cfRule>
  </conditionalFormatting>
  <conditionalFormatting sqref="C36:D36">
    <cfRule type="expression" dxfId="6660" priority="6660" stopIfTrue="1">
      <formula>LEN(C36)&gt;10</formula>
    </cfRule>
  </conditionalFormatting>
  <conditionalFormatting sqref="C36:D36">
    <cfRule type="expression" dxfId="6659" priority="6659" stopIfTrue="1">
      <formula>LEN(C36)&gt;10</formula>
    </cfRule>
  </conditionalFormatting>
  <conditionalFormatting sqref="C36:D36">
    <cfRule type="expression" dxfId="6658" priority="6658" stopIfTrue="1">
      <formula>LEN(C36)&gt;10</formula>
    </cfRule>
  </conditionalFormatting>
  <conditionalFormatting sqref="C36:D36">
    <cfRule type="expression" dxfId="6657" priority="6657" stopIfTrue="1">
      <formula>LEN(C36)&gt;10</formula>
    </cfRule>
  </conditionalFormatting>
  <conditionalFormatting sqref="C36:D36">
    <cfRule type="expression" dxfId="6656" priority="6656" stopIfTrue="1">
      <formula>LEN(C36)&gt;10</formula>
    </cfRule>
  </conditionalFormatting>
  <conditionalFormatting sqref="C36:D36">
    <cfRule type="expression" dxfId="6655" priority="6655" stopIfTrue="1">
      <formula>LEN(C36)&gt;10</formula>
    </cfRule>
  </conditionalFormatting>
  <conditionalFormatting sqref="C37:D37">
    <cfRule type="expression" dxfId="6654" priority="6654" stopIfTrue="1">
      <formula>LEN(C37)&gt;10</formula>
    </cfRule>
  </conditionalFormatting>
  <conditionalFormatting sqref="C37:D37">
    <cfRule type="expression" dxfId="6653" priority="6653" stopIfTrue="1">
      <formula>LEN(C37)&gt;10</formula>
    </cfRule>
  </conditionalFormatting>
  <conditionalFormatting sqref="C37:D37">
    <cfRule type="expression" dxfId="6652" priority="6652" stopIfTrue="1">
      <formula>LEN(C37)&gt;10</formula>
    </cfRule>
  </conditionalFormatting>
  <conditionalFormatting sqref="C37:D37">
    <cfRule type="expression" dxfId="6651" priority="6651" stopIfTrue="1">
      <formula>LEN(C37)&gt;10</formula>
    </cfRule>
  </conditionalFormatting>
  <conditionalFormatting sqref="C37:D37">
    <cfRule type="expression" dxfId="6650" priority="6650" stopIfTrue="1">
      <formula>LEN(C37)&gt;10</formula>
    </cfRule>
  </conditionalFormatting>
  <conditionalFormatting sqref="C37:D37">
    <cfRule type="expression" dxfId="6649" priority="6649" stopIfTrue="1">
      <formula>LEN(C37)&gt;10</formula>
    </cfRule>
  </conditionalFormatting>
  <conditionalFormatting sqref="C37:D38 C2:D34">
    <cfRule type="expression" dxfId="6648" priority="6648" stopIfTrue="1">
      <formula>LEN(C2)&gt;10</formula>
    </cfRule>
  </conditionalFormatting>
  <conditionalFormatting sqref="C2:D31">
    <cfRule type="expression" dxfId="6647" priority="6647" stopIfTrue="1">
      <formula>LEN(C2)&gt;10</formula>
    </cfRule>
  </conditionalFormatting>
  <conditionalFormatting sqref="C5:D31">
    <cfRule type="expression" dxfId="6646" priority="6646" stopIfTrue="1">
      <formula>LEN(C5)&gt;10</formula>
    </cfRule>
  </conditionalFormatting>
  <conditionalFormatting sqref="C5:D25">
    <cfRule type="expression" dxfId="6645" priority="6645" stopIfTrue="1">
      <formula>LEN(C5)&gt;10</formula>
    </cfRule>
  </conditionalFormatting>
  <conditionalFormatting sqref="C23:D24">
    <cfRule type="expression" dxfId="6644" priority="6644" stopIfTrue="1">
      <formula>LEN(C23)&gt;10</formula>
    </cfRule>
  </conditionalFormatting>
  <conditionalFormatting sqref="C23:D24">
    <cfRule type="expression" dxfId="6643" priority="6643" stopIfTrue="1">
      <formula>LEN(C23)&gt;10</formula>
    </cfRule>
  </conditionalFormatting>
  <conditionalFormatting sqref="C23:D24">
    <cfRule type="expression" dxfId="6642" priority="6642" stopIfTrue="1">
      <formula>LEN(C23)&gt;10</formula>
    </cfRule>
  </conditionalFormatting>
  <conditionalFormatting sqref="C26:D26">
    <cfRule type="expression" dxfId="6641" priority="6641" stopIfTrue="1">
      <formula>LEN(C26)&gt;10</formula>
    </cfRule>
  </conditionalFormatting>
  <conditionalFormatting sqref="C27:D27">
    <cfRule type="expression" dxfId="6640" priority="6640" stopIfTrue="1">
      <formula>LEN(C27)&gt;10</formula>
    </cfRule>
  </conditionalFormatting>
  <conditionalFormatting sqref="C28:D28">
    <cfRule type="expression" dxfId="6639" priority="6639" stopIfTrue="1">
      <formula>LEN(C28)&gt;10</formula>
    </cfRule>
  </conditionalFormatting>
  <conditionalFormatting sqref="C29:D29">
    <cfRule type="expression" dxfId="6638" priority="6638" stopIfTrue="1">
      <formula>LEN(C29)&gt;10</formula>
    </cfRule>
  </conditionalFormatting>
  <conditionalFormatting sqref="C30:D30">
    <cfRule type="expression" dxfId="6637" priority="6637" stopIfTrue="1">
      <formula>LEN(C30)&gt;10</formula>
    </cfRule>
  </conditionalFormatting>
  <conditionalFormatting sqref="C31:D31">
    <cfRule type="expression" dxfId="6636" priority="6636" stopIfTrue="1">
      <formula>LEN(C31)&gt;10</formula>
    </cfRule>
  </conditionalFormatting>
  <conditionalFormatting sqref="C2:D30">
    <cfRule type="expression" dxfId="6635" priority="6635" stopIfTrue="1">
      <formula>LEN(C2)&gt;10</formula>
    </cfRule>
  </conditionalFormatting>
  <conditionalFormatting sqref="C5:D30">
    <cfRule type="expression" dxfId="6634" priority="6634" stopIfTrue="1">
      <formula>LEN(C5)&gt;10</formula>
    </cfRule>
  </conditionalFormatting>
  <conditionalFormatting sqref="C5:D25">
    <cfRule type="expression" dxfId="6633" priority="6633" stopIfTrue="1">
      <formula>LEN(C5)&gt;10</formula>
    </cfRule>
  </conditionalFormatting>
  <conditionalFormatting sqref="C25:D25">
    <cfRule type="expression" dxfId="6632" priority="6632" stopIfTrue="1">
      <formula>LEN(C25)&gt;10</formula>
    </cfRule>
  </conditionalFormatting>
  <conditionalFormatting sqref="C25:D25">
    <cfRule type="expression" dxfId="6631" priority="6631" stopIfTrue="1">
      <formula>LEN(C25)&gt;10</formula>
    </cfRule>
  </conditionalFormatting>
  <conditionalFormatting sqref="C25:D25">
    <cfRule type="expression" dxfId="6630" priority="6630" stopIfTrue="1">
      <formula>LEN(C25)&gt;10</formula>
    </cfRule>
  </conditionalFormatting>
  <conditionalFormatting sqref="C16:D16">
    <cfRule type="expression" dxfId="6629" priority="6629" stopIfTrue="1">
      <formula>LEN(C16)&gt;10</formula>
    </cfRule>
  </conditionalFormatting>
  <conditionalFormatting sqref="C16:D16">
    <cfRule type="expression" dxfId="6628" priority="6628" stopIfTrue="1">
      <formula>LEN(C16)&gt;10</formula>
    </cfRule>
  </conditionalFormatting>
  <conditionalFormatting sqref="C16:D16">
    <cfRule type="expression" dxfId="6627" priority="6627" stopIfTrue="1">
      <formula>LEN(C16)&gt;10</formula>
    </cfRule>
  </conditionalFormatting>
  <conditionalFormatting sqref="C26:D26">
    <cfRule type="expression" dxfId="6626" priority="6626" stopIfTrue="1">
      <formula>LEN(C26)&gt;10</formula>
    </cfRule>
  </conditionalFormatting>
  <conditionalFormatting sqref="C26:D26">
    <cfRule type="expression" dxfId="6625" priority="6625" stopIfTrue="1">
      <formula>LEN(C26)&gt;10</formula>
    </cfRule>
  </conditionalFormatting>
  <conditionalFormatting sqref="C26:D26">
    <cfRule type="expression" dxfId="6624" priority="6624" stopIfTrue="1">
      <formula>LEN(C26)&gt;10</formula>
    </cfRule>
  </conditionalFormatting>
  <conditionalFormatting sqref="C26:D26">
    <cfRule type="expression" dxfId="6623" priority="6623" stopIfTrue="1">
      <formula>LEN(C26)&gt;10</formula>
    </cfRule>
  </conditionalFormatting>
  <conditionalFormatting sqref="C27:D27">
    <cfRule type="expression" dxfId="6622" priority="6622" stopIfTrue="1">
      <formula>LEN(C27)&gt;10</formula>
    </cfRule>
  </conditionalFormatting>
  <conditionalFormatting sqref="C27:D27">
    <cfRule type="expression" dxfId="6621" priority="6621" stopIfTrue="1">
      <formula>LEN(C27)&gt;10</formula>
    </cfRule>
  </conditionalFormatting>
  <conditionalFormatting sqref="C27:D27">
    <cfRule type="expression" dxfId="6620" priority="6620" stopIfTrue="1">
      <formula>LEN(C27)&gt;10</formula>
    </cfRule>
  </conditionalFormatting>
  <conditionalFormatting sqref="C27:D27">
    <cfRule type="expression" dxfId="6619" priority="6619" stopIfTrue="1">
      <formula>LEN(C27)&gt;10</formula>
    </cfRule>
  </conditionalFormatting>
  <conditionalFormatting sqref="C28:D28">
    <cfRule type="expression" dxfId="6618" priority="6618" stopIfTrue="1">
      <formula>LEN(C28)&gt;10</formula>
    </cfRule>
  </conditionalFormatting>
  <conditionalFormatting sqref="C28:D28">
    <cfRule type="expression" dxfId="6617" priority="6617" stopIfTrue="1">
      <formula>LEN(C28)&gt;10</formula>
    </cfRule>
  </conditionalFormatting>
  <conditionalFormatting sqref="C28:D28">
    <cfRule type="expression" dxfId="6616" priority="6616" stopIfTrue="1">
      <formula>LEN(C28)&gt;10</formula>
    </cfRule>
  </conditionalFormatting>
  <conditionalFormatting sqref="C28:D28">
    <cfRule type="expression" dxfId="6615" priority="6615" stopIfTrue="1">
      <formula>LEN(C28)&gt;10</formula>
    </cfRule>
  </conditionalFormatting>
  <conditionalFormatting sqref="C29:D29">
    <cfRule type="expression" dxfId="6614" priority="6614" stopIfTrue="1">
      <formula>LEN(C29)&gt;10</formula>
    </cfRule>
  </conditionalFormatting>
  <conditionalFormatting sqref="C30:D30">
    <cfRule type="expression" dxfId="6613" priority="6613" stopIfTrue="1">
      <formula>LEN(C30)&gt;10</formula>
    </cfRule>
  </conditionalFormatting>
  <conditionalFormatting sqref="C30:D30">
    <cfRule type="expression" dxfId="6612" priority="6612" stopIfTrue="1">
      <formula>LEN(C30)&gt;10</formula>
    </cfRule>
  </conditionalFormatting>
  <conditionalFormatting sqref="C30:D30">
    <cfRule type="expression" dxfId="6611" priority="6611" stopIfTrue="1">
      <formula>LEN(C30)&gt;10</formula>
    </cfRule>
  </conditionalFormatting>
  <conditionalFormatting sqref="C30:D30">
    <cfRule type="expression" dxfId="6610" priority="6610" stopIfTrue="1">
      <formula>LEN(C30)&gt;10</formula>
    </cfRule>
  </conditionalFormatting>
  <conditionalFormatting sqref="C12:D12">
    <cfRule type="expression" dxfId="6609" priority="6609" stopIfTrue="1">
      <formula>LEN(C12)&gt;10</formula>
    </cfRule>
  </conditionalFormatting>
  <conditionalFormatting sqref="C12:D12">
    <cfRule type="expression" dxfId="6608" priority="6608" stopIfTrue="1">
      <formula>LEN(C12)&gt;10</formula>
    </cfRule>
  </conditionalFormatting>
  <conditionalFormatting sqref="C12:D12">
    <cfRule type="expression" dxfId="6607" priority="6607" stopIfTrue="1">
      <formula>LEN(C12)&gt;10</formula>
    </cfRule>
  </conditionalFormatting>
  <conditionalFormatting sqref="C12:D12">
    <cfRule type="expression" dxfId="6606" priority="6606" stopIfTrue="1">
      <formula>LEN(C12)&gt;10</formula>
    </cfRule>
  </conditionalFormatting>
  <conditionalFormatting sqref="C12:D12">
    <cfRule type="expression" dxfId="6605" priority="6605" stopIfTrue="1">
      <formula>LEN(C12)&gt;10</formula>
    </cfRule>
  </conditionalFormatting>
  <conditionalFormatting sqref="C12:D12">
    <cfRule type="expression" dxfId="6604" priority="6604" stopIfTrue="1">
      <formula>LEN(C12)&gt;10</formula>
    </cfRule>
  </conditionalFormatting>
  <conditionalFormatting sqref="C20:D20">
    <cfRule type="expression" dxfId="6603" priority="6603" stopIfTrue="1">
      <formula>LEN(C20)&gt;10</formula>
    </cfRule>
  </conditionalFormatting>
  <conditionalFormatting sqref="C20:D20">
    <cfRule type="expression" dxfId="6602" priority="6602" stopIfTrue="1">
      <formula>LEN(C20)&gt;10</formula>
    </cfRule>
  </conditionalFormatting>
  <conditionalFormatting sqref="C20:D20">
    <cfRule type="expression" dxfId="6601" priority="6601" stopIfTrue="1">
      <formula>LEN(C20)&gt;10</formula>
    </cfRule>
  </conditionalFormatting>
  <conditionalFormatting sqref="C20:D20">
    <cfRule type="expression" dxfId="6600" priority="6600" stopIfTrue="1">
      <formula>LEN(C20)&gt;10</formula>
    </cfRule>
  </conditionalFormatting>
  <conditionalFormatting sqref="C20:D20">
    <cfRule type="expression" dxfId="6599" priority="6599" stopIfTrue="1">
      <formula>LEN(C20)&gt;10</formula>
    </cfRule>
  </conditionalFormatting>
  <conditionalFormatting sqref="C20:D20">
    <cfRule type="expression" dxfId="6598" priority="6598" stopIfTrue="1">
      <formula>LEN(C20)&gt;10</formula>
    </cfRule>
  </conditionalFormatting>
  <conditionalFormatting sqref="C21:D21">
    <cfRule type="expression" dxfId="6597" priority="6597" stopIfTrue="1">
      <formula>LEN(C21)&gt;10</formula>
    </cfRule>
  </conditionalFormatting>
  <conditionalFormatting sqref="C21:D21">
    <cfRule type="expression" dxfId="6596" priority="6596" stopIfTrue="1">
      <formula>LEN(C21)&gt;10</formula>
    </cfRule>
  </conditionalFormatting>
  <conditionalFormatting sqref="C21:D21">
    <cfRule type="expression" dxfId="6595" priority="6595" stopIfTrue="1">
      <formula>LEN(C21)&gt;10</formula>
    </cfRule>
  </conditionalFormatting>
  <conditionalFormatting sqref="C21:D21">
    <cfRule type="expression" dxfId="6594" priority="6594" stopIfTrue="1">
      <formula>LEN(C21)&gt;10</formula>
    </cfRule>
  </conditionalFormatting>
  <conditionalFormatting sqref="C21:D21">
    <cfRule type="expression" dxfId="6593" priority="6593" stopIfTrue="1">
      <formula>LEN(C21)&gt;10</formula>
    </cfRule>
  </conditionalFormatting>
  <conditionalFormatting sqref="C21:D21">
    <cfRule type="expression" dxfId="6592" priority="6592" stopIfTrue="1">
      <formula>LEN(C21)&gt;10</formula>
    </cfRule>
  </conditionalFormatting>
  <conditionalFormatting sqref="C32:D32">
    <cfRule type="expression" dxfId="6591" priority="6591" stopIfTrue="1">
      <formula>LEN(C32)&gt;10</formula>
    </cfRule>
  </conditionalFormatting>
  <conditionalFormatting sqref="C32:D32">
    <cfRule type="expression" dxfId="6590" priority="6590" stopIfTrue="1">
      <formula>LEN(C32)&gt;10</formula>
    </cfRule>
  </conditionalFormatting>
  <conditionalFormatting sqref="C32:D32">
    <cfRule type="expression" dxfId="6589" priority="6589" stopIfTrue="1">
      <formula>LEN(C32)&gt;10</formula>
    </cfRule>
  </conditionalFormatting>
  <conditionalFormatting sqref="C33:D33">
    <cfRule type="expression" dxfId="6588" priority="6588" stopIfTrue="1">
      <formula>LEN(C33)&gt;10</formula>
    </cfRule>
  </conditionalFormatting>
  <conditionalFormatting sqref="C33:D33">
    <cfRule type="expression" dxfId="6587" priority="6587" stopIfTrue="1">
      <formula>LEN(C33)&gt;10</formula>
    </cfRule>
  </conditionalFormatting>
  <conditionalFormatting sqref="C33:D33">
    <cfRule type="expression" dxfId="6586" priority="6586" stopIfTrue="1">
      <formula>LEN(C33)&gt;10</formula>
    </cfRule>
  </conditionalFormatting>
  <conditionalFormatting sqref="C33:D33">
    <cfRule type="expression" dxfId="6585" priority="6585" stopIfTrue="1">
      <formula>LEN(C33)&gt;10</formula>
    </cfRule>
  </conditionalFormatting>
  <conditionalFormatting sqref="C33:D33">
    <cfRule type="expression" dxfId="6584" priority="6584" stopIfTrue="1">
      <formula>LEN(C33)&gt;10</formula>
    </cfRule>
  </conditionalFormatting>
  <conditionalFormatting sqref="C33:D33">
    <cfRule type="expression" dxfId="6583" priority="6583" stopIfTrue="1">
      <formula>LEN(C33)&gt;10</formula>
    </cfRule>
  </conditionalFormatting>
  <conditionalFormatting sqref="C34:D34">
    <cfRule type="expression" dxfId="6582" priority="6582" stopIfTrue="1">
      <formula>LEN(C34)&gt;10</formula>
    </cfRule>
  </conditionalFormatting>
  <conditionalFormatting sqref="C34:D34">
    <cfRule type="expression" dxfId="6581" priority="6581" stopIfTrue="1">
      <formula>LEN(C34)&gt;10</formula>
    </cfRule>
  </conditionalFormatting>
  <conditionalFormatting sqref="C34:D34">
    <cfRule type="expression" dxfId="6580" priority="6580" stopIfTrue="1">
      <formula>LEN(C34)&gt;10</formula>
    </cfRule>
  </conditionalFormatting>
  <conditionalFormatting sqref="C34:D34">
    <cfRule type="expression" dxfId="6579" priority="6579" stopIfTrue="1">
      <formula>LEN(C34)&gt;10</formula>
    </cfRule>
  </conditionalFormatting>
  <conditionalFormatting sqref="C34:D34">
    <cfRule type="expression" dxfId="6578" priority="6578" stopIfTrue="1">
      <formula>LEN(C34)&gt;10</formula>
    </cfRule>
  </conditionalFormatting>
  <conditionalFormatting sqref="C34:D34">
    <cfRule type="expression" dxfId="6577" priority="6577" stopIfTrue="1">
      <formula>LEN(C34)&gt;10</formula>
    </cfRule>
  </conditionalFormatting>
  <conditionalFormatting sqref="C36:D36">
    <cfRule type="expression" dxfId="6576" priority="6576" stopIfTrue="1">
      <formula>LEN(C36)&gt;10</formula>
    </cfRule>
  </conditionalFormatting>
  <conditionalFormatting sqref="C36:D36">
    <cfRule type="expression" dxfId="6575" priority="6575" stopIfTrue="1">
      <formula>LEN(C36)&gt;10</formula>
    </cfRule>
  </conditionalFormatting>
  <conditionalFormatting sqref="C36:D36">
    <cfRule type="expression" dxfId="6574" priority="6574" stopIfTrue="1">
      <formula>LEN(C36)&gt;10</formula>
    </cfRule>
  </conditionalFormatting>
  <conditionalFormatting sqref="C36:D36">
    <cfRule type="expression" dxfId="6573" priority="6573" stopIfTrue="1">
      <formula>LEN(C36)&gt;10</formula>
    </cfRule>
  </conditionalFormatting>
  <conditionalFormatting sqref="C36:D36">
    <cfRule type="expression" dxfId="6572" priority="6572" stopIfTrue="1">
      <formula>LEN(C36)&gt;10</formula>
    </cfRule>
  </conditionalFormatting>
  <conditionalFormatting sqref="C36:D36">
    <cfRule type="expression" dxfId="6571" priority="6571" stopIfTrue="1">
      <formula>LEN(C36)&gt;10</formula>
    </cfRule>
  </conditionalFormatting>
  <conditionalFormatting sqref="C36:D36">
    <cfRule type="expression" dxfId="6570" priority="6570" stopIfTrue="1">
      <formula>LEN(C36)&gt;10</formula>
    </cfRule>
  </conditionalFormatting>
  <conditionalFormatting sqref="C36:D36">
    <cfRule type="expression" dxfId="6569" priority="6569" stopIfTrue="1">
      <formula>LEN(C36)&gt;10</formula>
    </cfRule>
  </conditionalFormatting>
  <conditionalFormatting sqref="C36:D36">
    <cfRule type="expression" dxfId="6568" priority="6568" stopIfTrue="1">
      <formula>LEN(C36)&gt;10</formula>
    </cfRule>
  </conditionalFormatting>
  <conditionalFormatting sqref="C36:D36">
    <cfRule type="expression" dxfId="6567" priority="6567" stopIfTrue="1">
      <formula>LEN(C36)&gt;10</formula>
    </cfRule>
  </conditionalFormatting>
  <conditionalFormatting sqref="C37:D37">
    <cfRule type="expression" dxfId="6566" priority="6566" stopIfTrue="1">
      <formula>LEN(C37)&gt;10</formula>
    </cfRule>
  </conditionalFormatting>
  <conditionalFormatting sqref="C37:D37">
    <cfRule type="expression" dxfId="6565" priority="6565" stopIfTrue="1">
      <formula>LEN(C37)&gt;10</formula>
    </cfRule>
  </conditionalFormatting>
  <conditionalFormatting sqref="C37:D37">
    <cfRule type="expression" dxfId="6564" priority="6564" stopIfTrue="1">
      <formula>LEN(C37)&gt;10</formula>
    </cfRule>
  </conditionalFormatting>
  <conditionalFormatting sqref="C37:D37">
    <cfRule type="expression" dxfId="6563" priority="6563" stopIfTrue="1">
      <formula>LEN(C37)&gt;10</formula>
    </cfRule>
  </conditionalFormatting>
  <conditionalFormatting sqref="C37:D37">
    <cfRule type="expression" dxfId="6562" priority="6562" stopIfTrue="1">
      <formula>LEN(C37)&gt;10</formula>
    </cfRule>
  </conditionalFormatting>
  <conditionalFormatting sqref="C37:D37">
    <cfRule type="expression" dxfId="6561" priority="6561" stopIfTrue="1">
      <formula>LEN(C37)&gt;10</formula>
    </cfRule>
  </conditionalFormatting>
  <conditionalFormatting sqref="C40:D40">
    <cfRule type="expression" dxfId="6560" priority="6560" stopIfTrue="1">
      <formula>LEN(C40)&gt;10</formula>
    </cfRule>
  </conditionalFormatting>
  <conditionalFormatting sqref="C40:D40">
    <cfRule type="expression" dxfId="6559" priority="6559" stopIfTrue="1">
      <formula>LEN(C40)&gt;10</formula>
    </cfRule>
  </conditionalFormatting>
  <conditionalFormatting sqref="C40:D40">
    <cfRule type="expression" dxfId="6558" priority="6558" stopIfTrue="1">
      <formula>LEN(C40)&gt;10</formula>
    </cfRule>
  </conditionalFormatting>
  <conditionalFormatting sqref="C40:D40">
    <cfRule type="expression" dxfId="6557" priority="6557" stopIfTrue="1">
      <formula>LEN(C40)&gt;10</formula>
    </cfRule>
  </conditionalFormatting>
  <conditionalFormatting sqref="C40:D40">
    <cfRule type="expression" dxfId="6556" priority="6556" stopIfTrue="1">
      <formula>LEN(C40)&gt;10</formula>
    </cfRule>
  </conditionalFormatting>
  <conditionalFormatting sqref="C40:D40">
    <cfRule type="expression" dxfId="6555" priority="6555" stopIfTrue="1">
      <formula>LEN(C40)&gt;10</formula>
    </cfRule>
  </conditionalFormatting>
  <conditionalFormatting sqref="C40:D40">
    <cfRule type="expression" dxfId="6554" priority="6554" stopIfTrue="1">
      <formula>LEN(C40)&gt;10</formula>
    </cfRule>
  </conditionalFormatting>
  <conditionalFormatting sqref="C40:D40">
    <cfRule type="expression" dxfId="6553" priority="6553" stopIfTrue="1">
      <formula>LEN(C40)&gt;10</formula>
    </cfRule>
  </conditionalFormatting>
  <conditionalFormatting sqref="C40:D40">
    <cfRule type="expression" dxfId="6552" priority="6552" stopIfTrue="1">
      <formula>LEN(C40)&gt;10</formula>
    </cfRule>
  </conditionalFormatting>
  <conditionalFormatting sqref="C40:D40">
    <cfRule type="expression" dxfId="6551" priority="6551" stopIfTrue="1">
      <formula>LEN(C40)&gt;10</formula>
    </cfRule>
  </conditionalFormatting>
  <conditionalFormatting sqref="C40:D40">
    <cfRule type="expression" dxfId="6550" priority="6550" stopIfTrue="1">
      <formula>LEN(C40)&gt;10</formula>
    </cfRule>
  </conditionalFormatting>
  <conditionalFormatting sqref="C40:D40">
    <cfRule type="expression" dxfId="6549" priority="6549" stopIfTrue="1">
      <formula>LEN(C40)&gt;10</formula>
    </cfRule>
  </conditionalFormatting>
  <conditionalFormatting sqref="C40:D40">
    <cfRule type="expression" dxfId="6548" priority="6548" stopIfTrue="1">
      <formula>LEN(C40)&gt;10</formula>
    </cfRule>
  </conditionalFormatting>
  <conditionalFormatting sqref="C39:D39">
    <cfRule type="expression" dxfId="6547" priority="6547" stopIfTrue="1">
      <formula>LEN(C39)&gt;10</formula>
    </cfRule>
  </conditionalFormatting>
  <conditionalFormatting sqref="C39:D39">
    <cfRule type="expression" dxfId="6546" priority="6546" stopIfTrue="1">
      <formula>LEN(C39)&gt;10</formula>
    </cfRule>
  </conditionalFormatting>
  <conditionalFormatting sqref="C39:D39">
    <cfRule type="expression" dxfId="6545" priority="6545" stopIfTrue="1">
      <formula>LEN(C39)&gt;10</formula>
    </cfRule>
  </conditionalFormatting>
  <conditionalFormatting sqref="C39:D39">
    <cfRule type="expression" dxfId="6544" priority="6544" stopIfTrue="1">
      <formula>LEN(C39)&gt;10</formula>
    </cfRule>
  </conditionalFormatting>
  <conditionalFormatting sqref="C39:D39">
    <cfRule type="expression" dxfId="6543" priority="6543" stopIfTrue="1">
      <formula>LEN(C39)&gt;10</formula>
    </cfRule>
  </conditionalFormatting>
  <conditionalFormatting sqref="C39:D39">
    <cfRule type="expression" dxfId="6542" priority="6542" stopIfTrue="1">
      <formula>LEN(C39)&gt;10</formula>
    </cfRule>
  </conditionalFormatting>
  <conditionalFormatting sqref="C39:D39">
    <cfRule type="expression" dxfId="6541" priority="6541" stopIfTrue="1">
      <formula>LEN(C39)&gt;10</formula>
    </cfRule>
  </conditionalFormatting>
  <conditionalFormatting sqref="C39:D39">
    <cfRule type="expression" dxfId="6540" priority="6540" stopIfTrue="1">
      <formula>LEN(C39)&gt;10</formula>
    </cfRule>
  </conditionalFormatting>
  <conditionalFormatting sqref="C39:D39">
    <cfRule type="expression" dxfId="6539" priority="6539" stopIfTrue="1">
      <formula>LEN(C39)&gt;10</formula>
    </cfRule>
  </conditionalFormatting>
  <conditionalFormatting sqref="C39:D39">
    <cfRule type="expression" dxfId="6538" priority="6538" stopIfTrue="1">
      <formula>LEN(C39)&gt;10</formula>
    </cfRule>
  </conditionalFormatting>
  <conditionalFormatting sqref="C39:D39">
    <cfRule type="expression" dxfId="6537" priority="6537" stopIfTrue="1">
      <formula>LEN(C39)&gt;10</formula>
    </cfRule>
  </conditionalFormatting>
  <conditionalFormatting sqref="C39:D39">
    <cfRule type="expression" dxfId="6536" priority="6536" stopIfTrue="1">
      <formula>LEN(C39)&gt;10</formula>
    </cfRule>
  </conditionalFormatting>
  <conditionalFormatting sqref="C39:D39">
    <cfRule type="expression" dxfId="6535" priority="6535" stopIfTrue="1">
      <formula>LEN(C39)&gt;10</formula>
    </cfRule>
  </conditionalFormatting>
  <conditionalFormatting sqref="C39:D39">
    <cfRule type="expression" dxfId="6534" priority="6534" stopIfTrue="1">
      <formula>LEN(C39)&gt;10</formula>
    </cfRule>
  </conditionalFormatting>
  <conditionalFormatting sqref="C39:D39">
    <cfRule type="expression" dxfId="6533" priority="6533" stopIfTrue="1">
      <formula>LEN(C39)&gt;10</formula>
    </cfRule>
  </conditionalFormatting>
  <conditionalFormatting sqref="C39:D39">
    <cfRule type="expression" dxfId="6532" priority="6532" stopIfTrue="1">
      <formula>LEN(C39)&gt;10</formula>
    </cfRule>
  </conditionalFormatting>
  <conditionalFormatting sqref="C39:D39">
    <cfRule type="expression" dxfId="6531" priority="6531" stopIfTrue="1">
      <formula>LEN(C39)&gt;10</formula>
    </cfRule>
  </conditionalFormatting>
  <conditionalFormatting sqref="C39:D39">
    <cfRule type="expression" dxfId="6530" priority="6530" stopIfTrue="1">
      <formula>LEN(C39)&gt;10</formula>
    </cfRule>
  </conditionalFormatting>
  <conditionalFormatting sqref="C39:D39">
    <cfRule type="expression" dxfId="6529" priority="6529" stopIfTrue="1">
      <formula>LEN(C39)&gt;10</formula>
    </cfRule>
  </conditionalFormatting>
  <conditionalFormatting sqref="C39:D39">
    <cfRule type="expression" dxfId="6528" priority="6528" stopIfTrue="1">
      <formula>LEN(C39)&gt;10</formula>
    </cfRule>
  </conditionalFormatting>
  <conditionalFormatting sqref="C39:D39">
    <cfRule type="expression" dxfId="6527" priority="6527" stopIfTrue="1">
      <formula>LEN(C39)&gt;10</formula>
    </cfRule>
  </conditionalFormatting>
  <conditionalFormatting sqref="C39:D39">
    <cfRule type="expression" dxfId="6526" priority="6526" stopIfTrue="1">
      <formula>LEN(C39)&gt;10</formula>
    </cfRule>
  </conditionalFormatting>
  <conditionalFormatting sqref="C39:D39">
    <cfRule type="expression" dxfId="6525" priority="6525" stopIfTrue="1">
      <formula>LEN(C39)&gt;10</formula>
    </cfRule>
  </conditionalFormatting>
  <conditionalFormatting sqref="C39:D39">
    <cfRule type="expression" dxfId="6524" priority="6524" stopIfTrue="1">
      <formula>LEN(C39)&gt;10</formula>
    </cfRule>
  </conditionalFormatting>
  <conditionalFormatting sqref="C39:D39">
    <cfRule type="expression" dxfId="6523" priority="6523" stopIfTrue="1">
      <formula>LEN(C39)&gt;10</formula>
    </cfRule>
  </conditionalFormatting>
  <conditionalFormatting sqref="C2:D20">
    <cfRule type="expression" dxfId="6522" priority="6522" stopIfTrue="1">
      <formula>LEN(C2)&gt;10</formula>
    </cfRule>
  </conditionalFormatting>
  <conditionalFormatting sqref="C2:D20">
    <cfRule type="expression" dxfId="6521" priority="6521" stopIfTrue="1">
      <formula>LEN(C2)&gt;10</formula>
    </cfRule>
  </conditionalFormatting>
  <conditionalFormatting sqref="C5:D20">
    <cfRule type="expression" dxfId="6520" priority="6520" stopIfTrue="1">
      <formula>LEN(C5)&gt;10</formula>
    </cfRule>
  </conditionalFormatting>
  <conditionalFormatting sqref="C5:D20">
    <cfRule type="expression" dxfId="6519" priority="6519" stopIfTrue="1">
      <formula>LEN(C5)&gt;10</formula>
    </cfRule>
  </conditionalFormatting>
  <conditionalFormatting sqref="C2:D20">
    <cfRule type="expression" dxfId="6518" priority="6518" stopIfTrue="1">
      <formula>LEN(C2)&gt;10</formula>
    </cfRule>
  </conditionalFormatting>
  <conditionalFormatting sqref="C5:D20">
    <cfRule type="expression" dxfId="6517" priority="6517" stopIfTrue="1">
      <formula>LEN(C5)&gt;10</formula>
    </cfRule>
  </conditionalFormatting>
  <conditionalFormatting sqref="C5:D20">
    <cfRule type="expression" dxfId="6516" priority="6516" stopIfTrue="1">
      <formula>LEN(C5)&gt;10</formula>
    </cfRule>
  </conditionalFormatting>
  <conditionalFormatting sqref="C16:D16">
    <cfRule type="expression" dxfId="6515" priority="6515" stopIfTrue="1">
      <formula>LEN(C16)&gt;10</formula>
    </cfRule>
  </conditionalFormatting>
  <conditionalFormatting sqref="C16:D16">
    <cfRule type="expression" dxfId="6514" priority="6514" stopIfTrue="1">
      <formula>LEN(C16)&gt;10</formula>
    </cfRule>
  </conditionalFormatting>
  <conditionalFormatting sqref="C16:D16">
    <cfRule type="expression" dxfId="6513" priority="6513" stopIfTrue="1">
      <formula>LEN(C16)&gt;10</formula>
    </cfRule>
  </conditionalFormatting>
  <conditionalFormatting sqref="C12:D12">
    <cfRule type="expression" dxfId="6512" priority="6512" stopIfTrue="1">
      <formula>LEN(C12)&gt;10</formula>
    </cfRule>
  </conditionalFormatting>
  <conditionalFormatting sqref="C12:D12">
    <cfRule type="expression" dxfId="6511" priority="6511" stopIfTrue="1">
      <formula>LEN(C12)&gt;10</formula>
    </cfRule>
  </conditionalFormatting>
  <conditionalFormatting sqref="C12:D12">
    <cfRule type="expression" dxfId="6510" priority="6510" stopIfTrue="1">
      <formula>LEN(C12)&gt;10</formula>
    </cfRule>
  </conditionalFormatting>
  <conditionalFormatting sqref="C12:D12">
    <cfRule type="expression" dxfId="6509" priority="6509" stopIfTrue="1">
      <formula>LEN(C12)&gt;10</formula>
    </cfRule>
  </conditionalFormatting>
  <conditionalFormatting sqref="C12:D12">
    <cfRule type="expression" dxfId="6508" priority="6508" stopIfTrue="1">
      <formula>LEN(C12)&gt;10</formula>
    </cfRule>
  </conditionalFormatting>
  <conditionalFormatting sqref="C12:D12">
    <cfRule type="expression" dxfId="6507" priority="6507" stopIfTrue="1">
      <formula>LEN(C12)&gt;10</formula>
    </cfRule>
  </conditionalFormatting>
  <conditionalFormatting sqref="C20:D20">
    <cfRule type="expression" dxfId="6506" priority="6506" stopIfTrue="1">
      <formula>LEN(C20)&gt;10</formula>
    </cfRule>
  </conditionalFormatting>
  <conditionalFormatting sqref="C20:D20">
    <cfRule type="expression" dxfId="6505" priority="6505" stopIfTrue="1">
      <formula>LEN(C20)&gt;10</formula>
    </cfRule>
  </conditionalFormatting>
  <conditionalFormatting sqref="C20:D20">
    <cfRule type="expression" dxfId="6504" priority="6504" stopIfTrue="1">
      <formula>LEN(C20)&gt;10</formula>
    </cfRule>
  </conditionalFormatting>
  <conditionalFormatting sqref="C20:D20">
    <cfRule type="expression" dxfId="6503" priority="6503" stopIfTrue="1">
      <formula>LEN(C20)&gt;10</formula>
    </cfRule>
  </conditionalFormatting>
  <conditionalFormatting sqref="C20:D20">
    <cfRule type="expression" dxfId="6502" priority="6502" stopIfTrue="1">
      <formula>LEN(C20)&gt;10</formula>
    </cfRule>
  </conditionalFormatting>
  <conditionalFormatting sqref="C20:D20">
    <cfRule type="expression" dxfId="6501" priority="6501" stopIfTrue="1">
      <formula>LEN(C20)&gt;10</formula>
    </cfRule>
  </conditionalFormatting>
  <conditionalFormatting sqref="C2:D20">
    <cfRule type="expression" dxfId="6500" priority="6500" stopIfTrue="1">
      <formula>LEN(C2)&gt;10</formula>
    </cfRule>
  </conditionalFormatting>
  <conditionalFormatting sqref="C2:D20">
    <cfRule type="expression" dxfId="6499" priority="6499" stopIfTrue="1">
      <formula>LEN(C2)&gt;10</formula>
    </cfRule>
  </conditionalFormatting>
  <conditionalFormatting sqref="C5:D20">
    <cfRule type="expression" dxfId="6498" priority="6498" stopIfTrue="1">
      <formula>LEN(C5)&gt;10</formula>
    </cfRule>
  </conditionalFormatting>
  <conditionalFormatting sqref="C5:D20">
    <cfRule type="expression" dxfId="6497" priority="6497" stopIfTrue="1">
      <formula>LEN(C5)&gt;10</formula>
    </cfRule>
  </conditionalFormatting>
  <conditionalFormatting sqref="C2:D20">
    <cfRule type="expression" dxfId="6496" priority="6496" stopIfTrue="1">
      <formula>LEN(C2)&gt;10</formula>
    </cfRule>
  </conditionalFormatting>
  <conditionalFormatting sqref="C5:D20">
    <cfRule type="expression" dxfId="6495" priority="6495" stopIfTrue="1">
      <formula>LEN(C5)&gt;10</formula>
    </cfRule>
  </conditionalFormatting>
  <conditionalFormatting sqref="C5:D20">
    <cfRule type="expression" dxfId="6494" priority="6494" stopIfTrue="1">
      <formula>LEN(C5)&gt;10</formula>
    </cfRule>
  </conditionalFormatting>
  <conditionalFormatting sqref="C16:D16">
    <cfRule type="expression" dxfId="6493" priority="6493" stopIfTrue="1">
      <formula>LEN(C16)&gt;10</formula>
    </cfRule>
  </conditionalFormatting>
  <conditionalFormatting sqref="C16:D16">
    <cfRule type="expression" dxfId="6492" priority="6492" stopIfTrue="1">
      <formula>LEN(C16)&gt;10</formula>
    </cfRule>
  </conditionalFormatting>
  <conditionalFormatting sqref="C16:D16">
    <cfRule type="expression" dxfId="6491" priority="6491" stopIfTrue="1">
      <formula>LEN(C16)&gt;10</formula>
    </cfRule>
  </conditionalFormatting>
  <conditionalFormatting sqref="C12:D12">
    <cfRule type="expression" dxfId="6490" priority="6490" stopIfTrue="1">
      <formula>LEN(C12)&gt;10</formula>
    </cfRule>
  </conditionalFormatting>
  <conditionalFormatting sqref="C12:D12">
    <cfRule type="expression" dxfId="6489" priority="6489" stopIfTrue="1">
      <formula>LEN(C12)&gt;10</formula>
    </cfRule>
  </conditionalFormatting>
  <conditionalFormatting sqref="C12:D12">
    <cfRule type="expression" dxfId="6488" priority="6488" stopIfTrue="1">
      <formula>LEN(C12)&gt;10</formula>
    </cfRule>
  </conditionalFormatting>
  <conditionalFormatting sqref="C12:D12">
    <cfRule type="expression" dxfId="6487" priority="6487" stopIfTrue="1">
      <formula>LEN(C12)&gt;10</formula>
    </cfRule>
  </conditionalFormatting>
  <conditionalFormatting sqref="C12:D12">
    <cfRule type="expression" dxfId="6486" priority="6486" stopIfTrue="1">
      <formula>LEN(C12)&gt;10</formula>
    </cfRule>
  </conditionalFormatting>
  <conditionalFormatting sqref="C12:D12">
    <cfRule type="expression" dxfId="6485" priority="6485" stopIfTrue="1">
      <formula>LEN(C12)&gt;10</formula>
    </cfRule>
  </conditionalFormatting>
  <conditionalFormatting sqref="C20:D20">
    <cfRule type="expression" dxfId="6484" priority="6484" stopIfTrue="1">
      <formula>LEN(C20)&gt;10</formula>
    </cfRule>
  </conditionalFormatting>
  <conditionalFormatting sqref="C20:D20">
    <cfRule type="expression" dxfId="6483" priority="6483" stopIfTrue="1">
      <formula>LEN(C20)&gt;10</formula>
    </cfRule>
  </conditionalFormatting>
  <conditionalFormatting sqref="C20:D20">
    <cfRule type="expression" dxfId="6482" priority="6482" stopIfTrue="1">
      <formula>LEN(C20)&gt;10</formula>
    </cfRule>
  </conditionalFormatting>
  <conditionalFormatting sqref="C20:D20">
    <cfRule type="expression" dxfId="6481" priority="6481" stopIfTrue="1">
      <formula>LEN(C20)&gt;10</formula>
    </cfRule>
  </conditionalFormatting>
  <conditionalFormatting sqref="C20:D20">
    <cfRule type="expression" dxfId="6480" priority="6480" stopIfTrue="1">
      <formula>LEN(C20)&gt;10</formula>
    </cfRule>
  </conditionalFormatting>
  <conditionalFormatting sqref="C20:D20">
    <cfRule type="expression" dxfId="6479" priority="6479" stopIfTrue="1">
      <formula>LEN(C20)&gt;10</formula>
    </cfRule>
  </conditionalFormatting>
  <conditionalFormatting sqref="C20:D20 C2:D18">
    <cfRule type="expression" dxfId="6478" priority="6478" stopIfTrue="1">
      <formula>LEN(C2)&gt;10</formula>
    </cfRule>
  </conditionalFormatting>
  <conditionalFormatting sqref="C5:D15">
    <cfRule type="expression" dxfId="6477" priority="6477" stopIfTrue="1">
      <formula>LEN(C5)&gt;10</formula>
    </cfRule>
  </conditionalFormatting>
  <conditionalFormatting sqref="C5:D15">
    <cfRule type="expression" dxfId="6476" priority="6476" stopIfTrue="1">
      <formula>LEN(C5)&gt;10</formula>
    </cfRule>
  </conditionalFormatting>
  <conditionalFormatting sqref="C7">
    <cfRule type="expression" dxfId="6475" priority="6475" stopIfTrue="1">
      <formula>LEN(C7)&gt;10</formula>
    </cfRule>
  </conditionalFormatting>
  <conditionalFormatting sqref="C6">
    <cfRule type="expression" dxfId="6474" priority="6474" stopIfTrue="1">
      <formula>LEN(C6)&gt;10</formula>
    </cfRule>
  </conditionalFormatting>
  <conditionalFormatting sqref="C8:C15">
    <cfRule type="expression" dxfId="6473" priority="6473" stopIfTrue="1">
      <formula>LEN(C8)&gt;10</formula>
    </cfRule>
  </conditionalFormatting>
  <conditionalFormatting sqref="D7">
    <cfRule type="expression" dxfId="6472" priority="6472" stopIfTrue="1">
      <formula>LEN(D7)&gt;10</formula>
    </cfRule>
  </conditionalFormatting>
  <conditionalFormatting sqref="D5:D6">
    <cfRule type="expression" dxfId="6471" priority="6471" stopIfTrue="1">
      <formula>LEN(D5)&gt;10</formula>
    </cfRule>
  </conditionalFormatting>
  <conditionalFormatting sqref="D8:D15">
    <cfRule type="expression" dxfId="6470" priority="6470" stopIfTrue="1">
      <formula>LEN(D8)&gt;10</formula>
    </cfRule>
  </conditionalFormatting>
  <conditionalFormatting sqref="C11:D11">
    <cfRule type="expression" dxfId="6469" priority="6469" stopIfTrue="1">
      <formula>LEN(C11)&gt;10</formula>
    </cfRule>
  </conditionalFormatting>
  <conditionalFormatting sqref="C11:D11">
    <cfRule type="expression" dxfId="6468" priority="6468" stopIfTrue="1">
      <formula>LEN(C11)&gt;10</formula>
    </cfRule>
  </conditionalFormatting>
  <conditionalFormatting sqref="C11:D11">
    <cfRule type="expression" dxfId="6467" priority="6467" stopIfTrue="1">
      <formula>LEN(C11)&gt;10</formula>
    </cfRule>
  </conditionalFormatting>
  <conditionalFormatting sqref="C11">
    <cfRule type="expression" dxfId="6466" priority="6466" stopIfTrue="1">
      <formula>LEN(C11)&gt;10</formula>
    </cfRule>
  </conditionalFormatting>
  <conditionalFormatting sqref="D11">
    <cfRule type="expression" dxfId="6465" priority="6465" stopIfTrue="1">
      <formula>LEN(D11)&gt;10</formula>
    </cfRule>
  </conditionalFormatting>
  <conditionalFormatting sqref="C20:D20">
    <cfRule type="expression" dxfId="6464" priority="6464" stopIfTrue="1">
      <formula>LEN(C20)&gt;10</formula>
    </cfRule>
  </conditionalFormatting>
  <conditionalFormatting sqref="C20:D20">
    <cfRule type="expression" dxfId="6463" priority="6463" stopIfTrue="1">
      <formula>LEN(C20)&gt;10</formula>
    </cfRule>
  </conditionalFormatting>
  <conditionalFormatting sqref="C20">
    <cfRule type="expression" dxfId="6462" priority="6462" stopIfTrue="1">
      <formula>LEN(C20)&gt;10</formula>
    </cfRule>
  </conditionalFormatting>
  <conditionalFormatting sqref="D20">
    <cfRule type="expression" dxfId="6461" priority="6461" stopIfTrue="1">
      <formula>LEN(D20)&gt;10</formula>
    </cfRule>
  </conditionalFormatting>
  <conditionalFormatting sqref="C20:D20">
    <cfRule type="expression" dxfId="6460" priority="6460" stopIfTrue="1">
      <formula>LEN(C20)&gt;10</formula>
    </cfRule>
  </conditionalFormatting>
  <conditionalFormatting sqref="C20:D20">
    <cfRule type="expression" dxfId="6459" priority="6459" stopIfTrue="1">
      <formula>LEN(C20)&gt;10</formula>
    </cfRule>
  </conditionalFormatting>
  <conditionalFormatting sqref="C20">
    <cfRule type="expression" dxfId="6458" priority="6458" stopIfTrue="1">
      <formula>LEN(C20)&gt;10</formula>
    </cfRule>
  </conditionalFormatting>
  <conditionalFormatting sqref="D20">
    <cfRule type="expression" dxfId="6457" priority="6457" stopIfTrue="1">
      <formula>LEN(D20)&gt;10</formula>
    </cfRule>
  </conditionalFormatting>
  <conditionalFormatting sqref="C12:D12">
    <cfRule type="expression" dxfId="6456" priority="6456" stopIfTrue="1">
      <formula>LEN(C12)&gt;10</formula>
    </cfRule>
  </conditionalFormatting>
  <conditionalFormatting sqref="C12:D12">
    <cfRule type="expression" dxfId="6455" priority="6455" stopIfTrue="1">
      <formula>LEN(C12)&gt;10</formula>
    </cfRule>
  </conditionalFormatting>
  <conditionalFormatting sqref="C12:D12">
    <cfRule type="expression" dxfId="6454" priority="6454" stopIfTrue="1">
      <formula>LEN(C12)&gt;10</formula>
    </cfRule>
  </conditionalFormatting>
  <conditionalFormatting sqref="C12">
    <cfRule type="expression" dxfId="6453" priority="6453" stopIfTrue="1">
      <formula>LEN(C12)&gt;10</formula>
    </cfRule>
  </conditionalFormatting>
  <conditionalFormatting sqref="D12">
    <cfRule type="expression" dxfId="6452" priority="6452" stopIfTrue="1">
      <formula>LEN(D12)&gt;10</formula>
    </cfRule>
  </conditionalFormatting>
  <conditionalFormatting sqref="C17:D17">
    <cfRule type="expression" dxfId="6451" priority="6451" stopIfTrue="1">
      <formula>LEN(C17)&gt;10</formula>
    </cfRule>
  </conditionalFormatting>
  <conditionalFormatting sqref="C20:D20">
    <cfRule type="expression" dxfId="6450" priority="6450" stopIfTrue="1">
      <formula>LEN(C20)&gt;10</formula>
    </cfRule>
  </conditionalFormatting>
  <conditionalFormatting sqref="C20:D20">
    <cfRule type="expression" dxfId="6449" priority="6449" stopIfTrue="1">
      <formula>LEN(C20)&gt;10</formula>
    </cfRule>
  </conditionalFormatting>
  <conditionalFormatting sqref="C20:D20">
    <cfRule type="expression" dxfId="6448" priority="6448" stopIfTrue="1">
      <formula>LEN(C20)&gt;10</formula>
    </cfRule>
  </conditionalFormatting>
  <conditionalFormatting sqref="C20">
    <cfRule type="expression" dxfId="6447" priority="6447" stopIfTrue="1">
      <formula>LEN(C20)&gt;10</formula>
    </cfRule>
  </conditionalFormatting>
  <conditionalFormatting sqref="D20">
    <cfRule type="expression" dxfId="6446" priority="6446" stopIfTrue="1">
      <formula>LEN(D20)&gt;10</formula>
    </cfRule>
  </conditionalFormatting>
  <conditionalFormatting sqref="C19:D19">
    <cfRule type="expression" dxfId="6445" priority="6445" stopIfTrue="1">
      <formula>LEN(C19)&gt;10</formula>
    </cfRule>
  </conditionalFormatting>
  <conditionalFormatting sqref="C19:D19">
    <cfRule type="expression" dxfId="6444" priority="6444" stopIfTrue="1">
      <formula>LEN(C19)&gt;10</formula>
    </cfRule>
  </conditionalFormatting>
  <conditionalFormatting sqref="C19:D19">
    <cfRule type="expression" dxfId="6443" priority="6443" stopIfTrue="1">
      <formula>LEN(C19)&gt;10</formula>
    </cfRule>
  </conditionalFormatting>
  <conditionalFormatting sqref="C19:D19">
    <cfRule type="expression" dxfId="6442" priority="6442" stopIfTrue="1">
      <formula>LEN(C19)&gt;10</formula>
    </cfRule>
  </conditionalFormatting>
  <conditionalFormatting sqref="C19:D19">
    <cfRule type="expression" dxfId="6441" priority="6441" stopIfTrue="1">
      <formula>LEN(C19)&gt;10</formula>
    </cfRule>
  </conditionalFormatting>
  <conditionalFormatting sqref="C19:D19">
    <cfRule type="expression" dxfId="6440" priority="6440" stopIfTrue="1">
      <formula>LEN(C19)&gt;10</formula>
    </cfRule>
  </conditionalFormatting>
  <conditionalFormatting sqref="C19:D19">
    <cfRule type="expression" dxfId="6439" priority="6439" stopIfTrue="1">
      <formula>LEN(C19)&gt;10</formula>
    </cfRule>
  </conditionalFormatting>
  <conditionalFormatting sqref="C19:D19">
    <cfRule type="expression" dxfId="6438" priority="6438" stopIfTrue="1">
      <formula>LEN(C19)&gt;10</formula>
    </cfRule>
  </conditionalFormatting>
  <conditionalFormatting sqref="C19:D19">
    <cfRule type="expression" dxfId="6437" priority="6437" stopIfTrue="1">
      <formula>LEN(C19)&gt;10</formula>
    </cfRule>
  </conditionalFormatting>
  <conditionalFormatting sqref="C19:D19">
    <cfRule type="expression" dxfId="6436" priority="6436" stopIfTrue="1">
      <formula>LEN(C19)&gt;10</formula>
    </cfRule>
  </conditionalFormatting>
  <conditionalFormatting sqref="C19:D19">
    <cfRule type="expression" dxfId="6435" priority="6435" stopIfTrue="1">
      <formula>LEN(C19)&gt;10</formula>
    </cfRule>
  </conditionalFormatting>
  <conditionalFormatting sqref="C19:D19">
    <cfRule type="expression" dxfId="6434" priority="6434" stopIfTrue="1">
      <formula>LEN(C19)&gt;10</formula>
    </cfRule>
  </conditionalFormatting>
  <conditionalFormatting sqref="C19:D19">
    <cfRule type="expression" dxfId="6433" priority="6433" stopIfTrue="1">
      <formula>LEN(C19)&gt;10</formula>
    </cfRule>
  </conditionalFormatting>
  <conditionalFormatting sqref="C19:D19">
    <cfRule type="expression" dxfId="6432" priority="6432" stopIfTrue="1">
      <formula>LEN(C19)&gt;10</formula>
    </cfRule>
  </conditionalFormatting>
  <conditionalFormatting sqref="C19:D19">
    <cfRule type="expression" dxfId="6431" priority="6431" stopIfTrue="1">
      <formula>LEN(C19)&gt;10</formula>
    </cfRule>
  </conditionalFormatting>
  <conditionalFormatting sqref="C19">
    <cfRule type="expression" dxfId="6430" priority="6430" stopIfTrue="1">
      <formula>LEN(C19)&gt;10</formula>
    </cfRule>
  </conditionalFormatting>
  <conditionalFormatting sqref="D19">
    <cfRule type="expression" dxfId="6429" priority="6429" stopIfTrue="1">
      <formula>LEN(D19)&gt;10</formula>
    </cfRule>
  </conditionalFormatting>
  <conditionalFormatting sqref="C19:D19">
    <cfRule type="expression" dxfId="6428" priority="6428" stopIfTrue="1">
      <formula>LEN(C19)&gt;10</formula>
    </cfRule>
  </conditionalFormatting>
  <conditionalFormatting sqref="C19:D19">
    <cfRule type="expression" dxfId="6427" priority="6427" stopIfTrue="1">
      <formula>LEN(C19)&gt;10</formula>
    </cfRule>
  </conditionalFormatting>
  <conditionalFormatting sqref="C19">
    <cfRule type="expression" dxfId="6426" priority="6426" stopIfTrue="1">
      <formula>LEN(C19)&gt;10</formula>
    </cfRule>
  </conditionalFormatting>
  <conditionalFormatting sqref="D19">
    <cfRule type="expression" dxfId="6425" priority="6425" stopIfTrue="1">
      <formula>LEN(D19)&gt;10</formula>
    </cfRule>
  </conditionalFormatting>
  <conditionalFormatting sqref="C19:D19">
    <cfRule type="expression" dxfId="6424" priority="6424" stopIfTrue="1">
      <formula>LEN(C19)&gt;10</formula>
    </cfRule>
  </conditionalFormatting>
  <conditionalFormatting sqref="C19:D19">
    <cfRule type="expression" dxfId="6423" priority="6423" stopIfTrue="1">
      <formula>LEN(C19)&gt;10</formula>
    </cfRule>
  </conditionalFormatting>
  <conditionalFormatting sqref="C19:D19">
    <cfRule type="expression" dxfId="6422" priority="6422" stopIfTrue="1">
      <formula>LEN(C19)&gt;10</formula>
    </cfRule>
  </conditionalFormatting>
  <conditionalFormatting sqref="C19">
    <cfRule type="expression" dxfId="6421" priority="6421" stopIfTrue="1">
      <formula>LEN(C19)&gt;10</formula>
    </cfRule>
  </conditionalFormatting>
  <conditionalFormatting sqref="D19">
    <cfRule type="expression" dxfId="6420" priority="6420" stopIfTrue="1">
      <formula>LEN(D19)&gt;10</formula>
    </cfRule>
  </conditionalFormatting>
  <conditionalFormatting sqref="C16:D16">
    <cfRule type="expression" dxfId="6419" priority="6419" stopIfTrue="1">
      <formula>LEN(C16)&gt;10</formula>
    </cfRule>
  </conditionalFormatting>
  <conditionalFormatting sqref="C16:D16">
    <cfRule type="expression" dxfId="6418" priority="6418" stopIfTrue="1">
      <formula>LEN(C16)&gt;10</formula>
    </cfRule>
  </conditionalFormatting>
  <conditionalFormatting sqref="C16">
    <cfRule type="expression" dxfId="6417" priority="6417" stopIfTrue="1">
      <formula>LEN(C16)&gt;10</formula>
    </cfRule>
  </conditionalFormatting>
  <conditionalFormatting sqref="D16">
    <cfRule type="expression" dxfId="6416" priority="6416" stopIfTrue="1">
      <formula>LEN(D16)&gt;10</formula>
    </cfRule>
  </conditionalFormatting>
  <conditionalFormatting sqref="C21:D21">
    <cfRule type="expression" dxfId="6415" priority="6415" stopIfTrue="1">
      <formula>LEN(C21)&gt;10</formula>
    </cfRule>
  </conditionalFormatting>
  <conditionalFormatting sqref="C21:D21">
    <cfRule type="expression" dxfId="6414" priority="6414" stopIfTrue="1">
      <formula>LEN(C21)&gt;10</formula>
    </cfRule>
  </conditionalFormatting>
  <conditionalFormatting sqref="C21:D21">
    <cfRule type="expression" dxfId="6413" priority="6413" stopIfTrue="1">
      <formula>LEN(C21)&gt;10</formula>
    </cfRule>
  </conditionalFormatting>
  <conditionalFormatting sqref="C21:D21">
    <cfRule type="expression" dxfId="6412" priority="6412" stopIfTrue="1">
      <formula>LEN(C21)&gt;10</formula>
    </cfRule>
  </conditionalFormatting>
  <conditionalFormatting sqref="C21:D21">
    <cfRule type="expression" dxfId="6411" priority="6411" stopIfTrue="1">
      <formula>LEN(C21)&gt;10</formula>
    </cfRule>
  </conditionalFormatting>
  <conditionalFormatting sqref="C21:D21">
    <cfRule type="expression" dxfId="6410" priority="6410" stopIfTrue="1">
      <formula>LEN(C21)&gt;10</formula>
    </cfRule>
  </conditionalFormatting>
  <conditionalFormatting sqref="C21:D21">
    <cfRule type="expression" dxfId="6409" priority="6409" stopIfTrue="1">
      <formula>LEN(C21)&gt;10</formula>
    </cfRule>
  </conditionalFormatting>
  <conditionalFormatting sqref="C21:D21">
    <cfRule type="expression" dxfId="6408" priority="6408" stopIfTrue="1">
      <formula>LEN(C21)&gt;10</formula>
    </cfRule>
  </conditionalFormatting>
  <conditionalFormatting sqref="C21:D21">
    <cfRule type="expression" dxfId="6407" priority="6407" stopIfTrue="1">
      <formula>LEN(C21)&gt;10</formula>
    </cfRule>
  </conditionalFormatting>
  <conditionalFormatting sqref="C21:D21">
    <cfRule type="expression" dxfId="6406" priority="6406" stopIfTrue="1">
      <formula>LEN(C21)&gt;10</formula>
    </cfRule>
  </conditionalFormatting>
  <conditionalFormatting sqref="C21:D21">
    <cfRule type="expression" dxfId="6405" priority="6405" stopIfTrue="1">
      <formula>LEN(C21)&gt;10</formula>
    </cfRule>
  </conditionalFormatting>
  <conditionalFormatting sqref="C21:D21">
    <cfRule type="expression" dxfId="6404" priority="6404" stopIfTrue="1">
      <formula>LEN(C21)&gt;10</formula>
    </cfRule>
  </conditionalFormatting>
  <conditionalFormatting sqref="C21:D21">
    <cfRule type="expression" dxfId="6403" priority="6403" stopIfTrue="1">
      <formula>LEN(C21)&gt;10</formula>
    </cfRule>
  </conditionalFormatting>
  <conditionalFormatting sqref="C21:D21">
    <cfRule type="expression" dxfId="6402" priority="6402" stopIfTrue="1">
      <formula>LEN(C21)&gt;10</formula>
    </cfRule>
  </conditionalFormatting>
  <conditionalFormatting sqref="C21:D21">
    <cfRule type="expression" dxfId="6401" priority="6401" stopIfTrue="1">
      <formula>LEN(C21)&gt;10</formula>
    </cfRule>
  </conditionalFormatting>
  <conditionalFormatting sqref="C21:D21">
    <cfRule type="expression" dxfId="6400" priority="6400" stopIfTrue="1">
      <formula>LEN(C21)&gt;10</formula>
    </cfRule>
  </conditionalFormatting>
  <conditionalFormatting sqref="C21:D21">
    <cfRule type="expression" dxfId="6399" priority="6399" stopIfTrue="1">
      <formula>LEN(C21)&gt;10</formula>
    </cfRule>
  </conditionalFormatting>
  <conditionalFormatting sqref="C21:D21">
    <cfRule type="expression" dxfId="6398" priority="6398" stopIfTrue="1">
      <formula>LEN(C21)&gt;10</formula>
    </cfRule>
  </conditionalFormatting>
  <conditionalFormatting sqref="C21:D21">
    <cfRule type="expression" dxfId="6397" priority="6397" stopIfTrue="1">
      <formula>LEN(C21)&gt;10</formula>
    </cfRule>
  </conditionalFormatting>
  <conditionalFormatting sqref="C21:D21">
    <cfRule type="expression" dxfId="6396" priority="6396" stopIfTrue="1">
      <formula>LEN(C21)&gt;10</formula>
    </cfRule>
  </conditionalFormatting>
  <conditionalFormatting sqref="C21:D21">
    <cfRule type="expression" dxfId="6395" priority="6395" stopIfTrue="1">
      <formula>LEN(C21)&gt;10</formula>
    </cfRule>
  </conditionalFormatting>
  <conditionalFormatting sqref="C21:D21">
    <cfRule type="expression" dxfId="6394" priority="6394" stopIfTrue="1">
      <formula>LEN(C21)&gt;10</formula>
    </cfRule>
  </conditionalFormatting>
  <conditionalFormatting sqref="C21:D21">
    <cfRule type="expression" dxfId="6393" priority="6393" stopIfTrue="1">
      <formula>LEN(C21)&gt;10</formula>
    </cfRule>
  </conditionalFormatting>
  <conditionalFormatting sqref="C21:D21">
    <cfRule type="expression" dxfId="6392" priority="6392" stopIfTrue="1">
      <formula>LEN(C21)&gt;10</formula>
    </cfRule>
  </conditionalFormatting>
  <conditionalFormatting sqref="C21:D21">
    <cfRule type="expression" dxfId="6391" priority="6391" stopIfTrue="1">
      <formula>LEN(C21)&gt;10</formula>
    </cfRule>
  </conditionalFormatting>
  <conditionalFormatting sqref="C21:D21">
    <cfRule type="expression" dxfId="6390" priority="6390" stopIfTrue="1">
      <formula>LEN(C21)&gt;10</formula>
    </cfRule>
  </conditionalFormatting>
  <conditionalFormatting sqref="C21:D21">
    <cfRule type="expression" dxfId="6389" priority="6389" stopIfTrue="1">
      <formula>LEN(C21)&gt;10</formula>
    </cfRule>
  </conditionalFormatting>
  <conditionalFormatting sqref="C21:D21">
    <cfRule type="expression" dxfId="6388" priority="6388" stopIfTrue="1">
      <formula>LEN(C21)&gt;10</formula>
    </cfRule>
  </conditionalFormatting>
  <conditionalFormatting sqref="C21:D21">
    <cfRule type="expression" dxfId="6387" priority="6387" stopIfTrue="1">
      <formula>LEN(C21)&gt;10</formula>
    </cfRule>
  </conditionalFormatting>
  <conditionalFormatting sqref="C21:D21">
    <cfRule type="expression" dxfId="6386" priority="6386" stopIfTrue="1">
      <formula>LEN(C21)&gt;10</formula>
    </cfRule>
  </conditionalFormatting>
  <conditionalFormatting sqref="C21:D21">
    <cfRule type="expression" dxfId="6385" priority="6385" stopIfTrue="1">
      <formula>LEN(C21)&gt;10</formula>
    </cfRule>
  </conditionalFormatting>
  <conditionalFormatting sqref="C21:D21">
    <cfRule type="expression" dxfId="6384" priority="6384" stopIfTrue="1">
      <formula>LEN(C21)&gt;10</formula>
    </cfRule>
  </conditionalFormatting>
  <conditionalFormatting sqref="C21:D21">
    <cfRule type="expression" dxfId="6383" priority="6383" stopIfTrue="1">
      <formula>LEN(C21)&gt;10</formula>
    </cfRule>
  </conditionalFormatting>
  <conditionalFormatting sqref="C21:D21">
    <cfRule type="expression" dxfId="6382" priority="6382" stopIfTrue="1">
      <formula>LEN(C21)&gt;10</formula>
    </cfRule>
  </conditionalFormatting>
  <conditionalFormatting sqref="C21:D21">
    <cfRule type="expression" dxfId="6381" priority="6381" stopIfTrue="1">
      <formula>LEN(C21)&gt;10</formula>
    </cfRule>
  </conditionalFormatting>
  <conditionalFormatting sqref="C21:D21">
    <cfRule type="expression" dxfId="6380" priority="6380" stopIfTrue="1">
      <formula>LEN(C21)&gt;10</formula>
    </cfRule>
  </conditionalFormatting>
  <conditionalFormatting sqref="C21:D21">
    <cfRule type="expression" dxfId="6379" priority="6379" stopIfTrue="1">
      <formula>LEN(C21)&gt;10</formula>
    </cfRule>
  </conditionalFormatting>
  <conditionalFormatting sqref="C21:D21">
    <cfRule type="expression" dxfId="6378" priority="6378" stopIfTrue="1">
      <formula>LEN(C21)&gt;10</formula>
    </cfRule>
  </conditionalFormatting>
  <conditionalFormatting sqref="C21:D21">
    <cfRule type="expression" dxfId="6377" priority="6377" stopIfTrue="1">
      <formula>LEN(C21)&gt;10</formula>
    </cfRule>
  </conditionalFormatting>
  <conditionalFormatting sqref="C21:D21">
    <cfRule type="expression" dxfId="6376" priority="6376" stopIfTrue="1">
      <formula>LEN(C21)&gt;10</formula>
    </cfRule>
  </conditionalFormatting>
  <conditionalFormatting sqref="C21:D21">
    <cfRule type="expression" dxfId="6375" priority="6375" stopIfTrue="1">
      <formula>LEN(C21)&gt;10</formula>
    </cfRule>
  </conditionalFormatting>
  <conditionalFormatting sqref="C21">
    <cfRule type="expression" dxfId="6374" priority="6374" stopIfTrue="1">
      <formula>LEN(C21)&gt;10</formula>
    </cfRule>
  </conditionalFormatting>
  <conditionalFormatting sqref="D21">
    <cfRule type="expression" dxfId="6373" priority="6373" stopIfTrue="1">
      <formula>LEN(D21)&gt;10</formula>
    </cfRule>
  </conditionalFormatting>
  <conditionalFormatting sqref="C21:D21">
    <cfRule type="expression" dxfId="6372" priority="6372" stopIfTrue="1">
      <formula>LEN(C21)&gt;10</formula>
    </cfRule>
  </conditionalFormatting>
  <conditionalFormatting sqref="C21:D21">
    <cfRule type="expression" dxfId="6371" priority="6371" stopIfTrue="1">
      <formula>LEN(C21)&gt;10</formula>
    </cfRule>
  </conditionalFormatting>
  <conditionalFormatting sqref="C21">
    <cfRule type="expression" dxfId="6370" priority="6370" stopIfTrue="1">
      <formula>LEN(C21)&gt;10</formula>
    </cfRule>
  </conditionalFormatting>
  <conditionalFormatting sqref="D21">
    <cfRule type="expression" dxfId="6369" priority="6369" stopIfTrue="1">
      <formula>LEN(D21)&gt;10</formula>
    </cfRule>
  </conditionalFormatting>
  <conditionalFormatting sqref="C21:D21">
    <cfRule type="expression" dxfId="6368" priority="6368" stopIfTrue="1">
      <formula>LEN(C21)&gt;10</formula>
    </cfRule>
  </conditionalFormatting>
  <conditionalFormatting sqref="C21:D21">
    <cfRule type="expression" dxfId="6367" priority="6367" stopIfTrue="1">
      <formula>LEN(C21)&gt;10</formula>
    </cfRule>
  </conditionalFormatting>
  <conditionalFormatting sqref="C21:D21">
    <cfRule type="expression" dxfId="6366" priority="6366" stopIfTrue="1">
      <formula>LEN(C21)&gt;10</formula>
    </cfRule>
  </conditionalFormatting>
  <conditionalFormatting sqref="C21">
    <cfRule type="expression" dxfId="6365" priority="6365" stopIfTrue="1">
      <formula>LEN(C21)&gt;10</formula>
    </cfRule>
  </conditionalFormatting>
  <conditionalFormatting sqref="D21">
    <cfRule type="expression" dxfId="6364" priority="6364" stopIfTrue="1">
      <formula>LEN(D21)&gt;10</formula>
    </cfRule>
  </conditionalFormatting>
  <conditionalFormatting sqref="C52:D78 C37:D50 C2:D34">
    <cfRule type="expression" dxfId="6363" priority="6363" stopIfTrue="1">
      <formula>LEN(C2)&gt;10</formula>
    </cfRule>
  </conditionalFormatting>
  <conditionalFormatting sqref="C2:D31">
    <cfRule type="expression" dxfId="6362" priority="6362" stopIfTrue="1">
      <formula>LEN(C2)&gt;10</formula>
    </cfRule>
  </conditionalFormatting>
  <conditionalFormatting sqref="C5:D31">
    <cfRule type="expression" dxfId="6361" priority="6361" stopIfTrue="1">
      <formula>LEN(C5)&gt;10</formula>
    </cfRule>
  </conditionalFormatting>
  <conditionalFormatting sqref="C5:D25">
    <cfRule type="expression" dxfId="6360" priority="6360" stopIfTrue="1">
      <formula>LEN(C5)&gt;10</formula>
    </cfRule>
  </conditionalFormatting>
  <conditionalFormatting sqref="C23:D24">
    <cfRule type="expression" dxfId="6359" priority="6359" stopIfTrue="1">
      <formula>LEN(C23)&gt;10</formula>
    </cfRule>
  </conditionalFormatting>
  <conditionalFormatting sqref="C23:D24">
    <cfRule type="expression" dxfId="6358" priority="6358" stopIfTrue="1">
      <formula>LEN(C23)&gt;10</formula>
    </cfRule>
  </conditionalFormatting>
  <conditionalFormatting sqref="C23:D24">
    <cfRule type="expression" dxfId="6357" priority="6357" stopIfTrue="1">
      <formula>LEN(C23)&gt;10</formula>
    </cfRule>
  </conditionalFormatting>
  <conditionalFormatting sqref="C26:D26">
    <cfRule type="expression" dxfId="6356" priority="6356" stopIfTrue="1">
      <formula>LEN(C26)&gt;10</formula>
    </cfRule>
  </conditionalFormatting>
  <conditionalFormatting sqref="C27:D27">
    <cfRule type="expression" dxfId="6355" priority="6355" stopIfTrue="1">
      <formula>LEN(C27)&gt;10</formula>
    </cfRule>
  </conditionalFormatting>
  <conditionalFormatting sqref="C28:D28">
    <cfRule type="expression" dxfId="6354" priority="6354" stopIfTrue="1">
      <formula>LEN(C28)&gt;10</formula>
    </cfRule>
  </conditionalFormatting>
  <conditionalFormatting sqref="C29:D29">
    <cfRule type="expression" dxfId="6353" priority="6353" stopIfTrue="1">
      <formula>LEN(C29)&gt;10</formula>
    </cfRule>
  </conditionalFormatting>
  <conditionalFormatting sqref="C30:D30">
    <cfRule type="expression" dxfId="6352" priority="6352" stopIfTrue="1">
      <formula>LEN(C30)&gt;10</formula>
    </cfRule>
  </conditionalFormatting>
  <conditionalFormatting sqref="C31:D31">
    <cfRule type="expression" dxfId="6351" priority="6351" stopIfTrue="1">
      <formula>LEN(C31)&gt;10</formula>
    </cfRule>
  </conditionalFormatting>
  <conditionalFormatting sqref="C2:D30">
    <cfRule type="expression" dxfId="6350" priority="6350" stopIfTrue="1">
      <formula>LEN(C2)&gt;10</formula>
    </cfRule>
  </conditionalFormatting>
  <conditionalFormatting sqref="C5:D30">
    <cfRule type="expression" dxfId="6349" priority="6349" stopIfTrue="1">
      <formula>LEN(C5)&gt;10</formula>
    </cfRule>
  </conditionalFormatting>
  <conditionalFormatting sqref="C5:D25">
    <cfRule type="expression" dxfId="6348" priority="6348" stopIfTrue="1">
      <formula>LEN(C5)&gt;10</formula>
    </cfRule>
  </conditionalFormatting>
  <conditionalFormatting sqref="C25:D25">
    <cfRule type="expression" dxfId="6347" priority="6347" stopIfTrue="1">
      <formula>LEN(C25)&gt;10</formula>
    </cfRule>
  </conditionalFormatting>
  <conditionalFormatting sqref="C25:D25">
    <cfRule type="expression" dxfId="6346" priority="6346" stopIfTrue="1">
      <formula>LEN(C25)&gt;10</formula>
    </cfRule>
  </conditionalFormatting>
  <conditionalFormatting sqref="C25:D25">
    <cfRule type="expression" dxfId="6345" priority="6345" stopIfTrue="1">
      <formula>LEN(C25)&gt;10</formula>
    </cfRule>
  </conditionalFormatting>
  <conditionalFormatting sqref="C16:D16">
    <cfRule type="expression" dxfId="6344" priority="6344" stopIfTrue="1">
      <formula>LEN(C16)&gt;10</formula>
    </cfRule>
  </conditionalFormatting>
  <conditionalFormatting sqref="C16:D16">
    <cfRule type="expression" dxfId="6343" priority="6343" stopIfTrue="1">
      <formula>LEN(C16)&gt;10</formula>
    </cfRule>
  </conditionalFormatting>
  <conditionalFormatting sqref="C16:D16">
    <cfRule type="expression" dxfId="6342" priority="6342" stopIfTrue="1">
      <formula>LEN(C16)&gt;10</formula>
    </cfRule>
  </conditionalFormatting>
  <conditionalFormatting sqref="C26:D26">
    <cfRule type="expression" dxfId="6341" priority="6341" stopIfTrue="1">
      <formula>LEN(C26)&gt;10</formula>
    </cfRule>
  </conditionalFormatting>
  <conditionalFormatting sqref="C26:D26">
    <cfRule type="expression" dxfId="6340" priority="6340" stopIfTrue="1">
      <formula>LEN(C26)&gt;10</formula>
    </cfRule>
  </conditionalFormatting>
  <conditionalFormatting sqref="C26:D26">
    <cfRule type="expression" dxfId="6339" priority="6339" stopIfTrue="1">
      <formula>LEN(C26)&gt;10</formula>
    </cfRule>
  </conditionalFormatting>
  <conditionalFormatting sqref="C26:D26">
    <cfRule type="expression" dxfId="6338" priority="6338" stopIfTrue="1">
      <formula>LEN(C26)&gt;10</formula>
    </cfRule>
  </conditionalFormatting>
  <conditionalFormatting sqref="C27:D27">
    <cfRule type="expression" dxfId="6337" priority="6337" stopIfTrue="1">
      <formula>LEN(C27)&gt;10</formula>
    </cfRule>
  </conditionalFormatting>
  <conditionalFormatting sqref="C27:D27">
    <cfRule type="expression" dxfId="6336" priority="6336" stopIfTrue="1">
      <formula>LEN(C27)&gt;10</formula>
    </cfRule>
  </conditionalFormatting>
  <conditionalFormatting sqref="C27:D27">
    <cfRule type="expression" dxfId="6335" priority="6335" stopIfTrue="1">
      <formula>LEN(C27)&gt;10</formula>
    </cfRule>
  </conditionalFormatting>
  <conditionalFormatting sqref="C27:D27">
    <cfRule type="expression" dxfId="6334" priority="6334" stopIfTrue="1">
      <formula>LEN(C27)&gt;10</formula>
    </cfRule>
  </conditionalFormatting>
  <conditionalFormatting sqref="C28:D28">
    <cfRule type="expression" dxfId="6333" priority="6333" stopIfTrue="1">
      <formula>LEN(C28)&gt;10</formula>
    </cfRule>
  </conditionalFormatting>
  <conditionalFormatting sqref="C28:D28">
    <cfRule type="expression" dxfId="6332" priority="6332" stopIfTrue="1">
      <formula>LEN(C28)&gt;10</formula>
    </cfRule>
  </conditionalFormatting>
  <conditionalFormatting sqref="C28:D28">
    <cfRule type="expression" dxfId="6331" priority="6331" stopIfTrue="1">
      <formula>LEN(C28)&gt;10</formula>
    </cfRule>
  </conditionalFormatting>
  <conditionalFormatting sqref="C28:D28">
    <cfRule type="expression" dxfId="6330" priority="6330" stopIfTrue="1">
      <formula>LEN(C28)&gt;10</formula>
    </cfRule>
  </conditionalFormatting>
  <conditionalFormatting sqref="C29:D29">
    <cfRule type="expression" dxfId="6329" priority="6329" stopIfTrue="1">
      <formula>LEN(C29)&gt;10</formula>
    </cfRule>
  </conditionalFormatting>
  <conditionalFormatting sqref="C30:D30">
    <cfRule type="expression" dxfId="6328" priority="6328" stopIfTrue="1">
      <formula>LEN(C30)&gt;10</formula>
    </cfRule>
  </conditionalFormatting>
  <conditionalFormatting sqref="C30:D30">
    <cfRule type="expression" dxfId="6327" priority="6327" stopIfTrue="1">
      <formula>LEN(C30)&gt;10</formula>
    </cfRule>
  </conditionalFormatting>
  <conditionalFormatting sqref="C30:D30">
    <cfRule type="expression" dxfId="6326" priority="6326" stopIfTrue="1">
      <formula>LEN(C30)&gt;10</formula>
    </cfRule>
  </conditionalFormatting>
  <conditionalFormatting sqref="C30:D30">
    <cfRule type="expression" dxfId="6325" priority="6325" stopIfTrue="1">
      <formula>LEN(C30)&gt;10</formula>
    </cfRule>
  </conditionalFormatting>
  <conditionalFormatting sqref="C12:D12">
    <cfRule type="expression" dxfId="6324" priority="6324" stopIfTrue="1">
      <formula>LEN(C12)&gt;10</formula>
    </cfRule>
  </conditionalFormatting>
  <conditionalFormatting sqref="C12:D12">
    <cfRule type="expression" dxfId="6323" priority="6323" stopIfTrue="1">
      <formula>LEN(C12)&gt;10</formula>
    </cfRule>
  </conditionalFormatting>
  <conditionalFormatting sqref="C12:D12">
    <cfRule type="expression" dxfId="6322" priority="6322" stopIfTrue="1">
      <formula>LEN(C12)&gt;10</formula>
    </cfRule>
  </conditionalFormatting>
  <conditionalFormatting sqref="C12:D12">
    <cfRule type="expression" dxfId="6321" priority="6321" stopIfTrue="1">
      <formula>LEN(C12)&gt;10</formula>
    </cfRule>
  </conditionalFormatting>
  <conditionalFormatting sqref="C12:D12">
    <cfRule type="expression" dxfId="6320" priority="6320" stopIfTrue="1">
      <formula>LEN(C12)&gt;10</formula>
    </cfRule>
  </conditionalFormatting>
  <conditionalFormatting sqref="C12:D12">
    <cfRule type="expression" dxfId="6319" priority="6319" stopIfTrue="1">
      <formula>LEN(C12)&gt;10</formula>
    </cfRule>
  </conditionalFormatting>
  <conditionalFormatting sqref="C20:D20">
    <cfRule type="expression" dxfId="6318" priority="6318" stopIfTrue="1">
      <formula>LEN(C20)&gt;10</formula>
    </cfRule>
  </conditionalFormatting>
  <conditionalFormatting sqref="C20:D20">
    <cfRule type="expression" dxfId="6317" priority="6317" stopIfTrue="1">
      <formula>LEN(C20)&gt;10</formula>
    </cfRule>
  </conditionalFormatting>
  <conditionalFormatting sqref="C20:D20">
    <cfRule type="expression" dxfId="6316" priority="6316" stopIfTrue="1">
      <formula>LEN(C20)&gt;10</formula>
    </cfRule>
  </conditionalFormatting>
  <conditionalFormatting sqref="C20:D20">
    <cfRule type="expression" dxfId="6315" priority="6315" stopIfTrue="1">
      <formula>LEN(C20)&gt;10</formula>
    </cfRule>
  </conditionalFormatting>
  <conditionalFormatting sqref="C20:D20">
    <cfRule type="expression" dxfId="6314" priority="6314" stopIfTrue="1">
      <formula>LEN(C20)&gt;10</formula>
    </cfRule>
  </conditionalFormatting>
  <conditionalFormatting sqref="C20:D20">
    <cfRule type="expression" dxfId="6313" priority="6313" stopIfTrue="1">
      <formula>LEN(C20)&gt;10</formula>
    </cfRule>
  </conditionalFormatting>
  <conditionalFormatting sqref="C21:D21">
    <cfRule type="expression" dxfId="6312" priority="6312" stopIfTrue="1">
      <formula>LEN(C21)&gt;10</formula>
    </cfRule>
  </conditionalFormatting>
  <conditionalFormatting sqref="C21:D21">
    <cfRule type="expression" dxfId="6311" priority="6311" stopIfTrue="1">
      <formula>LEN(C21)&gt;10</formula>
    </cfRule>
  </conditionalFormatting>
  <conditionalFormatting sqref="C21:D21">
    <cfRule type="expression" dxfId="6310" priority="6310" stopIfTrue="1">
      <formula>LEN(C21)&gt;10</formula>
    </cfRule>
  </conditionalFormatting>
  <conditionalFormatting sqref="C21:D21">
    <cfRule type="expression" dxfId="6309" priority="6309" stopIfTrue="1">
      <formula>LEN(C21)&gt;10</formula>
    </cfRule>
  </conditionalFormatting>
  <conditionalFormatting sqref="C21:D21">
    <cfRule type="expression" dxfId="6308" priority="6308" stopIfTrue="1">
      <formula>LEN(C21)&gt;10</formula>
    </cfRule>
  </conditionalFormatting>
  <conditionalFormatting sqref="C21:D21">
    <cfRule type="expression" dxfId="6307" priority="6307" stopIfTrue="1">
      <formula>LEN(C21)&gt;10</formula>
    </cfRule>
  </conditionalFormatting>
  <conditionalFormatting sqref="C32:D32">
    <cfRule type="expression" dxfId="6306" priority="6306" stopIfTrue="1">
      <formula>LEN(C32)&gt;10</formula>
    </cfRule>
  </conditionalFormatting>
  <conditionalFormatting sqref="C32:D32">
    <cfRule type="expression" dxfId="6305" priority="6305" stopIfTrue="1">
      <formula>LEN(C32)&gt;10</formula>
    </cfRule>
  </conditionalFormatting>
  <conditionalFormatting sqref="C32:D32">
    <cfRule type="expression" dxfId="6304" priority="6304" stopIfTrue="1">
      <formula>LEN(C32)&gt;10</formula>
    </cfRule>
  </conditionalFormatting>
  <conditionalFormatting sqref="C33:D33">
    <cfRule type="expression" dxfId="6303" priority="6303" stopIfTrue="1">
      <formula>LEN(C33)&gt;10</formula>
    </cfRule>
  </conditionalFormatting>
  <conditionalFormatting sqref="C33:D33">
    <cfRule type="expression" dxfId="6302" priority="6302" stopIfTrue="1">
      <formula>LEN(C33)&gt;10</formula>
    </cfRule>
  </conditionalFormatting>
  <conditionalFormatting sqref="C33:D33">
    <cfRule type="expression" dxfId="6301" priority="6301" stopIfTrue="1">
      <formula>LEN(C33)&gt;10</formula>
    </cfRule>
  </conditionalFormatting>
  <conditionalFormatting sqref="C33:D33">
    <cfRule type="expression" dxfId="6300" priority="6300" stopIfTrue="1">
      <formula>LEN(C33)&gt;10</formula>
    </cfRule>
  </conditionalFormatting>
  <conditionalFormatting sqref="C33:D33">
    <cfRule type="expression" dxfId="6299" priority="6299" stopIfTrue="1">
      <formula>LEN(C33)&gt;10</formula>
    </cfRule>
  </conditionalFormatting>
  <conditionalFormatting sqref="C33:D33">
    <cfRule type="expression" dxfId="6298" priority="6298" stopIfTrue="1">
      <formula>LEN(C33)&gt;10</formula>
    </cfRule>
  </conditionalFormatting>
  <conditionalFormatting sqref="C34:D34">
    <cfRule type="expression" dxfId="6297" priority="6297" stopIfTrue="1">
      <formula>LEN(C34)&gt;10</formula>
    </cfRule>
  </conditionalFormatting>
  <conditionalFormatting sqref="C34:D34">
    <cfRule type="expression" dxfId="6296" priority="6296" stopIfTrue="1">
      <formula>LEN(C34)&gt;10</formula>
    </cfRule>
  </conditionalFormatting>
  <conditionalFormatting sqref="C34:D34">
    <cfRule type="expression" dxfId="6295" priority="6295" stopIfTrue="1">
      <formula>LEN(C34)&gt;10</formula>
    </cfRule>
  </conditionalFormatting>
  <conditionalFormatting sqref="C34:D34">
    <cfRule type="expression" dxfId="6294" priority="6294" stopIfTrue="1">
      <formula>LEN(C34)&gt;10</formula>
    </cfRule>
  </conditionalFormatting>
  <conditionalFormatting sqref="C34:D34">
    <cfRule type="expression" dxfId="6293" priority="6293" stopIfTrue="1">
      <formula>LEN(C34)&gt;10</formula>
    </cfRule>
  </conditionalFormatting>
  <conditionalFormatting sqref="C34:D34">
    <cfRule type="expression" dxfId="6292" priority="6292" stopIfTrue="1">
      <formula>LEN(C34)&gt;10</formula>
    </cfRule>
  </conditionalFormatting>
  <conditionalFormatting sqref="C36:D36">
    <cfRule type="expression" dxfId="6291" priority="6291" stopIfTrue="1">
      <formula>LEN(C36)&gt;10</formula>
    </cfRule>
  </conditionalFormatting>
  <conditionalFormatting sqref="C36:D36">
    <cfRule type="expression" dxfId="6290" priority="6290" stopIfTrue="1">
      <formula>LEN(C36)&gt;10</formula>
    </cfRule>
  </conditionalFormatting>
  <conditionalFormatting sqref="C36:D36">
    <cfRule type="expression" dxfId="6289" priority="6289" stopIfTrue="1">
      <formula>LEN(C36)&gt;10</formula>
    </cfRule>
  </conditionalFormatting>
  <conditionalFormatting sqref="C36:D36">
    <cfRule type="expression" dxfId="6288" priority="6288" stopIfTrue="1">
      <formula>LEN(C36)&gt;10</formula>
    </cfRule>
  </conditionalFormatting>
  <conditionalFormatting sqref="C36:D36">
    <cfRule type="expression" dxfId="6287" priority="6287" stopIfTrue="1">
      <formula>LEN(C36)&gt;10</formula>
    </cfRule>
  </conditionalFormatting>
  <conditionalFormatting sqref="C36:D36">
    <cfRule type="expression" dxfId="6286" priority="6286" stopIfTrue="1">
      <formula>LEN(C36)&gt;10</formula>
    </cfRule>
  </conditionalFormatting>
  <conditionalFormatting sqref="C36:D36">
    <cfRule type="expression" dxfId="6285" priority="6285" stopIfTrue="1">
      <formula>LEN(C36)&gt;10</formula>
    </cfRule>
  </conditionalFormatting>
  <conditionalFormatting sqref="C36:D36">
    <cfRule type="expression" dxfId="6284" priority="6284" stopIfTrue="1">
      <formula>LEN(C36)&gt;10</formula>
    </cfRule>
  </conditionalFormatting>
  <conditionalFormatting sqref="C36:D36">
    <cfRule type="expression" dxfId="6283" priority="6283" stopIfTrue="1">
      <formula>LEN(C36)&gt;10</formula>
    </cfRule>
  </conditionalFormatting>
  <conditionalFormatting sqref="C36:D36">
    <cfRule type="expression" dxfId="6282" priority="6282" stopIfTrue="1">
      <formula>LEN(C36)&gt;10</formula>
    </cfRule>
  </conditionalFormatting>
  <conditionalFormatting sqref="C37:D37">
    <cfRule type="expression" dxfId="6281" priority="6281" stopIfTrue="1">
      <formula>LEN(C37)&gt;10</formula>
    </cfRule>
  </conditionalFormatting>
  <conditionalFormatting sqref="C37:D37">
    <cfRule type="expression" dxfId="6280" priority="6280" stopIfTrue="1">
      <formula>LEN(C37)&gt;10</formula>
    </cfRule>
  </conditionalFormatting>
  <conditionalFormatting sqref="C37:D37">
    <cfRule type="expression" dxfId="6279" priority="6279" stopIfTrue="1">
      <formula>LEN(C37)&gt;10</formula>
    </cfRule>
  </conditionalFormatting>
  <conditionalFormatting sqref="C37:D37">
    <cfRule type="expression" dxfId="6278" priority="6278" stopIfTrue="1">
      <formula>LEN(C37)&gt;10</formula>
    </cfRule>
  </conditionalFormatting>
  <conditionalFormatting sqref="C37:D37">
    <cfRule type="expression" dxfId="6277" priority="6277" stopIfTrue="1">
      <formula>LEN(C37)&gt;10</formula>
    </cfRule>
  </conditionalFormatting>
  <conditionalFormatting sqref="C37:D37">
    <cfRule type="expression" dxfId="6276" priority="6276" stopIfTrue="1">
      <formula>LEN(C37)&gt;10</formula>
    </cfRule>
  </conditionalFormatting>
  <conditionalFormatting sqref="C37:D38 C2:D34">
    <cfRule type="expression" dxfId="6275" priority="6275" stopIfTrue="1">
      <formula>LEN(C2)&gt;10</formula>
    </cfRule>
  </conditionalFormatting>
  <conditionalFormatting sqref="C2:D31">
    <cfRule type="expression" dxfId="6274" priority="6274" stopIfTrue="1">
      <formula>LEN(C2)&gt;10</formula>
    </cfRule>
  </conditionalFormatting>
  <conditionalFormatting sqref="C5:D31">
    <cfRule type="expression" dxfId="6273" priority="6273" stopIfTrue="1">
      <formula>LEN(C5)&gt;10</formula>
    </cfRule>
  </conditionalFormatting>
  <conditionalFormatting sqref="C5:D25">
    <cfRule type="expression" dxfId="6272" priority="6272" stopIfTrue="1">
      <formula>LEN(C5)&gt;10</formula>
    </cfRule>
  </conditionalFormatting>
  <conditionalFormatting sqref="C23:D24">
    <cfRule type="expression" dxfId="6271" priority="6271" stopIfTrue="1">
      <formula>LEN(C23)&gt;10</formula>
    </cfRule>
  </conditionalFormatting>
  <conditionalFormatting sqref="C23:D24">
    <cfRule type="expression" dxfId="6270" priority="6270" stopIfTrue="1">
      <formula>LEN(C23)&gt;10</formula>
    </cfRule>
  </conditionalFormatting>
  <conditionalFormatting sqref="C23:D24">
    <cfRule type="expression" dxfId="6269" priority="6269" stopIfTrue="1">
      <formula>LEN(C23)&gt;10</formula>
    </cfRule>
  </conditionalFormatting>
  <conditionalFormatting sqref="C26:D26">
    <cfRule type="expression" dxfId="6268" priority="6268" stopIfTrue="1">
      <formula>LEN(C26)&gt;10</formula>
    </cfRule>
  </conditionalFormatting>
  <conditionalFormatting sqref="C27:D27">
    <cfRule type="expression" dxfId="6267" priority="6267" stopIfTrue="1">
      <formula>LEN(C27)&gt;10</formula>
    </cfRule>
  </conditionalFormatting>
  <conditionalFormatting sqref="C28:D28">
    <cfRule type="expression" dxfId="6266" priority="6266" stopIfTrue="1">
      <formula>LEN(C28)&gt;10</formula>
    </cfRule>
  </conditionalFormatting>
  <conditionalFormatting sqref="C29:D29">
    <cfRule type="expression" dxfId="6265" priority="6265" stopIfTrue="1">
      <formula>LEN(C29)&gt;10</formula>
    </cfRule>
  </conditionalFormatting>
  <conditionalFormatting sqref="C30:D30">
    <cfRule type="expression" dxfId="6264" priority="6264" stopIfTrue="1">
      <formula>LEN(C30)&gt;10</formula>
    </cfRule>
  </conditionalFormatting>
  <conditionalFormatting sqref="C31:D31">
    <cfRule type="expression" dxfId="6263" priority="6263" stopIfTrue="1">
      <formula>LEN(C31)&gt;10</formula>
    </cfRule>
  </conditionalFormatting>
  <conditionalFormatting sqref="C2:D30">
    <cfRule type="expression" dxfId="6262" priority="6262" stopIfTrue="1">
      <formula>LEN(C2)&gt;10</formula>
    </cfRule>
  </conditionalFormatting>
  <conditionalFormatting sqref="C5:D30">
    <cfRule type="expression" dxfId="6261" priority="6261" stopIfTrue="1">
      <formula>LEN(C5)&gt;10</formula>
    </cfRule>
  </conditionalFormatting>
  <conditionalFormatting sqref="C5:D25">
    <cfRule type="expression" dxfId="6260" priority="6260" stopIfTrue="1">
      <formula>LEN(C5)&gt;10</formula>
    </cfRule>
  </conditionalFormatting>
  <conditionalFormatting sqref="C25:D25">
    <cfRule type="expression" dxfId="6259" priority="6259" stopIfTrue="1">
      <formula>LEN(C25)&gt;10</formula>
    </cfRule>
  </conditionalFormatting>
  <conditionalFormatting sqref="C25:D25">
    <cfRule type="expression" dxfId="6258" priority="6258" stopIfTrue="1">
      <formula>LEN(C25)&gt;10</formula>
    </cfRule>
  </conditionalFormatting>
  <conditionalFormatting sqref="C25:D25">
    <cfRule type="expression" dxfId="6257" priority="6257" stopIfTrue="1">
      <formula>LEN(C25)&gt;10</formula>
    </cfRule>
  </conditionalFormatting>
  <conditionalFormatting sqref="C16:D16">
    <cfRule type="expression" dxfId="6256" priority="6256" stopIfTrue="1">
      <formula>LEN(C16)&gt;10</formula>
    </cfRule>
  </conditionalFormatting>
  <conditionalFormatting sqref="C16:D16">
    <cfRule type="expression" dxfId="6255" priority="6255" stopIfTrue="1">
      <formula>LEN(C16)&gt;10</formula>
    </cfRule>
  </conditionalFormatting>
  <conditionalFormatting sqref="C16:D16">
    <cfRule type="expression" dxfId="6254" priority="6254" stopIfTrue="1">
      <formula>LEN(C16)&gt;10</formula>
    </cfRule>
  </conditionalFormatting>
  <conditionalFormatting sqref="C26:D26">
    <cfRule type="expression" dxfId="6253" priority="6253" stopIfTrue="1">
      <formula>LEN(C26)&gt;10</formula>
    </cfRule>
  </conditionalFormatting>
  <conditionalFormatting sqref="C26:D26">
    <cfRule type="expression" dxfId="6252" priority="6252" stopIfTrue="1">
      <formula>LEN(C26)&gt;10</formula>
    </cfRule>
  </conditionalFormatting>
  <conditionalFormatting sqref="C26:D26">
    <cfRule type="expression" dxfId="6251" priority="6251" stopIfTrue="1">
      <formula>LEN(C26)&gt;10</formula>
    </cfRule>
  </conditionalFormatting>
  <conditionalFormatting sqref="C26:D26">
    <cfRule type="expression" dxfId="6250" priority="6250" stopIfTrue="1">
      <formula>LEN(C26)&gt;10</formula>
    </cfRule>
  </conditionalFormatting>
  <conditionalFormatting sqref="C27:D27">
    <cfRule type="expression" dxfId="6249" priority="6249" stopIfTrue="1">
      <formula>LEN(C27)&gt;10</formula>
    </cfRule>
  </conditionalFormatting>
  <conditionalFormatting sqref="C27:D27">
    <cfRule type="expression" dxfId="6248" priority="6248" stopIfTrue="1">
      <formula>LEN(C27)&gt;10</formula>
    </cfRule>
  </conditionalFormatting>
  <conditionalFormatting sqref="C27:D27">
    <cfRule type="expression" dxfId="6247" priority="6247" stopIfTrue="1">
      <formula>LEN(C27)&gt;10</formula>
    </cfRule>
  </conditionalFormatting>
  <conditionalFormatting sqref="C27:D27">
    <cfRule type="expression" dxfId="6246" priority="6246" stopIfTrue="1">
      <formula>LEN(C27)&gt;10</formula>
    </cfRule>
  </conditionalFormatting>
  <conditionalFormatting sqref="C28:D28">
    <cfRule type="expression" dxfId="6245" priority="6245" stopIfTrue="1">
      <formula>LEN(C28)&gt;10</formula>
    </cfRule>
  </conditionalFormatting>
  <conditionalFormatting sqref="C28:D28">
    <cfRule type="expression" dxfId="6244" priority="6244" stopIfTrue="1">
      <formula>LEN(C28)&gt;10</formula>
    </cfRule>
  </conditionalFormatting>
  <conditionalFormatting sqref="C28:D28">
    <cfRule type="expression" dxfId="6243" priority="6243" stopIfTrue="1">
      <formula>LEN(C28)&gt;10</formula>
    </cfRule>
  </conditionalFormatting>
  <conditionalFormatting sqref="C28:D28">
    <cfRule type="expression" dxfId="6242" priority="6242" stopIfTrue="1">
      <formula>LEN(C28)&gt;10</formula>
    </cfRule>
  </conditionalFormatting>
  <conditionalFormatting sqref="C29:D29">
    <cfRule type="expression" dxfId="6241" priority="6241" stopIfTrue="1">
      <formula>LEN(C29)&gt;10</formula>
    </cfRule>
  </conditionalFormatting>
  <conditionalFormatting sqref="C30:D30">
    <cfRule type="expression" dxfId="6240" priority="6240" stopIfTrue="1">
      <formula>LEN(C30)&gt;10</formula>
    </cfRule>
  </conditionalFormatting>
  <conditionalFormatting sqref="C30:D30">
    <cfRule type="expression" dxfId="6239" priority="6239" stopIfTrue="1">
      <formula>LEN(C30)&gt;10</formula>
    </cfRule>
  </conditionalFormatting>
  <conditionalFormatting sqref="C30:D30">
    <cfRule type="expression" dxfId="6238" priority="6238" stopIfTrue="1">
      <formula>LEN(C30)&gt;10</formula>
    </cfRule>
  </conditionalFormatting>
  <conditionalFormatting sqref="C30:D30">
    <cfRule type="expression" dxfId="6237" priority="6237" stopIfTrue="1">
      <formula>LEN(C30)&gt;10</formula>
    </cfRule>
  </conditionalFormatting>
  <conditionalFormatting sqref="C12:D12">
    <cfRule type="expression" dxfId="6236" priority="6236" stopIfTrue="1">
      <formula>LEN(C12)&gt;10</formula>
    </cfRule>
  </conditionalFormatting>
  <conditionalFormatting sqref="C12:D12">
    <cfRule type="expression" dxfId="6235" priority="6235" stopIfTrue="1">
      <formula>LEN(C12)&gt;10</formula>
    </cfRule>
  </conditionalFormatting>
  <conditionalFormatting sqref="C12:D12">
    <cfRule type="expression" dxfId="6234" priority="6234" stopIfTrue="1">
      <formula>LEN(C12)&gt;10</formula>
    </cfRule>
  </conditionalFormatting>
  <conditionalFormatting sqref="C12:D12">
    <cfRule type="expression" dxfId="6233" priority="6233" stopIfTrue="1">
      <formula>LEN(C12)&gt;10</formula>
    </cfRule>
  </conditionalFormatting>
  <conditionalFormatting sqref="C12:D12">
    <cfRule type="expression" dxfId="6232" priority="6232" stopIfTrue="1">
      <formula>LEN(C12)&gt;10</formula>
    </cfRule>
  </conditionalFormatting>
  <conditionalFormatting sqref="C12:D12">
    <cfRule type="expression" dxfId="6231" priority="6231" stopIfTrue="1">
      <formula>LEN(C12)&gt;10</formula>
    </cfRule>
  </conditionalFormatting>
  <conditionalFormatting sqref="C20:D20">
    <cfRule type="expression" dxfId="6230" priority="6230" stopIfTrue="1">
      <formula>LEN(C20)&gt;10</formula>
    </cfRule>
  </conditionalFormatting>
  <conditionalFormatting sqref="C20:D20">
    <cfRule type="expression" dxfId="6229" priority="6229" stopIfTrue="1">
      <formula>LEN(C20)&gt;10</formula>
    </cfRule>
  </conditionalFormatting>
  <conditionalFormatting sqref="C20:D20">
    <cfRule type="expression" dxfId="6228" priority="6228" stopIfTrue="1">
      <formula>LEN(C20)&gt;10</formula>
    </cfRule>
  </conditionalFormatting>
  <conditionalFormatting sqref="C20:D20">
    <cfRule type="expression" dxfId="6227" priority="6227" stopIfTrue="1">
      <formula>LEN(C20)&gt;10</formula>
    </cfRule>
  </conditionalFormatting>
  <conditionalFormatting sqref="C20:D20">
    <cfRule type="expression" dxfId="6226" priority="6226" stopIfTrue="1">
      <formula>LEN(C20)&gt;10</formula>
    </cfRule>
  </conditionalFormatting>
  <conditionalFormatting sqref="C20:D20">
    <cfRule type="expression" dxfId="6225" priority="6225" stopIfTrue="1">
      <formula>LEN(C20)&gt;10</formula>
    </cfRule>
  </conditionalFormatting>
  <conditionalFormatting sqref="C21:D21">
    <cfRule type="expression" dxfId="6224" priority="6224" stopIfTrue="1">
      <formula>LEN(C21)&gt;10</formula>
    </cfRule>
  </conditionalFormatting>
  <conditionalFormatting sqref="C21:D21">
    <cfRule type="expression" dxfId="6223" priority="6223" stopIfTrue="1">
      <formula>LEN(C21)&gt;10</formula>
    </cfRule>
  </conditionalFormatting>
  <conditionalFormatting sqref="C21:D21">
    <cfRule type="expression" dxfId="6222" priority="6222" stopIfTrue="1">
      <formula>LEN(C21)&gt;10</formula>
    </cfRule>
  </conditionalFormatting>
  <conditionalFormatting sqref="C21:D21">
    <cfRule type="expression" dxfId="6221" priority="6221" stopIfTrue="1">
      <formula>LEN(C21)&gt;10</formula>
    </cfRule>
  </conditionalFormatting>
  <conditionalFormatting sqref="C21:D21">
    <cfRule type="expression" dxfId="6220" priority="6220" stopIfTrue="1">
      <formula>LEN(C21)&gt;10</formula>
    </cfRule>
  </conditionalFormatting>
  <conditionalFormatting sqref="C21:D21">
    <cfRule type="expression" dxfId="6219" priority="6219" stopIfTrue="1">
      <formula>LEN(C21)&gt;10</formula>
    </cfRule>
  </conditionalFormatting>
  <conditionalFormatting sqref="C32:D32">
    <cfRule type="expression" dxfId="6218" priority="6218" stopIfTrue="1">
      <formula>LEN(C32)&gt;10</formula>
    </cfRule>
  </conditionalFormatting>
  <conditionalFormatting sqref="C32:D32">
    <cfRule type="expression" dxfId="6217" priority="6217" stopIfTrue="1">
      <formula>LEN(C32)&gt;10</formula>
    </cfRule>
  </conditionalFormatting>
  <conditionalFormatting sqref="C32:D32">
    <cfRule type="expression" dxfId="6216" priority="6216" stopIfTrue="1">
      <formula>LEN(C32)&gt;10</formula>
    </cfRule>
  </conditionalFormatting>
  <conditionalFormatting sqref="C33:D33">
    <cfRule type="expression" dxfId="6215" priority="6215" stopIfTrue="1">
      <formula>LEN(C33)&gt;10</formula>
    </cfRule>
  </conditionalFormatting>
  <conditionalFormatting sqref="C33:D33">
    <cfRule type="expression" dxfId="6214" priority="6214" stopIfTrue="1">
      <formula>LEN(C33)&gt;10</formula>
    </cfRule>
  </conditionalFormatting>
  <conditionalFormatting sqref="C33:D33">
    <cfRule type="expression" dxfId="6213" priority="6213" stopIfTrue="1">
      <formula>LEN(C33)&gt;10</formula>
    </cfRule>
  </conditionalFormatting>
  <conditionalFormatting sqref="C33:D33">
    <cfRule type="expression" dxfId="6212" priority="6212" stopIfTrue="1">
      <formula>LEN(C33)&gt;10</formula>
    </cfRule>
  </conditionalFormatting>
  <conditionalFormatting sqref="C33:D33">
    <cfRule type="expression" dxfId="6211" priority="6211" stopIfTrue="1">
      <formula>LEN(C33)&gt;10</formula>
    </cfRule>
  </conditionalFormatting>
  <conditionalFormatting sqref="C33:D33">
    <cfRule type="expression" dxfId="6210" priority="6210" stopIfTrue="1">
      <formula>LEN(C33)&gt;10</formula>
    </cfRule>
  </conditionalFormatting>
  <conditionalFormatting sqref="C34:D34">
    <cfRule type="expression" dxfId="6209" priority="6209" stopIfTrue="1">
      <formula>LEN(C34)&gt;10</formula>
    </cfRule>
  </conditionalFormatting>
  <conditionalFormatting sqref="C34:D34">
    <cfRule type="expression" dxfId="6208" priority="6208" stopIfTrue="1">
      <formula>LEN(C34)&gt;10</formula>
    </cfRule>
  </conditionalFormatting>
  <conditionalFormatting sqref="C34:D34">
    <cfRule type="expression" dxfId="6207" priority="6207" stopIfTrue="1">
      <formula>LEN(C34)&gt;10</formula>
    </cfRule>
  </conditionalFormatting>
  <conditionalFormatting sqref="C34:D34">
    <cfRule type="expression" dxfId="6206" priority="6206" stopIfTrue="1">
      <formula>LEN(C34)&gt;10</formula>
    </cfRule>
  </conditionalFormatting>
  <conditionalFormatting sqref="C34:D34">
    <cfRule type="expression" dxfId="6205" priority="6205" stopIfTrue="1">
      <formula>LEN(C34)&gt;10</formula>
    </cfRule>
  </conditionalFormatting>
  <conditionalFormatting sqref="C34:D34">
    <cfRule type="expression" dxfId="6204" priority="6204" stopIfTrue="1">
      <formula>LEN(C34)&gt;10</formula>
    </cfRule>
  </conditionalFormatting>
  <conditionalFormatting sqref="C36:D36">
    <cfRule type="expression" dxfId="6203" priority="6203" stopIfTrue="1">
      <formula>LEN(C36)&gt;10</formula>
    </cfRule>
  </conditionalFormatting>
  <conditionalFormatting sqref="C36:D36">
    <cfRule type="expression" dxfId="6202" priority="6202" stopIfTrue="1">
      <formula>LEN(C36)&gt;10</formula>
    </cfRule>
  </conditionalFormatting>
  <conditionalFormatting sqref="C36:D36">
    <cfRule type="expression" dxfId="6201" priority="6201" stopIfTrue="1">
      <formula>LEN(C36)&gt;10</formula>
    </cfRule>
  </conditionalFormatting>
  <conditionalFormatting sqref="C36:D36">
    <cfRule type="expression" dxfId="6200" priority="6200" stopIfTrue="1">
      <formula>LEN(C36)&gt;10</formula>
    </cfRule>
  </conditionalFormatting>
  <conditionalFormatting sqref="C36:D36">
    <cfRule type="expression" dxfId="6199" priority="6199" stopIfTrue="1">
      <formula>LEN(C36)&gt;10</formula>
    </cfRule>
  </conditionalFormatting>
  <conditionalFormatting sqref="C36:D36">
    <cfRule type="expression" dxfId="6198" priority="6198" stopIfTrue="1">
      <formula>LEN(C36)&gt;10</formula>
    </cfRule>
  </conditionalFormatting>
  <conditionalFormatting sqref="C36:D36">
    <cfRule type="expression" dxfId="6197" priority="6197" stopIfTrue="1">
      <formula>LEN(C36)&gt;10</formula>
    </cfRule>
  </conditionalFormatting>
  <conditionalFormatting sqref="C36:D36">
    <cfRule type="expression" dxfId="6196" priority="6196" stopIfTrue="1">
      <formula>LEN(C36)&gt;10</formula>
    </cfRule>
  </conditionalFormatting>
  <conditionalFormatting sqref="C36:D36">
    <cfRule type="expression" dxfId="6195" priority="6195" stopIfTrue="1">
      <formula>LEN(C36)&gt;10</formula>
    </cfRule>
  </conditionalFormatting>
  <conditionalFormatting sqref="C36:D36">
    <cfRule type="expression" dxfId="6194" priority="6194" stopIfTrue="1">
      <formula>LEN(C36)&gt;10</formula>
    </cfRule>
  </conditionalFormatting>
  <conditionalFormatting sqref="C37:D37">
    <cfRule type="expression" dxfId="6193" priority="6193" stopIfTrue="1">
      <formula>LEN(C37)&gt;10</formula>
    </cfRule>
  </conditionalFormatting>
  <conditionalFormatting sqref="C37:D37">
    <cfRule type="expression" dxfId="6192" priority="6192" stopIfTrue="1">
      <formula>LEN(C37)&gt;10</formula>
    </cfRule>
  </conditionalFormatting>
  <conditionalFormatting sqref="C37:D37">
    <cfRule type="expression" dxfId="6191" priority="6191" stopIfTrue="1">
      <formula>LEN(C37)&gt;10</formula>
    </cfRule>
  </conditionalFormatting>
  <conditionalFormatting sqref="C37:D37">
    <cfRule type="expression" dxfId="6190" priority="6190" stopIfTrue="1">
      <formula>LEN(C37)&gt;10</formula>
    </cfRule>
  </conditionalFormatting>
  <conditionalFormatting sqref="C37:D37">
    <cfRule type="expression" dxfId="6189" priority="6189" stopIfTrue="1">
      <formula>LEN(C37)&gt;10</formula>
    </cfRule>
  </conditionalFormatting>
  <conditionalFormatting sqref="C37:D37">
    <cfRule type="expression" dxfId="6188" priority="6188" stopIfTrue="1">
      <formula>LEN(C37)&gt;10</formula>
    </cfRule>
  </conditionalFormatting>
  <conditionalFormatting sqref="C40:D40">
    <cfRule type="expression" dxfId="6187" priority="6187" stopIfTrue="1">
      <formula>LEN(C40)&gt;10</formula>
    </cfRule>
  </conditionalFormatting>
  <conditionalFormatting sqref="C40:D40">
    <cfRule type="expression" dxfId="6186" priority="6186" stopIfTrue="1">
      <formula>LEN(C40)&gt;10</formula>
    </cfRule>
  </conditionalFormatting>
  <conditionalFormatting sqref="C40:D40">
    <cfRule type="expression" dxfId="6185" priority="6185" stopIfTrue="1">
      <formula>LEN(C40)&gt;10</formula>
    </cfRule>
  </conditionalFormatting>
  <conditionalFormatting sqref="C40:D40">
    <cfRule type="expression" dxfId="6184" priority="6184" stopIfTrue="1">
      <formula>LEN(C40)&gt;10</formula>
    </cfRule>
  </conditionalFormatting>
  <conditionalFormatting sqref="C40:D40">
    <cfRule type="expression" dxfId="6183" priority="6183" stopIfTrue="1">
      <formula>LEN(C40)&gt;10</formula>
    </cfRule>
  </conditionalFormatting>
  <conditionalFormatting sqref="C40:D40">
    <cfRule type="expression" dxfId="6182" priority="6182" stopIfTrue="1">
      <formula>LEN(C40)&gt;10</formula>
    </cfRule>
  </conditionalFormatting>
  <conditionalFormatting sqref="C40:D40">
    <cfRule type="expression" dxfId="6181" priority="6181" stopIfTrue="1">
      <formula>LEN(C40)&gt;10</formula>
    </cfRule>
  </conditionalFormatting>
  <conditionalFormatting sqref="C40:D40">
    <cfRule type="expression" dxfId="6180" priority="6180" stopIfTrue="1">
      <formula>LEN(C40)&gt;10</formula>
    </cfRule>
  </conditionalFormatting>
  <conditionalFormatting sqref="C40:D40">
    <cfRule type="expression" dxfId="6179" priority="6179" stopIfTrue="1">
      <formula>LEN(C40)&gt;10</formula>
    </cfRule>
  </conditionalFormatting>
  <conditionalFormatting sqref="C40:D40">
    <cfRule type="expression" dxfId="6178" priority="6178" stopIfTrue="1">
      <formula>LEN(C40)&gt;10</formula>
    </cfRule>
  </conditionalFormatting>
  <conditionalFormatting sqref="C40:D40">
    <cfRule type="expression" dxfId="6177" priority="6177" stopIfTrue="1">
      <formula>LEN(C40)&gt;10</formula>
    </cfRule>
  </conditionalFormatting>
  <conditionalFormatting sqref="C40:D40">
    <cfRule type="expression" dxfId="6176" priority="6176" stopIfTrue="1">
      <formula>LEN(C40)&gt;10</formula>
    </cfRule>
  </conditionalFormatting>
  <conditionalFormatting sqref="C40:D40">
    <cfRule type="expression" dxfId="6175" priority="6175" stopIfTrue="1">
      <formula>LEN(C40)&gt;10</formula>
    </cfRule>
  </conditionalFormatting>
  <conditionalFormatting sqref="C39:D39">
    <cfRule type="expression" dxfId="6174" priority="6174" stopIfTrue="1">
      <formula>LEN(C39)&gt;10</formula>
    </cfRule>
  </conditionalFormatting>
  <conditionalFormatting sqref="C39:D39">
    <cfRule type="expression" dxfId="6173" priority="6173" stopIfTrue="1">
      <formula>LEN(C39)&gt;10</formula>
    </cfRule>
  </conditionalFormatting>
  <conditionalFormatting sqref="C39:D39">
    <cfRule type="expression" dxfId="6172" priority="6172" stopIfTrue="1">
      <formula>LEN(C39)&gt;10</formula>
    </cfRule>
  </conditionalFormatting>
  <conditionalFormatting sqref="C39:D39">
    <cfRule type="expression" dxfId="6171" priority="6171" stopIfTrue="1">
      <formula>LEN(C39)&gt;10</formula>
    </cfRule>
  </conditionalFormatting>
  <conditionalFormatting sqref="C39:D39">
    <cfRule type="expression" dxfId="6170" priority="6170" stopIfTrue="1">
      <formula>LEN(C39)&gt;10</formula>
    </cfRule>
  </conditionalFormatting>
  <conditionalFormatting sqref="C39:D39">
    <cfRule type="expression" dxfId="6169" priority="6169" stopIfTrue="1">
      <formula>LEN(C39)&gt;10</formula>
    </cfRule>
  </conditionalFormatting>
  <conditionalFormatting sqref="C39:D39">
    <cfRule type="expression" dxfId="6168" priority="6168" stopIfTrue="1">
      <formula>LEN(C39)&gt;10</formula>
    </cfRule>
  </conditionalFormatting>
  <conditionalFormatting sqref="C39:D39">
    <cfRule type="expression" dxfId="6167" priority="6167" stopIfTrue="1">
      <formula>LEN(C39)&gt;10</formula>
    </cfRule>
  </conditionalFormatting>
  <conditionalFormatting sqref="C39:D39">
    <cfRule type="expression" dxfId="6166" priority="6166" stopIfTrue="1">
      <formula>LEN(C39)&gt;10</formula>
    </cfRule>
  </conditionalFormatting>
  <conditionalFormatting sqref="C39:D39">
    <cfRule type="expression" dxfId="6165" priority="6165" stopIfTrue="1">
      <formula>LEN(C39)&gt;10</formula>
    </cfRule>
  </conditionalFormatting>
  <conditionalFormatting sqref="C39:D39">
    <cfRule type="expression" dxfId="6164" priority="6164" stopIfTrue="1">
      <formula>LEN(C39)&gt;10</formula>
    </cfRule>
  </conditionalFormatting>
  <conditionalFormatting sqref="C39:D39">
    <cfRule type="expression" dxfId="6163" priority="6163" stopIfTrue="1">
      <formula>LEN(C39)&gt;10</formula>
    </cfRule>
  </conditionalFormatting>
  <conditionalFormatting sqref="C39:D39">
    <cfRule type="expression" dxfId="6162" priority="6162" stopIfTrue="1">
      <formula>LEN(C39)&gt;10</formula>
    </cfRule>
  </conditionalFormatting>
  <conditionalFormatting sqref="C39:D39">
    <cfRule type="expression" dxfId="6161" priority="6161" stopIfTrue="1">
      <formula>LEN(C39)&gt;10</formula>
    </cfRule>
  </conditionalFormatting>
  <conditionalFormatting sqref="C39:D39">
    <cfRule type="expression" dxfId="6160" priority="6160" stopIfTrue="1">
      <formula>LEN(C39)&gt;10</formula>
    </cfRule>
  </conditionalFormatting>
  <conditionalFormatting sqref="C39:D39">
    <cfRule type="expression" dxfId="6159" priority="6159" stopIfTrue="1">
      <formula>LEN(C39)&gt;10</formula>
    </cfRule>
  </conditionalFormatting>
  <conditionalFormatting sqref="C39:D39">
    <cfRule type="expression" dxfId="6158" priority="6158" stopIfTrue="1">
      <formula>LEN(C39)&gt;10</formula>
    </cfRule>
  </conditionalFormatting>
  <conditionalFormatting sqref="C39:D39">
    <cfRule type="expression" dxfId="6157" priority="6157" stopIfTrue="1">
      <formula>LEN(C39)&gt;10</formula>
    </cfRule>
  </conditionalFormatting>
  <conditionalFormatting sqref="C39:D39">
    <cfRule type="expression" dxfId="6156" priority="6156" stopIfTrue="1">
      <formula>LEN(C39)&gt;10</formula>
    </cfRule>
  </conditionalFormatting>
  <conditionalFormatting sqref="C39:D39">
    <cfRule type="expression" dxfId="6155" priority="6155" stopIfTrue="1">
      <formula>LEN(C39)&gt;10</formula>
    </cfRule>
  </conditionalFormatting>
  <conditionalFormatting sqref="C39:D39">
    <cfRule type="expression" dxfId="6154" priority="6154" stopIfTrue="1">
      <formula>LEN(C39)&gt;10</formula>
    </cfRule>
  </conditionalFormatting>
  <conditionalFormatting sqref="C39:D39">
    <cfRule type="expression" dxfId="6153" priority="6153" stopIfTrue="1">
      <formula>LEN(C39)&gt;10</formula>
    </cfRule>
  </conditionalFormatting>
  <conditionalFormatting sqref="C39:D39">
    <cfRule type="expression" dxfId="6152" priority="6152" stopIfTrue="1">
      <formula>LEN(C39)&gt;10</formula>
    </cfRule>
  </conditionalFormatting>
  <conditionalFormatting sqref="C39:D39">
    <cfRule type="expression" dxfId="6151" priority="6151" stopIfTrue="1">
      <formula>LEN(C39)&gt;10</formula>
    </cfRule>
  </conditionalFormatting>
  <conditionalFormatting sqref="C39:D39">
    <cfRule type="expression" dxfId="6150" priority="6150" stopIfTrue="1">
      <formula>LEN(C39)&gt;10</formula>
    </cfRule>
  </conditionalFormatting>
  <conditionalFormatting sqref="C2:D20">
    <cfRule type="expression" dxfId="6149" priority="6149" stopIfTrue="1">
      <formula>LEN(C2)&gt;10</formula>
    </cfRule>
  </conditionalFormatting>
  <conditionalFormatting sqref="C2:D20">
    <cfRule type="expression" dxfId="6148" priority="6148" stopIfTrue="1">
      <formula>LEN(C2)&gt;10</formula>
    </cfRule>
  </conditionalFormatting>
  <conditionalFormatting sqref="C5:D20">
    <cfRule type="expression" dxfId="6147" priority="6147" stopIfTrue="1">
      <formula>LEN(C5)&gt;10</formula>
    </cfRule>
  </conditionalFormatting>
  <conditionalFormatting sqref="C5:D20">
    <cfRule type="expression" dxfId="6146" priority="6146" stopIfTrue="1">
      <formula>LEN(C5)&gt;10</formula>
    </cfRule>
  </conditionalFormatting>
  <conditionalFormatting sqref="C2:D20">
    <cfRule type="expression" dxfId="6145" priority="6145" stopIfTrue="1">
      <formula>LEN(C2)&gt;10</formula>
    </cfRule>
  </conditionalFormatting>
  <conditionalFormatting sqref="C5:D20">
    <cfRule type="expression" dxfId="6144" priority="6144" stopIfTrue="1">
      <formula>LEN(C5)&gt;10</formula>
    </cfRule>
  </conditionalFormatting>
  <conditionalFormatting sqref="C5:D20">
    <cfRule type="expression" dxfId="6143" priority="6143" stopIfTrue="1">
      <formula>LEN(C5)&gt;10</formula>
    </cfRule>
  </conditionalFormatting>
  <conditionalFormatting sqref="C16:D16">
    <cfRule type="expression" dxfId="6142" priority="6142" stopIfTrue="1">
      <formula>LEN(C16)&gt;10</formula>
    </cfRule>
  </conditionalFormatting>
  <conditionalFormatting sqref="C16:D16">
    <cfRule type="expression" dxfId="6141" priority="6141" stopIfTrue="1">
      <formula>LEN(C16)&gt;10</formula>
    </cfRule>
  </conditionalFormatting>
  <conditionalFormatting sqref="C16:D16">
    <cfRule type="expression" dxfId="6140" priority="6140" stopIfTrue="1">
      <formula>LEN(C16)&gt;10</formula>
    </cfRule>
  </conditionalFormatting>
  <conditionalFormatting sqref="C12:D12">
    <cfRule type="expression" dxfId="6139" priority="6139" stopIfTrue="1">
      <formula>LEN(C12)&gt;10</formula>
    </cfRule>
  </conditionalFormatting>
  <conditionalFormatting sqref="C12:D12">
    <cfRule type="expression" dxfId="6138" priority="6138" stopIfTrue="1">
      <formula>LEN(C12)&gt;10</formula>
    </cfRule>
  </conditionalFormatting>
  <conditionalFormatting sqref="C12:D12">
    <cfRule type="expression" dxfId="6137" priority="6137" stopIfTrue="1">
      <formula>LEN(C12)&gt;10</formula>
    </cfRule>
  </conditionalFormatting>
  <conditionalFormatting sqref="C12:D12">
    <cfRule type="expression" dxfId="6136" priority="6136" stopIfTrue="1">
      <formula>LEN(C12)&gt;10</formula>
    </cfRule>
  </conditionalFormatting>
  <conditionalFormatting sqref="C12:D12">
    <cfRule type="expression" dxfId="6135" priority="6135" stopIfTrue="1">
      <formula>LEN(C12)&gt;10</formula>
    </cfRule>
  </conditionalFormatting>
  <conditionalFormatting sqref="C12:D12">
    <cfRule type="expression" dxfId="6134" priority="6134" stopIfTrue="1">
      <formula>LEN(C12)&gt;10</formula>
    </cfRule>
  </conditionalFormatting>
  <conditionalFormatting sqref="C20:D20">
    <cfRule type="expression" dxfId="6133" priority="6133" stopIfTrue="1">
      <formula>LEN(C20)&gt;10</formula>
    </cfRule>
  </conditionalFormatting>
  <conditionalFormatting sqref="C20:D20">
    <cfRule type="expression" dxfId="6132" priority="6132" stopIfTrue="1">
      <formula>LEN(C20)&gt;10</formula>
    </cfRule>
  </conditionalFormatting>
  <conditionalFormatting sqref="C20:D20">
    <cfRule type="expression" dxfId="6131" priority="6131" stopIfTrue="1">
      <formula>LEN(C20)&gt;10</formula>
    </cfRule>
  </conditionalFormatting>
  <conditionalFormatting sqref="C20:D20">
    <cfRule type="expression" dxfId="6130" priority="6130" stopIfTrue="1">
      <formula>LEN(C20)&gt;10</formula>
    </cfRule>
  </conditionalFormatting>
  <conditionalFormatting sqref="C20:D20">
    <cfRule type="expression" dxfId="6129" priority="6129" stopIfTrue="1">
      <formula>LEN(C20)&gt;10</formula>
    </cfRule>
  </conditionalFormatting>
  <conditionalFormatting sqref="C20:D20">
    <cfRule type="expression" dxfId="6128" priority="6128" stopIfTrue="1">
      <formula>LEN(C20)&gt;10</formula>
    </cfRule>
  </conditionalFormatting>
  <conditionalFormatting sqref="C2:D20">
    <cfRule type="expression" dxfId="6127" priority="6127" stopIfTrue="1">
      <formula>LEN(C2)&gt;10</formula>
    </cfRule>
  </conditionalFormatting>
  <conditionalFormatting sqref="C2:D20">
    <cfRule type="expression" dxfId="6126" priority="6126" stopIfTrue="1">
      <formula>LEN(C2)&gt;10</formula>
    </cfRule>
  </conditionalFormatting>
  <conditionalFormatting sqref="C5:D20">
    <cfRule type="expression" dxfId="6125" priority="6125" stopIfTrue="1">
      <formula>LEN(C5)&gt;10</formula>
    </cfRule>
  </conditionalFormatting>
  <conditionalFormatting sqref="C5:D20">
    <cfRule type="expression" dxfId="6124" priority="6124" stopIfTrue="1">
      <formula>LEN(C5)&gt;10</formula>
    </cfRule>
  </conditionalFormatting>
  <conditionalFormatting sqref="C2:D20">
    <cfRule type="expression" dxfId="6123" priority="6123" stopIfTrue="1">
      <formula>LEN(C2)&gt;10</formula>
    </cfRule>
  </conditionalFormatting>
  <conditionalFormatting sqref="C5:D20">
    <cfRule type="expression" dxfId="6122" priority="6122" stopIfTrue="1">
      <formula>LEN(C5)&gt;10</formula>
    </cfRule>
  </conditionalFormatting>
  <conditionalFormatting sqref="C5:D20">
    <cfRule type="expression" dxfId="6121" priority="6121" stopIfTrue="1">
      <formula>LEN(C5)&gt;10</formula>
    </cfRule>
  </conditionalFormatting>
  <conditionalFormatting sqref="C16:D16">
    <cfRule type="expression" dxfId="6120" priority="6120" stopIfTrue="1">
      <formula>LEN(C16)&gt;10</formula>
    </cfRule>
  </conditionalFormatting>
  <conditionalFormatting sqref="C16:D16">
    <cfRule type="expression" dxfId="6119" priority="6119" stopIfTrue="1">
      <formula>LEN(C16)&gt;10</formula>
    </cfRule>
  </conditionalFormatting>
  <conditionalFormatting sqref="C16:D16">
    <cfRule type="expression" dxfId="6118" priority="6118" stopIfTrue="1">
      <formula>LEN(C16)&gt;10</formula>
    </cfRule>
  </conditionalFormatting>
  <conditionalFormatting sqref="C12:D12">
    <cfRule type="expression" dxfId="6117" priority="6117" stopIfTrue="1">
      <formula>LEN(C12)&gt;10</formula>
    </cfRule>
  </conditionalFormatting>
  <conditionalFormatting sqref="C12:D12">
    <cfRule type="expression" dxfId="6116" priority="6116" stopIfTrue="1">
      <formula>LEN(C12)&gt;10</formula>
    </cfRule>
  </conditionalFormatting>
  <conditionalFormatting sqref="C12:D12">
    <cfRule type="expression" dxfId="6115" priority="6115" stopIfTrue="1">
      <formula>LEN(C12)&gt;10</formula>
    </cfRule>
  </conditionalFormatting>
  <conditionalFormatting sqref="C12:D12">
    <cfRule type="expression" dxfId="6114" priority="6114" stopIfTrue="1">
      <formula>LEN(C12)&gt;10</formula>
    </cfRule>
  </conditionalFormatting>
  <conditionalFormatting sqref="C12:D12">
    <cfRule type="expression" dxfId="6113" priority="6113" stopIfTrue="1">
      <formula>LEN(C12)&gt;10</formula>
    </cfRule>
  </conditionalFormatting>
  <conditionalFormatting sqref="C12:D12">
    <cfRule type="expression" dxfId="6112" priority="6112" stopIfTrue="1">
      <formula>LEN(C12)&gt;10</formula>
    </cfRule>
  </conditionalFormatting>
  <conditionalFormatting sqref="C20:D20">
    <cfRule type="expression" dxfId="6111" priority="6111" stopIfTrue="1">
      <formula>LEN(C20)&gt;10</formula>
    </cfRule>
  </conditionalFormatting>
  <conditionalFormatting sqref="C20:D20">
    <cfRule type="expression" dxfId="6110" priority="6110" stopIfTrue="1">
      <formula>LEN(C20)&gt;10</formula>
    </cfRule>
  </conditionalFormatting>
  <conditionalFormatting sqref="C20:D20">
    <cfRule type="expression" dxfId="6109" priority="6109" stopIfTrue="1">
      <formula>LEN(C20)&gt;10</formula>
    </cfRule>
  </conditionalFormatting>
  <conditionalFormatting sqref="C20:D20">
    <cfRule type="expression" dxfId="6108" priority="6108" stopIfTrue="1">
      <formula>LEN(C20)&gt;10</formula>
    </cfRule>
  </conditionalFormatting>
  <conditionalFormatting sqref="C20:D20">
    <cfRule type="expression" dxfId="6107" priority="6107" stopIfTrue="1">
      <formula>LEN(C20)&gt;10</formula>
    </cfRule>
  </conditionalFormatting>
  <conditionalFormatting sqref="C20:D20">
    <cfRule type="expression" dxfId="6106" priority="6106" stopIfTrue="1">
      <formula>LEN(C20)&gt;10</formula>
    </cfRule>
  </conditionalFormatting>
  <conditionalFormatting sqref="C20:D20 C2:D18">
    <cfRule type="expression" dxfId="6105" priority="6105" stopIfTrue="1">
      <formula>LEN(C2)&gt;10</formula>
    </cfRule>
  </conditionalFormatting>
  <conditionalFormatting sqref="C5:D15">
    <cfRule type="expression" dxfId="6104" priority="6104" stopIfTrue="1">
      <formula>LEN(C5)&gt;10</formula>
    </cfRule>
  </conditionalFormatting>
  <conditionalFormatting sqref="C5:D15">
    <cfRule type="expression" dxfId="6103" priority="6103" stopIfTrue="1">
      <formula>LEN(C5)&gt;10</formula>
    </cfRule>
  </conditionalFormatting>
  <conditionalFormatting sqref="C7">
    <cfRule type="expression" dxfId="6102" priority="6102" stopIfTrue="1">
      <formula>LEN(C7)&gt;10</formula>
    </cfRule>
  </conditionalFormatting>
  <conditionalFormatting sqref="C6">
    <cfRule type="expression" dxfId="6101" priority="6101" stopIfTrue="1">
      <formula>LEN(C6)&gt;10</formula>
    </cfRule>
  </conditionalFormatting>
  <conditionalFormatting sqref="C8:C15">
    <cfRule type="expression" dxfId="6100" priority="6100" stopIfTrue="1">
      <formula>LEN(C8)&gt;10</formula>
    </cfRule>
  </conditionalFormatting>
  <conditionalFormatting sqref="D7">
    <cfRule type="expression" dxfId="6099" priority="6099" stopIfTrue="1">
      <formula>LEN(D7)&gt;10</formula>
    </cfRule>
  </conditionalFormatting>
  <conditionalFormatting sqref="D5:D6">
    <cfRule type="expression" dxfId="6098" priority="6098" stopIfTrue="1">
      <formula>LEN(D5)&gt;10</formula>
    </cfRule>
  </conditionalFormatting>
  <conditionalFormatting sqref="D8:D15">
    <cfRule type="expression" dxfId="6097" priority="6097" stopIfTrue="1">
      <formula>LEN(D8)&gt;10</formula>
    </cfRule>
  </conditionalFormatting>
  <conditionalFormatting sqref="C11:D11">
    <cfRule type="expression" dxfId="6096" priority="6096" stopIfTrue="1">
      <formula>LEN(C11)&gt;10</formula>
    </cfRule>
  </conditionalFormatting>
  <conditionalFormatting sqref="C11:D11">
    <cfRule type="expression" dxfId="6095" priority="6095" stopIfTrue="1">
      <formula>LEN(C11)&gt;10</formula>
    </cfRule>
  </conditionalFormatting>
  <conditionalFormatting sqref="C11:D11">
    <cfRule type="expression" dxfId="6094" priority="6094" stopIfTrue="1">
      <formula>LEN(C11)&gt;10</formula>
    </cfRule>
  </conditionalFormatting>
  <conditionalFormatting sqref="C11">
    <cfRule type="expression" dxfId="6093" priority="6093" stopIfTrue="1">
      <formula>LEN(C11)&gt;10</formula>
    </cfRule>
  </conditionalFormatting>
  <conditionalFormatting sqref="D11">
    <cfRule type="expression" dxfId="6092" priority="6092" stopIfTrue="1">
      <formula>LEN(D11)&gt;10</formula>
    </cfRule>
  </conditionalFormatting>
  <conditionalFormatting sqref="C20:D20">
    <cfRule type="expression" dxfId="6091" priority="6091" stopIfTrue="1">
      <formula>LEN(C20)&gt;10</formula>
    </cfRule>
  </conditionalFormatting>
  <conditionalFormatting sqref="C20:D20">
    <cfRule type="expression" dxfId="6090" priority="6090" stopIfTrue="1">
      <formula>LEN(C20)&gt;10</formula>
    </cfRule>
  </conditionalFormatting>
  <conditionalFormatting sqref="C20">
    <cfRule type="expression" dxfId="6089" priority="6089" stopIfTrue="1">
      <formula>LEN(C20)&gt;10</formula>
    </cfRule>
  </conditionalFormatting>
  <conditionalFormatting sqref="D20">
    <cfRule type="expression" dxfId="6088" priority="6088" stopIfTrue="1">
      <formula>LEN(D20)&gt;10</formula>
    </cfRule>
  </conditionalFormatting>
  <conditionalFormatting sqref="C20:D20">
    <cfRule type="expression" dxfId="6087" priority="6087" stopIfTrue="1">
      <formula>LEN(C20)&gt;10</formula>
    </cfRule>
  </conditionalFormatting>
  <conditionalFormatting sqref="C20:D20">
    <cfRule type="expression" dxfId="6086" priority="6086" stopIfTrue="1">
      <formula>LEN(C20)&gt;10</formula>
    </cfRule>
  </conditionalFormatting>
  <conditionalFormatting sqref="C20">
    <cfRule type="expression" dxfId="6085" priority="6085" stopIfTrue="1">
      <formula>LEN(C20)&gt;10</formula>
    </cfRule>
  </conditionalFormatting>
  <conditionalFormatting sqref="D20">
    <cfRule type="expression" dxfId="6084" priority="6084" stopIfTrue="1">
      <formula>LEN(D20)&gt;10</formula>
    </cfRule>
  </conditionalFormatting>
  <conditionalFormatting sqref="C12:D12">
    <cfRule type="expression" dxfId="6083" priority="6083" stopIfTrue="1">
      <formula>LEN(C12)&gt;10</formula>
    </cfRule>
  </conditionalFormatting>
  <conditionalFormatting sqref="C12:D12">
    <cfRule type="expression" dxfId="6082" priority="6082" stopIfTrue="1">
      <formula>LEN(C12)&gt;10</formula>
    </cfRule>
  </conditionalFormatting>
  <conditionalFormatting sqref="C12:D12">
    <cfRule type="expression" dxfId="6081" priority="6081" stopIfTrue="1">
      <formula>LEN(C12)&gt;10</formula>
    </cfRule>
  </conditionalFormatting>
  <conditionalFormatting sqref="C12">
    <cfRule type="expression" dxfId="6080" priority="6080" stopIfTrue="1">
      <formula>LEN(C12)&gt;10</formula>
    </cfRule>
  </conditionalFormatting>
  <conditionalFormatting sqref="D12">
    <cfRule type="expression" dxfId="6079" priority="6079" stopIfTrue="1">
      <formula>LEN(D12)&gt;10</formula>
    </cfRule>
  </conditionalFormatting>
  <conditionalFormatting sqref="C17:D17">
    <cfRule type="expression" dxfId="6078" priority="6078" stopIfTrue="1">
      <formula>LEN(C17)&gt;10</formula>
    </cfRule>
  </conditionalFormatting>
  <conditionalFormatting sqref="C20:D20">
    <cfRule type="expression" dxfId="6077" priority="6077" stopIfTrue="1">
      <formula>LEN(C20)&gt;10</formula>
    </cfRule>
  </conditionalFormatting>
  <conditionalFormatting sqref="C20:D20">
    <cfRule type="expression" dxfId="6076" priority="6076" stopIfTrue="1">
      <formula>LEN(C20)&gt;10</formula>
    </cfRule>
  </conditionalFormatting>
  <conditionalFormatting sqref="C20:D20">
    <cfRule type="expression" dxfId="6075" priority="6075" stopIfTrue="1">
      <formula>LEN(C20)&gt;10</formula>
    </cfRule>
  </conditionalFormatting>
  <conditionalFormatting sqref="C20">
    <cfRule type="expression" dxfId="6074" priority="6074" stopIfTrue="1">
      <formula>LEN(C20)&gt;10</formula>
    </cfRule>
  </conditionalFormatting>
  <conditionalFormatting sqref="D20">
    <cfRule type="expression" dxfId="6073" priority="6073" stopIfTrue="1">
      <formula>LEN(D20)&gt;10</formula>
    </cfRule>
  </conditionalFormatting>
  <conditionalFormatting sqref="C19:D19">
    <cfRule type="expression" dxfId="6072" priority="6072" stopIfTrue="1">
      <formula>LEN(C19)&gt;10</formula>
    </cfRule>
  </conditionalFormatting>
  <conditionalFormatting sqref="C19:D19">
    <cfRule type="expression" dxfId="6071" priority="6071" stopIfTrue="1">
      <formula>LEN(C19)&gt;10</formula>
    </cfRule>
  </conditionalFormatting>
  <conditionalFormatting sqref="C19:D19">
    <cfRule type="expression" dxfId="6070" priority="6070" stopIfTrue="1">
      <formula>LEN(C19)&gt;10</formula>
    </cfRule>
  </conditionalFormatting>
  <conditionalFormatting sqref="C19:D19">
    <cfRule type="expression" dxfId="6069" priority="6069" stopIfTrue="1">
      <formula>LEN(C19)&gt;10</formula>
    </cfRule>
  </conditionalFormatting>
  <conditionalFormatting sqref="C19:D19">
    <cfRule type="expression" dxfId="6068" priority="6068" stopIfTrue="1">
      <formula>LEN(C19)&gt;10</formula>
    </cfRule>
  </conditionalFormatting>
  <conditionalFormatting sqref="C19:D19">
    <cfRule type="expression" dxfId="6067" priority="6067" stopIfTrue="1">
      <formula>LEN(C19)&gt;10</formula>
    </cfRule>
  </conditionalFormatting>
  <conditionalFormatting sqref="C19:D19">
    <cfRule type="expression" dxfId="6066" priority="6066" stopIfTrue="1">
      <formula>LEN(C19)&gt;10</formula>
    </cfRule>
  </conditionalFormatting>
  <conditionalFormatting sqref="C19:D19">
    <cfRule type="expression" dxfId="6065" priority="6065" stopIfTrue="1">
      <formula>LEN(C19)&gt;10</formula>
    </cfRule>
  </conditionalFormatting>
  <conditionalFormatting sqref="C19:D19">
    <cfRule type="expression" dxfId="6064" priority="6064" stopIfTrue="1">
      <formula>LEN(C19)&gt;10</formula>
    </cfRule>
  </conditionalFormatting>
  <conditionalFormatting sqref="C19:D19">
    <cfRule type="expression" dxfId="6063" priority="6063" stopIfTrue="1">
      <formula>LEN(C19)&gt;10</formula>
    </cfRule>
  </conditionalFormatting>
  <conditionalFormatting sqref="C19:D19">
    <cfRule type="expression" dxfId="6062" priority="6062" stopIfTrue="1">
      <formula>LEN(C19)&gt;10</formula>
    </cfRule>
  </conditionalFormatting>
  <conditionalFormatting sqref="C19:D19">
    <cfRule type="expression" dxfId="6061" priority="6061" stopIfTrue="1">
      <formula>LEN(C19)&gt;10</formula>
    </cfRule>
  </conditionalFormatting>
  <conditionalFormatting sqref="C19:D19">
    <cfRule type="expression" dxfId="6060" priority="6060" stopIfTrue="1">
      <formula>LEN(C19)&gt;10</formula>
    </cfRule>
  </conditionalFormatting>
  <conditionalFormatting sqref="C19:D19">
    <cfRule type="expression" dxfId="6059" priority="6059" stopIfTrue="1">
      <formula>LEN(C19)&gt;10</formula>
    </cfRule>
  </conditionalFormatting>
  <conditionalFormatting sqref="C19:D19">
    <cfRule type="expression" dxfId="6058" priority="6058" stopIfTrue="1">
      <formula>LEN(C19)&gt;10</formula>
    </cfRule>
  </conditionalFormatting>
  <conditionalFormatting sqref="C19">
    <cfRule type="expression" dxfId="6057" priority="6057" stopIfTrue="1">
      <formula>LEN(C19)&gt;10</formula>
    </cfRule>
  </conditionalFormatting>
  <conditionalFormatting sqref="D19">
    <cfRule type="expression" dxfId="6056" priority="6056" stopIfTrue="1">
      <formula>LEN(D19)&gt;10</formula>
    </cfRule>
  </conditionalFormatting>
  <conditionalFormatting sqref="C19:D19">
    <cfRule type="expression" dxfId="6055" priority="6055" stopIfTrue="1">
      <formula>LEN(C19)&gt;10</formula>
    </cfRule>
  </conditionalFormatting>
  <conditionalFormatting sqref="C19:D19">
    <cfRule type="expression" dxfId="6054" priority="6054" stopIfTrue="1">
      <formula>LEN(C19)&gt;10</formula>
    </cfRule>
  </conditionalFormatting>
  <conditionalFormatting sqref="C19">
    <cfRule type="expression" dxfId="6053" priority="6053" stopIfTrue="1">
      <formula>LEN(C19)&gt;10</formula>
    </cfRule>
  </conditionalFormatting>
  <conditionalFormatting sqref="D19">
    <cfRule type="expression" dxfId="6052" priority="6052" stopIfTrue="1">
      <formula>LEN(D19)&gt;10</formula>
    </cfRule>
  </conditionalFormatting>
  <conditionalFormatting sqref="C19:D19">
    <cfRule type="expression" dxfId="6051" priority="6051" stopIfTrue="1">
      <formula>LEN(C19)&gt;10</formula>
    </cfRule>
  </conditionalFormatting>
  <conditionalFormatting sqref="C19:D19">
    <cfRule type="expression" dxfId="6050" priority="6050" stopIfTrue="1">
      <formula>LEN(C19)&gt;10</formula>
    </cfRule>
  </conditionalFormatting>
  <conditionalFormatting sqref="C19:D19">
    <cfRule type="expression" dxfId="6049" priority="6049" stopIfTrue="1">
      <formula>LEN(C19)&gt;10</formula>
    </cfRule>
  </conditionalFormatting>
  <conditionalFormatting sqref="C19">
    <cfRule type="expression" dxfId="6048" priority="6048" stopIfTrue="1">
      <formula>LEN(C19)&gt;10</formula>
    </cfRule>
  </conditionalFormatting>
  <conditionalFormatting sqref="D19">
    <cfRule type="expression" dxfId="6047" priority="6047" stopIfTrue="1">
      <formula>LEN(D19)&gt;10</formula>
    </cfRule>
  </conditionalFormatting>
  <conditionalFormatting sqref="C16:D16">
    <cfRule type="expression" dxfId="6046" priority="6046" stopIfTrue="1">
      <formula>LEN(C16)&gt;10</formula>
    </cfRule>
  </conditionalFormatting>
  <conditionalFormatting sqref="C16:D16">
    <cfRule type="expression" dxfId="6045" priority="6045" stopIfTrue="1">
      <formula>LEN(C16)&gt;10</formula>
    </cfRule>
  </conditionalFormatting>
  <conditionalFormatting sqref="C16">
    <cfRule type="expression" dxfId="6044" priority="6044" stopIfTrue="1">
      <formula>LEN(C16)&gt;10</formula>
    </cfRule>
  </conditionalFormatting>
  <conditionalFormatting sqref="D16">
    <cfRule type="expression" dxfId="6043" priority="6043" stopIfTrue="1">
      <formula>LEN(D16)&gt;10</formula>
    </cfRule>
  </conditionalFormatting>
  <conditionalFormatting sqref="C21:D21">
    <cfRule type="expression" dxfId="6042" priority="6042" stopIfTrue="1">
      <formula>LEN(C21)&gt;10</formula>
    </cfRule>
  </conditionalFormatting>
  <conditionalFormatting sqref="C21:D21">
    <cfRule type="expression" dxfId="6041" priority="6041" stopIfTrue="1">
      <formula>LEN(C21)&gt;10</formula>
    </cfRule>
  </conditionalFormatting>
  <conditionalFormatting sqref="C21:D21">
    <cfRule type="expression" dxfId="6040" priority="6040" stopIfTrue="1">
      <formula>LEN(C21)&gt;10</formula>
    </cfRule>
  </conditionalFormatting>
  <conditionalFormatting sqref="C21:D21">
    <cfRule type="expression" dxfId="6039" priority="6039" stopIfTrue="1">
      <formula>LEN(C21)&gt;10</formula>
    </cfRule>
  </conditionalFormatting>
  <conditionalFormatting sqref="C21:D21">
    <cfRule type="expression" dxfId="6038" priority="6038" stopIfTrue="1">
      <formula>LEN(C21)&gt;10</formula>
    </cfRule>
  </conditionalFormatting>
  <conditionalFormatting sqref="C21:D21">
    <cfRule type="expression" dxfId="6037" priority="6037" stopIfTrue="1">
      <formula>LEN(C21)&gt;10</formula>
    </cfRule>
  </conditionalFormatting>
  <conditionalFormatting sqref="C21:D21">
    <cfRule type="expression" dxfId="6036" priority="6036" stopIfTrue="1">
      <formula>LEN(C21)&gt;10</formula>
    </cfRule>
  </conditionalFormatting>
  <conditionalFormatting sqref="C21:D21">
    <cfRule type="expression" dxfId="6035" priority="6035" stopIfTrue="1">
      <formula>LEN(C21)&gt;10</formula>
    </cfRule>
  </conditionalFormatting>
  <conditionalFormatting sqref="C21:D21">
    <cfRule type="expression" dxfId="6034" priority="6034" stopIfTrue="1">
      <formula>LEN(C21)&gt;10</formula>
    </cfRule>
  </conditionalFormatting>
  <conditionalFormatting sqref="C21:D21">
    <cfRule type="expression" dxfId="6033" priority="6033" stopIfTrue="1">
      <formula>LEN(C21)&gt;10</formula>
    </cfRule>
  </conditionalFormatting>
  <conditionalFormatting sqref="C21:D21">
    <cfRule type="expression" dxfId="6032" priority="6032" stopIfTrue="1">
      <formula>LEN(C21)&gt;10</formula>
    </cfRule>
  </conditionalFormatting>
  <conditionalFormatting sqref="C21:D21">
    <cfRule type="expression" dxfId="6031" priority="6031" stopIfTrue="1">
      <formula>LEN(C21)&gt;10</formula>
    </cfRule>
  </conditionalFormatting>
  <conditionalFormatting sqref="C21:D21">
    <cfRule type="expression" dxfId="6030" priority="6030" stopIfTrue="1">
      <formula>LEN(C21)&gt;10</formula>
    </cfRule>
  </conditionalFormatting>
  <conditionalFormatting sqref="C21:D21">
    <cfRule type="expression" dxfId="6029" priority="6029" stopIfTrue="1">
      <formula>LEN(C21)&gt;10</formula>
    </cfRule>
  </conditionalFormatting>
  <conditionalFormatting sqref="C21:D21">
    <cfRule type="expression" dxfId="6028" priority="6028" stopIfTrue="1">
      <formula>LEN(C21)&gt;10</formula>
    </cfRule>
  </conditionalFormatting>
  <conditionalFormatting sqref="C21:D21">
    <cfRule type="expression" dxfId="6027" priority="6027" stopIfTrue="1">
      <formula>LEN(C21)&gt;10</formula>
    </cfRule>
  </conditionalFormatting>
  <conditionalFormatting sqref="C21:D21">
    <cfRule type="expression" dxfId="6026" priority="6026" stopIfTrue="1">
      <formula>LEN(C21)&gt;10</formula>
    </cfRule>
  </conditionalFormatting>
  <conditionalFormatting sqref="C21:D21">
    <cfRule type="expression" dxfId="6025" priority="6025" stopIfTrue="1">
      <formula>LEN(C21)&gt;10</formula>
    </cfRule>
  </conditionalFormatting>
  <conditionalFormatting sqref="C21:D21">
    <cfRule type="expression" dxfId="6024" priority="6024" stopIfTrue="1">
      <formula>LEN(C21)&gt;10</formula>
    </cfRule>
  </conditionalFormatting>
  <conditionalFormatting sqref="C21:D21">
    <cfRule type="expression" dxfId="6023" priority="6023" stopIfTrue="1">
      <formula>LEN(C21)&gt;10</formula>
    </cfRule>
  </conditionalFormatting>
  <conditionalFormatting sqref="C21:D21">
    <cfRule type="expression" dxfId="6022" priority="6022" stopIfTrue="1">
      <formula>LEN(C21)&gt;10</formula>
    </cfRule>
  </conditionalFormatting>
  <conditionalFormatting sqref="C21:D21">
    <cfRule type="expression" dxfId="6021" priority="6021" stopIfTrue="1">
      <formula>LEN(C21)&gt;10</formula>
    </cfRule>
  </conditionalFormatting>
  <conditionalFormatting sqref="C21:D21">
    <cfRule type="expression" dxfId="6020" priority="6020" stopIfTrue="1">
      <formula>LEN(C21)&gt;10</formula>
    </cfRule>
  </conditionalFormatting>
  <conditionalFormatting sqref="C21:D21">
    <cfRule type="expression" dxfId="6019" priority="6019" stopIfTrue="1">
      <formula>LEN(C21)&gt;10</formula>
    </cfRule>
  </conditionalFormatting>
  <conditionalFormatting sqref="C21:D21">
    <cfRule type="expression" dxfId="6018" priority="6018" stopIfTrue="1">
      <formula>LEN(C21)&gt;10</formula>
    </cfRule>
  </conditionalFormatting>
  <conditionalFormatting sqref="C21:D21">
    <cfRule type="expression" dxfId="6017" priority="6017" stopIfTrue="1">
      <formula>LEN(C21)&gt;10</formula>
    </cfRule>
  </conditionalFormatting>
  <conditionalFormatting sqref="C21:D21">
    <cfRule type="expression" dxfId="6016" priority="6016" stopIfTrue="1">
      <formula>LEN(C21)&gt;10</formula>
    </cfRule>
  </conditionalFormatting>
  <conditionalFormatting sqref="C21:D21">
    <cfRule type="expression" dxfId="6015" priority="6015" stopIfTrue="1">
      <formula>LEN(C21)&gt;10</formula>
    </cfRule>
  </conditionalFormatting>
  <conditionalFormatting sqref="C21:D21">
    <cfRule type="expression" dxfId="6014" priority="6014" stopIfTrue="1">
      <formula>LEN(C21)&gt;10</formula>
    </cfRule>
  </conditionalFormatting>
  <conditionalFormatting sqref="C21:D21">
    <cfRule type="expression" dxfId="6013" priority="6013" stopIfTrue="1">
      <formula>LEN(C21)&gt;10</formula>
    </cfRule>
  </conditionalFormatting>
  <conditionalFormatting sqref="C21:D21">
    <cfRule type="expression" dxfId="6012" priority="6012" stopIfTrue="1">
      <formula>LEN(C21)&gt;10</formula>
    </cfRule>
  </conditionalFormatting>
  <conditionalFormatting sqref="C21:D21">
    <cfRule type="expression" dxfId="6011" priority="6011" stopIfTrue="1">
      <formula>LEN(C21)&gt;10</formula>
    </cfRule>
  </conditionalFormatting>
  <conditionalFormatting sqref="C21:D21">
    <cfRule type="expression" dxfId="6010" priority="6010" stopIfTrue="1">
      <formula>LEN(C21)&gt;10</formula>
    </cfRule>
  </conditionalFormatting>
  <conditionalFormatting sqref="C21:D21">
    <cfRule type="expression" dxfId="6009" priority="6009" stopIfTrue="1">
      <formula>LEN(C21)&gt;10</formula>
    </cfRule>
  </conditionalFormatting>
  <conditionalFormatting sqref="C21:D21">
    <cfRule type="expression" dxfId="6008" priority="6008" stopIfTrue="1">
      <formula>LEN(C21)&gt;10</formula>
    </cfRule>
  </conditionalFormatting>
  <conditionalFormatting sqref="C21:D21">
    <cfRule type="expression" dxfId="6007" priority="6007" stopIfTrue="1">
      <formula>LEN(C21)&gt;10</formula>
    </cfRule>
  </conditionalFormatting>
  <conditionalFormatting sqref="C21:D21">
    <cfRule type="expression" dxfId="6006" priority="6006" stopIfTrue="1">
      <formula>LEN(C21)&gt;10</formula>
    </cfRule>
  </conditionalFormatting>
  <conditionalFormatting sqref="C21:D21">
    <cfRule type="expression" dxfId="6005" priority="6005" stopIfTrue="1">
      <formula>LEN(C21)&gt;10</formula>
    </cfRule>
  </conditionalFormatting>
  <conditionalFormatting sqref="C21:D21">
    <cfRule type="expression" dxfId="6004" priority="6004" stopIfTrue="1">
      <formula>LEN(C21)&gt;10</formula>
    </cfRule>
  </conditionalFormatting>
  <conditionalFormatting sqref="C21:D21">
    <cfRule type="expression" dxfId="6003" priority="6003" stopIfTrue="1">
      <formula>LEN(C21)&gt;10</formula>
    </cfRule>
  </conditionalFormatting>
  <conditionalFormatting sqref="C21:D21">
    <cfRule type="expression" dxfId="6002" priority="6002" stopIfTrue="1">
      <formula>LEN(C21)&gt;10</formula>
    </cfRule>
  </conditionalFormatting>
  <conditionalFormatting sqref="C21">
    <cfRule type="expression" dxfId="6001" priority="6001" stopIfTrue="1">
      <formula>LEN(C21)&gt;10</formula>
    </cfRule>
  </conditionalFormatting>
  <conditionalFormatting sqref="D21">
    <cfRule type="expression" dxfId="6000" priority="6000" stopIfTrue="1">
      <formula>LEN(D21)&gt;10</formula>
    </cfRule>
  </conditionalFormatting>
  <conditionalFormatting sqref="C21:D21">
    <cfRule type="expression" dxfId="5999" priority="5999" stopIfTrue="1">
      <formula>LEN(C21)&gt;10</formula>
    </cfRule>
  </conditionalFormatting>
  <conditionalFormatting sqref="C21:D21">
    <cfRule type="expression" dxfId="5998" priority="5998" stopIfTrue="1">
      <formula>LEN(C21)&gt;10</formula>
    </cfRule>
  </conditionalFormatting>
  <conditionalFormatting sqref="C21">
    <cfRule type="expression" dxfId="5997" priority="5997" stopIfTrue="1">
      <formula>LEN(C21)&gt;10</formula>
    </cfRule>
  </conditionalFormatting>
  <conditionalFormatting sqref="D21">
    <cfRule type="expression" dxfId="5996" priority="5996" stopIfTrue="1">
      <formula>LEN(D21)&gt;10</formula>
    </cfRule>
  </conditionalFormatting>
  <conditionalFormatting sqref="C21:D21">
    <cfRule type="expression" dxfId="5995" priority="5995" stopIfTrue="1">
      <formula>LEN(C21)&gt;10</formula>
    </cfRule>
  </conditionalFormatting>
  <conditionalFormatting sqref="C21:D21">
    <cfRule type="expression" dxfId="5994" priority="5994" stopIfTrue="1">
      <formula>LEN(C21)&gt;10</formula>
    </cfRule>
  </conditionalFormatting>
  <conditionalFormatting sqref="C21:D21">
    <cfRule type="expression" dxfId="5993" priority="5993" stopIfTrue="1">
      <formula>LEN(C21)&gt;10</formula>
    </cfRule>
  </conditionalFormatting>
  <conditionalFormatting sqref="C21">
    <cfRule type="expression" dxfId="5992" priority="5992" stopIfTrue="1">
      <formula>LEN(C21)&gt;10</formula>
    </cfRule>
  </conditionalFormatting>
  <conditionalFormatting sqref="D21">
    <cfRule type="expression" dxfId="5991" priority="5991" stopIfTrue="1">
      <formula>LEN(D21)&gt;10</formula>
    </cfRule>
  </conditionalFormatting>
  <conditionalFormatting sqref="C2:D5 C7:D33">
    <cfRule type="expression" dxfId="5990" priority="5990" stopIfTrue="1">
      <formula>LEN(C2)&gt;10</formula>
    </cfRule>
  </conditionalFormatting>
  <conditionalFormatting sqref="C2:D5 C7:D33">
    <cfRule type="expression" dxfId="5989" priority="5989" stopIfTrue="1">
      <formula>LEN(C2)&gt;10</formula>
    </cfRule>
  </conditionalFormatting>
  <conditionalFormatting sqref="C2:D9 D10:D14 C15:D28">
    <cfRule type="expression" dxfId="5988" priority="5988" stopIfTrue="1">
      <formula>LEN(C2)&gt;10</formula>
    </cfRule>
  </conditionalFormatting>
  <conditionalFormatting sqref="C10:C14">
    <cfRule type="expression" dxfId="5987" priority="5987" stopIfTrue="1">
      <formula>LEN(C10)&gt;10</formula>
    </cfRule>
  </conditionalFormatting>
  <conditionalFormatting sqref="C28:D30">
    <cfRule type="expression" dxfId="5986" priority="5986" stopIfTrue="1">
      <formula>LEN(C28)&gt;10</formula>
    </cfRule>
  </conditionalFormatting>
  <conditionalFormatting sqref="C52:D78 C37:D50 C2:D34">
    <cfRule type="expression" dxfId="5985" priority="5985" stopIfTrue="1">
      <formula>LEN(C2)&gt;10</formula>
    </cfRule>
  </conditionalFormatting>
  <conditionalFormatting sqref="C2:D31">
    <cfRule type="expression" dxfId="5984" priority="5984" stopIfTrue="1">
      <formula>LEN(C2)&gt;10</formula>
    </cfRule>
  </conditionalFormatting>
  <conditionalFormatting sqref="C5:D31">
    <cfRule type="expression" dxfId="5983" priority="5983" stopIfTrue="1">
      <formula>LEN(C5)&gt;10</formula>
    </cfRule>
  </conditionalFormatting>
  <conditionalFormatting sqref="C5:D25">
    <cfRule type="expression" dxfId="5982" priority="5982" stopIfTrue="1">
      <formula>LEN(C5)&gt;10</formula>
    </cfRule>
  </conditionalFormatting>
  <conditionalFormatting sqref="C23:D24">
    <cfRule type="expression" dxfId="5981" priority="5981" stopIfTrue="1">
      <formula>LEN(C23)&gt;10</formula>
    </cfRule>
  </conditionalFormatting>
  <conditionalFormatting sqref="C23:D24">
    <cfRule type="expression" dxfId="5980" priority="5980" stopIfTrue="1">
      <formula>LEN(C23)&gt;10</formula>
    </cfRule>
  </conditionalFormatting>
  <conditionalFormatting sqref="C23:D24">
    <cfRule type="expression" dxfId="5979" priority="5979" stopIfTrue="1">
      <formula>LEN(C23)&gt;10</formula>
    </cfRule>
  </conditionalFormatting>
  <conditionalFormatting sqref="C26:D26">
    <cfRule type="expression" dxfId="5978" priority="5978" stopIfTrue="1">
      <formula>LEN(C26)&gt;10</formula>
    </cfRule>
  </conditionalFormatting>
  <conditionalFormatting sqref="C27:D27">
    <cfRule type="expression" dxfId="5977" priority="5977" stopIfTrue="1">
      <formula>LEN(C27)&gt;10</formula>
    </cfRule>
  </conditionalFormatting>
  <conditionalFormatting sqref="C28:D28">
    <cfRule type="expression" dxfId="5976" priority="5976" stopIfTrue="1">
      <formula>LEN(C28)&gt;10</formula>
    </cfRule>
  </conditionalFormatting>
  <conditionalFormatting sqref="C29:D29">
    <cfRule type="expression" dxfId="5975" priority="5975" stopIfTrue="1">
      <formula>LEN(C29)&gt;10</formula>
    </cfRule>
  </conditionalFormatting>
  <conditionalFormatting sqref="C30:D30">
    <cfRule type="expression" dxfId="5974" priority="5974" stopIfTrue="1">
      <formula>LEN(C30)&gt;10</formula>
    </cfRule>
  </conditionalFormatting>
  <conditionalFormatting sqref="C31:D31">
    <cfRule type="expression" dxfId="5973" priority="5973" stopIfTrue="1">
      <formula>LEN(C31)&gt;10</formula>
    </cfRule>
  </conditionalFormatting>
  <conditionalFormatting sqref="C2:D30">
    <cfRule type="expression" dxfId="5972" priority="5972" stopIfTrue="1">
      <formula>LEN(C2)&gt;10</formula>
    </cfRule>
  </conditionalFormatting>
  <conditionalFormatting sqref="C5:D30">
    <cfRule type="expression" dxfId="5971" priority="5971" stopIfTrue="1">
      <formula>LEN(C5)&gt;10</formula>
    </cfRule>
  </conditionalFormatting>
  <conditionalFormatting sqref="C5:D25">
    <cfRule type="expression" dxfId="5970" priority="5970" stopIfTrue="1">
      <formula>LEN(C5)&gt;10</formula>
    </cfRule>
  </conditionalFormatting>
  <conditionalFormatting sqref="C25:D25">
    <cfRule type="expression" dxfId="5969" priority="5969" stopIfTrue="1">
      <formula>LEN(C25)&gt;10</formula>
    </cfRule>
  </conditionalFormatting>
  <conditionalFormatting sqref="C25:D25">
    <cfRule type="expression" dxfId="5968" priority="5968" stopIfTrue="1">
      <formula>LEN(C25)&gt;10</formula>
    </cfRule>
  </conditionalFormatting>
  <conditionalFormatting sqref="C25:D25">
    <cfRule type="expression" dxfId="5967" priority="5967" stopIfTrue="1">
      <formula>LEN(C25)&gt;10</formula>
    </cfRule>
  </conditionalFormatting>
  <conditionalFormatting sqref="C16:D16">
    <cfRule type="expression" dxfId="5966" priority="5966" stopIfTrue="1">
      <formula>LEN(C16)&gt;10</formula>
    </cfRule>
  </conditionalFormatting>
  <conditionalFormatting sqref="C16:D16">
    <cfRule type="expression" dxfId="5965" priority="5965" stopIfTrue="1">
      <formula>LEN(C16)&gt;10</formula>
    </cfRule>
  </conditionalFormatting>
  <conditionalFormatting sqref="C16:D16">
    <cfRule type="expression" dxfId="5964" priority="5964" stopIfTrue="1">
      <formula>LEN(C16)&gt;10</formula>
    </cfRule>
  </conditionalFormatting>
  <conditionalFormatting sqref="C26:D26">
    <cfRule type="expression" dxfId="5963" priority="5963" stopIfTrue="1">
      <formula>LEN(C26)&gt;10</formula>
    </cfRule>
  </conditionalFormatting>
  <conditionalFormatting sqref="C26:D26">
    <cfRule type="expression" dxfId="5962" priority="5962" stopIfTrue="1">
      <formula>LEN(C26)&gt;10</formula>
    </cfRule>
  </conditionalFormatting>
  <conditionalFormatting sqref="C26:D26">
    <cfRule type="expression" dxfId="5961" priority="5961" stopIfTrue="1">
      <formula>LEN(C26)&gt;10</formula>
    </cfRule>
  </conditionalFormatting>
  <conditionalFormatting sqref="C26:D26">
    <cfRule type="expression" dxfId="5960" priority="5960" stopIfTrue="1">
      <formula>LEN(C26)&gt;10</formula>
    </cfRule>
  </conditionalFormatting>
  <conditionalFormatting sqref="C27:D27">
    <cfRule type="expression" dxfId="5959" priority="5959" stopIfTrue="1">
      <formula>LEN(C27)&gt;10</formula>
    </cfRule>
  </conditionalFormatting>
  <conditionalFormatting sqref="C27:D27">
    <cfRule type="expression" dxfId="5958" priority="5958" stopIfTrue="1">
      <formula>LEN(C27)&gt;10</formula>
    </cfRule>
  </conditionalFormatting>
  <conditionalFormatting sqref="C27:D27">
    <cfRule type="expression" dxfId="5957" priority="5957" stopIfTrue="1">
      <formula>LEN(C27)&gt;10</formula>
    </cfRule>
  </conditionalFormatting>
  <conditionalFormatting sqref="C27:D27">
    <cfRule type="expression" dxfId="5956" priority="5956" stopIfTrue="1">
      <formula>LEN(C27)&gt;10</formula>
    </cfRule>
  </conditionalFormatting>
  <conditionalFormatting sqref="C28:D28">
    <cfRule type="expression" dxfId="5955" priority="5955" stopIfTrue="1">
      <formula>LEN(C28)&gt;10</formula>
    </cfRule>
  </conditionalFormatting>
  <conditionalFormatting sqref="C28:D28">
    <cfRule type="expression" dxfId="5954" priority="5954" stopIfTrue="1">
      <formula>LEN(C28)&gt;10</formula>
    </cfRule>
  </conditionalFormatting>
  <conditionalFormatting sqref="C28:D28">
    <cfRule type="expression" dxfId="5953" priority="5953" stopIfTrue="1">
      <formula>LEN(C28)&gt;10</formula>
    </cfRule>
  </conditionalFormatting>
  <conditionalFormatting sqref="C28:D28">
    <cfRule type="expression" dxfId="5952" priority="5952" stopIfTrue="1">
      <formula>LEN(C28)&gt;10</formula>
    </cfRule>
  </conditionalFormatting>
  <conditionalFormatting sqref="C29:D29">
    <cfRule type="expression" dxfId="5951" priority="5951" stopIfTrue="1">
      <formula>LEN(C29)&gt;10</formula>
    </cfRule>
  </conditionalFormatting>
  <conditionalFormatting sqref="C30:D30">
    <cfRule type="expression" dxfId="5950" priority="5950" stopIfTrue="1">
      <formula>LEN(C30)&gt;10</formula>
    </cfRule>
  </conditionalFormatting>
  <conditionalFormatting sqref="C30:D30">
    <cfRule type="expression" dxfId="5949" priority="5949" stopIfTrue="1">
      <formula>LEN(C30)&gt;10</formula>
    </cfRule>
  </conditionalFormatting>
  <conditionalFormatting sqref="C30:D30">
    <cfRule type="expression" dxfId="5948" priority="5948" stopIfTrue="1">
      <formula>LEN(C30)&gt;10</formula>
    </cfRule>
  </conditionalFormatting>
  <conditionalFormatting sqref="C30:D30">
    <cfRule type="expression" dxfId="5947" priority="5947" stopIfTrue="1">
      <formula>LEN(C30)&gt;10</formula>
    </cfRule>
  </conditionalFormatting>
  <conditionalFormatting sqref="C12:D12">
    <cfRule type="expression" dxfId="5946" priority="5946" stopIfTrue="1">
      <formula>LEN(C12)&gt;10</formula>
    </cfRule>
  </conditionalFormatting>
  <conditionalFormatting sqref="C12:D12">
    <cfRule type="expression" dxfId="5945" priority="5945" stopIfTrue="1">
      <formula>LEN(C12)&gt;10</formula>
    </cfRule>
  </conditionalFormatting>
  <conditionalFormatting sqref="C12:D12">
    <cfRule type="expression" dxfId="5944" priority="5944" stopIfTrue="1">
      <formula>LEN(C12)&gt;10</formula>
    </cfRule>
  </conditionalFormatting>
  <conditionalFormatting sqref="C12:D12">
    <cfRule type="expression" dxfId="5943" priority="5943" stopIfTrue="1">
      <formula>LEN(C12)&gt;10</formula>
    </cfRule>
  </conditionalFormatting>
  <conditionalFormatting sqref="C12:D12">
    <cfRule type="expression" dxfId="5942" priority="5942" stopIfTrue="1">
      <formula>LEN(C12)&gt;10</formula>
    </cfRule>
  </conditionalFormatting>
  <conditionalFormatting sqref="C12:D12">
    <cfRule type="expression" dxfId="5941" priority="5941" stopIfTrue="1">
      <formula>LEN(C12)&gt;10</formula>
    </cfRule>
  </conditionalFormatting>
  <conditionalFormatting sqref="C20:D20">
    <cfRule type="expression" dxfId="5940" priority="5940" stopIfTrue="1">
      <formula>LEN(C20)&gt;10</formula>
    </cfRule>
  </conditionalFormatting>
  <conditionalFormatting sqref="C20:D20">
    <cfRule type="expression" dxfId="5939" priority="5939" stopIfTrue="1">
      <formula>LEN(C20)&gt;10</formula>
    </cfRule>
  </conditionalFormatting>
  <conditionalFormatting sqref="C20:D20">
    <cfRule type="expression" dxfId="5938" priority="5938" stopIfTrue="1">
      <formula>LEN(C20)&gt;10</formula>
    </cfRule>
  </conditionalFormatting>
  <conditionalFormatting sqref="C20:D20">
    <cfRule type="expression" dxfId="5937" priority="5937" stopIfTrue="1">
      <formula>LEN(C20)&gt;10</formula>
    </cfRule>
  </conditionalFormatting>
  <conditionalFormatting sqref="C20:D20">
    <cfRule type="expression" dxfId="5936" priority="5936" stopIfTrue="1">
      <formula>LEN(C20)&gt;10</formula>
    </cfRule>
  </conditionalFormatting>
  <conditionalFormatting sqref="C20:D20">
    <cfRule type="expression" dxfId="5935" priority="5935" stopIfTrue="1">
      <formula>LEN(C20)&gt;10</formula>
    </cfRule>
  </conditionalFormatting>
  <conditionalFormatting sqref="C21:D21">
    <cfRule type="expression" dxfId="5934" priority="5934" stopIfTrue="1">
      <formula>LEN(C21)&gt;10</formula>
    </cfRule>
  </conditionalFormatting>
  <conditionalFormatting sqref="C21:D21">
    <cfRule type="expression" dxfId="5933" priority="5933" stopIfTrue="1">
      <formula>LEN(C21)&gt;10</formula>
    </cfRule>
  </conditionalFormatting>
  <conditionalFormatting sqref="C21:D21">
    <cfRule type="expression" dxfId="5932" priority="5932" stopIfTrue="1">
      <formula>LEN(C21)&gt;10</formula>
    </cfRule>
  </conditionalFormatting>
  <conditionalFormatting sqref="C21:D21">
    <cfRule type="expression" dxfId="5931" priority="5931" stopIfTrue="1">
      <formula>LEN(C21)&gt;10</formula>
    </cfRule>
  </conditionalFormatting>
  <conditionalFormatting sqref="C21:D21">
    <cfRule type="expression" dxfId="5930" priority="5930" stopIfTrue="1">
      <formula>LEN(C21)&gt;10</formula>
    </cfRule>
  </conditionalFormatting>
  <conditionalFormatting sqref="C21:D21">
    <cfRule type="expression" dxfId="5929" priority="5929" stopIfTrue="1">
      <formula>LEN(C21)&gt;10</formula>
    </cfRule>
  </conditionalFormatting>
  <conditionalFormatting sqref="C32:D32">
    <cfRule type="expression" dxfId="5928" priority="5928" stopIfTrue="1">
      <formula>LEN(C32)&gt;10</formula>
    </cfRule>
  </conditionalFormatting>
  <conditionalFormatting sqref="C32:D32">
    <cfRule type="expression" dxfId="5927" priority="5927" stopIfTrue="1">
      <formula>LEN(C32)&gt;10</formula>
    </cfRule>
  </conditionalFormatting>
  <conditionalFormatting sqref="C32:D32">
    <cfRule type="expression" dxfId="5926" priority="5926" stopIfTrue="1">
      <formula>LEN(C32)&gt;10</formula>
    </cfRule>
  </conditionalFormatting>
  <conditionalFormatting sqref="C33:D33">
    <cfRule type="expression" dxfId="5925" priority="5925" stopIfTrue="1">
      <formula>LEN(C33)&gt;10</formula>
    </cfRule>
  </conditionalFormatting>
  <conditionalFormatting sqref="C33:D33">
    <cfRule type="expression" dxfId="5924" priority="5924" stopIfTrue="1">
      <formula>LEN(C33)&gt;10</formula>
    </cfRule>
  </conditionalFormatting>
  <conditionalFormatting sqref="C33:D33">
    <cfRule type="expression" dxfId="5923" priority="5923" stopIfTrue="1">
      <formula>LEN(C33)&gt;10</formula>
    </cfRule>
  </conditionalFormatting>
  <conditionalFormatting sqref="C33:D33">
    <cfRule type="expression" dxfId="5922" priority="5922" stopIfTrue="1">
      <formula>LEN(C33)&gt;10</formula>
    </cfRule>
  </conditionalFormatting>
  <conditionalFormatting sqref="C33:D33">
    <cfRule type="expression" dxfId="5921" priority="5921" stopIfTrue="1">
      <formula>LEN(C33)&gt;10</formula>
    </cfRule>
  </conditionalFormatting>
  <conditionalFormatting sqref="C33:D33">
    <cfRule type="expression" dxfId="5920" priority="5920" stopIfTrue="1">
      <formula>LEN(C33)&gt;10</formula>
    </cfRule>
  </conditionalFormatting>
  <conditionalFormatting sqref="C34:D34">
    <cfRule type="expression" dxfId="5919" priority="5919" stopIfTrue="1">
      <formula>LEN(C34)&gt;10</formula>
    </cfRule>
  </conditionalFormatting>
  <conditionalFormatting sqref="C34:D34">
    <cfRule type="expression" dxfId="5918" priority="5918" stopIfTrue="1">
      <formula>LEN(C34)&gt;10</formula>
    </cfRule>
  </conditionalFormatting>
  <conditionalFormatting sqref="C34:D34">
    <cfRule type="expression" dxfId="5917" priority="5917" stopIfTrue="1">
      <formula>LEN(C34)&gt;10</formula>
    </cfRule>
  </conditionalFormatting>
  <conditionalFormatting sqref="C34:D34">
    <cfRule type="expression" dxfId="5916" priority="5916" stopIfTrue="1">
      <formula>LEN(C34)&gt;10</formula>
    </cfRule>
  </conditionalFormatting>
  <conditionalFormatting sqref="C34:D34">
    <cfRule type="expression" dxfId="5915" priority="5915" stopIfTrue="1">
      <formula>LEN(C34)&gt;10</formula>
    </cfRule>
  </conditionalFormatting>
  <conditionalFormatting sqref="C34:D34">
    <cfRule type="expression" dxfId="5914" priority="5914" stopIfTrue="1">
      <formula>LEN(C34)&gt;10</formula>
    </cfRule>
  </conditionalFormatting>
  <conditionalFormatting sqref="C36:D36">
    <cfRule type="expression" dxfId="5913" priority="5913" stopIfTrue="1">
      <formula>LEN(C36)&gt;10</formula>
    </cfRule>
  </conditionalFormatting>
  <conditionalFormatting sqref="C36:D36">
    <cfRule type="expression" dxfId="5912" priority="5912" stopIfTrue="1">
      <formula>LEN(C36)&gt;10</formula>
    </cfRule>
  </conditionalFormatting>
  <conditionalFormatting sqref="C36:D36">
    <cfRule type="expression" dxfId="5911" priority="5911" stopIfTrue="1">
      <formula>LEN(C36)&gt;10</formula>
    </cfRule>
  </conditionalFormatting>
  <conditionalFormatting sqref="C36:D36">
    <cfRule type="expression" dxfId="5910" priority="5910" stopIfTrue="1">
      <formula>LEN(C36)&gt;10</formula>
    </cfRule>
  </conditionalFormatting>
  <conditionalFormatting sqref="C36:D36">
    <cfRule type="expression" dxfId="5909" priority="5909" stopIfTrue="1">
      <formula>LEN(C36)&gt;10</formula>
    </cfRule>
  </conditionalFormatting>
  <conditionalFormatting sqref="C36:D36">
    <cfRule type="expression" dxfId="5908" priority="5908" stopIfTrue="1">
      <formula>LEN(C36)&gt;10</formula>
    </cfRule>
  </conditionalFormatting>
  <conditionalFormatting sqref="C36:D36">
    <cfRule type="expression" dxfId="5907" priority="5907" stopIfTrue="1">
      <formula>LEN(C36)&gt;10</formula>
    </cfRule>
  </conditionalFormatting>
  <conditionalFormatting sqref="C36:D36">
    <cfRule type="expression" dxfId="5906" priority="5906" stopIfTrue="1">
      <formula>LEN(C36)&gt;10</formula>
    </cfRule>
  </conditionalFormatting>
  <conditionalFormatting sqref="C36:D36">
    <cfRule type="expression" dxfId="5905" priority="5905" stopIfTrue="1">
      <formula>LEN(C36)&gt;10</formula>
    </cfRule>
  </conditionalFormatting>
  <conditionalFormatting sqref="C36:D36">
    <cfRule type="expression" dxfId="5904" priority="5904" stopIfTrue="1">
      <formula>LEN(C36)&gt;10</formula>
    </cfRule>
  </conditionalFormatting>
  <conditionalFormatting sqref="C37:D37">
    <cfRule type="expression" dxfId="5903" priority="5903" stopIfTrue="1">
      <formula>LEN(C37)&gt;10</formula>
    </cfRule>
  </conditionalFormatting>
  <conditionalFormatting sqref="C37:D37">
    <cfRule type="expression" dxfId="5902" priority="5902" stopIfTrue="1">
      <formula>LEN(C37)&gt;10</formula>
    </cfRule>
  </conditionalFormatting>
  <conditionalFormatting sqref="C37:D37">
    <cfRule type="expression" dxfId="5901" priority="5901" stopIfTrue="1">
      <formula>LEN(C37)&gt;10</formula>
    </cfRule>
  </conditionalFormatting>
  <conditionalFormatting sqref="C37:D37">
    <cfRule type="expression" dxfId="5900" priority="5900" stopIfTrue="1">
      <formula>LEN(C37)&gt;10</formula>
    </cfRule>
  </conditionalFormatting>
  <conditionalFormatting sqref="C37:D37">
    <cfRule type="expression" dxfId="5899" priority="5899" stopIfTrue="1">
      <formula>LEN(C37)&gt;10</formula>
    </cfRule>
  </conditionalFormatting>
  <conditionalFormatting sqref="C37:D37">
    <cfRule type="expression" dxfId="5898" priority="5898" stopIfTrue="1">
      <formula>LEN(C37)&gt;10</formula>
    </cfRule>
  </conditionalFormatting>
  <conditionalFormatting sqref="C37:D38 C2:D34">
    <cfRule type="expression" dxfId="5897" priority="5897" stopIfTrue="1">
      <formula>LEN(C2)&gt;10</formula>
    </cfRule>
  </conditionalFormatting>
  <conditionalFormatting sqref="C2:D31">
    <cfRule type="expression" dxfId="5896" priority="5896" stopIfTrue="1">
      <formula>LEN(C2)&gt;10</formula>
    </cfRule>
  </conditionalFormatting>
  <conditionalFormatting sqref="C5:D31">
    <cfRule type="expression" dxfId="5895" priority="5895" stopIfTrue="1">
      <formula>LEN(C5)&gt;10</formula>
    </cfRule>
  </conditionalFormatting>
  <conditionalFormatting sqref="C5:D25">
    <cfRule type="expression" dxfId="5894" priority="5894" stopIfTrue="1">
      <formula>LEN(C5)&gt;10</formula>
    </cfRule>
  </conditionalFormatting>
  <conditionalFormatting sqref="C23:D24">
    <cfRule type="expression" dxfId="5893" priority="5893" stopIfTrue="1">
      <formula>LEN(C23)&gt;10</formula>
    </cfRule>
  </conditionalFormatting>
  <conditionalFormatting sqref="C23:D24">
    <cfRule type="expression" dxfId="5892" priority="5892" stopIfTrue="1">
      <formula>LEN(C23)&gt;10</formula>
    </cfRule>
  </conditionalFormatting>
  <conditionalFormatting sqref="C23:D24">
    <cfRule type="expression" dxfId="5891" priority="5891" stopIfTrue="1">
      <formula>LEN(C23)&gt;10</formula>
    </cfRule>
  </conditionalFormatting>
  <conditionalFormatting sqref="C26:D26">
    <cfRule type="expression" dxfId="5890" priority="5890" stopIfTrue="1">
      <formula>LEN(C26)&gt;10</formula>
    </cfRule>
  </conditionalFormatting>
  <conditionalFormatting sqref="C27:D27">
    <cfRule type="expression" dxfId="5889" priority="5889" stopIfTrue="1">
      <formula>LEN(C27)&gt;10</formula>
    </cfRule>
  </conditionalFormatting>
  <conditionalFormatting sqref="C28:D28">
    <cfRule type="expression" dxfId="5888" priority="5888" stopIfTrue="1">
      <formula>LEN(C28)&gt;10</formula>
    </cfRule>
  </conditionalFormatting>
  <conditionalFormatting sqref="C29:D29">
    <cfRule type="expression" dxfId="5887" priority="5887" stopIfTrue="1">
      <formula>LEN(C29)&gt;10</formula>
    </cfRule>
  </conditionalFormatting>
  <conditionalFormatting sqref="C30:D30">
    <cfRule type="expression" dxfId="5886" priority="5886" stopIfTrue="1">
      <formula>LEN(C30)&gt;10</formula>
    </cfRule>
  </conditionalFormatting>
  <conditionalFormatting sqref="C31:D31">
    <cfRule type="expression" dxfId="5885" priority="5885" stopIfTrue="1">
      <formula>LEN(C31)&gt;10</formula>
    </cfRule>
  </conditionalFormatting>
  <conditionalFormatting sqref="C2:D30">
    <cfRule type="expression" dxfId="5884" priority="5884" stopIfTrue="1">
      <formula>LEN(C2)&gt;10</formula>
    </cfRule>
  </conditionalFormatting>
  <conditionalFormatting sqref="C5:D30">
    <cfRule type="expression" dxfId="5883" priority="5883" stopIfTrue="1">
      <formula>LEN(C5)&gt;10</formula>
    </cfRule>
  </conditionalFormatting>
  <conditionalFormatting sqref="C5:D25">
    <cfRule type="expression" dxfId="5882" priority="5882" stopIfTrue="1">
      <formula>LEN(C5)&gt;10</formula>
    </cfRule>
  </conditionalFormatting>
  <conditionalFormatting sqref="C25:D25">
    <cfRule type="expression" dxfId="5881" priority="5881" stopIfTrue="1">
      <formula>LEN(C25)&gt;10</formula>
    </cfRule>
  </conditionalFormatting>
  <conditionalFormatting sqref="C25:D25">
    <cfRule type="expression" dxfId="5880" priority="5880" stopIfTrue="1">
      <formula>LEN(C25)&gt;10</formula>
    </cfRule>
  </conditionalFormatting>
  <conditionalFormatting sqref="C25:D25">
    <cfRule type="expression" dxfId="5879" priority="5879" stopIfTrue="1">
      <formula>LEN(C25)&gt;10</formula>
    </cfRule>
  </conditionalFormatting>
  <conditionalFormatting sqref="C16:D16">
    <cfRule type="expression" dxfId="5878" priority="5878" stopIfTrue="1">
      <formula>LEN(C16)&gt;10</formula>
    </cfRule>
  </conditionalFormatting>
  <conditionalFormatting sqref="C16:D16">
    <cfRule type="expression" dxfId="5877" priority="5877" stopIfTrue="1">
      <formula>LEN(C16)&gt;10</formula>
    </cfRule>
  </conditionalFormatting>
  <conditionalFormatting sqref="C16:D16">
    <cfRule type="expression" dxfId="5876" priority="5876" stopIfTrue="1">
      <formula>LEN(C16)&gt;10</formula>
    </cfRule>
  </conditionalFormatting>
  <conditionalFormatting sqref="C26:D26">
    <cfRule type="expression" dxfId="5875" priority="5875" stopIfTrue="1">
      <formula>LEN(C26)&gt;10</formula>
    </cfRule>
  </conditionalFormatting>
  <conditionalFormatting sqref="C26:D26">
    <cfRule type="expression" dxfId="5874" priority="5874" stopIfTrue="1">
      <formula>LEN(C26)&gt;10</formula>
    </cfRule>
  </conditionalFormatting>
  <conditionalFormatting sqref="C26:D26">
    <cfRule type="expression" dxfId="5873" priority="5873" stopIfTrue="1">
      <formula>LEN(C26)&gt;10</formula>
    </cfRule>
  </conditionalFormatting>
  <conditionalFormatting sqref="C26:D26">
    <cfRule type="expression" dxfId="5872" priority="5872" stopIfTrue="1">
      <formula>LEN(C26)&gt;10</formula>
    </cfRule>
  </conditionalFormatting>
  <conditionalFormatting sqref="C27:D27">
    <cfRule type="expression" dxfId="5871" priority="5871" stopIfTrue="1">
      <formula>LEN(C27)&gt;10</formula>
    </cfRule>
  </conditionalFormatting>
  <conditionalFormatting sqref="C27:D27">
    <cfRule type="expression" dxfId="5870" priority="5870" stopIfTrue="1">
      <formula>LEN(C27)&gt;10</formula>
    </cfRule>
  </conditionalFormatting>
  <conditionalFormatting sqref="C27:D27">
    <cfRule type="expression" dxfId="5869" priority="5869" stopIfTrue="1">
      <formula>LEN(C27)&gt;10</formula>
    </cfRule>
  </conditionalFormatting>
  <conditionalFormatting sqref="C27:D27">
    <cfRule type="expression" dxfId="5868" priority="5868" stopIfTrue="1">
      <formula>LEN(C27)&gt;10</formula>
    </cfRule>
  </conditionalFormatting>
  <conditionalFormatting sqref="C28:D28">
    <cfRule type="expression" dxfId="5867" priority="5867" stopIfTrue="1">
      <formula>LEN(C28)&gt;10</formula>
    </cfRule>
  </conditionalFormatting>
  <conditionalFormatting sqref="C28:D28">
    <cfRule type="expression" dxfId="5866" priority="5866" stopIfTrue="1">
      <formula>LEN(C28)&gt;10</formula>
    </cfRule>
  </conditionalFormatting>
  <conditionalFormatting sqref="C28:D28">
    <cfRule type="expression" dxfId="5865" priority="5865" stopIfTrue="1">
      <formula>LEN(C28)&gt;10</formula>
    </cfRule>
  </conditionalFormatting>
  <conditionalFormatting sqref="C28:D28">
    <cfRule type="expression" dxfId="5864" priority="5864" stopIfTrue="1">
      <formula>LEN(C28)&gt;10</formula>
    </cfRule>
  </conditionalFormatting>
  <conditionalFormatting sqref="C29:D29">
    <cfRule type="expression" dxfId="5863" priority="5863" stopIfTrue="1">
      <formula>LEN(C29)&gt;10</formula>
    </cfRule>
  </conditionalFormatting>
  <conditionalFormatting sqref="C30:D30">
    <cfRule type="expression" dxfId="5862" priority="5862" stopIfTrue="1">
      <formula>LEN(C30)&gt;10</formula>
    </cfRule>
  </conditionalFormatting>
  <conditionalFormatting sqref="C30:D30">
    <cfRule type="expression" dxfId="5861" priority="5861" stopIfTrue="1">
      <formula>LEN(C30)&gt;10</formula>
    </cfRule>
  </conditionalFormatting>
  <conditionalFormatting sqref="C30:D30">
    <cfRule type="expression" dxfId="5860" priority="5860" stopIfTrue="1">
      <formula>LEN(C30)&gt;10</formula>
    </cfRule>
  </conditionalFormatting>
  <conditionalFormatting sqref="C30:D30">
    <cfRule type="expression" dxfId="5859" priority="5859" stopIfTrue="1">
      <formula>LEN(C30)&gt;10</formula>
    </cfRule>
  </conditionalFormatting>
  <conditionalFormatting sqref="C12:D12">
    <cfRule type="expression" dxfId="5858" priority="5858" stopIfTrue="1">
      <formula>LEN(C12)&gt;10</formula>
    </cfRule>
  </conditionalFormatting>
  <conditionalFormatting sqref="C12:D12">
    <cfRule type="expression" dxfId="5857" priority="5857" stopIfTrue="1">
      <formula>LEN(C12)&gt;10</formula>
    </cfRule>
  </conditionalFormatting>
  <conditionalFormatting sqref="C12:D12">
    <cfRule type="expression" dxfId="5856" priority="5856" stopIfTrue="1">
      <formula>LEN(C12)&gt;10</formula>
    </cfRule>
  </conditionalFormatting>
  <conditionalFormatting sqref="C12:D12">
    <cfRule type="expression" dxfId="5855" priority="5855" stopIfTrue="1">
      <formula>LEN(C12)&gt;10</formula>
    </cfRule>
  </conditionalFormatting>
  <conditionalFormatting sqref="C12:D12">
    <cfRule type="expression" dxfId="5854" priority="5854" stopIfTrue="1">
      <formula>LEN(C12)&gt;10</formula>
    </cfRule>
  </conditionalFormatting>
  <conditionalFormatting sqref="C12:D12">
    <cfRule type="expression" dxfId="5853" priority="5853" stopIfTrue="1">
      <formula>LEN(C12)&gt;10</formula>
    </cfRule>
  </conditionalFormatting>
  <conditionalFormatting sqref="C20:D20">
    <cfRule type="expression" dxfId="5852" priority="5852" stopIfTrue="1">
      <formula>LEN(C20)&gt;10</formula>
    </cfRule>
  </conditionalFormatting>
  <conditionalFormatting sqref="C20:D20">
    <cfRule type="expression" dxfId="5851" priority="5851" stopIfTrue="1">
      <formula>LEN(C20)&gt;10</formula>
    </cfRule>
  </conditionalFormatting>
  <conditionalFormatting sqref="C20:D20">
    <cfRule type="expression" dxfId="5850" priority="5850" stopIfTrue="1">
      <formula>LEN(C20)&gt;10</formula>
    </cfRule>
  </conditionalFormatting>
  <conditionalFormatting sqref="C20:D20">
    <cfRule type="expression" dxfId="5849" priority="5849" stopIfTrue="1">
      <formula>LEN(C20)&gt;10</formula>
    </cfRule>
  </conditionalFormatting>
  <conditionalFormatting sqref="C20:D20">
    <cfRule type="expression" dxfId="5848" priority="5848" stopIfTrue="1">
      <formula>LEN(C20)&gt;10</formula>
    </cfRule>
  </conditionalFormatting>
  <conditionalFormatting sqref="C20:D20">
    <cfRule type="expression" dxfId="5847" priority="5847" stopIfTrue="1">
      <formula>LEN(C20)&gt;10</formula>
    </cfRule>
  </conditionalFormatting>
  <conditionalFormatting sqref="C21:D21">
    <cfRule type="expression" dxfId="5846" priority="5846" stopIfTrue="1">
      <formula>LEN(C21)&gt;10</formula>
    </cfRule>
  </conditionalFormatting>
  <conditionalFormatting sqref="C21:D21">
    <cfRule type="expression" dxfId="5845" priority="5845" stopIfTrue="1">
      <formula>LEN(C21)&gt;10</formula>
    </cfRule>
  </conditionalFormatting>
  <conditionalFormatting sqref="C21:D21">
    <cfRule type="expression" dxfId="5844" priority="5844" stopIfTrue="1">
      <formula>LEN(C21)&gt;10</formula>
    </cfRule>
  </conditionalFormatting>
  <conditionalFormatting sqref="C21:D21">
    <cfRule type="expression" dxfId="5843" priority="5843" stopIfTrue="1">
      <formula>LEN(C21)&gt;10</formula>
    </cfRule>
  </conditionalFormatting>
  <conditionalFormatting sqref="C21:D21">
    <cfRule type="expression" dxfId="5842" priority="5842" stopIfTrue="1">
      <formula>LEN(C21)&gt;10</formula>
    </cfRule>
  </conditionalFormatting>
  <conditionalFormatting sqref="C21:D21">
    <cfRule type="expression" dxfId="5841" priority="5841" stopIfTrue="1">
      <formula>LEN(C21)&gt;10</formula>
    </cfRule>
  </conditionalFormatting>
  <conditionalFormatting sqref="C32:D32">
    <cfRule type="expression" dxfId="5840" priority="5840" stopIfTrue="1">
      <formula>LEN(C32)&gt;10</formula>
    </cfRule>
  </conditionalFormatting>
  <conditionalFormatting sqref="C32:D32">
    <cfRule type="expression" dxfId="5839" priority="5839" stopIfTrue="1">
      <formula>LEN(C32)&gt;10</formula>
    </cfRule>
  </conditionalFormatting>
  <conditionalFormatting sqref="C32:D32">
    <cfRule type="expression" dxfId="5838" priority="5838" stopIfTrue="1">
      <formula>LEN(C32)&gt;10</formula>
    </cfRule>
  </conditionalFormatting>
  <conditionalFormatting sqref="C33:D33">
    <cfRule type="expression" dxfId="5837" priority="5837" stopIfTrue="1">
      <formula>LEN(C33)&gt;10</formula>
    </cfRule>
  </conditionalFormatting>
  <conditionalFormatting sqref="C33:D33">
    <cfRule type="expression" dxfId="5836" priority="5836" stopIfTrue="1">
      <formula>LEN(C33)&gt;10</formula>
    </cfRule>
  </conditionalFormatting>
  <conditionalFormatting sqref="C33:D33">
    <cfRule type="expression" dxfId="5835" priority="5835" stopIfTrue="1">
      <formula>LEN(C33)&gt;10</formula>
    </cfRule>
  </conditionalFormatting>
  <conditionalFormatting sqref="C33:D33">
    <cfRule type="expression" dxfId="5834" priority="5834" stopIfTrue="1">
      <formula>LEN(C33)&gt;10</formula>
    </cfRule>
  </conditionalFormatting>
  <conditionalFormatting sqref="C33:D33">
    <cfRule type="expression" dxfId="5833" priority="5833" stopIfTrue="1">
      <formula>LEN(C33)&gt;10</formula>
    </cfRule>
  </conditionalFormatting>
  <conditionalFormatting sqref="C33:D33">
    <cfRule type="expression" dxfId="5832" priority="5832" stopIfTrue="1">
      <formula>LEN(C33)&gt;10</formula>
    </cfRule>
  </conditionalFormatting>
  <conditionalFormatting sqref="C34:D34">
    <cfRule type="expression" dxfId="5831" priority="5831" stopIfTrue="1">
      <formula>LEN(C34)&gt;10</formula>
    </cfRule>
  </conditionalFormatting>
  <conditionalFormatting sqref="C34:D34">
    <cfRule type="expression" dxfId="5830" priority="5830" stopIfTrue="1">
      <formula>LEN(C34)&gt;10</formula>
    </cfRule>
  </conditionalFormatting>
  <conditionalFormatting sqref="C34:D34">
    <cfRule type="expression" dxfId="5829" priority="5829" stopIfTrue="1">
      <formula>LEN(C34)&gt;10</formula>
    </cfRule>
  </conditionalFormatting>
  <conditionalFormatting sqref="C34:D34">
    <cfRule type="expression" dxfId="5828" priority="5828" stopIfTrue="1">
      <formula>LEN(C34)&gt;10</formula>
    </cfRule>
  </conditionalFormatting>
  <conditionalFormatting sqref="C34:D34">
    <cfRule type="expression" dxfId="5827" priority="5827" stopIfTrue="1">
      <formula>LEN(C34)&gt;10</formula>
    </cfRule>
  </conditionalFormatting>
  <conditionalFormatting sqref="C34:D34">
    <cfRule type="expression" dxfId="5826" priority="5826" stopIfTrue="1">
      <formula>LEN(C34)&gt;10</formula>
    </cfRule>
  </conditionalFormatting>
  <conditionalFormatting sqref="C36:D36">
    <cfRule type="expression" dxfId="5825" priority="5825" stopIfTrue="1">
      <formula>LEN(C36)&gt;10</formula>
    </cfRule>
  </conditionalFormatting>
  <conditionalFormatting sqref="C36:D36">
    <cfRule type="expression" dxfId="5824" priority="5824" stopIfTrue="1">
      <formula>LEN(C36)&gt;10</formula>
    </cfRule>
  </conditionalFormatting>
  <conditionalFormatting sqref="C36:D36">
    <cfRule type="expression" dxfId="5823" priority="5823" stopIfTrue="1">
      <formula>LEN(C36)&gt;10</formula>
    </cfRule>
  </conditionalFormatting>
  <conditionalFormatting sqref="C36:D36">
    <cfRule type="expression" dxfId="5822" priority="5822" stopIfTrue="1">
      <formula>LEN(C36)&gt;10</formula>
    </cfRule>
  </conditionalFormatting>
  <conditionalFormatting sqref="C36:D36">
    <cfRule type="expression" dxfId="5821" priority="5821" stopIfTrue="1">
      <formula>LEN(C36)&gt;10</formula>
    </cfRule>
  </conditionalFormatting>
  <conditionalFormatting sqref="C36:D36">
    <cfRule type="expression" dxfId="5820" priority="5820" stopIfTrue="1">
      <formula>LEN(C36)&gt;10</formula>
    </cfRule>
  </conditionalFormatting>
  <conditionalFormatting sqref="C36:D36">
    <cfRule type="expression" dxfId="5819" priority="5819" stopIfTrue="1">
      <formula>LEN(C36)&gt;10</formula>
    </cfRule>
  </conditionalFormatting>
  <conditionalFormatting sqref="C36:D36">
    <cfRule type="expression" dxfId="5818" priority="5818" stopIfTrue="1">
      <formula>LEN(C36)&gt;10</formula>
    </cfRule>
  </conditionalFormatting>
  <conditionalFormatting sqref="C36:D36">
    <cfRule type="expression" dxfId="5817" priority="5817" stopIfTrue="1">
      <formula>LEN(C36)&gt;10</formula>
    </cfRule>
  </conditionalFormatting>
  <conditionalFormatting sqref="C36:D36">
    <cfRule type="expression" dxfId="5816" priority="5816" stopIfTrue="1">
      <formula>LEN(C36)&gt;10</formula>
    </cfRule>
  </conditionalFormatting>
  <conditionalFormatting sqref="C37:D37">
    <cfRule type="expression" dxfId="5815" priority="5815" stopIfTrue="1">
      <formula>LEN(C37)&gt;10</formula>
    </cfRule>
  </conditionalFormatting>
  <conditionalFormatting sqref="C37:D37">
    <cfRule type="expression" dxfId="5814" priority="5814" stopIfTrue="1">
      <formula>LEN(C37)&gt;10</formula>
    </cfRule>
  </conditionalFormatting>
  <conditionalFormatting sqref="C37:D37">
    <cfRule type="expression" dxfId="5813" priority="5813" stopIfTrue="1">
      <formula>LEN(C37)&gt;10</formula>
    </cfRule>
  </conditionalFormatting>
  <conditionalFormatting sqref="C37:D37">
    <cfRule type="expression" dxfId="5812" priority="5812" stopIfTrue="1">
      <formula>LEN(C37)&gt;10</formula>
    </cfRule>
  </conditionalFormatting>
  <conditionalFormatting sqref="C37:D37">
    <cfRule type="expression" dxfId="5811" priority="5811" stopIfTrue="1">
      <formula>LEN(C37)&gt;10</formula>
    </cfRule>
  </conditionalFormatting>
  <conditionalFormatting sqref="C37:D37">
    <cfRule type="expression" dxfId="5810" priority="5810" stopIfTrue="1">
      <formula>LEN(C37)&gt;10</formula>
    </cfRule>
  </conditionalFormatting>
  <conditionalFormatting sqref="C40:D40">
    <cfRule type="expression" dxfId="5809" priority="5809" stopIfTrue="1">
      <formula>LEN(C40)&gt;10</formula>
    </cfRule>
  </conditionalFormatting>
  <conditionalFormatting sqref="C40:D40">
    <cfRule type="expression" dxfId="5808" priority="5808" stopIfTrue="1">
      <formula>LEN(C40)&gt;10</formula>
    </cfRule>
  </conditionalFormatting>
  <conditionalFormatting sqref="C40:D40">
    <cfRule type="expression" dxfId="5807" priority="5807" stopIfTrue="1">
      <formula>LEN(C40)&gt;10</formula>
    </cfRule>
  </conditionalFormatting>
  <conditionalFormatting sqref="C40:D40">
    <cfRule type="expression" dxfId="5806" priority="5806" stopIfTrue="1">
      <formula>LEN(C40)&gt;10</formula>
    </cfRule>
  </conditionalFormatting>
  <conditionalFormatting sqref="C40:D40">
    <cfRule type="expression" dxfId="5805" priority="5805" stopIfTrue="1">
      <formula>LEN(C40)&gt;10</formula>
    </cfRule>
  </conditionalFormatting>
  <conditionalFormatting sqref="C40:D40">
    <cfRule type="expression" dxfId="5804" priority="5804" stopIfTrue="1">
      <formula>LEN(C40)&gt;10</formula>
    </cfRule>
  </conditionalFormatting>
  <conditionalFormatting sqref="C40:D40">
    <cfRule type="expression" dxfId="5803" priority="5803" stopIfTrue="1">
      <formula>LEN(C40)&gt;10</formula>
    </cfRule>
  </conditionalFormatting>
  <conditionalFormatting sqref="C40:D40">
    <cfRule type="expression" dxfId="5802" priority="5802" stopIfTrue="1">
      <formula>LEN(C40)&gt;10</formula>
    </cfRule>
  </conditionalFormatting>
  <conditionalFormatting sqref="C40:D40">
    <cfRule type="expression" dxfId="5801" priority="5801" stopIfTrue="1">
      <formula>LEN(C40)&gt;10</formula>
    </cfRule>
  </conditionalFormatting>
  <conditionalFormatting sqref="C40:D40">
    <cfRule type="expression" dxfId="5800" priority="5800" stopIfTrue="1">
      <formula>LEN(C40)&gt;10</formula>
    </cfRule>
  </conditionalFormatting>
  <conditionalFormatting sqref="C40:D40">
    <cfRule type="expression" dxfId="5799" priority="5799" stopIfTrue="1">
      <formula>LEN(C40)&gt;10</formula>
    </cfRule>
  </conditionalFormatting>
  <conditionalFormatting sqref="C40:D40">
    <cfRule type="expression" dxfId="5798" priority="5798" stopIfTrue="1">
      <formula>LEN(C40)&gt;10</formula>
    </cfRule>
  </conditionalFormatting>
  <conditionalFormatting sqref="C40:D40">
    <cfRule type="expression" dxfId="5797" priority="5797" stopIfTrue="1">
      <formula>LEN(C40)&gt;10</formula>
    </cfRule>
  </conditionalFormatting>
  <conditionalFormatting sqref="C39:D39">
    <cfRule type="expression" dxfId="5796" priority="5796" stopIfTrue="1">
      <formula>LEN(C39)&gt;10</formula>
    </cfRule>
  </conditionalFormatting>
  <conditionalFormatting sqref="C39:D39">
    <cfRule type="expression" dxfId="5795" priority="5795" stopIfTrue="1">
      <formula>LEN(C39)&gt;10</formula>
    </cfRule>
  </conditionalFormatting>
  <conditionalFormatting sqref="C39:D39">
    <cfRule type="expression" dxfId="5794" priority="5794" stopIfTrue="1">
      <formula>LEN(C39)&gt;10</formula>
    </cfRule>
  </conditionalFormatting>
  <conditionalFormatting sqref="C39:D39">
    <cfRule type="expression" dxfId="5793" priority="5793" stopIfTrue="1">
      <formula>LEN(C39)&gt;10</formula>
    </cfRule>
  </conditionalFormatting>
  <conditionalFormatting sqref="C39:D39">
    <cfRule type="expression" dxfId="5792" priority="5792" stopIfTrue="1">
      <formula>LEN(C39)&gt;10</formula>
    </cfRule>
  </conditionalFormatting>
  <conditionalFormatting sqref="C39:D39">
    <cfRule type="expression" dxfId="5791" priority="5791" stopIfTrue="1">
      <formula>LEN(C39)&gt;10</formula>
    </cfRule>
  </conditionalFormatting>
  <conditionalFormatting sqref="C39:D39">
    <cfRule type="expression" dxfId="5790" priority="5790" stopIfTrue="1">
      <formula>LEN(C39)&gt;10</formula>
    </cfRule>
  </conditionalFormatting>
  <conditionalFormatting sqref="C39:D39">
    <cfRule type="expression" dxfId="5789" priority="5789" stopIfTrue="1">
      <formula>LEN(C39)&gt;10</formula>
    </cfRule>
  </conditionalFormatting>
  <conditionalFormatting sqref="C39:D39">
    <cfRule type="expression" dxfId="5788" priority="5788" stopIfTrue="1">
      <formula>LEN(C39)&gt;10</formula>
    </cfRule>
  </conditionalFormatting>
  <conditionalFormatting sqref="C39:D39">
    <cfRule type="expression" dxfId="5787" priority="5787" stopIfTrue="1">
      <formula>LEN(C39)&gt;10</formula>
    </cfRule>
  </conditionalFormatting>
  <conditionalFormatting sqref="C39:D39">
    <cfRule type="expression" dxfId="5786" priority="5786" stopIfTrue="1">
      <formula>LEN(C39)&gt;10</formula>
    </cfRule>
  </conditionalFormatting>
  <conditionalFormatting sqref="C39:D39">
    <cfRule type="expression" dxfId="5785" priority="5785" stopIfTrue="1">
      <formula>LEN(C39)&gt;10</formula>
    </cfRule>
  </conditionalFormatting>
  <conditionalFormatting sqref="C39:D39">
    <cfRule type="expression" dxfId="5784" priority="5784" stopIfTrue="1">
      <formula>LEN(C39)&gt;10</formula>
    </cfRule>
  </conditionalFormatting>
  <conditionalFormatting sqref="C39:D39">
    <cfRule type="expression" dxfId="5783" priority="5783" stopIfTrue="1">
      <formula>LEN(C39)&gt;10</formula>
    </cfRule>
  </conditionalFormatting>
  <conditionalFormatting sqref="C39:D39">
    <cfRule type="expression" dxfId="5782" priority="5782" stopIfTrue="1">
      <formula>LEN(C39)&gt;10</formula>
    </cfRule>
  </conditionalFormatting>
  <conditionalFormatting sqref="C39:D39">
    <cfRule type="expression" dxfId="5781" priority="5781" stopIfTrue="1">
      <formula>LEN(C39)&gt;10</formula>
    </cfRule>
  </conditionalFormatting>
  <conditionalFormatting sqref="C39:D39">
    <cfRule type="expression" dxfId="5780" priority="5780" stopIfTrue="1">
      <formula>LEN(C39)&gt;10</formula>
    </cfRule>
  </conditionalFormatting>
  <conditionalFormatting sqref="C39:D39">
    <cfRule type="expression" dxfId="5779" priority="5779" stopIfTrue="1">
      <formula>LEN(C39)&gt;10</formula>
    </cfRule>
  </conditionalFormatting>
  <conditionalFormatting sqref="C39:D39">
    <cfRule type="expression" dxfId="5778" priority="5778" stopIfTrue="1">
      <formula>LEN(C39)&gt;10</formula>
    </cfRule>
  </conditionalFormatting>
  <conditionalFormatting sqref="C39:D39">
    <cfRule type="expression" dxfId="5777" priority="5777" stopIfTrue="1">
      <formula>LEN(C39)&gt;10</formula>
    </cfRule>
  </conditionalFormatting>
  <conditionalFormatting sqref="C39:D39">
    <cfRule type="expression" dxfId="5776" priority="5776" stopIfTrue="1">
      <formula>LEN(C39)&gt;10</formula>
    </cfRule>
  </conditionalFormatting>
  <conditionalFormatting sqref="C39:D39">
    <cfRule type="expression" dxfId="5775" priority="5775" stopIfTrue="1">
      <formula>LEN(C39)&gt;10</formula>
    </cfRule>
  </conditionalFormatting>
  <conditionalFormatting sqref="C39:D39">
    <cfRule type="expression" dxfId="5774" priority="5774" stopIfTrue="1">
      <formula>LEN(C39)&gt;10</formula>
    </cfRule>
  </conditionalFormatting>
  <conditionalFormatting sqref="C39:D39">
    <cfRule type="expression" dxfId="5773" priority="5773" stopIfTrue="1">
      <formula>LEN(C39)&gt;10</formula>
    </cfRule>
  </conditionalFormatting>
  <conditionalFormatting sqref="C39:D39">
    <cfRule type="expression" dxfId="5772" priority="5772" stopIfTrue="1">
      <formula>LEN(C39)&gt;10</formula>
    </cfRule>
  </conditionalFormatting>
  <conditionalFormatting sqref="C2:D20">
    <cfRule type="expression" dxfId="5771" priority="5771" stopIfTrue="1">
      <formula>LEN(C2)&gt;10</formula>
    </cfRule>
  </conditionalFormatting>
  <conditionalFormatting sqref="C2:D20">
    <cfRule type="expression" dxfId="5770" priority="5770" stopIfTrue="1">
      <formula>LEN(C2)&gt;10</formula>
    </cfRule>
  </conditionalFormatting>
  <conditionalFormatting sqref="C5:D20">
    <cfRule type="expression" dxfId="5769" priority="5769" stopIfTrue="1">
      <formula>LEN(C5)&gt;10</formula>
    </cfRule>
  </conditionalFormatting>
  <conditionalFormatting sqref="C5:D20">
    <cfRule type="expression" dxfId="5768" priority="5768" stopIfTrue="1">
      <formula>LEN(C5)&gt;10</formula>
    </cfRule>
  </conditionalFormatting>
  <conditionalFormatting sqref="C2:D20">
    <cfRule type="expression" dxfId="5767" priority="5767" stopIfTrue="1">
      <formula>LEN(C2)&gt;10</formula>
    </cfRule>
  </conditionalFormatting>
  <conditionalFormatting sqref="C5:D20">
    <cfRule type="expression" dxfId="5766" priority="5766" stopIfTrue="1">
      <formula>LEN(C5)&gt;10</formula>
    </cfRule>
  </conditionalFormatting>
  <conditionalFormatting sqref="C5:D20">
    <cfRule type="expression" dxfId="5765" priority="5765" stopIfTrue="1">
      <formula>LEN(C5)&gt;10</formula>
    </cfRule>
  </conditionalFormatting>
  <conditionalFormatting sqref="C16:D16">
    <cfRule type="expression" dxfId="5764" priority="5764" stopIfTrue="1">
      <formula>LEN(C16)&gt;10</formula>
    </cfRule>
  </conditionalFormatting>
  <conditionalFormatting sqref="C16:D16">
    <cfRule type="expression" dxfId="5763" priority="5763" stopIfTrue="1">
      <formula>LEN(C16)&gt;10</formula>
    </cfRule>
  </conditionalFormatting>
  <conditionalFormatting sqref="C16:D16">
    <cfRule type="expression" dxfId="5762" priority="5762" stopIfTrue="1">
      <formula>LEN(C16)&gt;10</formula>
    </cfRule>
  </conditionalFormatting>
  <conditionalFormatting sqref="C12:D12">
    <cfRule type="expression" dxfId="5761" priority="5761" stopIfTrue="1">
      <formula>LEN(C12)&gt;10</formula>
    </cfRule>
  </conditionalFormatting>
  <conditionalFormatting sqref="C12:D12">
    <cfRule type="expression" dxfId="5760" priority="5760" stopIfTrue="1">
      <formula>LEN(C12)&gt;10</formula>
    </cfRule>
  </conditionalFormatting>
  <conditionalFormatting sqref="C12:D12">
    <cfRule type="expression" dxfId="5759" priority="5759" stopIfTrue="1">
      <formula>LEN(C12)&gt;10</formula>
    </cfRule>
  </conditionalFormatting>
  <conditionalFormatting sqref="C12:D12">
    <cfRule type="expression" dxfId="5758" priority="5758" stopIfTrue="1">
      <formula>LEN(C12)&gt;10</formula>
    </cfRule>
  </conditionalFormatting>
  <conditionalFormatting sqref="C12:D12">
    <cfRule type="expression" dxfId="5757" priority="5757" stopIfTrue="1">
      <formula>LEN(C12)&gt;10</formula>
    </cfRule>
  </conditionalFormatting>
  <conditionalFormatting sqref="C12:D12">
    <cfRule type="expression" dxfId="5756" priority="5756" stopIfTrue="1">
      <formula>LEN(C12)&gt;10</formula>
    </cfRule>
  </conditionalFormatting>
  <conditionalFormatting sqref="C20:D20">
    <cfRule type="expression" dxfId="5755" priority="5755" stopIfTrue="1">
      <formula>LEN(C20)&gt;10</formula>
    </cfRule>
  </conditionalFormatting>
  <conditionalFormatting sqref="C20:D20">
    <cfRule type="expression" dxfId="5754" priority="5754" stopIfTrue="1">
      <formula>LEN(C20)&gt;10</formula>
    </cfRule>
  </conditionalFormatting>
  <conditionalFormatting sqref="C20:D20">
    <cfRule type="expression" dxfId="5753" priority="5753" stopIfTrue="1">
      <formula>LEN(C20)&gt;10</formula>
    </cfRule>
  </conditionalFormatting>
  <conditionalFormatting sqref="C20:D20">
    <cfRule type="expression" dxfId="5752" priority="5752" stopIfTrue="1">
      <formula>LEN(C20)&gt;10</formula>
    </cfRule>
  </conditionalFormatting>
  <conditionalFormatting sqref="C20:D20">
    <cfRule type="expression" dxfId="5751" priority="5751" stopIfTrue="1">
      <formula>LEN(C20)&gt;10</formula>
    </cfRule>
  </conditionalFormatting>
  <conditionalFormatting sqref="C20:D20">
    <cfRule type="expression" dxfId="5750" priority="5750" stopIfTrue="1">
      <formula>LEN(C20)&gt;10</formula>
    </cfRule>
  </conditionalFormatting>
  <conditionalFormatting sqref="C2:D20">
    <cfRule type="expression" dxfId="5749" priority="5749" stopIfTrue="1">
      <formula>LEN(C2)&gt;10</formula>
    </cfRule>
  </conditionalFormatting>
  <conditionalFormatting sqref="C2:D20">
    <cfRule type="expression" dxfId="5748" priority="5748" stopIfTrue="1">
      <formula>LEN(C2)&gt;10</formula>
    </cfRule>
  </conditionalFormatting>
  <conditionalFormatting sqref="C5:D20">
    <cfRule type="expression" dxfId="5747" priority="5747" stopIfTrue="1">
      <formula>LEN(C5)&gt;10</formula>
    </cfRule>
  </conditionalFormatting>
  <conditionalFormatting sqref="C5:D20">
    <cfRule type="expression" dxfId="5746" priority="5746" stopIfTrue="1">
      <formula>LEN(C5)&gt;10</formula>
    </cfRule>
  </conditionalFormatting>
  <conditionalFormatting sqref="C2:D20">
    <cfRule type="expression" dxfId="5745" priority="5745" stopIfTrue="1">
      <formula>LEN(C2)&gt;10</formula>
    </cfRule>
  </conditionalFormatting>
  <conditionalFormatting sqref="C5:D20">
    <cfRule type="expression" dxfId="5744" priority="5744" stopIfTrue="1">
      <formula>LEN(C5)&gt;10</formula>
    </cfRule>
  </conditionalFormatting>
  <conditionalFormatting sqref="C5:D20">
    <cfRule type="expression" dxfId="5743" priority="5743" stopIfTrue="1">
      <formula>LEN(C5)&gt;10</formula>
    </cfRule>
  </conditionalFormatting>
  <conditionalFormatting sqref="C16:D16">
    <cfRule type="expression" dxfId="5742" priority="5742" stopIfTrue="1">
      <formula>LEN(C16)&gt;10</formula>
    </cfRule>
  </conditionalFormatting>
  <conditionalFormatting sqref="C16:D16">
    <cfRule type="expression" dxfId="5741" priority="5741" stopIfTrue="1">
      <formula>LEN(C16)&gt;10</formula>
    </cfRule>
  </conditionalFormatting>
  <conditionalFormatting sqref="C16:D16">
    <cfRule type="expression" dxfId="5740" priority="5740" stopIfTrue="1">
      <formula>LEN(C16)&gt;10</formula>
    </cfRule>
  </conditionalFormatting>
  <conditionalFormatting sqref="C12:D12">
    <cfRule type="expression" dxfId="5739" priority="5739" stopIfTrue="1">
      <formula>LEN(C12)&gt;10</formula>
    </cfRule>
  </conditionalFormatting>
  <conditionalFormatting sqref="C12:D12">
    <cfRule type="expression" dxfId="5738" priority="5738" stopIfTrue="1">
      <formula>LEN(C12)&gt;10</formula>
    </cfRule>
  </conditionalFormatting>
  <conditionalFormatting sqref="C12:D12">
    <cfRule type="expression" dxfId="5737" priority="5737" stopIfTrue="1">
      <formula>LEN(C12)&gt;10</formula>
    </cfRule>
  </conditionalFormatting>
  <conditionalFormatting sqref="C12:D12">
    <cfRule type="expression" dxfId="5736" priority="5736" stopIfTrue="1">
      <formula>LEN(C12)&gt;10</formula>
    </cfRule>
  </conditionalFormatting>
  <conditionalFormatting sqref="C12:D12">
    <cfRule type="expression" dxfId="5735" priority="5735" stopIfTrue="1">
      <formula>LEN(C12)&gt;10</formula>
    </cfRule>
  </conditionalFormatting>
  <conditionalFormatting sqref="C12:D12">
    <cfRule type="expression" dxfId="5734" priority="5734" stopIfTrue="1">
      <formula>LEN(C12)&gt;10</formula>
    </cfRule>
  </conditionalFormatting>
  <conditionalFormatting sqref="C20:D20">
    <cfRule type="expression" dxfId="5733" priority="5733" stopIfTrue="1">
      <formula>LEN(C20)&gt;10</formula>
    </cfRule>
  </conditionalFormatting>
  <conditionalFormatting sqref="C20:D20">
    <cfRule type="expression" dxfId="5732" priority="5732" stopIfTrue="1">
      <formula>LEN(C20)&gt;10</formula>
    </cfRule>
  </conditionalFormatting>
  <conditionalFormatting sqref="C20:D20">
    <cfRule type="expression" dxfId="5731" priority="5731" stopIfTrue="1">
      <formula>LEN(C20)&gt;10</formula>
    </cfRule>
  </conditionalFormatting>
  <conditionalFormatting sqref="C20:D20">
    <cfRule type="expression" dxfId="5730" priority="5730" stopIfTrue="1">
      <formula>LEN(C20)&gt;10</formula>
    </cfRule>
  </conditionalFormatting>
  <conditionalFormatting sqref="C20:D20">
    <cfRule type="expression" dxfId="5729" priority="5729" stopIfTrue="1">
      <formula>LEN(C20)&gt;10</formula>
    </cfRule>
  </conditionalFormatting>
  <conditionalFormatting sqref="C20:D20">
    <cfRule type="expression" dxfId="5728" priority="5728" stopIfTrue="1">
      <formula>LEN(C20)&gt;10</formula>
    </cfRule>
  </conditionalFormatting>
  <conditionalFormatting sqref="C20:D20 C2:D18">
    <cfRule type="expression" dxfId="5727" priority="5727" stopIfTrue="1">
      <formula>LEN(C2)&gt;10</formula>
    </cfRule>
  </conditionalFormatting>
  <conditionalFormatting sqref="C5:D15">
    <cfRule type="expression" dxfId="5726" priority="5726" stopIfTrue="1">
      <formula>LEN(C5)&gt;10</formula>
    </cfRule>
  </conditionalFormatting>
  <conditionalFormatting sqref="C5:D15">
    <cfRule type="expression" dxfId="5725" priority="5725" stopIfTrue="1">
      <formula>LEN(C5)&gt;10</formula>
    </cfRule>
  </conditionalFormatting>
  <conditionalFormatting sqref="C7">
    <cfRule type="expression" dxfId="5724" priority="5724" stopIfTrue="1">
      <formula>LEN(C7)&gt;10</formula>
    </cfRule>
  </conditionalFormatting>
  <conditionalFormatting sqref="C6">
    <cfRule type="expression" dxfId="5723" priority="5723" stopIfTrue="1">
      <formula>LEN(C6)&gt;10</formula>
    </cfRule>
  </conditionalFormatting>
  <conditionalFormatting sqref="C8:C15">
    <cfRule type="expression" dxfId="5722" priority="5722" stopIfTrue="1">
      <formula>LEN(C8)&gt;10</formula>
    </cfRule>
  </conditionalFormatting>
  <conditionalFormatting sqref="D7">
    <cfRule type="expression" dxfId="5721" priority="5721" stopIfTrue="1">
      <formula>LEN(D7)&gt;10</formula>
    </cfRule>
  </conditionalFormatting>
  <conditionalFormatting sqref="D5:D6">
    <cfRule type="expression" dxfId="5720" priority="5720" stopIfTrue="1">
      <formula>LEN(D5)&gt;10</formula>
    </cfRule>
  </conditionalFormatting>
  <conditionalFormatting sqref="D8:D15">
    <cfRule type="expression" dxfId="5719" priority="5719" stopIfTrue="1">
      <formula>LEN(D8)&gt;10</formula>
    </cfRule>
  </conditionalFormatting>
  <conditionalFormatting sqref="C11:D11">
    <cfRule type="expression" dxfId="5718" priority="5718" stopIfTrue="1">
      <formula>LEN(C11)&gt;10</formula>
    </cfRule>
  </conditionalFormatting>
  <conditionalFormatting sqref="C11:D11">
    <cfRule type="expression" dxfId="5717" priority="5717" stopIfTrue="1">
      <formula>LEN(C11)&gt;10</formula>
    </cfRule>
  </conditionalFormatting>
  <conditionalFormatting sqref="C11:D11">
    <cfRule type="expression" dxfId="5716" priority="5716" stopIfTrue="1">
      <formula>LEN(C11)&gt;10</formula>
    </cfRule>
  </conditionalFormatting>
  <conditionalFormatting sqref="C11">
    <cfRule type="expression" dxfId="5715" priority="5715" stopIfTrue="1">
      <formula>LEN(C11)&gt;10</formula>
    </cfRule>
  </conditionalFormatting>
  <conditionalFormatting sqref="D11">
    <cfRule type="expression" dxfId="5714" priority="5714" stopIfTrue="1">
      <formula>LEN(D11)&gt;10</formula>
    </cfRule>
  </conditionalFormatting>
  <conditionalFormatting sqref="C20:D20">
    <cfRule type="expression" dxfId="5713" priority="5713" stopIfTrue="1">
      <formula>LEN(C20)&gt;10</formula>
    </cfRule>
  </conditionalFormatting>
  <conditionalFormatting sqref="C20:D20">
    <cfRule type="expression" dxfId="5712" priority="5712" stopIfTrue="1">
      <formula>LEN(C20)&gt;10</formula>
    </cfRule>
  </conditionalFormatting>
  <conditionalFormatting sqref="C20">
    <cfRule type="expression" dxfId="5711" priority="5711" stopIfTrue="1">
      <formula>LEN(C20)&gt;10</formula>
    </cfRule>
  </conditionalFormatting>
  <conditionalFormatting sqref="D20">
    <cfRule type="expression" dxfId="5710" priority="5710" stopIfTrue="1">
      <formula>LEN(D20)&gt;10</formula>
    </cfRule>
  </conditionalFormatting>
  <conditionalFormatting sqref="C20:D20">
    <cfRule type="expression" dxfId="5709" priority="5709" stopIfTrue="1">
      <formula>LEN(C20)&gt;10</formula>
    </cfRule>
  </conditionalFormatting>
  <conditionalFormatting sqref="C20:D20">
    <cfRule type="expression" dxfId="5708" priority="5708" stopIfTrue="1">
      <formula>LEN(C20)&gt;10</formula>
    </cfRule>
  </conditionalFormatting>
  <conditionalFormatting sqref="C20">
    <cfRule type="expression" dxfId="5707" priority="5707" stopIfTrue="1">
      <formula>LEN(C20)&gt;10</formula>
    </cfRule>
  </conditionalFormatting>
  <conditionalFormatting sqref="D20">
    <cfRule type="expression" dxfId="5706" priority="5706" stopIfTrue="1">
      <formula>LEN(D20)&gt;10</formula>
    </cfRule>
  </conditionalFormatting>
  <conditionalFormatting sqref="C12:D12">
    <cfRule type="expression" dxfId="5705" priority="5705" stopIfTrue="1">
      <formula>LEN(C12)&gt;10</formula>
    </cfRule>
  </conditionalFormatting>
  <conditionalFormatting sqref="C12:D12">
    <cfRule type="expression" dxfId="5704" priority="5704" stopIfTrue="1">
      <formula>LEN(C12)&gt;10</formula>
    </cfRule>
  </conditionalFormatting>
  <conditionalFormatting sqref="C12:D12">
    <cfRule type="expression" dxfId="5703" priority="5703" stopIfTrue="1">
      <formula>LEN(C12)&gt;10</formula>
    </cfRule>
  </conditionalFormatting>
  <conditionalFormatting sqref="C12">
    <cfRule type="expression" dxfId="5702" priority="5702" stopIfTrue="1">
      <formula>LEN(C12)&gt;10</formula>
    </cfRule>
  </conditionalFormatting>
  <conditionalFormatting sqref="D12">
    <cfRule type="expression" dxfId="5701" priority="5701" stopIfTrue="1">
      <formula>LEN(D12)&gt;10</formula>
    </cfRule>
  </conditionalFormatting>
  <conditionalFormatting sqref="C17:D17">
    <cfRule type="expression" dxfId="5700" priority="5700" stopIfTrue="1">
      <formula>LEN(C17)&gt;10</formula>
    </cfRule>
  </conditionalFormatting>
  <conditionalFormatting sqref="C20:D20">
    <cfRule type="expression" dxfId="5699" priority="5699" stopIfTrue="1">
      <formula>LEN(C20)&gt;10</formula>
    </cfRule>
  </conditionalFormatting>
  <conditionalFormatting sqref="C20:D20">
    <cfRule type="expression" dxfId="5698" priority="5698" stopIfTrue="1">
      <formula>LEN(C20)&gt;10</formula>
    </cfRule>
  </conditionalFormatting>
  <conditionalFormatting sqref="C20:D20">
    <cfRule type="expression" dxfId="5697" priority="5697" stopIfTrue="1">
      <formula>LEN(C20)&gt;10</formula>
    </cfRule>
  </conditionalFormatting>
  <conditionalFormatting sqref="C20">
    <cfRule type="expression" dxfId="5696" priority="5696" stopIfTrue="1">
      <formula>LEN(C20)&gt;10</formula>
    </cfRule>
  </conditionalFormatting>
  <conditionalFormatting sqref="D20">
    <cfRule type="expression" dxfId="5695" priority="5695" stopIfTrue="1">
      <formula>LEN(D20)&gt;10</formula>
    </cfRule>
  </conditionalFormatting>
  <conditionalFormatting sqref="C19:D19">
    <cfRule type="expression" dxfId="5694" priority="5694" stopIfTrue="1">
      <formula>LEN(C19)&gt;10</formula>
    </cfRule>
  </conditionalFormatting>
  <conditionalFormatting sqref="C19:D19">
    <cfRule type="expression" dxfId="5693" priority="5693" stopIfTrue="1">
      <formula>LEN(C19)&gt;10</formula>
    </cfRule>
  </conditionalFormatting>
  <conditionalFormatting sqref="C19:D19">
    <cfRule type="expression" dxfId="5692" priority="5692" stopIfTrue="1">
      <formula>LEN(C19)&gt;10</formula>
    </cfRule>
  </conditionalFormatting>
  <conditionalFormatting sqref="C19:D19">
    <cfRule type="expression" dxfId="5691" priority="5691" stopIfTrue="1">
      <formula>LEN(C19)&gt;10</formula>
    </cfRule>
  </conditionalFormatting>
  <conditionalFormatting sqref="C19:D19">
    <cfRule type="expression" dxfId="5690" priority="5690" stopIfTrue="1">
      <formula>LEN(C19)&gt;10</formula>
    </cfRule>
  </conditionalFormatting>
  <conditionalFormatting sqref="C19:D19">
    <cfRule type="expression" dxfId="5689" priority="5689" stopIfTrue="1">
      <formula>LEN(C19)&gt;10</formula>
    </cfRule>
  </conditionalFormatting>
  <conditionalFormatting sqref="C19:D19">
    <cfRule type="expression" dxfId="5688" priority="5688" stopIfTrue="1">
      <formula>LEN(C19)&gt;10</formula>
    </cfRule>
  </conditionalFormatting>
  <conditionalFormatting sqref="C19:D19">
    <cfRule type="expression" dxfId="5687" priority="5687" stopIfTrue="1">
      <formula>LEN(C19)&gt;10</formula>
    </cfRule>
  </conditionalFormatting>
  <conditionalFormatting sqref="C19:D19">
    <cfRule type="expression" dxfId="5686" priority="5686" stopIfTrue="1">
      <formula>LEN(C19)&gt;10</formula>
    </cfRule>
  </conditionalFormatting>
  <conditionalFormatting sqref="C19:D19">
    <cfRule type="expression" dxfId="5685" priority="5685" stopIfTrue="1">
      <formula>LEN(C19)&gt;10</formula>
    </cfRule>
  </conditionalFormatting>
  <conditionalFormatting sqref="C19:D19">
    <cfRule type="expression" dxfId="5684" priority="5684" stopIfTrue="1">
      <formula>LEN(C19)&gt;10</formula>
    </cfRule>
  </conditionalFormatting>
  <conditionalFormatting sqref="C19:D19">
    <cfRule type="expression" dxfId="5683" priority="5683" stopIfTrue="1">
      <formula>LEN(C19)&gt;10</formula>
    </cfRule>
  </conditionalFormatting>
  <conditionalFormatting sqref="C19:D19">
    <cfRule type="expression" dxfId="5682" priority="5682" stopIfTrue="1">
      <formula>LEN(C19)&gt;10</formula>
    </cfRule>
  </conditionalFormatting>
  <conditionalFormatting sqref="C19:D19">
    <cfRule type="expression" dxfId="5681" priority="5681" stopIfTrue="1">
      <formula>LEN(C19)&gt;10</formula>
    </cfRule>
  </conditionalFormatting>
  <conditionalFormatting sqref="C19:D19">
    <cfRule type="expression" dxfId="5680" priority="5680" stopIfTrue="1">
      <formula>LEN(C19)&gt;10</formula>
    </cfRule>
  </conditionalFormatting>
  <conditionalFormatting sqref="C19">
    <cfRule type="expression" dxfId="5679" priority="5679" stopIfTrue="1">
      <formula>LEN(C19)&gt;10</formula>
    </cfRule>
  </conditionalFormatting>
  <conditionalFormatting sqref="D19">
    <cfRule type="expression" dxfId="5678" priority="5678" stopIfTrue="1">
      <formula>LEN(D19)&gt;10</formula>
    </cfRule>
  </conditionalFormatting>
  <conditionalFormatting sqref="C19:D19">
    <cfRule type="expression" dxfId="5677" priority="5677" stopIfTrue="1">
      <formula>LEN(C19)&gt;10</formula>
    </cfRule>
  </conditionalFormatting>
  <conditionalFormatting sqref="C19:D19">
    <cfRule type="expression" dxfId="5676" priority="5676" stopIfTrue="1">
      <formula>LEN(C19)&gt;10</formula>
    </cfRule>
  </conditionalFormatting>
  <conditionalFormatting sqref="C19">
    <cfRule type="expression" dxfId="5675" priority="5675" stopIfTrue="1">
      <formula>LEN(C19)&gt;10</formula>
    </cfRule>
  </conditionalFormatting>
  <conditionalFormatting sqref="D19">
    <cfRule type="expression" dxfId="5674" priority="5674" stopIfTrue="1">
      <formula>LEN(D19)&gt;10</formula>
    </cfRule>
  </conditionalFormatting>
  <conditionalFormatting sqref="C19:D19">
    <cfRule type="expression" dxfId="5673" priority="5673" stopIfTrue="1">
      <formula>LEN(C19)&gt;10</formula>
    </cfRule>
  </conditionalFormatting>
  <conditionalFormatting sqref="C19:D19">
    <cfRule type="expression" dxfId="5672" priority="5672" stopIfTrue="1">
      <formula>LEN(C19)&gt;10</formula>
    </cfRule>
  </conditionalFormatting>
  <conditionalFormatting sqref="C19:D19">
    <cfRule type="expression" dxfId="5671" priority="5671" stopIfTrue="1">
      <formula>LEN(C19)&gt;10</formula>
    </cfRule>
  </conditionalFormatting>
  <conditionalFormatting sqref="C19">
    <cfRule type="expression" dxfId="5670" priority="5670" stopIfTrue="1">
      <formula>LEN(C19)&gt;10</formula>
    </cfRule>
  </conditionalFormatting>
  <conditionalFormatting sqref="D19">
    <cfRule type="expression" dxfId="5669" priority="5669" stopIfTrue="1">
      <formula>LEN(D19)&gt;10</formula>
    </cfRule>
  </conditionalFormatting>
  <conditionalFormatting sqref="C16:D16">
    <cfRule type="expression" dxfId="5668" priority="5668" stopIfTrue="1">
      <formula>LEN(C16)&gt;10</formula>
    </cfRule>
  </conditionalFormatting>
  <conditionalFormatting sqref="C16:D16">
    <cfRule type="expression" dxfId="5667" priority="5667" stopIfTrue="1">
      <formula>LEN(C16)&gt;10</formula>
    </cfRule>
  </conditionalFormatting>
  <conditionalFormatting sqref="C16">
    <cfRule type="expression" dxfId="5666" priority="5666" stopIfTrue="1">
      <formula>LEN(C16)&gt;10</formula>
    </cfRule>
  </conditionalFormatting>
  <conditionalFormatting sqref="D16">
    <cfRule type="expression" dxfId="5665" priority="5665" stopIfTrue="1">
      <formula>LEN(D16)&gt;10</formula>
    </cfRule>
  </conditionalFormatting>
  <conditionalFormatting sqref="C21:D21">
    <cfRule type="expression" dxfId="5664" priority="5664" stopIfTrue="1">
      <formula>LEN(C21)&gt;10</formula>
    </cfRule>
  </conditionalFormatting>
  <conditionalFormatting sqref="C21:D21">
    <cfRule type="expression" dxfId="5663" priority="5663" stopIfTrue="1">
      <formula>LEN(C21)&gt;10</formula>
    </cfRule>
  </conditionalFormatting>
  <conditionalFormatting sqref="C21:D21">
    <cfRule type="expression" dxfId="5662" priority="5662" stopIfTrue="1">
      <formula>LEN(C21)&gt;10</formula>
    </cfRule>
  </conditionalFormatting>
  <conditionalFormatting sqref="C21:D21">
    <cfRule type="expression" dxfId="5661" priority="5661" stopIfTrue="1">
      <formula>LEN(C21)&gt;10</formula>
    </cfRule>
  </conditionalFormatting>
  <conditionalFormatting sqref="C21:D21">
    <cfRule type="expression" dxfId="5660" priority="5660" stopIfTrue="1">
      <formula>LEN(C21)&gt;10</formula>
    </cfRule>
  </conditionalFormatting>
  <conditionalFormatting sqref="C21:D21">
    <cfRule type="expression" dxfId="5659" priority="5659" stopIfTrue="1">
      <formula>LEN(C21)&gt;10</formula>
    </cfRule>
  </conditionalFormatting>
  <conditionalFormatting sqref="C21:D21">
    <cfRule type="expression" dxfId="5658" priority="5658" stopIfTrue="1">
      <formula>LEN(C21)&gt;10</formula>
    </cfRule>
  </conditionalFormatting>
  <conditionalFormatting sqref="C21:D21">
    <cfRule type="expression" dxfId="5657" priority="5657" stopIfTrue="1">
      <formula>LEN(C21)&gt;10</formula>
    </cfRule>
  </conditionalFormatting>
  <conditionalFormatting sqref="C21:D21">
    <cfRule type="expression" dxfId="5656" priority="5656" stopIfTrue="1">
      <formula>LEN(C21)&gt;10</formula>
    </cfRule>
  </conditionalFormatting>
  <conditionalFormatting sqref="C21:D21">
    <cfRule type="expression" dxfId="5655" priority="5655" stopIfTrue="1">
      <formula>LEN(C21)&gt;10</formula>
    </cfRule>
  </conditionalFormatting>
  <conditionalFormatting sqref="C21:D21">
    <cfRule type="expression" dxfId="5654" priority="5654" stopIfTrue="1">
      <formula>LEN(C21)&gt;10</formula>
    </cfRule>
  </conditionalFormatting>
  <conditionalFormatting sqref="C21:D21">
    <cfRule type="expression" dxfId="5653" priority="5653" stopIfTrue="1">
      <formula>LEN(C21)&gt;10</formula>
    </cfRule>
  </conditionalFormatting>
  <conditionalFormatting sqref="C21:D21">
    <cfRule type="expression" dxfId="5652" priority="5652" stopIfTrue="1">
      <formula>LEN(C21)&gt;10</formula>
    </cfRule>
  </conditionalFormatting>
  <conditionalFormatting sqref="C21:D21">
    <cfRule type="expression" dxfId="5651" priority="5651" stopIfTrue="1">
      <formula>LEN(C21)&gt;10</formula>
    </cfRule>
  </conditionalFormatting>
  <conditionalFormatting sqref="C21:D21">
    <cfRule type="expression" dxfId="5650" priority="5650" stopIfTrue="1">
      <formula>LEN(C21)&gt;10</formula>
    </cfRule>
  </conditionalFormatting>
  <conditionalFormatting sqref="C21:D21">
    <cfRule type="expression" dxfId="5649" priority="5649" stopIfTrue="1">
      <formula>LEN(C21)&gt;10</formula>
    </cfRule>
  </conditionalFormatting>
  <conditionalFormatting sqref="C21:D21">
    <cfRule type="expression" dxfId="5648" priority="5648" stopIfTrue="1">
      <formula>LEN(C21)&gt;10</formula>
    </cfRule>
  </conditionalFormatting>
  <conditionalFormatting sqref="C21:D21">
    <cfRule type="expression" dxfId="5647" priority="5647" stopIfTrue="1">
      <formula>LEN(C21)&gt;10</formula>
    </cfRule>
  </conditionalFormatting>
  <conditionalFormatting sqref="C21:D21">
    <cfRule type="expression" dxfId="5646" priority="5646" stopIfTrue="1">
      <formula>LEN(C21)&gt;10</formula>
    </cfRule>
  </conditionalFormatting>
  <conditionalFormatting sqref="C21:D21">
    <cfRule type="expression" dxfId="5645" priority="5645" stopIfTrue="1">
      <formula>LEN(C21)&gt;10</formula>
    </cfRule>
  </conditionalFormatting>
  <conditionalFormatting sqref="C21:D21">
    <cfRule type="expression" dxfId="5644" priority="5644" stopIfTrue="1">
      <formula>LEN(C21)&gt;10</formula>
    </cfRule>
  </conditionalFormatting>
  <conditionalFormatting sqref="C21:D21">
    <cfRule type="expression" dxfId="5643" priority="5643" stopIfTrue="1">
      <formula>LEN(C21)&gt;10</formula>
    </cfRule>
  </conditionalFormatting>
  <conditionalFormatting sqref="C21:D21">
    <cfRule type="expression" dxfId="5642" priority="5642" stopIfTrue="1">
      <formula>LEN(C21)&gt;10</formula>
    </cfRule>
  </conditionalFormatting>
  <conditionalFormatting sqref="C21:D21">
    <cfRule type="expression" dxfId="5641" priority="5641" stopIfTrue="1">
      <formula>LEN(C21)&gt;10</formula>
    </cfRule>
  </conditionalFormatting>
  <conditionalFormatting sqref="C21:D21">
    <cfRule type="expression" dxfId="5640" priority="5640" stopIfTrue="1">
      <formula>LEN(C21)&gt;10</formula>
    </cfRule>
  </conditionalFormatting>
  <conditionalFormatting sqref="C21:D21">
    <cfRule type="expression" dxfId="5639" priority="5639" stopIfTrue="1">
      <formula>LEN(C21)&gt;10</formula>
    </cfRule>
  </conditionalFormatting>
  <conditionalFormatting sqref="C21:D21">
    <cfRule type="expression" dxfId="5638" priority="5638" stopIfTrue="1">
      <formula>LEN(C21)&gt;10</formula>
    </cfRule>
  </conditionalFormatting>
  <conditionalFormatting sqref="C21:D21">
    <cfRule type="expression" dxfId="5637" priority="5637" stopIfTrue="1">
      <formula>LEN(C21)&gt;10</formula>
    </cfRule>
  </conditionalFormatting>
  <conditionalFormatting sqref="C21:D21">
    <cfRule type="expression" dxfId="5636" priority="5636" stopIfTrue="1">
      <formula>LEN(C21)&gt;10</formula>
    </cfRule>
  </conditionalFormatting>
  <conditionalFormatting sqref="C21:D21">
    <cfRule type="expression" dxfId="5635" priority="5635" stopIfTrue="1">
      <formula>LEN(C21)&gt;10</formula>
    </cfRule>
  </conditionalFormatting>
  <conditionalFormatting sqref="C21:D21">
    <cfRule type="expression" dxfId="5634" priority="5634" stopIfTrue="1">
      <formula>LEN(C21)&gt;10</formula>
    </cfRule>
  </conditionalFormatting>
  <conditionalFormatting sqref="C21:D21">
    <cfRule type="expression" dxfId="5633" priority="5633" stopIfTrue="1">
      <formula>LEN(C21)&gt;10</formula>
    </cfRule>
  </conditionalFormatting>
  <conditionalFormatting sqref="C21:D21">
    <cfRule type="expression" dxfId="5632" priority="5632" stopIfTrue="1">
      <formula>LEN(C21)&gt;10</formula>
    </cfRule>
  </conditionalFormatting>
  <conditionalFormatting sqref="C21:D21">
    <cfRule type="expression" dxfId="5631" priority="5631" stopIfTrue="1">
      <formula>LEN(C21)&gt;10</formula>
    </cfRule>
  </conditionalFormatting>
  <conditionalFormatting sqref="C21:D21">
    <cfRule type="expression" dxfId="5630" priority="5630" stopIfTrue="1">
      <formula>LEN(C21)&gt;10</formula>
    </cfRule>
  </conditionalFormatting>
  <conditionalFormatting sqref="C21:D21">
    <cfRule type="expression" dxfId="5629" priority="5629" stopIfTrue="1">
      <formula>LEN(C21)&gt;10</formula>
    </cfRule>
  </conditionalFormatting>
  <conditionalFormatting sqref="C21:D21">
    <cfRule type="expression" dxfId="5628" priority="5628" stopIfTrue="1">
      <formula>LEN(C21)&gt;10</formula>
    </cfRule>
  </conditionalFormatting>
  <conditionalFormatting sqref="C21:D21">
    <cfRule type="expression" dxfId="5627" priority="5627" stopIfTrue="1">
      <formula>LEN(C21)&gt;10</formula>
    </cfRule>
  </conditionalFormatting>
  <conditionalFormatting sqref="C21:D21">
    <cfRule type="expression" dxfId="5626" priority="5626" stopIfTrue="1">
      <formula>LEN(C21)&gt;10</formula>
    </cfRule>
  </conditionalFormatting>
  <conditionalFormatting sqref="C21:D21">
    <cfRule type="expression" dxfId="5625" priority="5625" stopIfTrue="1">
      <formula>LEN(C21)&gt;10</formula>
    </cfRule>
  </conditionalFormatting>
  <conditionalFormatting sqref="C21:D21">
    <cfRule type="expression" dxfId="5624" priority="5624" stopIfTrue="1">
      <formula>LEN(C21)&gt;10</formula>
    </cfRule>
  </conditionalFormatting>
  <conditionalFormatting sqref="C21">
    <cfRule type="expression" dxfId="5623" priority="5623" stopIfTrue="1">
      <formula>LEN(C21)&gt;10</formula>
    </cfRule>
  </conditionalFormatting>
  <conditionalFormatting sqref="D21">
    <cfRule type="expression" dxfId="5622" priority="5622" stopIfTrue="1">
      <formula>LEN(D21)&gt;10</formula>
    </cfRule>
  </conditionalFormatting>
  <conditionalFormatting sqref="C21:D21">
    <cfRule type="expression" dxfId="5621" priority="5621" stopIfTrue="1">
      <formula>LEN(C21)&gt;10</formula>
    </cfRule>
  </conditionalFormatting>
  <conditionalFormatting sqref="C21:D21">
    <cfRule type="expression" dxfId="5620" priority="5620" stopIfTrue="1">
      <formula>LEN(C21)&gt;10</formula>
    </cfRule>
  </conditionalFormatting>
  <conditionalFormatting sqref="C21">
    <cfRule type="expression" dxfId="5619" priority="5619" stopIfTrue="1">
      <formula>LEN(C21)&gt;10</formula>
    </cfRule>
  </conditionalFormatting>
  <conditionalFormatting sqref="D21">
    <cfRule type="expression" dxfId="5618" priority="5618" stopIfTrue="1">
      <formula>LEN(D21)&gt;10</formula>
    </cfRule>
  </conditionalFormatting>
  <conditionalFormatting sqref="C21:D21">
    <cfRule type="expression" dxfId="5617" priority="5617" stopIfTrue="1">
      <formula>LEN(C21)&gt;10</formula>
    </cfRule>
  </conditionalFormatting>
  <conditionalFormatting sqref="C21:D21">
    <cfRule type="expression" dxfId="5616" priority="5616" stopIfTrue="1">
      <formula>LEN(C21)&gt;10</formula>
    </cfRule>
  </conditionalFormatting>
  <conditionalFormatting sqref="C21:D21">
    <cfRule type="expression" dxfId="5615" priority="5615" stopIfTrue="1">
      <formula>LEN(C21)&gt;10</formula>
    </cfRule>
  </conditionalFormatting>
  <conditionalFormatting sqref="C21">
    <cfRule type="expression" dxfId="5614" priority="5614" stopIfTrue="1">
      <formula>LEN(C21)&gt;10</formula>
    </cfRule>
  </conditionalFormatting>
  <conditionalFormatting sqref="D21">
    <cfRule type="expression" dxfId="5613" priority="5613" stopIfTrue="1">
      <formula>LEN(D21)&gt;10</formula>
    </cfRule>
  </conditionalFormatting>
  <conditionalFormatting sqref="C52:D78 C37:D50 C2:D34">
    <cfRule type="expression" dxfId="5612" priority="5612" stopIfTrue="1">
      <formula>LEN(C2)&gt;10</formula>
    </cfRule>
  </conditionalFormatting>
  <conditionalFormatting sqref="C2:D31">
    <cfRule type="expression" dxfId="5611" priority="5611" stopIfTrue="1">
      <formula>LEN(C2)&gt;10</formula>
    </cfRule>
  </conditionalFormatting>
  <conditionalFormatting sqref="C5:D31">
    <cfRule type="expression" dxfId="5610" priority="5610" stopIfTrue="1">
      <formula>LEN(C5)&gt;10</formula>
    </cfRule>
  </conditionalFormatting>
  <conditionalFormatting sqref="C5:D25">
    <cfRule type="expression" dxfId="5609" priority="5609" stopIfTrue="1">
      <formula>LEN(C5)&gt;10</formula>
    </cfRule>
  </conditionalFormatting>
  <conditionalFormatting sqref="C23:D24">
    <cfRule type="expression" dxfId="5608" priority="5608" stopIfTrue="1">
      <formula>LEN(C23)&gt;10</formula>
    </cfRule>
  </conditionalFormatting>
  <conditionalFormatting sqref="C23:D24">
    <cfRule type="expression" dxfId="5607" priority="5607" stopIfTrue="1">
      <formula>LEN(C23)&gt;10</formula>
    </cfRule>
  </conditionalFormatting>
  <conditionalFormatting sqref="C23:D24">
    <cfRule type="expression" dxfId="5606" priority="5606" stopIfTrue="1">
      <formula>LEN(C23)&gt;10</formula>
    </cfRule>
  </conditionalFormatting>
  <conditionalFormatting sqref="C26:D26">
    <cfRule type="expression" dxfId="5605" priority="5605" stopIfTrue="1">
      <formula>LEN(C26)&gt;10</formula>
    </cfRule>
  </conditionalFormatting>
  <conditionalFormatting sqref="C27:D27">
    <cfRule type="expression" dxfId="5604" priority="5604" stopIfTrue="1">
      <formula>LEN(C27)&gt;10</formula>
    </cfRule>
  </conditionalFormatting>
  <conditionalFormatting sqref="C28:D28">
    <cfRule type="expression" dxfId="5603" priority="5603" stopIfTrue="1">
      <formula>LEN(C28)&gt;10</formula>
    </cfRule>
  </conditionalFormatting>
  <conditionalFormatting sqref="C29:D29">
    <cfRule type="expression" dxfId="5602" priority="5602" stopIfTrue="1">
      <formula>LEN(C29)&gt;10</formula>
    </cfRule>
  </conditionalFormatting>
  <conditionalFormatting sqref="C30:D30">
    <cfRule type="expression" dxfId="5601" priority="5601" stopIfTrue="1">
      <formula>LEN(C30)&gt;10</formula>
    </cfRule>
  </conditionalFormatting>
  <conditionalFormatting sqref="C31:D31">
    <cfRule type="expression" dxfId="5600" priority="5600" stopIfTrue="1">
      <formula>LEN(C31)&gt;10</formula>
    </cfRule>
  </conditionalFormatting>
  <conditionalFormatting sqref="C2:D30">
    <cfRule type="expression" dxfId="5599" priority="5599" stopIfTrue="1">
      <formula>LEN(C2)&gt;10</formula>
    </cfRule>
  </conditionalFormatting>
  <conditionalFormatting sqref="C5:D30">
    <cfRule type="expression" dxfId="5598" priority="5598" stopIfTrue="1">
      <formula>LEN(C5)&gt;10</formula>
    </cfRule>
  </conditionalFormatting>
  <conditionalFormatting sqref="C5:D25">
    <cfRule type="expression" dxfId="5597" priority="5597" stopIfTrue="1">
      <formula>LEN(C5)&gt;10</formula>
    </cfRule>
  </conditionalFormatting>
  <conditionalFormatting sqref="C25:D25">
    <cfRule type="expression" dxfId="5596" priority="5596" stopIfTrue="1">
      <formula>LEN(C25)&gt;10</formula>
    </cfRule>
  </conditionalFormatting>
  <conditionalFormatting sqref="C25:D25">
    <cfRule type="expression" dxfId="5595" priority="5595" stopIfTrue="1">
      <formula>LEN(C25)&gt;10</formula>
    </cfRule>
  </conditionalFormatting>
  <conditionalFormatting sqref="C25:D25">
    <cfRule type="expression" dxfId="5594" priority="5594" stopIfTrue="1">
      <formula>LEN(C25)&gt;10</formula>
    </cfRule>
  </conditionalFormatting>
  <conditionalFormatting sqref="C16:D16">
    <cfRule type="expression" dxfId="5593" priority="5593" stopIfTrue="1">
      <formula>LEN(C16)&gt;10</formula>
    </cfRule>
  </conditionalFormatting>
  <conditionalFormatting sqref="C16:D16">
    <cfRule type="expression" dxfId="5592" priority="5592" stopIfTrue="1">
      <formula>LEN(C16)&gt;10</formula>
    </cfRule>
  </conditionalFormatting>
  <conditionalFormatting sqref="C16:D16">
    <cfRule type="expression" dxfId="5591" priority="5591" stopIfTrue="1">
      <formula>LEN(C16)&gt;10</formula>
    </cfRule>
  </conditionalFormatting>
  <conditionalFormatting sqref="C26:D26">
    <cfRule type="expression" dxfId="5590" priority="5590" stopIfTrue="1">
      <formula>LEN(C26)&gt;10</formula>
    </cfRule>
  </conditionalFormatting>
  <conditionalFormatting sqref="C26:D26">
    <cfRule type="expression" dxfId="5589" priority="5589" stopIfTrue="1">
      <formula>LEN(C26)&gt;10</formula>
    </cfRule>
  </conditionalFormatting>
  <conditionalFormatting sqref="C26:D26">
    <cfRule type="expression" dxfId="5588" priority="5588" stopIfTrue="1">
      <formula>LEN(C26)&gt;10</formula>
    </cfRule>
  </conditionalFormatting>
  <conditionalFormatting sqref="C26:D26">
    <cfRule type="expression" dxfId="5587" priority="5587" stopIfTrue="1">
      <formula>LEN(C26)&gt;10</formula>
    </cfRule>
  </conditionalFormatting>
  <conditionalFormatting sqref="C27:D27">
    <cfRule type="expression" dxfId="5586" priority="5586" stopIfTrue="1">
      <formula>LEN(C27)&gt;10</formula>
    </cfRule>
  </conditionalFormatting>
  <conditionalFormatting sqref="C27:D27">
    <cfRule type="expression" dxfId="5585" priority="5585" stopIfTrue="1">
      <formula>LEN(C27)&gt;10</formula>
    </cfRule>
  </conditionalFormatting>
  <conditionalFormatting sqref="C27:D27">
    <cfRule type="expression" dxfId="5584" priority="5584" stopIfTrue="1">
      <formula>LEN(C27)&gt;10</formula>
    </cfRule>
  </conditionalFormatting>
  <conditionalFormatting sqref="C27:D27">
    <cfRule type="expression" dxfId="5583" priority="5583" stopIfTrue="1">
      <formula>LEN(C27)&gt;10</formula>
    </cfRule>
  </conditionalFormatting>
  <conditionalFormatting sqref="C28:D28">
    <cfRule type="expression" dxfId="5582" priority="5582" stopIfTrue="1">
      <formula>LEN(C28)&gt;10</formula>
    </cfRule>
  </conditionalFormatting>
  <conditionalFormatting sqref="C28:D28">
    <cfRule type="expression" dxfId="5581" priority="5581" stopIfTrue="1">
      <formula>LEN(C28)&gt;10</formula>
    </cfRule>
  </conditionalFormatting>
  <conditionalFormatting sqref="C28:D28">
    <cfRule type="expression" dxfId="5580" priority="5580" stopIfTrue="1">
      <formula>LEN(C28)&gt;10</formula>
    </cfRule>
  </conditionalFormatting>
  <conditionalFormatting sqref="C28:D28">
    <cfRule type="expression" dxfId="5579" priority="5579" stopIfTrue="1">
      <formula>LEN(C28)&gt;10</formula>
    </cfRule>
  </conditionalFormatting>
  <conditionalFormatting sqref="C29:D29">
    <cfRule type="expression" dxfId="5578" priority="5578" stopIfTrue="1">
      <formula>LEN(C29)&gt;10</formula>
    </cfRule>
  </conditionalFormatting>
  <conditionalFormatting sqref="C30:D30">
    <cfRule type="expression" dxfId="5577" priority="5577" stopIfTrue="1">
      <formula>LEN(C30)&gt;10</formula>
    </cfRule>
  </conditionalFormatting>
  <conditionalFormatting sqref="C30:D30">
    <cfRule type="expression" dxfId="5576" priority="5576" stopIfTrue="1">
      <formula>LEN(C30)&gt;10</formula>
    </cfRule>
  </conditionalFormatting>
  <conditionalFormatting sqref="C30:D30">
    <cfRule type="expression" dxfId="5575" priority="5575" stopIfTrue="1">
      <formula>LEN(C30)&gt;10</formula>
    </cfRule>
  </conditionalFormatting>
  <conditionalFormatting sqref="C30:D30">
    <cfRule type="expression" dxfId="5574" priority="5574" stopIfTrue="1">
      <formula>LEN(C30)&gt;10</formula>
    </cfRule>
  </conditionalFormatting>
  <conditionalFormatting sqref="C12:D12">
    <cfRule type="expression" dxfId="5573" priority="5573" stopIfTrue="1">
      <formula>LEN(C12)&gt;10</formula>
    </cfRule>
  </conditionalFormatting>
  <conditionalFormatting sqref="C12:D12">
    <cfRule type="expression" dxfId="5572" priority="5572" stopIfTrue="1">
      <formula>LEN(C12)&gt;10</formula>
    </cfRule>
  </conditionalFormatting>
  <conditionalFormatting sqref="C12:D12">
    <cfRule type="expression" dxfId="5571" priority="5571" stopIfTrue="1">
      <formula>LEN(C12)&gt;10</formula>
    </cfRule>
  </conditionalFormatting>
  <conditionalFormatting sqref="C12:D12">
    <cfRule type="expression" dxfId="5570" priority="5570" stopIfTrue="1">
      <formula>LEN(C12)&gt;10</formula>
    </cfRule>
  </conditionalFormatting>
  <conditionalFormatting sqref="C12:D12">
    <cfRule type="expression" dxfId="5569" priority="5569" stopIfTrue="1">
      <formula>LEN(C12)&gt;10</formula>
    </cfRule>
  </conditionalFormatting>
  <conditionalFormatting sqref="C12:D12">
    <cfRule type="expression" dxfId="5568" priority="5568" stopIfTrue="1">
      <formula>LEN(C12)&gt;10</formula>
    </cfRule>
  </conditionalFormatting>
  <conditionalFormatting sqref="C20:D20">
    <cfRule type="expression" dxfId="5567" priority="5567" stopIfTrue="1">
      <formula>LEN(C20)&gt;10</formula>
    </cfRule>
  </conditionalFormatting>
  <conditionalFormatting sqref="C20:D20">
    <cfRule type="expression" dxfId="5566" priority="5566" stopIfTrue="1">
      <formula>LEN(C20)&gt;10</formula>
    </cfRule>
  </conditionalFormatting>
  <conditionalFormatting sqref="C20:D20">
    <cfRule type="expression" dxfId="5565" priority="5565" stopIfTrue="1">
      <formula>LEN(C20)&gt;10</formula>
    </cfRule>
  </conditionalFormatting>
  <conditionalFormatting sqref="C20:D20">
    <cfRule type="expression" dxfId="5564" priority="5564" stopIfTrue="1">
      <formula>LEN(C20)&gt;10</formula>
    </cfRule>
  </conditionalFormatting>
  <conditionalFormatting sqref="C20:D20">
    <cfRule type="expression" dxfId="5563" priority="5563" stopIfTrue="1">
      <formula>LEN(C20)&gt;10</formula>
    </cfRule>
  </conditionalFormatting>
  <conditionalFormatting sqref="C20:D20">
    <cfRule type="expression" dxfId="5562" priority="5562" stopIfTrue="1">
      <formula>LEN(C20)&gt;10</formula>
    </cfRule>
  </conditionalFormatting>
  <conditionalFormatting sqref="C21:D21">
    <cfRule type="expression" dxfId="5561" priority="5561" stopIfTrue="1">
      <formula>LEN(C21)&gt;10</formula>
    </cfRule>
  </conditionalFormatting>
  <conditionalFormatting sqref="C21:D21">
    <cfRule type="expression" dxfId="5560" priority="5560" stopIfTrue="1">
      <formula>LEN(C21)&gt;10</formula>
    </cfRule>
  </conditionalFormatting>
  <conditionalFormatting sqref="C21:D21">
    <cfRule type="expression" dxfId="5559" priority="5559" stopIfTrue="1">
      <formula>LEN(C21)&gt;10</formula>
    </cfRule>
  </conditionalFormatting>
  <conditionalFormatting sqref="C21:D21">
    <cfRule type="expression" dxfId="5558" priority="5558" stopIfTrue="1">
      <formula>LEN(C21)&gt;10</formula>
    </cfRule>
  </conditionalFormatting>
  <conditionalFormatting sqref="C21:D21">
    <cfRule type="expression" dxfId="5557" priority="5557" stopIfTrue="1">
      <formula>LEN(C21)&gt;10</formula>
    </cfRule>
  </conditionalFormatting>
  <conditionalFormatting sqref="C21:D21">
    <cfRule type="expression" dxfId="5556" priority="5556" stopIfTrue="1">
      <formula>LEN(C21)&gt;10</formula>
    </cfRule>
  </conditionalFormatting>
  <conditionalFormatting sqref="C32:D32">
    <cfRule type="expression" dxfId="5555" priority="5555" stopIfTrue="1">
      <formula>LEN(C32)&gt;10</formula>
    </cfRule>
  </conditionalFormatting>
  <conditionalFormatting sqref="C32:D32">
    <cfRule type="expression" dxfId="5554" priority="5554" stopIfTrue="1">
      <formula>LEN(C32)&gt;10</formula>
    </cfRule>
  </conditionalFormatting>
  <conditionalFormatting sqref="C32:D32">
    <cfRule type="expression" dxfId="5553" priority="5553" stopIfTrue="1">
      <formula>LEN(C32)&gt;10</formula>
    </cfRule>
  </conditionalFormatting>
  <conditionalFormatting sqref="C33:D33">
    <cfRule type="expression" dxfId="5552" priority="5552" stopIfTrue="1">
      <formula>LEN(C33)&gt;10</formula>
    </cfRule>
  </conditionalFormatting>
  <conditionalFormatting sqref="C33:D33">
    <cfRule type="expression" dxfId="5551" priority="5551" stopIfTrue="1">
      <formula>LEN(C33)&gt;10</formula>
    </cfRule>
  </conditionalFormatting>
  <conditionalFormatting sqref="C33:D33">
    <cfRule type="expression" dxfId="5550" priority="5550" stopIfTrue="1">
      <formula>LEN(C33)&gt;10</formula>
    </cfRule>
  </conditionalFormatting>
  <conditionalFormatting sqref="C33:D33">
    <cfRule type="expression" dxfId="5549" priority="5549" stopIfTrue="1">
      <formula>LEN(C33)&gt;10</formula>
    </cfRule>
  </conditionalFormatting>
  <conditionalFormatting sqref="C33:D33">
    <cfRule type="expression" dxfId="5548" priority="5548" stopIfTrue="1">
      <formula>LEN(C33)&gt;10</formula>
    </cfRule>
  </conditionalFormatting>
  <conditionalFormatting sqref="C33:D33">
    <cfRule type="expression" dxfId="5547" priority="5547" stopIfTrue="1">
      <formula>LEN(C33)&gt;10</formula>
    </cfRule>
  </conditionalFormatting>
  <conditionalFormatting sqref="C34:D34">
    <cfRule type="expression" dxfId="5546" priority="5546" stopIfTrue="1">
      <formula>LEN(C34)&gt;10</formula>
    </cfRule>
  </conditionalFormatting>
  <conditionalFormatting sqref="C34:D34">
    <cfRule type="expression" dxfId="5545" priority="5545" stopIfTrue="1">
      <formula>LEN(C34)&gt;10</formula>
    </cfRule>
  </conditionalFormatting>
  <conditionalFormatting sqref="C34:D34">
    <cfRule type="expression" dxfId="5544" priority="5544" stopIfTrue="1">
      <formula>LEN(C34)&gt;10</formula>
    </cfRule>
  </conditionalFormatting>
  <conditionalFormatting sqref="C34:D34">
    <cfRule type="expression" dxfId="5543" priority="5543" stopIfTrue="1">
      <formula>LEN(C34)&gt;10</formula>
    </cfRule>
  </conditionalFormatting>
  <conditionalFormatting sqref="C34:D34">
    <cfRule type="expression" dxfId="5542" priority="5542" stopIfTrue="1">
      <formula>LEN(C34)&gt;10</formula>
    </cfRule>
  </conditionalFormatting>
  <conditionalFormatting sqref="C34:D34">
    <cfRule type="expression" dxfId="5541" priority="5541" stopIfTrue="1">
      <formula>LEN(C34)&gt;10</formula>
    </cfRule>
  </conditionalFormatting>
  <conditionalFormatting sqref="C36:D36">
    <cfRule type="expression" dxfId="5540" priority="5540" stopIfTrue="1">
      <formula>LEN(C36)&gt;10</formula>
    </cfRule>
  </conditionalFormatting>
  <conditionalFormatting sqref="C36:D36">
    <cfRule type="expression" dxfId="5539" priority="5539" stopIfTrue="1">
      <formula>LEN(C36)&gt;10</formula>
    </cfRule>
  </conditionalFormatting>
  <conditionalFormatting sqref="C36:D36">
    <cfRule type="expression" dxfId="5538" priority="5538" stopIfTrue="1">
      <formula>LEN(C36)&gt;10</formula>
    </cfRule>
  </conditionalFormatting>
  <conditionalFormatting sqref="C36:D36">
    <cfRule type="expression" dxfId="5537" priority="5537" stopIfTrue="1">
      <formula>LEN(C36)&gt;10</formula>
    </cfRule>
  </conditionalFormatting>
  <conditionalFormatting sqref="C36:D36">
    <cfRule type="expression" dxfId="5536" priority="5536" stopIfTrue="1">
      <formula>LEN(C36)&gt;10</formula>
    </cfRule>
  </conditionalFormatting>
  <conditionalFormatting sqref="C36:D36">
    <cfRule type="expression" dxfId="5535" priority="5535" stopIfTrue="1">
      <formula>LEN(C36)&gt;10</formula>
    </cfRule>
  </conditionalFormatting>
  <conditionalFormatting sqref="C36:D36">
    <cfRule type="expression" dxfId="5534" priority="5534" stopIfTrue="1">
      <formula>LEN(C36)&gt;10</formula>
    </cfRule>
  </conditionalFormatting>
  <conditionalFormatting sqref="C36:D36">
    <cfRule type="expression" dxfId="5533" priority="5533" stopIfTrue="1">
      <formula>LEN(C36)&gt;10</formula>
    </cfRule>
  </conditionalFormatting>
  <conditionalFormatting sqref="C36:D36">
    <cfRule type="expression" dxfId="5532" priority="5532" stopIfTrue="1">
      <formula>LEN(C36)&gt;10</formula>
    </cfRule>
  </conditionalFormatting>
  <conditionalFormatting sqref="C36:D36">
    <cfRule type="expression" dxfId="5531" priority="5531" stopIfTrue="1">
      <formula>LEN(C36)&gt;10</formula>
    </cfRule>
  </conditionalFormatting>
  <conditionalFormatting sqref="C37:D37">
    <cfRule type="expression" dxfId="5530" priority="5530" stopIfTrue="1">
      <formula>LEN(C37)&gt;10</formula>
    </cfRule>
  </conditionalFormatting>
  <conditionalFormatting sqref="C37:D37">
    <cfRule type="expression" dxfId="5529" priority="5529" stopIfTrue="1">
      <formula>LEN(C37)&gt;10</formula>
    </cfRule>
  </conditionalFormatting>
  <conditionalFormatting sqref="C37:D37">
    <cfRule type="expression" dxfId="5528" priority="5528" stopIfTrue="1">
      <formula>LEN(C37)&gt;10</formula>
    </cfRule>
  </conditionalFormatting>
  <conditionalFormatting sqref="C37:D37">
    <cfRule type="expression" dxfId="5527" priority="5527" stopIfTrue="1">
      <formula>LEN(C37)&gt;10</formula>
    </cfRule>
  </conditionalFormatting>
  <conditionalFormatting sqref="C37:D37">
    <cfRule type="expression" dxfId="5526" priority="5526" stopIfTrue="1">
      <formula>LEN(C37)&gt;10</formula>
    </cfRule>
  </conditionalFormatting>
  <conditionalFormatting sqref="C37:D37">
    <cfRule type="expression" dxfId="5525" priority="5525" stopIfTrue="1">
      <formula>LEN(C37)&gt;10</formula>
    </cfRule>
  </conditionalFormatting>
  <conditionalFormatting sqref="C37:D38 C2:D34">
    <cfRule type="expression" dxfId="5524" priority="5524" stopIfTrue="1">
      <formula>LEN(C2)&gt;10</formula>
    </cfRule>
  </conditionalFormatting>
  <conditionalFormatting sqref="C2:D31">
    <cfRule type="expression" dxfId="5523" priority="5523" stopIfTrue="1">
      <formula>LEN(C2)&gt;10</formula>
    </cfRule>
  </conditionalFormatting>
  <conditionalFormatting sqref="C5:D31">
    <cfRule type="expression" dxfId="5522" priority="5522" stopIfTrue="1">
      <formula>LEN(C5)&gt;10</formula>
    </cfRule>
  </conditionalFormatting>
  <conditionalFormatting sqref="C5:D25">
    <cfRule type="expression" dxfId="5521" priority="5521" stopIfTrue="1">
      <formula>LEN(C5)&gt;10</formula>
    </cfRule>
  </conditionalFormatting>
  <conditionalFormatting sqref="C23:D24">
    <cfRule type="expression" dxfId="5520" priority="5520" stopIfTrue="1">
      <formula>LEN(C23)&gt;10</formula>
    </cfRule>
  </conditionalFormatting>
  <conditionalFormatting sqref="C23:D24">
    <cfRule type="expression" dxfId="5519" priority="5519" stopIfTrue="1">
      <formula>LEN(C23)&gt;10</formula>
    </cfRule>
  </conditionalFormatting>
  <conditionalFormatting sqref="C23:D24">
    <cfRule type="expression" dxfId="5518" priority="5518" stopIfTrue="1">
      <formula>LEN(C23)&gt;10</formula>
    </cfRule>
  </conditionalFormatting>
  <conditionalFormatting sqref="C26:D26">
    <cfRule type="expression" dxfId="5517" priority="5517" stopIfTrue="1">
      <formula>LEN(C26)&gt;10</formula>
    </cfRule>
  </conditionalFormatting>
  <conditionalFormatting sqref="C27:D27">
    <cfRule type="expression" dxfId="5516" priority="5516" stopIfTrue="1">
      <formula>LEN(C27)&gt;10</formula>
    </cfRule>
  </conditionalFormatting>
  <conditionalFormatting sqref="C28:D28">
    <cfRule type="expression" dxfId="5515" priority="5515" stopIfTrue="1">
      <formula>LEN(C28)&gt;10</formula>
    </cfRule>
  </conditionalFormatting>
  <conditionalFormatting sqref="C29:D29">
    <cfRule type="expression" dxfId="5514" priority="5514" stopIfTrue="1">
      <formula>LEN(C29)&gt;10</formula>
    </cfRule>
  </conditionalFormatting>
  <conditionalFormatting sqref="C30:D30">
    <cfRule type="expression" dxfId="5513" priority="5513" stopIfTrue="1">
      <formula>LEN(C30)&gt;10</formula>
    </cfRule>
  </conditionalFormatting>
  <conditionalFormatting sqref="C31:D31">
    <cfRule type="expression" dxfId="5512" priority="5512" stopIfTrue="1">
      <formula>LEN(C31)&gt;10</formula>
    </cfRule>
  </conditionalFormatting>
  <conditionalFormatting sqref="C2:D30">
    <cfRule type="expression" dxfId="5511" priority="5511" stopIfTrue="1">
      <formula>LEN(C2)&gt;10</formula>
    </cfRule>
  </conditionalFormatting>
  <conditionalFormatting sqref="C5:D30">
    <cfRule type="expression" dxfId="5510" priority="5510" stopIfTrue="1">
      <formula>LEN(C5)&gt;10</formula>
    </cfRule>
  </conditionalFormatting>
  <conditionalFormatting sqref="C5:D25">
    <cfRule type="expression" dxfId="5509" priority="5509" stopIfTrue="1">
      <formula>LEN(C5)&gt;10</formula>
    </cfRule>
  </conditionalFormatting>
  <conditionalFormatting sqref="C25:D25">
    <cfRule type="expression" dxfId="5508" priority="5508" stopIfTrue="1">
      <formula>LEN(C25)&gt;10</formula>
    </cfRule>
  </conditionalFormatting>
  <conditionalFormatting sqref="C25:D25">
    <cfRule type="expression" dxfId="5507" priority="5507" stopIfTrue="1">
      <formula>LEN(C25)&gt;10</formula>
    </cfRule>
  </conditionalFormatting>
  <conditionalFormatting sqref="C25:D25">
    <cfRule type="expression" dxfId="5506" priority="5506" stopIfTrue="1">
      <formula>LEN(C25)&gt;10</formula>
    </cfRule>
  </conditionalFormatting>
  <conditionalFormatting sqref="C16:D16">
    <cfRule type="expression" dxfId="5505" priority="5505" stopIfTrue="1">
      <formula>LEN(C16)&gt;10</formula>
    </cfRule>
  </conditionalFormatting>
  <conditionalFormatting sqref="C16:D16">
    <cfRule type="expression" dxfId="5504" priority="5504" stopIfTrue="1">
      <formula>LEN(C16)&gt;10</formula>
    </cfRule>
  </conditionalFormatting>
  <conditionalFormatting sqref="C16:D16">
    <cfRule type="expression" dxfId="5503" priority="5503" stopIfTrue="1">
      <formula>LEN(C16)&gt;10</formula>
    </cfRule>
  </conditionalFormatting>
  <conditionalFormatting sqref="C26:D26">
    <cfRule type="expression" dxfId="5502" priority="5502" stopIfTrue="1">
      <formula>LEN(C26)&gt;10</formula>
    </cfRule>
  </conditionalFormatting>
  <conditionalFormatting sqref="C26:D26">
    <cfRule type="expression" dxfId="5501" priority="5501" stopIfTrue="1">
      <formula>LEN(C26)&gt;10</formula>
    </cfRule>
  </conditionalFormatting>
  <conditionalFormatting sqref="C26:D26">
    <cfRule type="expression" dxfId="5500" priority="5500" stopIfTrue="1">
      <formula>LEN(C26)&gt;10</formula>
    </cfRule>
  </conditionalFormatting>
  <conditionalFormatting sqref="C26:D26">
    <cfRule type="expression" dxfId="5499" priority="5499" stopIfTrue="1">
      <formula>LEN(C26)&gt;10</formula>
    </cfRule>
  </conditionalFormatting>
  <conditionalFormatting sqref="C27:D27">
    <cfRule type="expression" dxfId="5498" priority="5498" stopIfTrue="1">
      <formula>LEN(C27)&gt;10</formula>
    </cfRule>
  </conditionalFormatting>
  <conditionalFormatting sqref="C27:D27">
    <cfRule type="expression" dxfId="5497" priority="5497" stopIfTrue="1">
      <formula>LEN(C27)&gt;10</formula>
    </cfRule>
  </conditionalFormatting>
  <conditionalFormatting sqref="C27:D27">
    <cfRule type="expression" dxfId="5496" priority="5496" stopIfTrue="1">
      <formula>LEN(C27)&gt;10</formula>
    </cfRule>
  </conditionalFormatting>
  <conditionalFormatting sqref="C27:D27">
    <cfRule type="expression" dxfId="5495" priority="5495" stopIfTrue="1">
      <formula>LEN(C27)&gt;10</formula>
    </cfRule>
  </conditionalFormatting>
  <conditionalFormatting sqref="C28:D28">
    <cfRule type="expression" dxfId="5494" priority="5494" stopIfTrue="1">
      <formula>LEN(C28)&gt;10</formula>
    </cfRule>
  </conditionalFormatting>
  <conditionalFormatting sqref="C28:D28">
    <cfRule type="expression" dxfId="5493" priority="5493" stopIfTrue="1">
      <formula>LEN(C28)&gt;10</formula>
    </cfRule>
  </conditionalFormatting>
  <conditionalFormatting sqref="C28:D28">
    <cfRule type="expression" dxfId="5492" priority="5492" stopIfTrue="1">
      <formula>LEN(C28)&gt;10</formula>
    </cfRule>
  </conditionalFormatting>
  <conditionalFormatting sqref="C28:D28">
    <cfRule type="expression" dxfId="5491" priority="5491" stopIfTrue="1">
      <formula>LEN(C28)&gt;10</formula>
    </cfRule>
  </conditionalFormatting>
  <conditionalFormatting sqref="C29:D29">
    <cfRule type="expression" dxfId="5490" priority="5490" stopIfTrue="1">
      <formula>LEN(C29)&gt;10</formula>
    </cfRule>
  </conditionalFormatting>
  <conditionalFormatting sqref="C30:D30">
    <cfRule type="expression" dxfId="5489" priority="5489" stopIfTrue="1">
      <formula>LEN(C30)&gt;10</formula>
    </cfRule>
  </conditionalFormatting>
  <conditionalFormatting sqref="C30:D30">
    <cfRule type="expression" dxfId="5488" priority="5488" stopIfTrue="1">
      <formula>LEN(C30)&gt;10</formula>
    </cfRule>
  </conditionalFormatting>
  <conditionalFormatting sqref="C30:D30">
    <cfRule type="expression" dxfId="5487" priority="5487" stopIfTrue="1">
      <formula>LEN(C30)&gt;10</formula>
    </cfRule>
  </conditionalFormatting>
  <conditionalFormatting sqref="C30:D30">
    <cfRule type="expression" dxfId="5486" priority="5486" stopIfTrue="1">
      <formula>LEN(C30)&gt;10</formula>
    </cfRule>
  </conditionalFormatting>
  <conditionalFormatting sqref="C12:D12">
    <cfRule type="expression" dxfId="5485" priority="5485" stopIfTrue="1">
      <formula>LEN(C12)&gt;10</formula>
    </cfRule>
  </conditionalFormatting>
  <conditionalFormatting sqref="C12:D12">
    <cfRule type="expression" dxfId="5484" priority="5484" stopIfTrue="1">
      <formula>LEN(C12)&gt;10</formula>
    </cfRule>
  </conditionalFormatting>
  <conditionalFormatting sqref="C12:D12">
    <cfRule type="expression" dxfId="5483" priority="5483" stopIfTrue="1">
      <formula>LEN(C12)&gt;10</formula>
    </cfRule>
  </conditionalFormatting>
  <conditionalFormatting sqref="C12:D12">
    <cfRule type="expression" dxfId="5482" priority="5482" stopIfTrue="1">
      <formula>LEN(C12)&gt;10</formula>
    </cfRule>
  </conditionalFormatting>
  <conditionalFormatting sqref="C12:D12">
    <cfRule type="expression" dxfId="5481" priority="5481" stopIfTrue="1">
      <formula>LEN(C12)&gt;10</formula>
    </cfRule>
  </conditionalFormatting>
  <conditionalFormatting sqref="C12:D12">
    <cfRule type="expression" dxfId="5480" priority="5480" stopIfTrue="1">
      <formula>LEN(C12)&gt;10</formula>
    </cfRule>
  </conditionalFormatting>
  <conditionalFormatting sqref="C20:D20">
    <cfRule type="expression" dxfId="5479" priority="5479" stopIfTrue="1">
      <formula>LEN(C20)&gt;10</formula>
    </cfRule>
  </conditionalFormatting>
  <conditionalFormatting sqref="C20:D20">
    <cfRule type="expression" dxfId="5478" priority="5478" stopIfTrue="1">
      <formula>LEN(C20)&gt;10</formula>
    </cfRule>
  </conditionalFormatting>
  <conditionalFormatting sqref="C20:D20">
    <cfRule type="expression" dxfId="5477" priority="5477" stopIfTrue="1">
      <formula>LEN(C20)&gt;10</formula>
    </cfRule>
  </conditionalFormatting>
  <conditionalFormatting sqref="C20:D20">
    <cfRule type="expression" dxfId="5476" priority="5476" stopIfTrue="1">
      <formula>LEN(C20)&gt;10</formula>
    </cfRule>
  </conditionalFormatting>
  <conditionalFormatting sqref="C20:D20">
    <cfRule type="expression" dxfId="5475" priority="5475" stopIfTrue="1">
      <formula>LEN(C20)&gt;10</formula>
    </cfRule>
  </conditionalFormatting>
  <conditionalFormatting sqref="C20:D20">
    <cfRule type="expression" dxfId="5474" priority="5474" stopIfTrue="1">
      <formula>LEN(C20)&gt;10</formula>
    </cfRule>
  </conditionalFormatting>
  <conditionalFormatting sqref="C21:D21">
    <cfRule type="expression" dxfId="5473" priority="5473" stopIfTrue="1">
      <formula>LEN(C21)&gt;10</formula>
    </cfRule>
  </conditionalFormatting>
  <conditionalFormatting sqref="C21:D21">
    <cfRule type="expression" dxfId="5472" priority="5472" stopIfTrue="1">
      <formula>LEN(C21)&gt;10</formula>
    </cfRule>
  </conditionalFormatting>
  <conditionalFormatting sqref="C21:D21">
    <cfRule type="expression" dxfId="5471" priority="5471" stopIfTrue="1">
      <formula>LEN(C21)&gt;10</formula>
    </cfRule>
  </conditionalFormatting>
  <conditionalFormatting sqref="C21:D21">
    <cfRule type="expression" dxfId="5470" priority="5470" stopIfTrue="1">
      <formula>LEN(C21)&gt;10</formula>
    </cfRule>
  </conditionalFormatting>
  <conditionalFormatting sqref="C21:D21">
    <cfRule type="expression" dxfId="5469" priority="5469" stopIfTrue="1">
      <formula>LEN(C21)&gt;10</formula>
    </cfRule>
  </conditionalFormatting>
  <conditionalFormatting sqref="C21:D21">
    <cfRule type="expression" dxfId="5468" priority="5468" stopIfTrue="1">
      <formula>LEN(C21)&gt;10</formula>
    </cfRule>
  </conditionalFormatting>
  <conditionalFormatting sqref="C32:D32">
    <cfRule type="expression" dxfId="5467" priority="5467" stopIfTrue="1">
      <formula>LEN(C32)&gt;10</formula>
    </cfRule>
  </conditionalFormatting>
  <conditionalFormatting sqref="C32:D32">
    <cfRule type="expression" dxfId="5466" priority="5466" stopIfTrue="1">
      <formula>LEN(C32)&gt;10</formula>
    </cfRule>
  </conditionalFormatting>
  <conditionalFormatting sqref="C32:D32">
    <cfRule type="expression" dxfId="5465" priority="5465" stopIfTrue="1">
      <formula>LEN(C32)&gt;10</formula>
    </cfRule>
  </conditionalFormatting>
  <conditionalFormatting sqref="C33:D33">
    <cfRule type="expression" dxfId="5464" priority="5464" stopIfTrue="1">
      <formula>LEN(C33)&gt;10</formula>
    </cfRule>
  </conditionalFormatting>
  <conditionalFormatting sqref="C33:D33">
    <cfRule type="expression" dxfId="5463" priority="5463" stopIfTrue="1">
      <formula>LEN(C33)&gt;10</formula>
    </cfRule>
  </conditionalFormatting>
  <conditionalFormatting sqref="C33:D33">
    <cfRule type="expression" dxfId="5462" priority="5462" stopIfTrue="1">
      <formula>LEN(C33)&gt;10</formula>
    </cfRule>
  </conditionalFormatting>
  <conditionalFormatting sqref="C33:D33">
    <cfRule type="expression" dxfId="5461" priority="5461" stopIfTrue="1">
      <formula>LEN(C33)&gt;10</formula>
    </cfRule>
  </conditionalFormatting>
  <conditionalFormatting sqref="C33:D33">
    <cfRule type="expression" dxfId="5460" priority="5460" stopIfTrue="1">
      <formula>LEN(C33)&gt;10</formula>
    </cfRule>
  </conditionalFormatting>
  <conditionalFormatting sqref="C33:D33">
    <cfRule type="expression" dxfId="5459" priority="5459" stopIfTrue="1">
      <formula>LEN(C33)&gt;10</formula>
    </cfRule>
  </conditionalFormatting>
  <conditionalFormatting sqref="C34:D34">
    <cfRule type="expression" dxfId="5458" priority="5458" stopIfTrue="1">
      <formula>LEN(C34)&gt;10</formula>
    </cfRule>
  </conditionalFormatting>
  <conditionalFormatting sqref="C34:D34">
    <cfRule type="expression" dxfId="5457" priority="5457" stopIfTrue="1">
      <formula>LEN(C34)&gt;10</formula>
    </cfRule>
  </conditionalFormatting>
  <conditionalFormatting sqref="C34:D34">
    <cfRule type="expression" dxfId="5456" priority="5456" stopIfTrue="1">
      <formula>LEN(C34)&gt;10</formula>
    </cfRule>
  </conditionalFormatting>
  <conditionalFormatting sqref="C34:D34">
    <cfRule type="expression" dxfId="5455" priority="5455" stopIfTrue="1">
      <formula>LEN(C34)&gt;10</formula>
    </cfRule>
  </conditionalFormatting>
  <conditionalFormatting sqref="C34:D34">
    <cfRule type="expression" dxfId="5454" priority="5454" stopIfTrue="1">
      <formula>LEN(C34)&gt;10</formula>
    </cfRule>
  </conditionalFormatting>
  <conditionalFormatting sqref="C34:D34">
    <cfRule type="expression" dxfId="5453" priority="5453" stopIfTrue="1">
      <formula>LEN(C34)&gt;10</formula>
    </cfRule>
  </conditionalFormatting>
  <conditionalFormatting sqref="C36:D36">
    <cfRule type="expression" dxfId="5452" priority="5452" stopIfTrue="1">
      <formula>LEN(C36)&gt;10</formula>
    </cfRule>
  </conditionalFormatting>
  <conditionalFormatting sqref="C36:D36">
    <cfRule type="expression" dxfId="5451" priority="5451" stopIfTrue="1">
      <formula>LEN(C36)&gt;10</formula>
    </cfRule>
  </conditionalFormatting>
  <conditionalFormatting sqref="C36:D36">
    <cfRule type="expression" dxfId="5450" priority="5450" stopIfTrue="1">
      <formula>LEN(C36)&gt;10</formula>
    </cfRule>
  </conditionalFormatting>
  <conditionalFormatting sqref="C36:D36">
    <cfRule type="expression" dxfId="5449" priority="5449" stopIfTrue="1">
      <formula>LEN(C36)&gt;10</formula>
    </cfRule>
  </conditionalFormatting>
  <conditionalFormatting sqref="C36:D36">
    <cfRule type="expression" dxfId="5448" priority="5448" stopIfTrue="1">
      <formula>LEN(C36)&gt;10</formula>
    </cfRule>
  </conditionalFormatting>
  <conditionalFormatting sqref="C36:D36">
    <cfRule type="expression" dxfId="5447" priority="5447" stopIfTrue="1">
      <formula>LEN(C36)&gt;10</formula>
    </cfRule>
  </conditionalFormatting>
  <conditionalFormatting sqref="C36:D36">
    <cfRule type="expression" dxfId="5446" priority="5446" stopIfTrue="1">
      <formula>LEN(C36)&gt;10</formula>
    </cfRule>
  </conditionalFormatting>
  <conditionalFormatting sqref="C36:D36">
    <cfRule type="expression" dxfId="5445" priority="5445" stopIfTrue="1">
      <formula>LEN(C36)&gt;10</formula>
    </cfRule>
  </conditionalFormatting>
  <conditionalFormatting sqref="C36:D36">
    <cfRule type="expression" dxfId="5444" priority="5444" stopIfTrue="1">
      <formula>LEN(C36)&gt;10</formula>
    </cfRule>
  </conditionalFormatting>
  <conditionalFormatting sqref="C36:D36">
    <cfRule type="expression" dxfId="5443" priority="5443" stopIfTrue="1">
      <formula>LEN(C36)&gt;10</formula>
    </cfRule>
  </conditionalFormatting>
  <conditionalFormatting sqref="C37:D37">
    <cfRule type="expression" dxfId="5442" priority="5442" stopIfTrue="1">
      <formula>LEN(C37)&gt;10</formula>
    </cfRule>
  </conditionalFormatting>
  <conditionalFormatting sqref="C37:D37">
    <cfRule type="expression" dxfId="5441" priority="5441" stopIfTrue="1">
      <formula>LEN(C37)&gt;10</formula>
    </cfRule>
  </conditionalFormatting>
  <conditionalFormatting sqref="C37:D37">
    <cfRule type="expression" dxfId="5440" priority="5440" stopIfTrue="1">
      <formula>LEN(C37)&gt;10</formula>
    </cfRule>
  </conditionalFormatting>
  <conditionalFormatting sqref="C37:D37">
    <cfRule type="expression" dxfId="5439" priority="5439" stopIfTrue="1">
      <formula>LEN(C37)&gt;10</formula>
    </cfRule>
  </conditionalFormatting>
  <conditionalFormatting sqref="C37:D37">
    <cfRule type="expression" dxfId="5438" priority="5438" stopIfTrue="1">
      <formula>LEN(C37)&gt;10</formula>
    </cfRule>
  </conditionalFormatting>
  <conditionalFormatting sqref="C37:D37">
    <cfRule type="expression" dxfId="5437" priority="5437" stopIfTrue="1">
      <formula>LEN(C37)&gt;10</formula>
    </cfRule>
  </conditionalFormatting>
  <conditionalFormatting sqref="C40:D40">
    <cfRule type="expression" dxfId="5436" priority="5436" stopIfTrue="1">
      <formula>LEN(C40)&gt;10</formula>
    </cfRule>
  </conditionalFormatting>
  <conditionalFormatting sqref="C40:D40">
    <cfRule type="expression" dxfId="5435" priority="5435" stopIfTrue="1">
      <formula>LEN(C40)&gt;10</formula>
    </cfRule>
  </conditionalFormatting>
  <conditionalFormatting sqref="C40:D40">
    <cfRule type="expression" dxfId="5434" priority="5434" stopIfTrue="1">
      <formula>LEN(C40)&gt;10</formula>
    </cfRule>
  </conditionalFormatting>
  <conditionalFormatting sqref="C40:D40">
    <cfRule type="expression" dxfId="5433" priority="5433" stopIfTrue="1">
      <formula>LEN(C40)&gt;10</formula>
    </cfRule>
  </conditionalFormatting>
  <conditionalFormatting sqref="C40:D40">
    <cfRule type="expression" dxfId="5432" priority="5432" stopIfTrue="1">
      <formula>LEN(C40)&gt;10</formula>
    </cfRule>
  </conditionalFormatting>
  <conditionalFormatting sqref="C40:D40">
    <cfRule type="expression" dxfId="5431" priority="5431" stopIfTrue="1">
      <formula>LEN(C40)&gt;10</formula>
    </cfRule>
  </conditionalFormatting>
  <conditionalFormatting sqref="C40:D40">
    <cfRule type="expression" dxfId="5430" priority="5430" stopIfTrue="1">
      <formula>LEN(C40)&gt;10</formula>
    </cfRule>
  </conditionalFormatting>
  <conditionalFormatting sqref="C40:D40">
    <cfRule type="expression" dxfId="5429" priority="5429" stopIfTrue="1">
      <formula>LEN(C40)&gt;10</formula>
    </cfRule>
  </conditionalFormatting>
  <conditionalFormatting sqref="C40:D40">
    <cfRule type="expression" dxfId="5428" priority="5428" stopIfTrue="1">
      <formula>LEN(C40)&gt;10</formula>
    </cfRule>
  </conditionalFormatting>
  <conditionalFormatting sqref="C40:D40">
    <cfRule type="expression" dxfId="5427" priority="5427" stopIfTrue="1">
      <formula>LEN(C40)&gt;10</formula>
    </cfRule>
  </conditionalFormatting>
  <conditionalFormatting sqref="C40:D40">
    <cfRule type="expression" dxfId="5426" priority="5426" stopIfTrue="1">
      <formula>LEN(C40)&gt;10</formula>
    </cfRule>
  </conditionalFormatting>
  <conditionalFormatting sqref="C40:D40">
    <cfRule type="expression" dxfId="5425" priority="5425" stopIfTrue="1">
      <formula>LEN(C40)&gt;10</formula>
    </cfRule>
  </conditionalFormatting>
  <conditionalFormatting sqref="C40:D40">
    <cfRule type="expression" dxfId="5424" priority="5424" stopIfTrue="1">
      <formula>LEN(C40)&gt;10</formula>
    </cfRule>
  </conditionalFormatting>
  <conditionalFormatting sqref="C39:D39">
    <cfRule type="expression" dxfId="5423" priority="5423" stopIfTrue="1">
      <formula>LEN(C39)&gt;10</formula>
    </cfRule>
  </conditionalFormatting>
  <conditionalFormatting sqref="C39:D39">
    <cfRule type="expression" dxfId="5422" priority="5422" stopIfTrue="1">
      <formula>LEN(C39)&gt;10</formula>
    </cfRule>
  </conditionalFormatting>
  <conditionalFormatting sqref="C39:D39">
    <cfRule type="expression" dxfId="5421" priority="5421" stopIfTrue="1">
      <formula>LEN(C39)&gt;10</formula>
    </cfRule>
  </conditionalFormatting>
  <conditionalFormatting sqref="C39:D39">
    <cfRule type="expression" dxfId="5420" priority="5420" stopIfTrue="1">
      <formula>LEN(C39)&gt;10</formula>
    </cfRule>
  </conditionalFormatting>
  <conditionalFormatting sqref="C39:D39">
    <cfRule type="expression" dxfId="5419" priority="5419" stopIfTrue="1">
      <formula>LEN(C39)&gt;10</formula>
    </cfRule>
  </conditionalFormatting>
  <conditionalFormatting sqref="C39:D39">
    <cfRule type="expression" dxfId="5418" priority="5418" stopIfTrue="1">
      <formula>LEN(C39)&gt;10</formula>
    </cfRule>
  </conditionalFormatting>
  <conditionalFormatting sqref="C39:D39">
    <cfRule type="expression" dxfId="5417" priority="5417" stopIfTrue="1">
      <formula>LEN(C39)&gt;10</formula>
    </cfRule>
  </conditionalFormatting>
  <conditionalFormatting sqref="C39:D39">
    <cfRule type="expression" dxfId="5416" priority="5416" stopIfTrue="1">
      <formula>LEN(C39)&gt;10</formula>
    </cfRule>
  </conditionalFormatting>
  <conditionalFormatting sqref="C39:D39">
    <cfRule type="expression" dxfId="5415" priority="5415" stopIfTrue="1">
      <formula>LEN(C39)&gt;10</formula>
    </cfRule>
  </conditionalFormatting>
  <conditionalFormatting sqref="C39:D39">
    <cfRule type="expression" dxfId="5414" priority="5414" stopIfTrue="1">
      <formula>LEN(C39)&gt;10</formula>
    </cfRule>
  </conditionalFormatting>
  <conditionalFormatting sqref="C39:D39">
    <cfRule type="expression" dxfId="5413" priority="5413" stopIfTrue="1">
      <formula>LEN(C39)&gt;10</formula>
    </cfRule>
  </conditionalFormatting>
  <conditionalFormatting sqref="C39:D39">
    <cfRule type="expression" dxfId="5412" priority="5412" stopIfTrue="1">
      <formula>LEN(C39)&gt;10</formula>
    </cfRule>
  </conditionalFormatting>
  <conditionalFormatting sqref="C39:D39">
    <cfRule type="expression" dxfId="5411" priority="5411" stopIfTrue="1">
      <formula>LEN(C39)&gt;10</formula>
    </cfRule>
  </conditionalFormatting>
  <conditionalFormatting sqref="C39:D39">
    <cfRule type="expression" dxfId="5410" priority="5410" stopIfTrue="1">
      <formula>LEN(C39)&gt;10</formula>
    </cfRule>
  </conditionalFormatting>
  <conditionalFormatting sqref="C39:D39">
    <cfRule type="expression" dxfId="5409" priority="5409" stopIfTrue="1">
      <formula>LEN(C39)&gt;10</formula>
    </cfRule>
  </conditionalFormatting>
  <conditionalFormatting sqref="C39:D39">
    <cfRule type="expression" dxfId="5408" priority="5408" stopIfTrue="1">
      <formula>LEN(C39)&gt;10</formula>
    </cfRule>
  </conditionalFormatting>
  <conditionalFormatting sqref="C39:D39">
    <cfRule type="expression" dxfId="5407" priority="5407" stopIfTrue="1">
      <formula>LEN(C39)&gt;10</formula>
    </cfRule>
  </conditionalFormatting>
  <conditionalFormatting sqref="C39:D39">
    <cfRule type="expression" dxfId="5406" priority="5406" stopIfTrue="1">
      <formula>LEN(C39)&gt;10</formula>
    </cfRule>
  </conditionalFormatting>
  <conditionalFormatting sqref="C39:D39">
    <cfRule type="expression" dxfId="5405" priority="5405" stopIfTrue="1">
      <formula>LEN(C39)&gt;10</formula>
    </cfRule>
  </conditionalFormatting>
  <conditionalFormatting sqref="C39:D39">
    <cfRule type="expression" dxfId="5404" priority="5404" stopIfTrue="1">
      <formula>LEN(C39)&gt;10</formula>
    </cfRule>
  </conditionalFormatting>
  <conditionalFormatting sqref="C39:D39">
    <cfRule type="expression" dxfId="5403" priority="5403" stopIfTrue="1">
      <formula>LEN(C39)&gt;10</formula>
    </cfRule>
  </conditionalFormatting>
  <conditionalFormatting sqref="C39:D39">
    <cfRule type="expression" dxfId="5402" priority="5402" stopIfTrue="1">
      <formula>LEN(C39)&gt;10</formula>
    </cfRule>
  </conditionalFormatting>
  <conditionalFormatting sqref="C39:D39">
    <cfRule type="expression" dxfId="5401" priority="5401" stopIfTrue="1">
      <formula>LEN(C39)&gt;10</formula>
    </cfRule>
  </conditionalFormatting>
  <conditionalFormatting sqref="C39:D39">
    <cfRule type="expression" dxfId="5400" priority="5400" stopIfTrue="1">
      <formula>LEN(C39)&gt;10</formula>
    </cfRule>
  </conditionalFormatting>
  <conditionalFormatting sqref="C39:D39">
    <cfRule type="expression" dxfId="5399" priority="5399" stopIfTrue="1">
      <formula>LEN(C39)&gt;10</formula>
    </cfRule>
  </conditionalFormatting>
  <conditionalFormatting sqref="C2:D20">
    <cfRule type="expression" dxfId="5398" priority="5398" stopIfTrue="1">
      <formula>LEN(C2)&gt;10</formula>
    </cfRule>
  </conditionalFormatting>
  <conditionalFormatting sqref="C2:D20">
    <cfRule type="expression" dxfId="5397" priority="5397" stopIfTrue="1">
      <formula>LEN(C2)&gt;10</formula>
    </cfRule>
  </conditionalFormatting>
  <conditionalFormatting sqref="C5:D20">
    <cfRule type="expression" dxfId="5396" priority="5396" stopIfTrue="1">
      <formula>LEN(C5)&gt;10</formula>
    </cfRule>
  </conditionalFormatting>
  <conditionalFormatting sqref="C5:D20">
    <cfRule type="expression" dxfId="5395" priority="5395" stopIfTrue="1">
      <formula>LEN(C5)&gt;10</formula>
    </cfRule>
  </conditionalFormatting>
  <conditionalFormatting sqref="C2:D20">
    <cfRule type="expression" dxfId="5394" priority="5394" stopIfTrue="1">
      <formula>LEN(C2)&gt;10</formula>
    </cfRule>
  </conditionalFormatting>
  <conditionalFormatting sqref="C5:D20">
    <cfRule type="expression" dxfId="5393" priority="5393" stopIfTrue="1">
      <formula>LEN(C5)&gt;10</formula>
    </cfRule>
  </conditionalFormatting>
  <conditionalFormatting sqref="C5:D20">
    <cfRule type="expression" dxfId="5392" priority="5392" stopIfTrue="1">
      <formula>LEN(C5)&gt;10</formula>
    </cfRule>
  </conditionalFormatting>
  <conditionalFormatting sqref="C16:D16">
    <cfRule type="expression" dxfId="5391" priority="5391" stopIfTrue="1">
      <formula>LEN(C16)&gt;10</formula>
    </cfRule>
  </conditionalFormatting>
  <conditionalFormatting sqref="C16:D16">
    <cfRule type="expression" dxfId="5390" priority="5390" stopIfTrue="1">
      <formula>LEN(C16)&gt;10</formula>
    </cfRule>
  </conditionalFormatting>
  <conditionalFormatting sqref="C16:D16">
    <cfRule type="expression" dxfId="5389" priority="5389" stopIfTrue="1">
      <formula>LEN(C16)&gt;10</formula>
    </cfRule>
  </conditionalFormatting>
  <conditionalFormatting sqref="C12:D12">
    <cfRule type="expression" dxfId="5388" priority="5388" stopIfTrue="1">
      <formula>LEN(C12)&gt;10</formula>
    </cfRule>
  </conditionalFormatting>
  <conditionalFormatting sqref="C12:D12">
    <cfRule type="expression" dxfId="5387" priority="5387" stopIfTrue="1">
      <formula>LEN(C12)&gt;10</formula>
    </cfRule>
  </conditionalFormatting>
  <conditionalFormatting sqref="C12:D12">
    <cfRule type="expression" dxfId="5386" priority="5386" stopIfTrue="1">
      <formula>LEN(C12)&gt;10</formula>
    </cfRule>
  </conditionalFormatting>
  <conditionalFormatting sqref="C12:D12">
    <cfRule type="expression" dxfId="5385" priority="5385" stopIfTrue="1">
      <formula>LEN(C12)&gt;10</formula>
    </cfRule>
  </conditionalFormatting>
  <conditionalFormatting sqref="C12:D12">
    <cfRule type="expression" dxfId="5384" priority="5384" stopIfTrue="1">
      <formula>LEN(C12)&gt;10</formula>
    </cfRule>
  </conditionalFormatting>
  <conditionalFormatting sqref="C12:D12">
    <cfRule type="expression" dxfId="5383" priority="5383" stopIfTrue="1">
      <formula>LEN(C12)&gt;10</formula>
    </cfRule>
  </conditionalFormatting>
  <conditionalFormatting sqref="C20:D20">
    <cfRule type="expression" dxfId="5382" priority="5382" stopIfTrue="1">
      <formula>LEN(C20)&gt;10</formula>
    </cfRule>
  </conditionalFormatting>
  <conditionalFormatting sqref="C20:D20">
    <cfRule type="expression" dxfId="5381" priority="5381" stopIfTrue="1">
      <formula>LEN(C20)&gt;10</formula>
    </cfRule>
  </conditionalFormatting>
  <conditionalFormatting sqref="C20:D20">
    <cfRule type="expression" dxfId="5380" priority="5380" stopIfTrue="1">
      <formula>LEN(C20)&gt;10</formula>
    </cfRule>
  </conditionalFormatting>
  <conditionalFormatting sqref="C20:D20">
    <cfRule type="expression" dxfId="5379" priority="5379" stopIfTrue="1">
      <formula>LEN(C20)&gt;10</formula>
    </cfRule>
  </conditionalFormatting>
  <conditionalFormatting sqref="C20:D20">
    <cfRule type="expression" dxfId="5378" priority="5378" stopIfTrue="1">
      <formula>LEN(C20)&gt;10</formula>
    </cfRule>
  </conditionalFormatting>
  <conditionalFormatting sqref="C20:D20">
    <cfRule type="expression" dxfId="5377" priority="5377" stopIfTrue="1">
      <formula>LEN(C20)&gt;10</formula>
    </cfRule>
  </conditionalFormatting>
  <conditionalFormatting sqref="C2:D20">
    <cfRule type="expression" dxfId="5376" priority="5376" stopIfTrue="1">
      <formula>LEN(C2)&gt;10</formula>
    </cfRule>
  </conditionalFormatting>
  <conditionalFormatting sqref="C2:D20">
    <cfRule type="expression" dxfId="5375" priority="5375" stopIfTrue="1">
      <formula>LEN(C2)&gt;10</formula>
    </cfRule>
  </conditionalFormatting>
  <conditionalFormatting sqref="C5:D20">
    <cfRule type="expression" dxfId="5374" priority="5374" stopIfTrue="1">
      <formula>LEN(C5)&gt;10</formula>
    </cfRule>
  </conditionalFormatting>
  <conditionalFormatting sqref="C5:D20">
    <cfRule type="expression" dxfId="5373" priority="5373" stopIfTrue="1">
      <formula>LEN(C5)&gt;10</formula>
    </cfRule>
  </conditionalFormatting>
  <conditionalFormatting sqref="C2:D20">
    <cfRule type="expression" dxfId="5372" priority="5372" stopIfTrue="1">
      <formula>LEN(C2)&gt;10</formula>
    </cfRule>
  </conditionalFormatting>
  <conditionalFormatting sqref="C5:D20">
    <cfRule type="expression" dxfId="5371" priority="5371" stopIfTrue="1">
      <formula>LEN(C5)&gt;10</formula>
    </cfRule>
  </conditionalFormatting>
  <conditionalFormatting sqref="C5:D20">
    <cfRule type="expression" dxfId="5370" priority="5370" stopIfTrue="1">
      <formula>LEN(C5)&gt;10</formula>
    </cfRule>
  </conditionalFormatting>
  <conditionalFormatting sqref="C16:D16">
    <cfRule type="expression" dxfId="5369" priority="5369" stopIfTrue="1">
      <formula>LEN(C16)&gt;10</formula>
    </cfRule>
  </conditionalFormatting>
  <conditionalFormatting sqref="C16:D16">
    <cfRule type="expression" dxfId="5368" priority="5368" stopIfTrue="1">
      <formula>LEN(C16)&gt;10</formula>
    </cfRule>
  </conditionalFormatting>
  <conditionalFormatting sqref="C16:D16">
    <cfRule type="expression" dxfId="5367" priority="5367" stopIfTrue="1">
      <formula>LEN(C16)&gt;10</formula>
    </cfRule>
  </conditionalFormatting>
  <conditionalFormatting sqref="C12:D12">
    <cfRule type="expression" dxfId="5366" priority="5366" stopIfTrue="1">
      <formula>LEN(C12)&gt;10</formula>
    </cfRule>
  </conditionalFormatting>
  <conditionalFormatting sqref="C12:D12">
    <cfRule type="expression" dxfId="5365" priority="5365" stopIfTrue="1">
      <formula>LEN(C12)&gt;10</formula>
    </cfRule>
  </conditionalFormatting>
  <conditionalFormatting sqref="C12:D12">
    <cfRule type="expression" dxfId="5364" priority="5364" stopIfTrue="1">
      <formula>LEN(C12)&gt;10</formula>
    </cfRule>
  </conditionalFormatting>
  <conditionalFormatting sqref="C12:D12">
    <cfRule type="expression" dxfId="5363" priority="5363" stopIfTrue="1">
      <formula>LEN(C12)&gt;10</formula>
    </cfRule>
  </conditionalFormatting>
  <conditionalFormatting sqref="C12:D12">
    <cfRule type="expression" dxfId="5362" priority="5362" stopIfTrue="1">
      <formula>LEN(C12)&gt;10</formula>
    </cfRule>
  </conditionalFormatting>
  <conditionalFormatting sqref="C12:D12">
    <cfRule type="expression" dxfId="5361" priority="5361" stopIfTrue="1">
      <formula>LEN(C12)&gt;10</formula>
    </cfRule>
  </conditionalFormatting>
  <conditionalFormatting sqref="C20:D20">
    <cfRule type="expression" dxfId="5360" priority="5360" stopIfTrue="1">
      <formula>LEN(C20)&gt;10</formula>
    </cfRule>
  </conditionalFormatting>
  <conditionalFormatting sqref="C20:D20">
    <cfRule type="expression" dxfId="5359" priority="5359" stopIfTrue="1">
      <formula>LEN(C20)&gt;10</formula>
    </cfRule>
  </conditionalFormatting>
  <conditionalFormatting sqref="C20:D20">
    <cfRule type="expression" dxfId="5358" priority="5358" stopIfTrue="1">
      <formula>LEN(C20)&gt;10</formula>
    </cfRule>
  </conditionalFormatting>
  <conditionalFormatting sqref="C20:D20">
    <cfRule type="expression" dxfId="5357" priority="5357" stopIfTrue="1">
      <formula>LEN(C20)&gt;10</formula>
    </cfRule>
  </conditionalFormatting>
  <conditionalFormatting sqref="C20:D20">
    <cfRule type="expression" dxfId="5356" priority="5356" stopIfTrue="1">
      <formula>LEN(C20)&gt;10</formula>
    </cfRule>
  </conditionalFormatting>
  <conditionalFormatting sqref="C20:D20">
    <cfRule type="expression" dxfId="5355" priority="5355" stopIfTrue="1">
      <formula>LEN(C20)&gt;10</formula>
    </cfRule>
  </conditionalFormatting>
  <conditionalFormatting sqref="C20:D20 C2:D18">
    <cfRule type="expression" dxfId="5354" priority="5354" stopIfTrue="1">
      <formula>LEN(C2)&gt;10</formula>
    </cfRule>
  </conditionalFormatting>
  <conditionalFormatting sqref="C5:D15">
    <cfRule type="expression" dxfId="5353" priority="5353" stopIfTrue="1">
      <formula>LEN(C5)&gt;10</formula>
    </cfRule>
  </conditionalFormatting>
  <conditionalFormatting sqref="C5:D15">
    <cfRule type="expression" dxfId="5352" priority="5352" stopIfTrue="1">
      <formula>LEN(C5)&gt;10</formula>
    </cfRule>
  </conditionalFormatting>
  <conditionalFormatting sqref="C7">
    <cfRule type="expression" dxfId="5351" priority="5351" stopIfTrue="1">
      <formula>LEN(C7)&gt;10</formula>
    </cfRule>
  </conditionalFormatting>
  <conditionalFormatting sqref="C6">
    <cfRule type="expression" dxfId="5350" priority="5350" stopIfTrue="1">
      <formula>LEN(C6)&gt;10</formula>
    </cfRule>
  </conditionalFormatting>
  <conditionalFormatting sqref="C8:C15">
    <cfRule type="expression" dxfId="5349" priority="5349" stopIfTrue="1">
      <formula>LEN(C8)&gt;10</formula>
    </cfRule>
  </conditionalFormatting>
  <conditionalFormatting sqref="D7">
    <cfRule type="expression" dxfId="5348" priority="5348" stopIfTrue="1">
      <formula>LEN(D7)&gt;10</formula>
    </cfRule>
  </conditionalFormatting>
  <conditionalFormatting sqref="D5:D6">
    <cfRule type="expression" dxfId="5347" priority="5347" stopIfTrue="1">
      <formula>LEN(D5)&gt;10</formula>
    </cfRule>
  </conditionalFormatting>
  <conditionalFormatting sqref="D8:D15">
    <cfRule type="expression" dxfId="5346" priority="5346" stopIfTrue="1">
      <formula>LEN(D8)&gt;10</formula>
    </cfRule>
  </conditionalFormatting>
  <conditionalFormatting sqref="C11:D11">
    <cfRule type="expression" dxfId="5345" priority="5345" stopIfTrue="1">
      <formula>LEN(C11)&gt;10</formula>
    </cfRule>
  </conditionalFormatting>
  <conditionalFormatting sqref="C11:D11">
    <cfRule type="expression" dxfId="5344" priority="5344" stopIfTrue="1">
      <formula>LEN(C11)&gt;10</formula>
    </cfRule>
  </conditionalFormatting>
  <conditionalFormatting sqref="C11:D11">
    <cfRule type="expression" dxfId="5343" priority="5343" stopIfTrue="1">
      <formula>LEN(C11)&gt;10</formula>
    </cfRule>
  </conditionalFormatting>
  <conditionalFormatting sqref="C11">
    <cfRule type="expression" dxfId="5342" priority="5342" stopIfTrue="1">
      <formula>LEN(C11)&gt;10</formula>
    </cfRule>
  </conditionalFormatting>
  <conditionalFormatting sqref="D11">
    <cfRule type="expression" dxfId="5341" priority="5341" stopIfTrue="1">
      <formula>LEN(D11)&gt;10</formula>
    </cfRule>
  </conditionalFormatting>
  <conditionalFormatting sqref="C20:D20">
    <cfRule type="expression" dxfId="5340" priority="5340" stopIfTrue="1">
      <formula>LEN(C20)&gt;10</formula>
    </cfRule>
  </conditionalFormatting>
  <conditionalFormatting sqref="C20:D20">
    <cfRule type="expression" dxfId="5339" priority="5339" stopIfTrue="1">
      <formula>LEN(C20)&gt;10</formula>
    </cfRule>
  </conditionalFormatting>
  <conditionalFormatting sqref="C20">
    <cfRule type="expression" dxfId="5338" priority="5338" stopIfTrue="1">
      <formula>LEN(C20)&gt;10</formula>
    </cfRule>
  </conditionalFormatting>
  <conditionalFormatting sqref="D20">
    <cfRule type="expression" dxfId="5337" priority="5337" stopIfTrue="1">
      <formula>LEN(D20)&gt;10</formula>
    </cfRule>
  </conditionalFormatting>
  <conditionalFormatting sqref="C20:D20">
    <cfRule type="expression" dxfId="5336" priority="5336" stopIfTrue="1">
      <formula>LEN(C20)&gt;10</formula>
    </cfRule>
  </conditionalFormatting>
  <conditionalFormatting sqref="C20:D20">
    <cfRule type="expression" dxfId="5335" priority="5335" stopIfTrue="1">
      <formula>LEN(C20)&gt;10</formula>
    </cfRule>
  </conditionalFormatting>
  <conditionalFormatting sqref="C20">
    <cfRule type="expression" dxfId="5334" priority="5334" stopIfTrue="1">
      <formula>LEN(C20)&gt;10</formula>
    </cfRule>
  </conditionalFormatting>
  <conditionalFormatting sqref="D20">
    <cfRule type="expression" dxfId="5333" priority="5333" stopIfTrue="1">
      <formula>LEN(D20)&gt;10</formula>
    </cfRule>
  </conditionalFormatting>
  <conditionalFormatting sqref="C12:D12">
    <cfRule type="expression" dxfId="5332" priority="5332" stopIfTrue="1">
      <formula>LEN(C12)&gt;10</formula>
    </cfRule>
  </conditionalFormatting>
  <conditionalFormatting sqref="C12:D12">
    <cfRule type="expression" dxfId="5331" priority="5331" stopIfTrue="1">
      <formula>LEN(C12)&gt;10</formula>
    </cfRule>
  </conditionalFormatting>
  <conditionalFormatting sqref="C12:D12">
    <cfRule type="expression" dxfId="5330" priority="5330" stopIfTrue="1">
      <formula>LEN(C12)&gt;10</formula>
    </cfRule>
  </conditionalFormatting>
  <conditionalFormatting sqref="C12">
    <cfRule type="expression" dxfId="5329" priority="5329" stopIfTrue="1">
      <formula>LEN(C12)&gt;10</formula>
    </cfRule>
  </conditionalFormatting>
  <conditionalFormatting sqref="D12">
    <cfRule type="expression" dxfId="5328" priority="5328" stopIfTrue="1">
      <formula>LEN(D12)&gt;10</formula>
    </cfRule>
  </conditionalFormatting>
  <conditionalFormatting sqref="C17:D17">
    <cfRule type="expression" dxfId="5327" priority="5327" stopIfTrue="1">
      <formula>LEN(C17)&gt;10</formula>
    </cfRule>
  </conditionalFormatting>
  <conditionalFormatting sqref="C20:D20">
    <cfRule type="expression" dxfId="5326" priority="5326" stopIfTrue="1">
      <formula>LEN(C20)&gt;10</formula>
    </cfRule>
  </conditionalFormatting>
  <conditionalFormatting sqref="C20:D20">
    <cfRule type="expression" dxfId="5325" priority="5325" stopIfTrue="1">
      <formula>LEN(C20)&gt;10</formula>
    </cfRule>
  </conditionalFormatting>
  <conditionalFormatting sqref="C20:D20">
    <cfRule type="expression" dxfId="5324" priority="5324" stopIfTrue="1">
      <formula>LEN(C20)&gt;10</formula>
    </cfRule>
  </conditionalFormatting>
  <conditionalFormatting sqref="C20">
    <cfRule type="expression" dxfId="5323" priority="5323" stopIfTrue="1">
      <formula>LEN(C20)&gt;10</formula>
    </cfRule>
  </conditionalFormatting>
  <conditionalFormatting sqref="D20">
    <cfRule type="expression" dxfId="5322" priority="5322" stopIfTrue="1">
      <formula>LEN(D20)&gt;10</formula>
    </cfRule>
  </conditionalFormatting>
  <conditionalFormatting sqref="C19:D19">
    <cfRule type="expression" dxfId="5321" priority="5321" stopIfTrue="1">
      <formula>LEN(C19)&gt;10</formula>
    </cfRule>
  </conditionalFormatting>
  <conditionalFormatting sqref="C19:D19">
    <cfRule type="expression" dxfId="5320" priority="5320" stopIfTrue="1">
      <formula>LEN(C19)&gt;10</formula>
    </cfRule>
  </conditionalFormatting>
  <conditionalFormatting sqref="C19:D19">
    <cfRule type="expression" dxfId="5319" priority="5319" stopIfTrue="1">
      <formula>LEN(C19)&gt;10</formula>
    </cfRule>
  </conditionalFormatting>
  <conditionalFormatting sqref="C19:D19">
    <cfRule type="expression" dxfId="5318" priority="5318" stopIfTrue="1">
      <formula>LEN(C19)&gt;10</formula>
    </cfRule>
  </conditionalFormatting>
  <conditionalFormatting sqref="C19:D19">
    <cfRule type="expression" dxfId="5317" priority="5317" stopIfTrue="1">
      <formula>LEN(C19)&gt;10</formula>
    </cfRule>
  </conditionalFormatting>
  <conditionalFormatting sqref="C19:D19">
    <cfRule type="expression" dxfId="5316" priority="5316" stopIfTrue="1">
      <formula>LEN(C19)&gt;10</formula>
    </cfRule>
  </conditionalFormatting>
  <conditionalFormatting sqref="C19:D19">
    <cfRule type="expression" dxfId="5315" priority="5315" stopIfTrue="1">
      <formula>LEN(C19)&gt;10</formula>
    </cfRule>
  </conditionalFormatting>
  <conditionalFormatting sqref="C19:D19">
    <cfRule type="expression" dxfId="5314" priority="5314" stopIfTrue="1">
      <formula>LEN(C19)&gt;10</formula>
    </cfRule>
  </conditionalFormatting>
  <conditionalFormatting sqref="C19:D19">
    <cfRule type="expression" dxfId="5313" priority="5313" stopIfTrue="1">
      <formula>LEN(C19)&gt;10</formula>
    </cfRule>
  </conditionalFormatting>
  <conditionalFormatting sqref="C19:D19">
    <cfRule type="expression" dxfId="5312" priority="5312" stopIfTrue="1">
      <formula>LEN(C19)&gt;10</formula>
    </cfRule>
  </conditionalFormatting>
  <conditionalFormatting sqref="C19:D19">
    <cfRule type="expression" dxfId="5311" priority="5311" stopIfTrue="1">
      <formula>LEN(C19)&gt;10</formula>
    </cfRule>
  </conditionalFormatting>
  <conditionalFormatting sqref="C19:D19">
    <cfRule type="expression" dxfId="5310" priority="5310" stopIfTrue="1">
      <formula>LEN(C19)&gt;10</formula>
    </cfRule>
  </conditionalFormatting>
  <conditionalFormatting sqref="C19:D19">
    <cfRule type="expression" dxfId="5309" priority="5309" stopIfTrue="1">
      <formula>LEN(C19)&gt;10</formula>
    </cfRule>
  </conditionalFormatting>
  <conditionalFormatting sqref="C19:D19">
    <cfRule type="expression" dxfId="5308" priority="5308" stopIfTrue="1">
      <formula>LEN(C19)&gt;10</formula>
    </cfRule>
  </conditionalFormatting>
  <conditionalFormatting sqref="C19:D19">
    <cfRule type="expression" dxfId="5307" priority="5307" stopIfTrue="1">
      <formula>LEN(C19)&gt;10</formula>
    </cfRule>
  </conditionalFormatting>
  <conditionalFormatting sqref="C19">
    <cfRule type="expression" dxfId="5306" priority="5306" stopIfTrue="1">
      <formula>LEN(C19)&gt;10</formula>
    </cfRule>
  </conditionalFormatting>
  <conditionalFormatting sqref="D19">
    <cfRule type="expression" dxfId="5305" priority="5305" stopIfTrue="1">
      <formula>LEN(D19)&gt;10</formula>
    </cfRule>
  </conditionalFormatting>
  <conditionalFormatting sqref="C19:D19">
    <cfRule type="expression" dxfId="5304" priority="5304" stopIfTrue="1">
      <formula>LEN(C19)&gt;10</formula>
    </cfRule>
  </conditionalFormatting>
  <conditionalFormatting sqref="C19:D19">
    <cfRule type="expression" dxfId="5303" priority="5303" stopIfTrue="1">
      <formula>LEN(C19)&gt;10</formula>
    </cfRule>
  </conditionalFormatting>
  <conditionalFormatting sqref="C19">
    <cfRule type="expression" dxfId="5302" priority="5302" stopIfTrue="1">
      <formula>LEN(C19)&gt;10</formula>
    </cfRule>
  </conditionalFormatting>
  <conditionalFormatting sqref="D19">
    <cfRule type="expression" dxfId="5301" priority="5301" stopIfTrue="1">
      <formula>LEN(D19)&gt;10</formula>
    </cfRule>
  </conditionalFormatting>
  <conditionalFormatting sqref="C19:D19">
    <cfRule type="expression" dxfId="5300" priority="5300" stopIfTrue="1">
      <formula>LEN(C19)&gt;10</formula>
    </cfRule>
  </conditionalFormatting>
  <conditionalFormatting sqref="C19:D19">
    <cfRule type="expression" dxfId="5299" priority="5299" stopIfTrue="1">
      <formula>LEN(C19)&gt;10</formula>
    </cfRule>
  </conditionalFormatting>
  <conditionalFormatting sqref="C19:D19">
    <cfRule type="expression" dxfId="5298" priority="5298" stopIfTrue="1">
      <formula>LEN(C19)&gt;10</formula>
    </cfRule>
  </conditionalFormatting>
  <conditionalFormatting sqref="C19">
    <cfRule type="expression" dxfId="5297" priority="5297" stopIfTrue="1">
      <formula>LEN(C19)&gt;10</formula>
    </cfRule>
  </conditionalFormatting>
  <conditionalFormatting sqref="D19">
    <cfRule type="expression" dxfId="5296" priority="5296" stopIfTrue="1">
      <formula>LEN(D19)&gt;10</formula>
    </cfRule>
  </conditionalFormatting>
  <conditionalFormatting sqref="C16:D16">
    <cfRule type="expression" dxfId="5295" priority="5295" stopIfTrue="1">
      <formula>LEN(C16)&gt;10</formula>
    </cfRule>
  </conditionalFormatting>
  <conditionalFormatting sqref="C16:D16">
    <cfRule type="expression" dxfId="5294" priority="5294" stopIfTrue="1">
      <formula>LEN(C16)&gt;10</formula>
    </cfRule>
  </conditionalFormatting>
  <conditionalFormatting sqref="C16">
    <cfRule type="expression" dxfId="5293" priority="5293" stopIfTrue="1">
      <formula>LEN(C16)&gt;10</formula>
    </cfRule>
  </conditionalFormatting>
  <conditionalFormatting sqref="D16">
    <cfRule type="expression" dxfId="5292" priority="5292" stopIfTrue="1">
      <formula>LEN(D16)&gt;10</formula>
    </cfRule>
  </conditionalFormatting>
  <conditionalFormatting sqref="C21:D21">
    <cfRule type="expression" dxfId="5291" priority="5291" stopIfTrue="1">
      <formula>LEN(C21)&gt;10</formula>
    </cfRule>
  </conditionalFormatting>
  <conditionalFormatting sqref="C21:D21">
    <cfRule type="expression" dxfId="5290" priority="5290" stopIfTrue="1">
      <formula>LEN(C21)&gt;10</formula>
    </cfRule>
  </conditionalFormatting>
  <conditionalFormatting sqref="C21:D21">
    <cfRule type="expression" dxfId="5289" priority="5289" stopIfTrue="1">
      <formula>LEN(C21)&gt;10</formula>
    </cfRule>
  </conditionalFormatting>
  <conditionalFormatting sqref="C21:D21">
    <cfRule type="expression" dxfId="5288" priority="5288" stopIfTrue="1">
      <formula>LEN(C21)&gt;10</formula>
    </cfRule>
  </conditionalFormatting>
  <conditionalFormatting sqref="C21:D21">
    <cfRule type="expression" dxfId="5287" priority="5287" stopIfTrue="1">
      <formula>LEN(C21)&gt;10</formula>
    </cfRule>
  </conditionalFormatting>
  <conditionalFormatting sqref="C21:D21">
    <cfRule type="expression" dxfId="5286" priority="5286" stopIfTrue="1">
      <formula>LEN(C21)&gt;10</formula>
    </cfRule>
  </conditionalFormatting>
  <conditionalFormatting sqref="C21:D21">
    <cfRule type="expression" dxfId="5285" priority="5285" stopIfTrue="1">
      <formula>LEN(C21)&gt;10</formula>
    </cfRule>
  </conditionalFormatting>
  <conditionalFormatting sqref="C21:D21">
    <cfRule type="expression" dxfId="5284" priority="5284" stopIfTrue="1">
      <formula>LEN(C21)&gt;10</formula>
    </cfRule>
  </conditionalFormatting>
  <conditionalFormatting sqref="C21:D21">
    <cfRule type="expression" dxfId="5283" priority="5283" stopIfTrue="1">
      <formula>LEN(C21)&gt;10</formula>
    </cfRule>
  </conditionalFormatting>
  <conditionalFormatting sqref="C21:D21">
    <cfRule type="expression" dxfId="5282" priority="5282" stopIfTrue="1">
      <formula>LEN(C21)&gt;10</formula>
    </cfRule>
  </conditionalFormatting>
  <conditionalFormatting sqref="C21:D21">
    <cfRule type="expression" dxfId="5281" priority="5281" stopIfTrue="1">
      <formula>LEN(C21)&gt;10</formula>
    </cfRule>
  </conditionalFormatting>
  <conditionalFormatting sqref="C21:D21">
    <cfRule type="expression" dxfId="5280" priority="5280" stopIfTrue="1">
      <formula>LEN(C21)&gt;10</formula>
    </cfRule>
  </conditionalFormatting>
  <conditionalFormatting sqref="C21:D21">
    <cfRule type="expression" dxfId="5279" priority="5279" stopIfTrue="1">
      <formula>LEN(C21)&gt;10</formula>
    </cfRule>
  </conditionalFormatting>
  <conditionalFormatting sqref="C21:D21">
    <cfRule type="expression" dxfId="5278" priority="5278" stopIfTrue="1">
      <formula>LEN(C21)&gt;10</formula>
    </cfRule>
  </conditionalFormatting>
  <conditionalFormatting sqref="C21:D21">
    <cfRule type="expression" dxfId="5277" priority="5277" stopIfTrue="1">
      <formula>LEN(C21)&gt;10</formula>
    </cfRule>
  </conditionalFormatting>
  <conditionalFormatting sqref="C21:D21">
    <cfRule type="expression" dxfId="5276" priority="5276" stopIfTrue="1">
      <formula>LEN(C21)&gt;10</formula>
    </cfRule>
  </conditionalFormatting>
  <conditionalFormatting sqref="C21:D21">
    <cfRule type="expression" dxfId="5275" priority="5275" stopIfTrue="1">
      <formula>LEN(C21)&gt;10</formula>
    </cfRule>
  </conditionalFormatting>
  <conditionalFormatting sqref="C21:D21">
    <cfRule type="expression" dxfId="5274" priority="5274" stopIfTrue="1">
      <formula>LEN(C21)&gt;10</formula>
    </cfRule>
  </conditionalFormatting>
  <conditionalFormatting sqref="C21:D21">
    <cfRule type="expression" dxfId="5273" priority="5273" stopIfTrue="1">
      <formula>LEN(C21)&gt;10</formula>
    </cfRule>
  </conditionalFormatting>
  <conditionalFormatting sqref="C21:D21">
    <cfRule type="expression" dxfId="5272" priority="5272" stopIfTrue="1">
      <formula>LEN(C21)&gt;10</formula>
    </cfRule>
  </conditionalFormatting>
  <conditionalFormatting sqref="C21:D21">
    <cfRule type="expression" dxfId="5271" priority="5271" stopIfTrue="1">
      <formula>LEN(C21)&gt;10</formula>
    </cfRule>
  </conditionalFormatting>
  <conditionalFormatting sqref="C21:D21">
    <cfRule type="expression" dxfId="5270" priority="5270" stopIfTrue="1">
      <formula>LEN(C21)&gt;10</formula>
    </cfRule>
  </conditionalFormatting>
  <conditionalFormatting sqref="C21:D21">
    <cfRule type="expression" dxfId="5269" priority="5269" stopIfTrue="1">
      <formula>LEN(C21)&gt;10</formula>
    </cfRule>
  </conditionalFormatting>
  <conditionalFormatting sqref="C21:D21">
    <cfRule type="expression" dxfId="5268" priority="5268" stopIfTrue="1">
      <formula>LEN(C21)&gt;10</formula>
    </cfRule>
  </conditionalFormatting>
  <conditionalFormatting sqref="C21:D21">
    <cfRule type="expression" dxfId="5267" priority="5267" stopIfTrue="1">
      <formula>LEN(C21)&gt;10</formula>
    </cfRule>
  </conditionalFormatting>
  <conditionalFormatting sqref="C21:D21">
    <cfRule type="expression" dxfId="5266" priority="5266" stopIfTrue="1">
      <formula>LEN(C21)&gt;10</formula>
    </cfRule>
  </conditionalFormatting>
  <conditionalFormatting sqref="C21:D21">
    <cfRule type="expression" dxfId="5265" priority="5265" stopIfTrue="1">
      <formula>LEN(C21)&gt;10</formula>
    </cfRule>
  </conditionalFormatting>
  <conditionalFormatting sqref="C21:D21">
    <cfRule type="expression" dxfId="5264" priority="5264" stopIfTrue="1">
      <formula>LEN(C21)&gt;10</formula>
    </cfRule>
  </conditionalFormatting>
  <conditionalFormatting sqref="C21:D21">
    <cfRule type="expression" dxfId="5263" priority="5263" stopIfTrue="1">
      <formula>LEN(C21)&gt;10</formula>
    </cfRule>
  </conditionalFormatting>
  <conditionalFormatting sqref="C21:D21">
    <cfRule type="expression" dxfId="5262" priority="5262" stopIfTrue="1">
      <formula>LEN(C21)&gt;10</formula>
    </cfRule>
  </conditionalFormatting>
  <conditionalFormatting sqref="C21:D21">
    <cfRule type="expression" dxfId="5261" priority="5261" stopIfTrue="1">
      <formula>LEN(C21)&gt;10</formula>
    </cfRule>
  </conditionalFormatting>
  <conditionalFormatting sqref="C21:D21">
    <cfRule type="expression" dxfId="5260" priority="5260" stopIfTrue="1">
      <formula>LEN(C21)&gt;10</formula>
    </cfRule>
  </conditionalFormatting>
  <conditionalFormatting sqref="C21:D21">
    <cfRule type="expression" dxfId="5259" priority="5259" stopIfTrue="1">
      <formula>LEN(C21)&gt;10</formula>
    </cfRule>
  </conditionalFormatting>
  <conditionalFormatting sqref="C21:D21">
    <cfRule type="expression" dxfId="5258" priority="5258" stopIfTrue="1">
      <formula>LEN(C21)&gt;10</formula>
    </cfRule>
  </conditionalFormatting>
  <conditionalFormatting sqref="C21:D21">
    <cfRule type="expression" dxfId="5257" priority="5257" stopIfTrue="1">
      <formula>LEN(C21)&gt;10</formula>
    </cfRule>
  </conditionalFormatting>
  <conditionalFormatting sqref="C21:D21">
    <cfRule type="expression" dxfId="5256" priority="5256" stopIfTrue="1">
      <formula>LEN(C21)&gt;10</formula>
    </cfRule>
  </conditionalFormatting>
  <conditionalFormatting sqref="C21:D21">
    <cfRule type="expression" dxfId="5255" priority="5255" stopIfTrue="1">
      <formula>LEN(C21)&gt;10</formula>
    </cfRule>
  </conditionalFormatting>
  <conditionalFormatting sqref="C21:D21">
    <cfRule type="expression" dxfId="5254" priority="5254" stopIfTrue="1">
      <formula>LEN(C21)&gt;10</formula>
    </cfRule>
  </conditionalFormatting>
  <conditionalFormatting sqref="C21:D21">
    <cfRule type="expression" dxfId="5253" priority="5253" stopIfTrue="1">
      <formula>LEN(C21)&gt;10</formula>
    </cfRule>
  </conditionalFormatting>
  <conditionalFormatting sqref="C21:D21">
    <cfRule type="expression" dxfId="5252" priority="5252" stopIfTrue="1">
      <formula>LEN(C21)&gt;10</formula>
    </cfRule>
  </conditionalFormatting>
  <conditionalFormatting sqref="C21:D21">
    <cfRule type="expression" dxfId="5251" priority="5251" stopIfTrue="1">
      <formula>LEN(C21)&gt;10</formula>
    </cfRule>
  </conditionalFormatting>
  <conditionalFormatting sqref="C21">
    <cfRule type="expression" dxfId="5250" priority="5250" stopIfTrue="1">
      <formula>LEN(C21)&gt;10</formula>
    </cfRule>
  </conditionalFormatting>
  <conditionalFormatting sqref="D21">
    <cfRule type="expression" dxfId="5249" priority="5249" stopIfTrue="1">
      <formula>LEN(D21)&gt;10</formula>
    </cfRule>
  </conditionalFormatting>
  <conditionalFormatting sqref="C21:D21">
    <cfRule type="expression" dxfId="5248" priority="5248" stopIfTrue="1">
      <formula>LEN(C21)&gt;10</formula>
    </cfRule>
  </conditionalFormatting>
  <conditionalFormatting sqref="C21:D21">
    <cfRule type="expression" dxfId="5247" priority="5247" stopIfTrue="1">
      <formula>LEN(C21)&gt;10</formula>
    </cfRule>
  </conditionalFormatting>
  <conditionalFormatting sqref="C21">
    <cfRule type="expression" dxfId="5246" priority="5246" stopIfTrue="1">
      <formula>LEN(C21)&gt;10</formula>
    </cfRule>
  </conditionalFormatting>
  <conditionalFormatting sqref="D21">
    <cfRule type="expression" dxfId="5245" priority="5245" stopIfTrue="1">
      <formula>LEN(D21)&gt;10</formula>
    </cfRule>
  </conditionalFormatting>
  <conditionalFormatting sqref="C21:D21">
    <cfRule type="expression" dxfId="5244" priority="5244" stopIfTrue="1">
      <formula>LEN(C21)&gt;10</formula>
    </cfRule>
  </conditionalFormatting>
  <conditionalFormatting sqref="C21:D21">
    <cfRule type="expression" dxfId="5243" priority="5243" stopIfTrue="1">
      <formula>LEN(C21)&gt;10</formula>
    </cfRule>
  </conditionalFormatting>
  <conditionalFormatting sqref="C21:D21">
    <cfRule type="expression" dxfId="5242" priority="5242" stopIfTrue="1">
      <formula>LEN(C21)&gt;10</formula>
    </cfRule>
  </conditionalFormatting>
  <conditionalFormatting sqref="C21">
    <cfRule type="expression" dxfId="5241" priority="5241" stopIfTrue="1">
      <formula>LEN(C21)&gt;10</formula>
    </cfRule>
  </conditionalFormatting>
  <conditionalFormatting sqref="D21">
    <cfRule type="expression" dxfId="5240" priority="5240" stopIfTrue="1">
      <formula>LEN(D21)&gt;10</formula>
    </cfRule>
  </conditionalFormatting>
  <conditionalFormatting sqref="C39:D45 D55:D59 C60:D73 C4:D6 C47:D54 C13:D37">
    <cfRule type="expression" dxfId="5239" priority="5239" stopIfTrue="1">
      <formula>LEN(C4)&gt;10</formula>
    </cfRule>
  </conditionalFormatting>
  <conditionalFormatting sqref="C7:D11">
    <cfRule type="expression" dxfId="5238" priority="5238" stopIfTrue="1">
      <formula>LEN(C7)&gt;10</formula>
    </cfRule>
  </conditionalFormatting>
  <conditionalFormatting sqref="C12:D12">
    <cfRule type="expression" dxfId="5237" priority="5237" stopIfTrue="1">
      <formula>LEN(C12)&gt;10</formula>
    </cfRule>
  </conditionalFormatting>
  <conditionalFormatting sqref="C38:D38">
    <cfRule type="expression" dxfId="5236" priority="5236" stopIfTrue="1">
      <formula>LEN(C38)&gt;10</formula>
    </cfRule>
  </conditionalFormatting>
  <conditionalFormatting sqref="C55:C59">
    <cfRule type="expression" dxfId="5235" priority="5235" stopIfTrue="1">
      <formula>LEN(C55)&gt;10</formula>
    </cfRule>
  </conditionalFormatting>
  <conditionalFormatting sqref="C73:D75">
    <cfRule type="expression" dxfId="5234" priority="5234" stopIfTrue="1">
      <formula>LEN(C73)&gt;10</formula>
    </cfRule>
  </conditionalFormatting>
  <conditionalFormatting sqref="C2:D113">
    <cfRule type="expression" dxfId="5233" priority="5233" stopIfTrue="1">
      <formula>LEN(C2)&gt;10</formula>
    </cfRule>
  </conditionalFormatting>
  <conditionalFormatting sqref="C68:D68">
    <cfRule type="expression" dxfId="5232" priority="5232" stopIfTrue="1">
      <formula>LEN(C68)&gt;10</formula>
    </cfRule>
  </conditionalFormatting>
  <conditionalFormatting sqref="C68:D68">
    <cfRule type="expression" dxfId="5231" priority="5231" stopIfTrue="1">
      <formula>LEN(C68)&gt;10</formula>
    </cfRule>
  </conditionalFormatting>
  <conditionalFormatting sqref="C68:D68">
    <cfRule type="expression" dxfId="5230" priority="5230" stopIfTrue="1">
      <formula>LEN(C68)&gt;10</formula>
    </cfRule>
  </conditionalFormatting>
  <conditionalFormatting sqref="C68:D68">
    <cfRule type="expression" dxfId="5229" priority="5229" stopIfTrue="1">
      <formula>LEN(C68)&gt;10</formula>
    </cfRule>
  </conditionalFormatting>
  <conditionalFormatting sqref="C68:D68">
    <cfRule type="expression" dxfId="5228" priority="5228" stopIfTrue="1">
      <formula>LEN(C68)&gt;10</formula>
    </cfRule>
  </conditionalFormatting>
  <conditionalFormatting sqref="C68:D68">
    <cfRule type="expression" dxfId="5227" priority="5227" stopIfTrue="1">
      <formula>LEN(C68)&gt;10</formula>
    </cfRule>
  </conditionalFormatting>
  <conditionalFormatting sqref="C68:D68">
    <cfRule type="expression" dxfId="5226" priority="5226" stopIfTrue="1">
      <formula>LEN(C68)&gt;10</formula>
    </cfRule>
  </conditionalFormatting>
  <conditionalFormatting sqref="C68:D68">
    <cfRule type="expression" dxfId="5225" priority="5225" stopIfTrue="1">
      <formula>LEN(C68)&gt;10</formula>
    </cfRule>
  </conditionalFormatting>
  <conditionalFormatting sqref="C68:D68">
    <cfRule type="expression" dxfId="5224" priority="5224" stopIfTrue="1">
      <formula>LEN(C68)&gt;10</formula>
    </cfRule>
  </conditionalFormatting>
  <conditionalFormatting sqref="C68:D68">
    <cfRule type="expression" dxfId="5223" priority="5223" stopIfTrue="1">
      <formula>LEN(C68)&gt;10</formula>
    </cfRule>
  </conditionalFormatting>
  <conditionalFormatting sqref="C68:D68">
    <cfRule type="expression" dxfId="5222" priority="5222" stopIfTrue="1">
      <formula>LEN(C68)&gt;10</formula>
    </cfRule>
  </conditionalFormatting>
  <conditionalFormatting sqref="C68:D68">
    <cfRule type="expression" dxfId="5221" priority="5221" stopIfTrue="1">
      <formula>LEN(C68)&gt;10</formula>
    </cfRule>
  </conditionalFormatting>
  <conditionalFormatting sqref="C68:D68">
    <cfRule type="expression" dxfId="5220" priority="5220" stopIfTrue="1">
      <formula>LEN(C68)&gt;10</formula>
    </cfRule>
  </conditionalFormatting>
  <conditionalFormatting sqref="C68:D68">
    <cfRule type="expression" dxfId="5219" priority="5219" stopIfTrue="1">
      <formula>LEN(C68)&gt;10</formula>
    </cfRule>
  </conditionalFormatting>
  <conditionalFormatting sqref="C68:D68">
    <cfRule type="expression" dxfId="5218" priority="5218" stopIfTrue="1">
      <formula>LEN(C68)&gt;10</formula>
    </cfRule>
  </conditionalFormatting>
  <conditionalFormatting sqref="C68:D68">
    <cfRule type="expression" dxfId="5217" priority="5217" stopIfTrue="1">
      <formula>LEN(C68)&gt;10</formula>
    </cfRule>
  </conditionalFormatting>
  <conditionalFormatting sqref="C68:D68">
    <cfRule type="expression" dxfId="5216" priority="5216" stopIfTrue="1">
      <formula>LEN(C68)&gt;10</formula>
    </cfRule>
  </conditionalFormatting>
  <conditionalFormatting sqref="C52:D52">
    <cfRule type="expression" dxfId="5215" priority="5215" stopIfTrue="1">
      <formula>LEN(C52)&gt;10</formula>
    </cfRule>
  </conditionalFormatting>
  <conditionalFormatting sqref="C52:D52">
    <cfRule type="expression" dxfId="5214" priority="5214" stopIfTrue="1">
      <formula>LEN(C52)&gt;10</formula>
    </cfRule>
  </conditionalFormatting>
  <conditionalFormatting sqref="C52:D52">
    <cfRule type="expression" dxfId="5213" priority="5213" stopIfTrue="1">
      <formula>LEN(C52)&gt;10</formula>
    </cfRule>
  </conditionalFormatting>
  <conditionalFormatting sqref="C52:D52">
    <cfRule type="expression" dxfId="5212" priority="5212" stopIfTrue="1">
      <formula>LEN(C52)&gt;10</formula>
    </cfRule>
  </conditionalFormatting>
  <conditionalFormatting sqref="C52:D52">
    <cfRule type="expression" dxfId="5211" priority="5211" stopIfTrue="1">
      <formula>LEN(C52)&gt;10</formula>
    </cfRule>
  </conditionalFormatting>
  <conditionalFormatting sqref="C52:D52">
    <cfRule type="expression" dxfId="5210" priority="5210" stopIfTrue="1">
      <formula>LEN(C52)&gt;10</formula>
    </cfRule>
  </conditionalFormatting>
  <conditionalFormatting sqref="C52:D52">
    <cfRule type="expression" dxfId="5209" priority="5209" stopIfTrue="1">
      <formula>LEN(C52)&gt;10</formula>
    </cfRule>
  </conditionalFormatting>
  <conditionalFormatting sqref="C52:D52">
    <cfRule type="expression" dxfId="5208" priority="5208" stopIfTrue="1">
      <formula>LEN(C52)&gt;10</formula>
    </cfRule>
  </conditionalFormatting>
  <conditionalFormatting sqref="C52:D52">
    <cfRule type="expression" dxfId="5207" priority="5207" stopIfTrue="1">
      <formula>LEN(C52)&gt;10</formula>
    </cfRule>
  </conditionalFormatting>
  <conditionalFormatting sqref="C52:D52">
    <cfRule type="expression" dxfId="5206" priority="5206" stopIfTrue="1">
      <formula>LEN(C52)&gt;10</formula>
    </cfRule>
  </conditionalFormatting>
  <conditionalFormatting sqref="C52:D52">
    <cfRule type="expression" dxfId="5205" priority="5205" stopIfTrue="1">
      <formula>LEN(C52)&gt;10</formula>
    </cfRule>
  </conditionalFormatting>
  <conditionalFormatting sqref="C52:D52">
    <cfRule type="expression" dxfId="5204" priority="5204" stopIfTrue="1">
      <formula>LEN(C52)&gt;10</formula>
    </cfRule>
  </conditionalFormatting>
  <conditionalFormatting sqref="C52:D52">
    <cfRule type="expression" dxfId="5203" priority="5203" stopIfTrue="1">
      <formula>LEN(C52)&gt;10</formula>
    </cfRule>
  </conditionalFormatting>
  <conditionalFormatting sqref="C52:D52">
    <cfRule type="expression" dxfId="5202" priority="5202" stopIfTrue="1">
      <formula>LEN(C52)&gt;10</formula>
    </cfRule>
  </conditionalFormatting>
  <conditionalFormatting sqref="C52:D52">
    <cfRule type="expression" dxfId="5201" priority="5201" stopIfTrue="1">
      <formula>LEN(C52)&gt;10</formula>
    </cfRule>
  </conditionalFormatting>
  <conditionalFormatting sqref="C52:D52">
    <cfRule type="expression" dxfId="5200" priority="5200" stopIfTrue="1">
      <formula>LEN(C52)&gt;10</formula>
    </cfRule>
  </conditionalFormatting>
  <conditionalFormatting sqref="C52:D52">
    <cfRule type="expression" dxfId="5199" priority="5199" stopIfTrue="1">
      <formula>LEN(C52)&gt;10</formula>
    </cfRule>
  </conditionalFormatting>
  <conditionalFormatting sqref="C52:D52">
    <cfRule type="expression" dxfId="5198" priority="5198" stopIfTrue="1">
      <formula>LEN(C52)&gt;10</formula>
    </cfRule>
  </conditionalFormatting>
  <conditionalFormatting sqref="C52:D52">
    <cfRule type="expression" dxfId="5197" priority="5197" stopIfTrue="1">
      <formula>LEN(C52)&gt;10</formula>
    </cfRule>
  </conditionalFormatting>
  <conditionalFormatting sqref="C52:D52">
    <cfRule type="expression" dxfId="5196" priority="5196" stopIfTrue="1">
      <formula>LEN(C52)&gt;10</formula>
    </cfRule>
  </conditionalFormatting>
  <conditionalFormatting sqref="C52:D52">
    <cfRule type="expression" dxfId="5195" priority="5195" stopIfTrue="1">
      <formula>LEN(C52)&gt;10</formula>
    </cfRule>
  </conditionalFormatting>
  <conditionalFormatting sqref="C52:D52">
    <cfRule type="expression" dxfId="5194" priority="5194" stopIfTrue="1">
      <formula>LEN(C52)&gt;10</formula>
    </cfRule>
  </conditionalFormatting>
  <conditionalFormatting sqref="C52:D52">
    <cfRule type="expression" dxfId="5193" priority="5193" stopIfTrue="1">
      <formula>LEN(C52)&gt;10</formula>
    </cfRule>
  </conditionalFormatting>
  <conditionalFormatting sqref="C119:D119">
    <cfRule type="expression" dxfId="5192" priority="5192" stopIfTrue="1">
      <formula>LEN(C119)&gt;10</formula>
    </cfRule>
  </conditionalFormatting>
  <conditionalFormatting sqref="C91:D91">
    <cfRule type="expression" dxfId="5191" priority="5191" stopIfTrue="1">
      <formula>LEN(C91)&gt;10</formula>
    </cfRule>
  </conditionalFormatting>
  <conditionalFormatting sqref="C7:D7">
    <cfRule type="expression" dxfId="5190" priority="5190" stopIfTrue="1">
      <formula>LEN(C7)&gt;10</formula>
    </cfRule>
  </conditionalFormatting>
  <conditionalFormatting sqref="C7:D7">
    <cfRule type="expression" dxfId="5189" priority="5189" stopIfTrue="1">
      <formula>LEN(C7)&gt;10</formula>
    </cfRule>
  </conditionalFormatting>
  <conditionalFormatting sqref="C7:D7">
    <cfRule type="expression" dxfId="5188" priority="5188" stopIfTrue="1">
      <formula>LEN(C7)&gt;10</formula>
    </cfRule>
  </conditionalFormatting>
  <conditionalFormatting sqref="C7:D7">
    <cfRule type="expression" dxfId="5187" priority="5187" stopIfTrue="1">
      <formula>LEN(C7)&gt;10</formula>
    </cfRule>
  </conditionalFormatting>
  <conditionalFormatting sqref="C7:D7">
    <cfRule type="expression" dxfId="5186" priority="5186" stopIfTrue="1">
      <formula>LEN(C7)&gt;10</formula>
    </cfRule>
  </conditionalFormatting>
  <conditionalFormatting sqref="C7:D7">
    <cfRule type="expression" dxfId="5185" priority="5185" stopIfTrue="1">
      <formula>LEN(C7)&gt;10</formula>
    </cfRule>
  </conditionalFormatting>
  <conditionalFormatting sqref="C7:D7">
    <cfRule type="expression" dxfId="5184" priority="5184" stopIfTrue="1">
      <formula>LEN(C7)&gt;10</formula>
    </cfRule>
  </conditionalFormatting>
  <conditionalFormatting sqref="C7:D7">
    <cfRule type="expression" dxfId="5183" priority="5183" stopIfTrue="1">
      <formula>LEN(C7)&gt;10</formula>
    </cfRule>
  </conditionalFormatting>
  <conditionalFormatting sqref="C7:D7">
    <cfRule type="expression" dxfId="5182" priority="5182" stopIfTrue="1">
      <formula>LEN(C7)&gt;10</formula>
    </cfRule>
  </conditionalFormatting>
  <conditionalFormatting sqref="C7:D7">
    <cfRule type="expression" dxfId="5181" priority="5181" stopIfTrue="1">
      <formula>LEN(C7)&gt;10</formula>
    </cfRule>
  </conditionalFormatting>
  <conditionalFormatting sqref="C7:D7">
    <cfRule type="expression" dxfId="5180" priority="5180" stopIfTrue="1">
      <formula>LEN(C7)&gt;10</formula>
    </cfRule>
  </conditionalFormatting>
  <conditionalFormatting sqref="C7:D7">
    <cfRule type="expression" dxfId="5179" priority="5179" stopIfTrue="1">
      <formula>LEN(C7)&gt;10</formula>
    </cfRule>
  </conditionalFormatting>
  <conditionalFormatting sqref="C7:D7">
    <cfRule type="expression" dxfId="5178" priority="5178" stopIfTrue="1">
      <formula>LEN(C7)&gt;10</formula>
    </cfRule>
  </conditionalFormatting>
  <conditionalFormatting sqref="C7:D7">
    <cfRule type="expression" dxfId="5177" priority="5177" stopIfTrue="1">
      <formula>LEN(C7)&gt;10</formula>
    </cfRule>
  </conditionalFormatting>
  <conditionalFormatting sqref="C7:D7">
    <cfRule type="expression" dxfId="5176" priority="5176" stopIfTrue="1">
      <formula>LEN(C7)&gt;10</formula>
    </cfRule>
  </conditionalFormatting>
  <conditionalFormatting sqref="C7:D7">
    <cfRule type="expression" dxfId="5175" priority="5175" stopIfTrue="1">
      <formula>LEN(C7)&gt;10</formula>
    </cfRule>
  </conditionalFormatting>
  <conditionalFormatting sqref="C7:D7">
    <cfRule type="expression" dxfId="5174" priority="5174" stopIfTrue="1">
      <formula>LEN(C7)&gt;10</formula>
    </cfRule>
  </conditionalFormatting>
  <conditionalFormatting sqref="C7:D7">
    <cfRule type="expression" dxfId="5173" priority="5173" stopIfTrue="1">
      <formula>LEN(C7)&gt;10</formula>
    </cfRule>
  </conditionalFormatting>
  <conditionalFormatting sqref="C7:D7">
    <cfRule type="expression" dxfId="5172" priority="5172" stopIfTrue="1">
      <formula>LEN(C7)&gt;10</formula>
    </cfRule>
  </conditionalFormatting>
  <conditionalFormatting sqref="C7:D7">
    <cfRule type="expression" dxfId="5171" priority="5171" stopIfTrue="1">
      <formula>LEN(C7)&gt;10</formula>
    </cfRule>
  </conditionalFormatting>
  <conditionalFormatting sqref="C7:D7">
    <cfRule type="expression" dxfId="5170" priority="5170" stopIfTrue="1">
      <formula>LEN(C7)&gt;10</formula>
    </cfRule>
  </conditionalFormatting>
  <conditionalFormatting sqref="C7:D7">
    <cfRule type="expression" dxfId="5169" priority="5169" stopIfTrue="1">
      <formula>LEN(C7)&gt;10</formula>
    </cfRule>
  </conditionalFormatting>
  <conditionalFormatting sqref="C7:D7">
    <cfRule type="expression" dxfId="5168" priority="5168" stopIfTrue="1">
      <formula>LEN(C7)&gt;10</formula>
    </cfRule>
  </conditionalFormatting>
  <conditionalFormatting sqref="C7:D7">
    <cfRule type="expression" dxfId="5167" priority="5167" stopIfTrue="1">
      <formula>LEN(C7)&gt;10</formula>
    </cfRule>
  </conditionalFormatting>
  <conditionalFormatting sqref="C7:D7">
    <cfRule type="expression" dxfId="5166" priority="5166" stopIfTrue="1">
      <formula>LEN(C7)&gt;10</formula>
    </cfRule>
  </conditionalFormatting>
  <conditionalFormatting sqref="C7:D7">
    <cfRule type="expression" dxfId="5165" priority="5165" stopIfTrue="1">
      <formula>LEN(C7)&gt;10</formula>
    </cfRule>
  </conditionalFormatting>
  <conditionalFormatting sqref="C7:D7">
    <cfRule type="expression" dxfId="5164" priority="5164" stopIfTrue="1">
      <formula>LEN(C7)&gt;10</formula>
    </cfRule>
  </conditionalFormatting>
  <conditionalFormatting sqref="C7:D7">
    <cfRule type="expression" dxfId="5163" priority="5163" stopIfTrue="1">
      <formula>LEN(C7)&gt;10</formula>
    </cfRule>
  </conditionalFormatting>
  <conditionalFormatting sqref="C7:D7">
    <cfRule type="expression" dxfId="5162" priority="5162" stopIfTrue="1">
      <formula>LEN(C7)&gt;10</formula>
    </cfRule>
  </conditionalFormatting>
  <conditionalFormatting sqref="C7:D7">
    <cfRule type="expression" dxfId="5161" priority="5161" stopIfTrue="1">
      <formula>LEN(C7)&gt;10</formula>
    </cfRule>
  </conditionalFormatting>
  <conditionalFormatting sqref="C7:D7">
    <cfRule type="expression" dxfId="5160" priority="5160" stopIfTrue="1">
      <formula>LEN(C7)&gt;10</formula>
    </cfRule>
  </conditionalFormatting>
  <conditionalFormatting sqref="C7">
    <cfRule type="expression" dxfId="5159" priority="5159" stopIfTrue="1">
      <formula>LEN(C7)&gt;10</formula>
    </cfRule>
  </conditionalFormatting>
  <conditionalFormatting sqref="D7">
    <cfRule type="expression" dxfId="5158" priority="5158" stopIfTrue="1">
      <formula>LEN(D7)&gt;10</formula>
    </cfRule>
  </conditionalFormatting>
  <conditionalFormatting sqref="C7:D7">
    <cfRule type="expression" dxfId="5157" priority="5157" stopIfTrue="1">
      <formula>LEN(C7)&gt;10</formula>
    </cfRule>
  </conditionalFormatting>
  <conditionalFormatting sqref="C7:D7">
    <cfRule type="expression" dxfId="5156" priority="5156" stopIfTrue="1">
      <formula>LEN(C7)&gt;10</formula>
    </cfRule>
  </conditionalFormatting>
  <conditionalFormatting sqref="C7:D7">
    <cfRule type="expression" dxfId="5155" priority="5155" stopIfTrue="1">
      <formula>LEN(C7)&gt;10</formula>
    </cfRule>
  </conditionalFormatting>
  <conditionalFormatting sqref="C7:D7">
    <cfRule type="expression" dxfId="5154" priority="5154" stopIfTrue="1">
      <formula>LEN(C7)&gt;10</formula>
    </cfRule>
  </conditionalFormatting>
  <conditionalFormatting sqref="C7:D7">
    <cfRule type="expression" dxfId="5153" priority="5153" stopIfTrue="1">
      <formula>LEN(C7)&gt;10</formula>
    </cfRule>
  </conditionalFormatting>
  <conditionalFormatting sqref="C7:D7">
    <cfRule type="expression" dxfId="5152" priority="5152" stopIfTrue="1">
      <formula>LEN(C7)&gt;10</formula>
    </cfRule>
  </conditionalFormatting>
  <conditionalFormatting sqref="C7:D7">
    <cfRule type="expression" dxfId="5151" priority="5151" stopIfTrue="1">
      <formula>LEN(C7)&gt;10</formula>
    </cfRule>
  </conditionalFormatting>
  <conditionalFormatting sqref="C7:D7">
    <cfRule type="expression" dxfId="5150" priority="5150" stopIfTrue="1">
      <formula>LEN(C7)&gt;10</formula>
    </cfRule>
  </conditionalFormatting>
  <conditionalFormatting sqref="C7:D7">
    <cfRule type="expression" dxfId="5149" priority="5149" stopIfTrue="1">
      <formula>LEN(C7)&gt;10</formula>
    </cfRule>
  </conditionalFormatting>
  <conditionalFormatting sqref="C7:D7">
    <cfRule type="expression" dxfId="5148" priority="5148" stopIfTrue="1">
      <formula>LEN(C7)&gt;10</formula>
    </cfRule>
  </conditionalFormatting>
  <conditionalFormatting sqref="C7:D7">
    <cfRule type="expression" dxfId="5147" priority="5147" stopIfTrue="1">
      <formula>LEN(C7)&gt;10</formula>
    </cfRule>
  </conditionalFormatting>
  <conditionalFormatting sqref="C7:D7">
    <cfRule type="expression" dxfId="5146" priority="5146" stopIfTrue="1">
      <formula>LEN(C7)&gt;10</formula>
    </cfRule>
  </conditionalFormatting>
  <conditionalFormatting sqref="C7:D7">
    <cfRule type="expression" dxfId="5145" priority="5145" stopIfTrue="1">
      <formula>LEN(C7)&gt;10</formula>
    </cfRule>
  </conditionalFormatting>
  <conditionalFormatting sqref="C7:D7">
    <cfRule type="expression" dxfId="5144" priority="5144" stopIfTrue="1">
      <formula>LEN(C7)&gt;10</formula>
    </cfRule>
  </conditionalFormatting>
  <conditionalFormatting sqref="C7:D7">
    <cfRule type="expression" dxfId="5143" priority="5143" stopIfTrue="1">
      <formula>LEN(C7)&gt;10</formula>
    </cfRule>
  </conditionalFormatting>
  <conditionalFormatting sqref="C7:D7">
    <cfRule type="expression" dxfId="5142" priority="5142" stopIfTrue="1">
      <formula>LEN(C7)&gt;10</formula>
    </cfRule>
  </conditionalFormatting>
  <conditionalFormatting sqref="C7:D7">
    <cfRule type="expression" dxfId="5141" priority="5141" stopIfTrue="1">
      <formula>LEN(C7)&gt;10</formula>
    </cfRule>
  </conditionalFormatting>
  <conditionalFormatting sqref="C7:D7">
    <cfRule type="expression" dxfId="5140" priority="5140" stopIfTrue="1">
      <formula>LEN(C7)&gt;10</formula>
    </cfRule>
  </conditionalFormatting>
  <conditionalFormatting sqref="C7:D7">
    <cfRule type="expression" dxfId="5139" priority="5139" stopIfTrue="1">
      <formula>LEN(C7)&gt;10</formula>
    </cfRule>
  </conditionalFormatting>
  <conditionalFormatting sqref="C7:D7">
    <cfRule type="expression" dxfId="5138" priority="5138" stopIfTrue="1">
      <formula>LEN(C7)&gt;10</formula>
    </cfRule>
  </conditionalFormatting>
  <conditionalFormatting sqref="C7:D7">
    <cfRule type="expression" dxfId="5137" priority="5137" stopIfTrue="1">
      <formula>LEN(C7)&gt;10</formula>
    </cfRule>
  </conditionalFormatting>
  <conditionalFormatting sqref="C7:D7">
    <cfRule type="expression" dxfId="5136" priority="5136" stopIfTrue="1">
      <formula>LEN(C7)&gt;10</formula>
    </cfRule>
  </conditionalFormatting>
  <conditionalFormatting sqref="C7:D7">
    <cfRule type="expression" dxfId="5135" priority="5135" stopIfTrue="1">
      <formula>LEN(C7)&gt;10</formula>
    </cfRule>
  </conditionalFormatting>
  <conditionalFormatting sqref="C7:D7">
    <cfRule type="expression" dxfId="5134" priority="5134" stopIfTrue="1">
      <formula>LEN(C7)&gt;10</formula>
    </cfRule>
  </conditionalFormatting>
  <conditionalFormatting sqref="C7:D7">
    <cfRule type="expression" dxfId="5133" priority="5133" stopIfTrue="1">
      <formula>LEN(C7)&gt;10</formula>
    </cfRule>
  </conditionalFormatting>
  <conditionalFormatting sqref="C7:D7">
    <cfRule type="expression" dxfId="5132" priority="5132" stopIfTrue="1">
      <formula>LEN(C7)&gt;10</formula>
    </cfRule>
  </conditionalFormatting>
  <conditionalFormatting sqref="C7:D7">
    <cfRule type="expression" dxfId="5131" priority="5131" stopIfTrue="1">
      <formula>LEN(C7)&gt;10</formula>
    </cfRule>
  </conditionalFormatting>
  <conditionalFormatting sqref="C7:D7">
    <cfRule type="expression" dxfId="5130" priority="5130" stopIfTrue="1">
      <formula>LEN(C7)&gt;10</formula>
    </cfRule>
  </conditionalFormatting>
  <conditionalFormatting sqref="C7:D7">
    <cfRule type="expression" dxfId="5129" priority="5129" stopIfTrue="1">
      <formula>LEN(C7)&gt;10</formula>
    </cfRule>
  </conditionalFormatting>
  <conditionalFormatting sqref="C7:D7">
    <cfRule type="expression" dxfId="5128" priority="5128" stopIfTrue="1">
      <formula>LEN(C7)&gt;10</formula>
    </cfRule>
  </conditionalFormatting>
  <conditionalFormatting sqref="C7:D7">
    <cfRule type="expression" dxfId="5127" priority="5127" stopIfTrue="1">
      <formula>LEN(C7)&gt;10</formula>
    </cfRule>
  </conditionalFormatting>
  <conditionalFormatting sqref="C7">
    <cfRule type="expression" dxfId="5126" priority="5126" stopIfTrue="1">
      <formula>LEN(C7)&gt;10</formula>
    </cfRule>
  </conditionalFormatting>
  <conditionalFormatting sqref="D7">
    <cfRule type="expression" dxfId="5125" priority="5125" stopIfTrue="1">
      <formula>LEN(D7)&gt;10</formula>
    </cfRule>
  </conditionalFormatting>
  <conditionalFormatting sqref="C7:D7">
    <cfRule type="expression" dxfId="5124" priority="5124" stopIfTrue="1">
      <formula>LEN(C7)&gt;10</formula>
    </cfRule>
  </conditionalFormatting>
  <conditionalFormatting sqref="C7:D7">
    <cfRule type="expression" dxfId="5123" priority="5123" stopIfTrue="1">
      <formula>LEN(C7)&gt;10</formula>
    </cfRule>
  </conditionalFormatting>
  <conditionalFormatting sqref="C7:D7">
    <cfRule type="expression" dxfId="5122" priority="5122" stopIfTrue="1">
      <formula>LEN(C7)&gt;10</formula>
    </cfRule>
  </conditionalFormatting>
  <conditionalFormatting sqref="C7:D7">
    <cfRule type="expression" dxfId="5121" priority="5121" stopIfTrue="1">
      <formula>LEN(C7)&gt;10</formula>
    </cfRule>
  </conditionalFormatting>
  <conditionalFormatting sqref="C7:D7">
    <cfRule type="expression" dxfId="5120" priority="5120" stopIfTrue="1">
      <formula>LEN(C7)&gt;10</formula>
    </cfRule>
  </conditionalFormatting>
  <conditionalFormatting sqref="C7:D7">
    <cfRule type="expression" dxfId="5119" priority="5119" stopIfTrue="1">
      <formula>LEN(C7)&gt;10</formula>
    </cfRule>
  </conditionalFormatting>
  <conditionalFormatting sqref="C7:D7">
    <cfRule type="expression" dxfId="5118" priority="5118" stopIfTrue="1">
      <formula>LEN(C7)&gt;10</formula>
    </cfRule>
  </conditionalFormatting>
  <conditionalFormatting sqref="C7:D7">
    <cfRule type="expression" dxfId="5117" priority="5117" stopIfTrue="1">
      <formula>LEN(C7)&gt;10</formula>
    </cfRule>
  </conditionalFormatting>
  <conditionalFormatting sqref="C7:D7">
    <cfRule type="expression" dxfId="5116" priority="5116" stopIfTrue="1">
      <formula>LEN(C7)&gt;10</formula>
    </cfRule>
  </conditionalFormatting>
  <conditionalFormatting sqref="C7:D7">
    <cfRule type="expression" dxfId="5115" priority="5115" stopIfTrue="1">
      <formula>LEN(C7)&gt;10</formula>
    </cfRule>
  </conditionalFormatting>
  <conditionalFormatting sqref="C7:D7">
    <cfRule type="expression" dxfId="5114" priority="5114" stopIfTrue="1">
      <formula>LEN(C7)&gt;10</formula>
    </cfRule>
  </conditionalFormatting>
  <conditionalFormatting sqref="C7:D7">
    <cfRule type="expression" dxfId="5113" priority="5113" stopIfTrue="1">
      <formula>LEN(C7)&gt;10</formula>
    </cfRule>
  </conditionalFormatting>
  <conditionalFormatting sqref="C7:D7">
    <cfRule type="expression" dxfId="5112" priority="5112" stopIfTrue="1">
      <formula>LEN(C7)&gt;10</formula>
    </cfRule>
  </conditionalFormatting>
  <conditionalFormatting sqref="C7:D7">
    <cfRule type="expression" dxfId="5111" priority="5111" stopIfTrue="1">
      <formula>LEN(C7)&gt;10</formula>
    </cfRule>
  </conditionalFormatting>
  <conditionalFormatting sqref="C7:D7">
    <cfRule type="expression" dxfId="5110" priority="5110" stopIfTrue="1">
      <formula>LEN(C7)&gt;10</formula>
    </cfRule>
  </conditionalFormatting>
  <conditionalFormatting sqref="C7:D7">
    <cfRule type="expression" dxfId="5109" priority="5109" stopIfTrue="1">
      <formula>LEN(C7)&gt;10</formula>
    </cfRule>
  </conditionalFormatting>
  <conditionalFormatting sqref="C7:D7">
    <cfRule type="expression" dxfId="5108" priority="5108" stopIfTrue="1">
      <formula>LEN(C7)&gt;10</formula>
    </cfRule>
  </conditionalFormatting>
  <conditionalFormatting sqref="C7:D7">
    <cfRule type="expression" dxfId="5107" priority="5107" stopIfTrue="1">
      <formula>LEN(C7)&gt;10</formula>
    </cfRule>
  </conditionalFormatting>
  <conditionalFormatting sqref="C7:D7">
    <cfRule type="expression" dxfId="5106" priority="5106" stopIfTrue="1">
      <formula>LEN(C7)&gt;10</formula>
    </cfRule>
  </conditionalFormatting>
  <conditionalFormatting sqref="C7:D7">
    <cfRule type="expression" dxfId="5105" priority="5105" stopIfTrue="1">
      <formula>LEN(C7)&gt;10</formula>
    </cfRule>
  </conditionalFormatting>
  <conditionalFormatting sqref="C7:D7">
    <cfRule type="expression" dxfId="5104" priority="5104" stopIfTrue="1">
      <formula>LEN(C7)&gt;10</formula>
    </cfRule>
  </conditionalFormatting>
  <conditionalFormatting sqref="C7:D7">
    <cfRule type="expression" dxfId="5103" priority="5103" stopIfTrue="1">
      <formula>LEN(C7)&gt;10</formula>
    </cfRule>
  </conditionalFormatting>
  <conditionalFormatting sqref="C7:D7">
    <cfRule type="expression" dxfId="5102" priority="5102" stopIfTrue="1">
      <formula>LEN(C7)&gt;10</formula>
    </cfRule>
  </conditionalFormatting>
  <conditionalFormatting sqref="C7:D7">
    <cfRule type="expression" dxfId="5101" priority="5101" stopIfTrue="1">
      <formula>LEN(C7)&gt;10</formula>
    </cfRule>
  </conditionalFormatting>
  <conditionalFormatting sqref="C7:D7">
    <cfRule type="expression" dxfId="5100" priority="5100" stopIfTrue="1">
      <formula>LEN(C7)&gt;10</formula>
    </cfRule>
  </conditionalFormatting>
  <conditionalFormatting sqref="C7:D7">
    <cfRule type="expression" dxfId="5099" priority="5099" stopIfTrue="1">
      <formula>LEN(C7)&gt;10</formula>
    </cfRule>
  </conditionalFormatting>
  <conditionalFormatting sqref="C7:D7">
    <cfRule type="expression" dxfId="5098" priority="5098" stopIfTrue="1">
      <formula>LEN(C7)&gt;10</formula>
    </cfRule>
  </conditionalFormatting>
  <conditionalFormatting sqref="C7:D7">
    <cfRule type="expression" dxfId="5097" priority="5097" stopIfTrue="1">
      <formula>LEN(C7)&gt;10</formula>
    </cfRule>
  </conditionalFormatting>
  <conditionalFormatting sqref="C7:D7">
    <cfRule type="expression" dxfId="5096" priority="5096" stopIfTrue="1">
      <formula>LEN(C7)&gt;10</formula>
    </cfRule>
  </conditionalFormatting>
  <conditionalFormatting sqref="C7:D7">
    <cfRule type="expression" dxfId="5095" priority="5095" stopIfTrue="1">
      <formula>LEN(C7)&gt;10</formula>
    </cfRule>
  </conditionalFormatting>
  <conditionalFormatting sqref="C7:D7">
    <cfRule type="expression" dxfId="5094" priority="5094" stopIfTrue="1">
      <formula>LEN(C7)&gt;10</formula>
    </cfRule>
  </conditionalFormatting>
  <conditionalFormatting sqref="C7:D7">
    <cfRule type="expression" dxfId="5093" priority="5093" stopIfTrue="1">
      <formula>LEN(C7)&gt;10</formula>
    </cfRule>
  </conditionalFormatting>
  <conditionalFormatting sqref="C7:D7">
    <cfRule type="expression" dxfId="5092" priority="5092" stopIfTrue="1">
      <formula>LEN(C7)&gt;10</formula>
    </cfRule>
  </conditionalFormatting>
  <conditionalFormatting sqref="C7:D7">
    <cfRule type="expression" dxfId="5091" priority="5091" stopIfTrue="1">
      <formula>LEN(C7)&gt;10</formula>
    </cfRule>
  </conditionalFormatting>
  <conditionalFormatting sqref="C7">
    <cfRule type="expression" dxfId="5090" priority="5090" stopIfTrue="1">
      <formula>LEN(C7)&gt;10</formula>
    </cfRule>
  </conditionalFormatting>
  <conditionalFormatting sqref="D7">
    <cfRule type="expression" dxfId="5089" priority="5089" stopIfTrue="1">
      <formula>LEN(D7)&gt;10</formula>
    </cfRule>
  </conditionalFormatting>
  <conditionalFormatting sqref="C7:D7">
    <cfRule type="expression" dxfId="5088" priority="5088" stopIfTrue="1">
      <formula>LEN(C7)&gt;10</formula>
    </cfRule>
  </conditionalFormatting>
  <conditionalFormatting sqref="C7:D7">
    <cfRule type="expression" dxfId="5087" priority="5087" stopIfTrue="1">
      <formula>LEN(C7)&gt;10</formula>
    </cfRule>
  </conditionalFormatting>
  <conditionalFormatting sqref="C7:D7">
    <cfRule type="expression" dxfId="5086" priority="5086" stopIfTrue="1">
      <formula>LEN(C7)&gt;10</formula>
    </cfRule>
  </conditionalFormatting>
  <conditionalFormatting sqref="C7:D7">
    <cfRule type="expression" dxfId="5085" priority="5085" stopIfTrue="1">
      <formula>LEN(C7)&gt;10</formula>
    </cfRule>
  </conditionalFormatting>
  <conditionalFormatting sqref="C7:D7">
    <cfRule type="expression" dxfId="5084" priority="5084" stopIfTrue="1">
      <formula>LEN(C7)&gt;10</formula>
    </cfRule>
  </conditionalFormatting>
  <conditionalFormatting sqref="C7:D7">
    <cfRule type="expression" dxfId="5083" priority="5083" stopIfTrue="1">
      <formula>LEN(C7)&gt;10</formula>
    </cfRule>
  </conditionalFormatting>
  <conditionalFormatting sqref="C7:D7">
    <cfRule type="expression" dxfId="5082" priority="5082" stopIfTrue="1">
      <formula>LEN(C7)&gt;10</formula>
    </cfRule>
  </conditionalFormatting>
  <conditionalFormatting sqref="C7:D7">
    <cfRule type="expression" dxfId="5081" priority="5081" stopIfTrue="1">
      <formula>LEN(C7)&gt;10</formula>
    </cfRule>
  </conditionalFormatting>
  <conditionalFormatting sqref="C7:D7">
    <cfRule type="expression" dxfId="5080" priority="5080" stopIfTrue="1">
      <formula>LEN(C7)&gt;10</formula>
    </cfRule>
  </conditionalFormatting>
  <conditionalFormatting sqref="C7:D7">
    <cfRule type="expression" dxfId="5079" priority="5079" stopIfTrue="1">
      <formula>LEN(C7)&gt;10</formula>
    </cfRule>
  </conditionalFormatting>
  <conditionalFormatting sqref="C7:D7">
    <cfRule type="expression" dxfId="5078" priority="5078" stopIfTrue="1">
      <formula>LEN(C7)&gt;10</formula>
    </cfRule>
  </conditionalFormatting>
  <conditionalFormatting sqref="C7:D7">
    <cfRule type="expression" dxfId="5077" priority="5077" stopIfTrue="1">
      <formula>LEN(C7)&gt;10</formula>
    </cfRule>
  </conditionalFormatting>
  <conditionalFormatting sqref="C7:D7">
    <cfRule type="expression" dxfId="5076" priority="5076" stopIfTrue="1">
      <formula>LEN(C7)&gt;10</formula>
    </cfRule>
  </conditionalFormatting>
  <conditionalFormatting sqref="C7:D7">
    <cfRule type="expression" dxfId="5075" priority="5075" stopIfTrue="1">
      <formula>LEN(C7)&gt;10</formula>
    </cfRule>
  </conditionalFormatting>
  <conditionalFormatting sqref="C7:D7">
    <cfRule type="expression" dxfId="5074" priority="5074" stopIfTrue="1">
      <formula>LEN(C7)&gt;10</formula>
    </cfRule>
  </conditionalFormatting>
  <conditionalFormatting sqref="C7:D7">
    <cfRule type="expression" dxfId="5073" priority="5073" stopIfTrue="1">
      <formula>LEN(C7)&gt;10</formula>
    </cfRule>
  </conditionalFormatting>
  <conditionalFormatting sqref="C7:D7">
    <cfRule type="expression" dxfId="5072" priority="5072" stopIfTrue="1">
      <formula>LEN(C7)&gt;10</formula>
    </cfRule>
  </conditionalFormatting>
  <conditionalFormatting sqref="C7:D7">
    <cfRule type="expression" dxfId="5071" priority="5071" stopIfTrue="1">
      <formula>LEN(C7)&gt;10</formula>
    </cfRule>
  </conditionalFormatting>
  <conditionalFormatting sqref="C7:D7">
    <cfRule type="expression" dxfId="5070" priority="5070" stopIfTrue="1">
      <formula>LEN(C7)&gt;10</formula>
    </cfRule>
  </conditionalFormatting>
  <conditionalFormatting sqref="C7:D7">
    <cfRule type="expression" dxfId="5069" priority="5069" stopIfTrue="1">
      <formula>LEN(C7)&gt;10</formula>
    </cfRule>
  </conditionalFormatting>
  <conditionalFormatting sqref="C7:D7">
    <cfRule type="expression" dxfId="5068" priority="5068" stopIfTrue="1">
      <formula>LEN(C7)&gt;10</formula>
    </cfRule>
  </conditionalFormatting>
  <conditionalFormatting sqref="C7:D7">
    <cfRule type="expression" dxfId="5067" priority="5067" stopIfTrue="1">
      <formula>LEN(C7)&gt;10</formula>
    </cfRule>
  </conditionalFormatting>
  <conditionalFormatting sqref="C7:D7">
    <cfRule type="expression" dxfId="5066" priority="5066" stopIfTrue="1">
      <formula>LEN(C7)&gt;10</formula>
    </cfRule>
  </conditionalFormatting>
  <conditionalFormatting sqref="C7:D7">
    <cfRule type="expression" dxfId="5065" priority="5065" stopIfTrue="1">
      <formula>LEN(C7)&gt;10</formula>
    </cfRule>
  </conditionalFormatting>
  <conditionalFormatting sqref="C7:D7">
    <cfRule type="expression" dxfId="5064" priority="5064" stopIfTrue="1">
      <formula>LEN(C7)&gt;10</formula>
    </cfRule>
  </conditionalFormatting>
  <conditionalFormatting sqref="C7:D7">
    <cfRule type="expression" dxfId="5063" priority="5063" stopIfTrue="1">
      <formula>LEN(C7)&gt;10</formula>
    </cfRule>
  </conditionalFormatting>
  <conditionalFormatting sqref="C7:D7">
    <cfRule type="expression" dxfId="5062" priority="5062" stopIfTrue="1">
      <formula>LEN(C7)&gt;10</formula>
    </cfRule>
  </conditionalFormatting>
  <conditionalFormatting sqref="C7:D7">
    <cfRule type="expression" dxfId="5061" priority="5061" stopIfTrue="1">
      <formula>LEN(C7)&gt;10</formula>
    </cfRule>
  </conditionalFormatting>
  <conditionalFormatting sqref="C7:D7">
    <cfRule type="expression" dxfId="5060" priority="5060" stopIfTrue="1">
      <formula>LEN(C7)&gt;10</formula>
    </cfRule>
  </conditionalFormatting>
  <conditionalFormatting sqref="C7:D7">
    <cfRule type="expression" dxfId="5059" priority="5059" stopIfTrue="1">
      <formula>LEN(C7)&gt;10</formula>
    </cfRule>
  </conditionalFormatting>
  <conditionalFormatting sqref="C7:D7">
    <cfRule type="expression" dxfId="5058" priority="5058" stopIfTrue="1">
      <formula>LEN(C7)&gt;10</formula>
    </cfRule>
  </conditionalFormatting>
  <conditionalFormatting sqref="C7">
    <cfRule type="expression" dxfId="5057" priority="5057" stopIfTrue="1">
      <formula>LEN(C7)&gt;10</formula>
    </cfRule>
  </conditionalFormatting>
  <conditionalFormatting sqref="D7">
    <cfRule type="expression" dxfId="5056" priority="5056" stopIfTrue="1">
      <formula>LEN(D7)&gt;10</formula>
    </cfRule>
  </conditionalFormatting>
  <conditionalFormatting sqref="C7:D7">
    <cfRule type="expression" dxfId="5055" priority="5055" stopIfTrue="1">
      <formula>LEN(C7)&gt;10</formula>
    </cfRule>
  </conditionalFormatting>
  <conditionalFormatting sqref="C7:D7">
    <cfRule type="expression" dxfId="5054" priority="5054" stopIfTrue="1">
      <formula>LEN(C7)&gt;10</formula>
    </cfRule>
  </conditionalFormatting>
  <conditionalFormatting sqref="C7:D7">
    <cfRule type="expression" dxfId="5053" priority="5053" stopIfTrue="1">
      <formula>LEN(C7)&gt;10</formula>
    </cfRule>
  </conditionalFormatting>
  <conditionalFormatting sqref="C7:D7">
    <cfRule type="expression" dxfId="5052" priority="5052" stopIfTrue="1">
      <formula>LEN(C7)&gt;10</formula>
    </cfRule>
  </conditionalFormatting>
  <conditionalFormatting sqref="C7:D7">
    <cfRule type="expression" dxfId="5051" priority="5051" stopIfTrue="1">
      <formula>LEN(C7)&gt;10</formula>
    </cfRule>
  </conditionalFormatting>
  <conditionalFormatting sqref="C7:D7">
    <cfRule type="expression" dxfId="5050" priority="5050" stopIfTrue="1">
      <formula>LEN(C7)&gt;10</formula>
    </cfRule>
  </conditionalFormatting>
  <conditionalFormatting sqref="C7:D7">
    <cfRule type="expression" dxfId="5049" priority="5049" stopIfTrue="1">
      <formula>LEN(C7)&gt;10</formula>
    </cfRule>
  </conditionalFormatting>
  <conditionalFormatting sqref="C7:D7">
    <cfRule type="expression" dxfId="5048" priority="5048" stopIfTrue="1">
      <formula>LEN(C7)&gt;10</formula>
    </cfRule>
  </conditionalFormatting>
  <conditionalFormatting sqref="C7:D7">
    <cfRule type="expression" dxfId="5047" priority="5047" stopIfTrue="1">
      <formula>LEN(C7)&gt;10</formula>
    </cfRule>
  </conditionalFormatting>
  <conditionalFormatting sqref="C7:D7">
    <cfRule type="expression" dxfId="5046" priority="5046" stopIfTrue="1">
      <formula>LEN(C7)&gt;10</formula>
    </cfRule>
  </conditionalFormatting>
  <conditionalFormatting sqref="C7:D7">
    <cfRule type="expression" dxfId="5045" priority="5045" stopIfTrue="1">
      <formula>LEN(C7)&gt;10</formula>
    </cfRule>
  </conditionalFormatting>
  <conditionalFormatting sqref="C7:D7">
    <cfRule type="expression" dxfId="5044" priority="5044" stopIfTrue="1">
      <formula>LEN(C7)&gt;10</formula>
    </cfRule>
  </conditionalFormatting>
  <conditionalFormatting sqref="C7:D7">
    <cfRule type="expression" dxfId="5043" priority="5043" stopIfTrue="1">
      <formula>LEN(C7)&gt;10</formula>
    </cfRule>
  </conditionalFormatting>
  <conditionalFormatting sqref="C7:D7">
    <cfRule type="expression" dxfId="5042" priority="5042" stopIfTrue="1">
      <formula>LEN(C7)&gt;10</formula>
    </cfRule>
  </conditionalFormatting>
  <conditionalFormatting sqref="C7:D7">
    <cfRule type="expression" dxfId="5041" priority="5041" stopIfTrue="1">
      <formula>LEN(C7)&gt;10</formula>
    </cfRule>
  </conditionalFormatting>
  <conditionalFormatting sqref="C7:D7">
    <cfRule type="expression" dxfId="5040" priority="5040" stopIfTrue="1">
      <formula>LEN(C7)&gt;10</formula>
    </cfRule>
  </conditionalFormatting>
  <conditionalFormatting sqref="C7:D7">
    <cfRule type="expression" dxfId="5039" priority="5039" stopIfTrue="1">
      <formula>LEN(C7)&gt;10</formula>
    </cfRule>
  </conditionalFormatting>
  <conditionalFormatting sqref="C7:D7">
    <cfRule type="expression" dxfId="5038" priority="5038" stopIfTrue="1">
      <formula>LEN(C7)&gt;10</formula>
    </cfRule>
  </conditionalFormatting>
  <conditionalFormatting sqref="C7:D7">
    <cfRule type="expression" dxfId="5037" priority="5037" stopIfTrue="1">
      <formula>LEN(C7)&gt;10</formula>
    </cfRule>
  </conditionalFormatting>
  <conditionalFormatting sqref="C7:D7">
    <cfRule type="expression" dxfId="5036" priority="5036" stopIfTrue="1">
      <formula>LEN(C7)&gt;10</formula>
    </cfRule>
  </conditionalFormatting>
  <conditionalFormatting sqref="C7:D7">
    <cfRule type="expression" dxfId="5035" priority="5035" stopIfTrue="1">
      <formula>LEN(C7)&gt;10</formula>
    </cfRule>
  </conditionalFormatting>
  <conditionalFormatting sqref="C7:D7">
    <cfRule type="expression" dxfId="5034" priority="5034" stopIfTrue="1">
      <formula>LEN(C7)&gt;10</formula>
    </cfRule>
  </conditionalFormatting>
  <conditionalFormatting sqref="C7:D7">
    <cfRule type="expression" dxfId="5033" priority="5033" stopIfTrue="1">
      <formula>LEN(C7)&gt;10</formula>
    </cfRule>
  </conditionalFormatting>
  <conditionalFormatting sqref="C7:D7">
    <cfRule type="expression" dxfId="5032" priority="5032" stopIfTrue="1">
      <formula>LEN(C7)&gt;10</formula>
    </cfRule>
  </conditionalFormatting>
  <conditionalFormatting sqref="C7:D7">
    <cfRule type="expression" dxfId="5031" priority="5031" stopIfTrue="1">
      <formula>LEN(C7)&gt;10</formula>
    </cfRule>
  </conditionalFormatting>
  <conditionalFormatting sqref="C7:D7">
    <cfRule type="expression" dxfId="5030" priority="5030" stopIfTrue="1">
      <formula>LEN(C7)&gt;10</formula>
    </cfRule>
  </conditionalFormatting>
  <conditionalFormatting sqref="C7:D7">
    <cfRule type="expression" dxfId="5029" priority="5029" stopIfTrue="1">
      <formula>LEN(C7)&gt;10</formula>
    </cfRule>
  </conditionalFormatting>
  <conditionalFormatting sqref="C7:D7">
    <cfRule type="expression" dxfId="5028" priority="5028" stopIfTrue="1">
      <formula>LEN(C7)&gt;10</formula>
    </cfRule>
  </conditionalFormatting>
  <conditionalFormatting sqref="C7:D7">
    <cfRule type="expression" dxfId="5027" priority="5027" stopIfTrue="1">
      <formula>LEN(C7)&gt;10</formula>
    </cfRule>
  </conditionalFormatting>
  <conditionalFormatting sqref="C7:D7">
    <cfRule type="expression" dxfId="5026" priority="5026" stopIfTrue="1">
      <formula>LEN(C7)&gt;10</formula>
    </cfRule>
  </conditionalFormatting>
  <conditionalFormatting sqref="C7:D7">
    <cfRule type="expression" dxfId="5025" priority="5025" stopIfTrue="1">
      <formula>LEN(C7)&gt;10</formula>
    </cfRule>
  </conditionalFormatting>
  <conditionalFormatting sqref="C7:D7">
    <cfRule type="expression" dxfId="5024" priority="5024" stopIfTrue="1">
      <formula>LEN(C7)&gt;10</formula>
    </cfRule>
  </conditionalFormatting>
  <conditionalFormatting sqref="C7">
    <cfRule type="expression" dxfId="5023" priority="5023" stopIfTrue="1">
      <formula>LEN(C7)&gt;10</formula>
    </cfRule>
  </conditionalFormatting>
  <conditionalFormatting sqref="D7">
    <cfRule type="expression" dxfId="5022" priority="5022" stopIfTrue="1">
      <formula>LEN(D7)&gt;10</formula>
    </cfRule>
  </conditionalFormatting>
  <conditionalFormatting sqref="C7:D7">
    <cfRule type="expression" dxfId="5021" priority="5021" stopIfTrue="1">
      <formula>LEN(C7)&gt;10</formula>
    </cfRule>
  </conditionalFormatting>
  <conditionalFormatting sqref="C7:D7">
    <cfRule type="expression" dxfId="5020" priority="5020" stopIfTrue="1">
      <formula>LEN(C7)&gt;10</formula>
    </cfRule>
  </conditionalFormatting>
  <conditionalFormatting sqref="C7:D7">
    <cfRule type="expression" dxfId="5019" priority="5019" stopIfTrue="1">
      <formula>LEN(C7)&gt;10</formula>
    </cfRule>
  </conditionalFormatting>
  <conditionalFormatting sqref="C7:D7">
    <cfRule type="expression" dxfId="5018" priority="5018" stopIfTrue="1">
      <formula>LEN(C7)&gt;10</formula>
    </cfRule>
  </conditionalFormatting>
  <conditionalFormatting sqref="C7:D7">
    <cfRule type="expression" dxfId="5017" priority="5017" stopIfTrue="1">
      <formula>LEN(C7)&gt;10</formula>
    </cfRule>
  </conditionalFormatting>
  <conditionalFormatting sqref="C7:D7">
    <cfRule type="expression" dxfId="5016" priority="5016" stopIfTrue="1">
      <formula>LEN(C7)&gt;10</formula>
    </cfRule>
  </conditionalFormatting>
  <conditionalFormatting sqref="C7:D7">
    <cfRule type="expression" dxfId="5015" priority="5015" stopIfTrue="1">
      <formula>LEN(C7)&gt;10</formula>
    </cfRule>
  </conditionalFormatting>
  <conditionalFormatting sqref="C7:D7">
    <cfRule type="expression" dxfId="5014" priority="5014" stopIfTrue="1">
      <formula>LEN(C7)&gt;10</formula>
    </cfRule>
  </conditionalFormatting>
  <conditionalFormatting sqref="C7:D7">
    <cfRule type="expression" dxfId="5013" priority="5013" stopIfTrue="1">
      <formula>LEN(C7)&gt;10</formula>
    </cfRule>
  </conditionalFormatting>
  <conditionalFormatting sqref="C7:D7">
    <cfRule type="expression" dxfId="5012" priority="5012" stopIfTrue="1">
      <formula>LEN(C7)&gt;10</formula>
    </cfRule>
  </conditionalFormatting>
  <conditionalFormatting sqref="C7:D7">
    <cfRule type="expression" dxfId="5011" priority="5011" stopIfTrue="1">
      <formula>LEN(C7)&gt;10</formula>
    </cfRule>
  </conditionalFormatting>
  <conditionalFormatting sqref="C7:D7">
    <cfRule type="expression" dxfId="5010" priority="5010" stopIfTrue="1">
      <formula>LEN(C7)&gt;10</formula>
    </cfRule>
  </conditionalFormatting>
  <conditionalFormatting sqref="C7:D7">
    <cfRule type="expression" dxfId="5009" priority="5009" stopIfTrue="1">
      <formula>LEN(C7)&gt;10</formula>
    </cfRule>
  </conditionalFormatting>
  <conditionalFormatting sqref="C7:D7">
    <cfRule type="expression" dxfId="5008" priority="5008" stopIfTrue="1">
      <formula>LEN(C7)&gt;10</formula>
    </cfRule>
  </conditionalFormatting>
  <conditionalFormatting sqref="C7:D7">
    <cfRule type="expression" dxfId="5007" priority="5007" stopIfTrue="1">
      <formula>LEN(C7)&gt;10</formula>
    </cfRule>
  </conditionalFormatting>
  <conditionalFormatting sqref="C7:D7">
    <cfRule type="expression" dxfId="5006" priority="5006" stopIfTrue="1">
      <formula>LEN(C7)&gt;10</formula>
    </cfRule>
  </conditionalFormatting>
  <conditionalFormatting sqref="C7:D7">
    <cfRule type="expression" dxfId="5005" priority="5005" stopIfTrue="1">
      <formula>LEN(C7)&gt;10</formula>
    </cfRule>
  </conditionalFormatting>
  <conditionalFormatting sqref="C7:D7">
    <cfRule type="expression" dxfId="5004" priority="5004" stopIfTrue="1">
      <formula>LEN(C7)&gt;10</formula>
    </cfRule>
  </conditionalFormatting>
  <conditionalFormatting sqref="C7:D7">
    <cfRule type="expression" dxfId="5003" priority="5003" stopIfTrue="1">
      <formula>LEN(C7)&gt;10</formula>
    </cfRule>
  </conditionalFormatting>
  <conditionalFormatting sqref="C7:D7">
    <cfRule type="expression" dxfId="5002" priority="5002" stopIfTrue="1">
      <formula>LEN(C7)&gt;10</formula>
    </cfRule>
  </conditionalFormatting>
  <conditionalFormatting sqref="C7:D7">
    <cfRule type="expression" dxfId="5001" priority="5001" stopIfTrue="1">
      <formula>LEN(C7)&gt;10</formula>
    </cfRule>
  </conditionalFormatting>
  <conditionalFormatting sqref="C7:D7">
    <cfRule type="expression" dxfId="5000" priority="5000" stopIfTrue="1">
      <formula>LEN(C7)&gt;10</formula>
    </cfRule>
  </conditionalFormatting>
  <conditionalFormatting sqref="C7:D7">
    <cfRule type="expression" dxfId="4999" priority="4999" stopIfTrue="1">
      <formula>LEN(C7)&gt;10</formula>
    </cfRule>
  </conditionalFormatting>
  <conditionalFormatting sqref="C7:D7">
    <cfRule type="expression" dxfId="4998" priority="4998" stopIfTrue="1">
      <formula>LEN(C7)&gt;10</formula>
    </cfRule>
  </conditionalFormatting>
  <conditionalFormatting sqref="C7:D7">
    <cfRule type="expression" dxfId="4997" priority="4997" stopIfTrue="1">
      <formula>LEN(C7)&gt;10</formula>
    </cfRule>
  </conditionalFormatting>
  <conditionalFormatting sqref="C7:D7">
    <cfRule type="expression" dxfId="4996" priority="4996" stopIfTrue="1">
      <formula>LEN(C7)&gt;10</formula>
    </cfRule>
  </conditionalFormatting>
  <conditionalFormatting sqref="C7:D7">
    <cfRule type="expression" dxfId="4995" priority="4995" stopIfTrue="1">
      <formula>LEN(C7)&gt;10</formula>
    </cfRule>
  </conditionalFormatting>
  <conditionalFormatting sqref="C7:D7">
    <cfRule type="expression" dxfId="4994" priority="4994" stopIfTrue="1">
      <formula>LEN(C7)&gt;10</formula>
    </cfRule>
  </conditionalFormatting>
  <conditionalFormatting sqref="C7:D7">
    <cfRule type="expression" dxfId="4993" priority="4993" stopIfTrue="1">
      <formula>LEN(C7)&gt;10</formula>
    </cfRule>
  </conditionalFormatting>
  <conditionalFormatting sqref="C7:D7">
    <cfRule type="expression" dxfId="4992" priority="4992" stopIfTrue="1">
      <formula>LEN(C7)&gt;10</formula>
    </cfRule>
  </conditionalFormatting>
  <conditionalFormatting sqref="C7:D7">
    <cfRule type="expression" dxfId="4991" priority="4991" stopIfTrue="1">
      <formula>LEN(C7)&gt;10</formula>
    </cfRule>
  </conditionalFormatting>
  <conditionalFormatting sqref="C7">
    <cfRule type="expression" dxfId="4990" priority="4990" stopIfTrue="1">
      <formula>LEN(C7)&gt;10</formula>
    </cfRule>
  </conditionalFormatting>
  <conditionalFormatting sqref="D7">
    <cfRule type="expression" dxfId="4989" priority="4989" stopIfTrue="1">
      <formula>LEN(D7)&gt;10</formula>
    </cfRule>
  </conditionalFormatting>
  <conditionalFormatting sqref="C7:D7">
    <cfRule type="expression" dxfId="4988" priority="4988" stopIfTrue="1">
      <formula>LEN(C7)&gt;10</formula>
    </cfRule>
  </conditionalFormatting>
  <conditionalFormatting sqref="C7:D7">
    <cfRule type="expression" dxfId="4987" priority="4987" stopIfTrue="1">
      <formula>LEN(C7)&gt;10</formula>
    </cfRule>
  </conditionalFormatting>
  <conditionalFormatting sqref="C7:D7">
    <cfRule type="expression" dxfId="4986" priority="4986" stopIfTrue="1">
      <formula>LEN(C7)&gt;10</formula>
    </cfRule>
  </conditionalFormatting>
  <conditionalFormatting sqref="C7:D7">
    <cfRule type="expression" dxfId="4985" priority="4985" stopIfTrue="1">
      <formula>LEN(C7)&gt;10</formula>
    </cfRule>
  </conditionalFormatting>
  <conditionalFormatting sqref="C7:D7">
    <cfRule type="expression" dxfId="4984" priority="4984" stopIfTrue="1">
      <formula>LEN(C7)&gt;10</formula>
    </cfRule>
  </conditionalFormatting>
  <conditionalFormatting sqref="C7:D7">
    <cfRule type="expression" dxfId="4983" priority="4983" stopIfTrue="1">
      <formula>LEN(C7)&gt;10</formula>
    </cfRule>
  </conditionalFormatting>
  <conditionalFormatting sqref="C7:D7">
    <cfRule type="expression" dxfId="4982" priority="4982" stopIfTrue="1">
      <formula>LEN(C7)&gt;10</formula>
    </cfRule>
  </conditionalFormatting>
  <conditionalFormatting sqref="C7:D7">
    <cfRule type="expression" dxfId="4981" priority="4981" stopIfTrue="1">
      <formula>LEN(C7)&gt;10</formula>
    </cfRule>
  </conditionalFormatting>
  <conditionalFormatting sqref="C7:D7">
    <cfRule type="expression" dxfId="4980" priority="4980" stopIfTrue="1">
      <formula>LEN(C7)&gt;10</formula>
    </cfRule>
  </conditionalFormatting>
  <conditionalFormatting sqref="C7:D7">
    <cfRule type="expression" dxfId="4979" priority="4979" stopIfTrue="1">
      <formula>LEN(C7)&gt;10</formula>
    </cfRule>
  </conditionalFormatting>
  <conditionalFormatting sqref="C7:D7">
    <cfRule type="expression" dxfId="4978" priority="4978" stopIfTrue="1">
      <formula>LEN(C7)&gt;10</formula>
    </cfRule>
  </conditionalFormatting>
  <conditionalFormatting sqref="C7:D7">
    <cfRule type="expression" dxfId="4977" priority="4977" stopIfTrue="1">
      <formula>LEN(C7)&gt;10</formula>
    </cfRule>
  </conditionalFormatting>
  <conditionalFormatting sqref="C7:D7">
    <cfRule type="expression" dxfId="4976" priority="4976" stopIfTrue="1">
      <formula>LEN(C7)&gt;10</formula>
    </cfRule>
  </conditionalFormatting>
  <conditionalFormatting sqref="C7:D7">
    <cfRule type="expression" dxfId="4975" priority="4975" stopIfTrue="1">
      <formula>LEN(C7)&gt;10</formula>
    </cfRule>
  </conditionalFormatting>
  <conditionalFormatting sqref="C7:D7">
    <cfRule type="expression" dxfId="4974" priority="4974" stopIfTrue="1">
      <formula>LEN(C7)&gt;10</formula>
    </cfRule>
  </conditionalFormatting>
  <conditionalFormatting sqref="C7:D7">
    <cfRule type="expression" dxfId="4973" priority="4973" stopIfTrue="1">
      <formula>LEN(C7)&gt;10</formula>
    </cfRule>
  </conditionalFormatting>
  <conditionalFormatting sqref="C7:D7">
    <cfRule type="expression" dxfId="4972" priority="4972" stopIfTrue="1">
      <formula>LEN(C7)&gt;10</formula>
    </cfRule>
  </conditionalFormatting>
  <conditionalFormatting sqref="C7:D7">
    <cfRule type="expression" dxfId="4971" priority="4971" stopIfTrue="1">
      <formula>LEN(C7)&gt;10</formula>
    </cfRule>
  </conditionalFormatting>
  <conditionalFormatting sqref="C7:D7">
    <cfRule type="expression" dxfId="4970" priority="4970" stopIfTrue="1">
      <formula>LEN(C7)&gt;10</formula>
    </cfRule>
  </conditionalFormatting>
  <conditionalFormatting sqref="C7:D7">
    <cfRule type="expression" dxfId="4969" priority="4969" stopIfTrue="1">
      <formula>LEN(C7)&gt;10</formula>
    </cfRule>
  </conditionalFormatting>
  <conditionalFormatting sqref="C7:D7">
    <cfRule type="expression" dxfId="4968" priority="4968" stopIfTrue="1">
      <formula>LEN(C7)&gt;10</formula>
    </cfRule>
  </conditionalFormatting>
  <conditionalFormatting sqref="C7:D7">
    <cfRule type="expression" dxfId="4967" priority="4967" stopIfTrue="1">
      <formula>LEN(C7)&gt;10</formula>
    </cfRule>
  </conditionalFormatting>
  <conditionalFormatting sqref="C7:D7">
    <cfRule type="expression" dxfId="4966" priority="4966" stopIfTrue="1">
      <formula>LEN(C7)&gt;10</formula>
    </cfRule>
  </conditionalFormatting>
  <conditionalFormatting sqref="C7:D7">
    <cfRule type="expression" dxfId="4965" priority="4965" stopIfTrue="1">
      <formula>LEN(C7)&gt;10</formula>
    </cfRule>
  </conditionalFormatting>
  <conditionalFormatting sqref="C7:D7">
    <cfRule type="expression" dxfId="4964" priority="4964" stopIfTrue="1">
      <formula>LEN(C7)&gt;10</formula>
    </cfRule>
  </conditionalFormatting>
  <conditionalFormatting sqref="C7:D7">
    <cfRule type="expression" dxfId="4963" priority="4963" stopIfTrue="1">
      <formula>LEN(C7)&gt;10</formula>
    </cfRule>
  </conditionalFormatting>
  <conditionalFormatting sqref="C7:D7">
    <cfRule type="expression" dxfId="4962" priority="4962" stopIfTrue="1">
      <formula>LEN(C7)&gt;10</formula>
    </cfRule>
  </conditionalFormatting>
  <conditionalFormatting sqref="C7:D7">
    <cfRule type="expression" dxfId="4961" priority="4961" stopIfTrue="1">
      <formula>LEN(C7)&gt;10</formula>
    </cfRule>
  </conditionalFormatting>
  <conditionalFormatting sqref="C7:D7">
    <cfRule type="expression" dxfId="4960" priority="4960" stopIfTrue="1">
      <formula>LEN(C7)&gt;10</formula>
    </cfRule>
  </conditionalFormatting>
  <conditionalFormatting sqref="C7:D7">
    <cfRule type="expression" dxfId="4959" priority="4959" stopIfTrue="1">
      <formula>LEN(C7)&gt;10</formula>
    </cfRule>
  </conditionalFormatting>
  <conditionalFormatting sqref="C7:D7">
    <cfRule type="expression" dxfId="4958" priority="4958" stopIfTrue="1">
      <formula>LEN(C7)&gt;10</formula>
    </cfRule>
  </conditionalFormatting>
  <conditionalFormatting sqref="C7:D7">
    <cfRule type="expression" dxfId="4957" priority="4957" stopIfTrue="1">
      <formula>LEN(C7)&gt;10</formula>
    </cfRule>
  </conditionalFormatting>
  <conditionalFormatting sqref="C7:D7">
    <cfRule type="expression" dxfId="4956" priority="4956" stopIfTrue="1">
      <formula>LEN(C7)&gt;10</formula>
    </cfRule>
  </conditionalFormatting>
  <conditionalFormatting sqref="C7:D7">
    <cfRule type="expression" dxfId="4955" priority="4955" stopIfTrue="1">
      <formula>LEN(C7)&gt;10</formula>
    </cfRule>
  </conditionalFormatting>
  <conditionalFormatting sqref="C7">
    <cfRule type="expression" dxfId="4954" priority="4954" stopIfTrue="1">
      <formula>LEN(C7)&gt;10</formula>
    </cfRule>
  </conditionalFormatting>
  <conditionalFormatting sqref="D7">
    <cfRule type="expression" dxfId="4953" priority="4953" stopIfTrue="1">
      <formula>LEN(D7)&gt;10</formula>
    </cfRule>
  </conditionalFormatting>
  <conditionalFormatting sqref="C7:D7">
    <cfRule type="expression" dxfId="4952" priority="4952" stopIfTrue="1">
      <formula>LEN(C7)&gt;10</formula>
    </cfRule>
  </conditionalFormatting>
  <conditionalFormatting sqref="C7:D7">
    <cfRule type="expression" dxfId="4951" priority="4951" stopIfTrue="1">
      <formula>LEN(C7)&gt;10</formula>
    </cfRule>
  </conditionalFormatting>
  <conditionalFormatting sqref="C7:D7">
    <cfRule type="expression" dxfId="4950" priority="4950" stopIfTrue="1">
      <formula>LEN(C7)&gt;10</formula>
    </cfRule>
  </conditionalFormatting>
  <conditionalFormatting sqref="C7:D7">
    <cfRule type="expression" dxfId="4949" priority="4949" stopIfTrue="1">
      <formula>LEN(C7)&gt;10</formula>
    </cfRule>
  </conditionalFormatting>
  <conditionalFormatting sqref="C7:D7">
    <cfRule type="expression" dxfId="4948" priority="4948" stopIfTrue="1">
      <formula>LEN(C7)&gt;10</formula>
    </cfRule>
  </conditionalFormatting>
  <conditionalFormatting sqref="C7:D7">
    <cfRule type="expression" dxfId="4947" priority="4947" stopIfTrue="1">
      <formula>LEN(C7)&gt;10</formula>
    </cfRule>
  </conditionalFormatting>
  <conditionalFormatting sqref="C7:D7">
    <cfRule type="expression" dxfId="4946" priority="4946" stopIfTrue="1">
      <formula>LEN(C7)&gt;10</formula>
    </cfRule>
  </conditionalFormatting>
  <conditionalFormatting sqref="C7:D7">
    <cfRule type="expression" dxfId="4945" priority="4945" stopIfTrue="1">
      <formula>LEN(C7)&gt;10</formula>
    </cfRule>
  </conditionalFormatting>
  <conditionalFormatting sqref="C7:D7">
    <cfRule type="expression" dxfId="4944" priority="4944" stopIfTrue="1">
      <formula>LEN(C7)&gt;10</formula>
    </cfRule>
  </conditionalFormatting>
  <conditionalFormatting sqref="C7:D7">
    <cfRule type="expression" dxfId="4943" priority="4943" stopIfTrue="1">
      <formula>LEN(C7)&gt;10</formula>
    </cfRule>
  </conditionalFormatting>
  <conditionalFormatting sqref="C7:D7">
    <cfRule type="expression" dxfId="4942" priority="4942" stopIfTrue="1">
      <formula>LEN(C7)&gt;10</formula>
    </cfRule>
  </conditionalFormatting>
  <conditionalFormatting sqref="C7:D7">
    <cfRule type="expression" dxfId="4941" priority="4941" stopIfTrue="1">
      <formula>LEN(C7)&gt;10</formula>
    </cfRule>
  </conditionalFormatting>
  <conditionalFormatting sqref="C7:D7">
    <cfRule type="expression" dxfId="4940" priority="4940" stopIfTrue="1">
      <formula>LEN(C7)&gt;10</formula>
    </cfRule>
  </conditionalFormatting>
  <conditionalFormatting sqref="C7:D7">
    <cfRule type="expression" dxfId="4939" priority="4939" stopIfTrue="1">
      <formula>LEN(C7)&gt;10</formula>
    </cfRule>
  </conditionalFormatting>
  <conditionalFormatting sqref="C7:D7">
    <cfRule type="expression" dxfId="4938" priority="4938" stopIfTrue="1">
      <formula>LEN(C7)&gt;10</formula>
    </cfRule>
  </conditionalFormatting>
  <conditionalFormatting sqref="C7:D7">
    <cfRule type="expression" dxfId="4937" priority="4937" stopIfTrue="1">
      <formula>LEN(C7)&gt;10</formula>
    </cfRule>
  </conditionalFormatting>
  <conditionalFormatting sqref="C7:D7">
    <cfRule type="expression" dxfId="4936" priority="4936" stopIfTrue="1">
      <formula>LEN(C7)&gt;10</formula>
    </cfRule>
  </conditionalFormatting>
  <conditionalFormatting sqref="C7:D7">
    <cfRule type="expression" dxfId="4935" priority="4935" stopIfTrue="1">
      <formula>LEN(C7)&gt;10</formula>
    </cfRule>
  </conditionalFormatting>
  <conditionalFormatting sqref="C7:D7">
    <cfRule type="expression" dxfId="4934" priority="4934" stopIfTrue="1">
      <formula>LEN(C7)&gt;10</formula>
    </cfRule>
  </conditionalFormatting>
  <conditionalFormatting sqref="C7:D7">
    <cfRule type="expression" dxfId="4933" priority="4933" stopIfTrue="1">
      <formula>LEN(C7)&gt;10</formula>
    </cfRule>
  </conditionalFormatting>
  <conditionalFormatting sqref="C7:D7">
    <cfRule type="expression" dxfId="4932" priority="4932" stopIfTrue="1">
      <formula>LEN(C7)&gt;10</formula>
    </cfRule>
  </conditionalFormatting>
  <conditionalFormatting sqref="C7:D7">
    <cfRule type="expression" dxfId="4931" priority="4931" stopIfTrue="1">
      <formula>LEN(C7)&gt;10</formula>
    </cfRule>
  </conditionalFormatting>
  <conditionalFormatting sqref="C7:D7">
    <cfRule type="expression" dxfId="4930" priority="4930" stopIfTrue="1">
      <formula>LEN(C7)&gt;10</formula>
    </cfRule>
  </conditionalFormatting>
  <conditionalFormatting sqref="C7:D7">
    <cfRule type="expression" dxfId="4929" priority="4929" stopIfTrue="1">
      <formula>LEN(C7)&gt;10</formula>
    </cfRule>
  </conditionalFormatting>
  <conditionalFormatting sqref="C7:D7">
    <cfRule type="expression" dxfId="4928" priority="4928" stopIfTrue="1">
      <formula>LEN(C7)&gt;10</formula>
    </cfRule>
  </conditionalFormatting>
  <conditionalFormatting sqref="C7:D7">
    <cfRule type="expression" dxfId="4927" priority="4927" stopIfTrue="1">
      <formula>LEN(C7)&gt;10</formula>
    </cfRule>
  </conditionalFormatting>
  <conditionalFormatting sqref="C7:D7">
    <cfRule type="expression" dxfId="4926" priority="4926" stopIfTrue="1">
      <formula>LEN(C7)&gt;10</formula>
    </cfRule>
  </conditionalFormatting>
  <conditionalFormatting sqref="C7:D7">
    <cfRule type="expression" dxfId="4925" priority="4925" stopIfTrue="1">
      <formula>LEN(C7)&gt;10</formula>
    </cfRule>
  </conditionalFormatting>
  <conditionalFormatting sqref="C7:D7">
    <cfRule type="expression" dxfId="4924" priority="4924" stopIfTrue="1">
      <formula>LEN(C7)&gt;10</formula>
    </cfRule>
  </conditionalFormatting>
  <conditionalFormatting sqref="C7:D7">
    <cfRule type="expression" dxfId="4923" priority="4923" stopIfTrue="1">
      <formula>LEN(C7)&gt;10</formula>
    </cfRule>
  </conditionalFormatting>
  <conditionalFormatting sqref="C7:D7">
    <cfRule type="expression" dxfId="4922" priority="4922" stopIfTrue="1">
      <formula>LEN(C7)&gt;10</formula>
    </cfRule>
  </conditionalFormatting>
  <conditionalFormatting sqref="C7">
    <cfRule type="expression" dxfId="4921" priority="4921" stopIfTrue="1">
      <formula>LEN(C7)&gt;10</formula>
    </cfRule>
  </conditionalFormatting>
  <conditionalFormatting sqref="D7">
    <cfRule type="expression" dxfId="4920" priority="4920" stopIfTrue="1">
      <formula>LEN(D7)&gt;10</formula>
    </cfRule>
  </conditionalFormatting>
  <conditionalFormatting sqref="C7:D7">
    <cfRule type="expression" dxfId="4919" priority="4919" stopIfTrue="1">
      <formula>LEN(C7)&gt;10</formula>
    </cfRule>
  </conditionalFormatting>
  <conditionalFormatting sqref="C7:D7">
    <cfRule type="expression" dxfId="4918" priority="4918" stopIfTrue="1">
      <formula>LEN(C7)&gt;10</formula>
    </cfRule>
  </conditionalFormatting>
  <conditionalFormatting sqref="C7:D7">
    <cfRule type="expression" dxfId="4917" priority="4917" stopIfTrue="1">
      <formula>LEN(C7)&gt;10</formula>
    </cfRule>
  </conditionalFormatting>
  <conditionalFormatting sqref="C7:D7">
    <cfRule type="expression" dxfId="4916" priority="4916" stopIfTrue="1">
      <formula>LEN(C7)&gt;10</formula>
    </cfRule>
  </conditionalFormatting>
  <conditionalFormatting sqref="C7:D7">
    <cfRule type="expression" dxfId="4915" priority="4915" stopIfTrue="1">
      <formula>LEN(C7)&gt;10</formula>
    </cfRule>
  </conditionalFormatting>
  <conditionalFormatting sqref="C7:D7">
    <cfRule type="expression" dxfId="4914" priority="4914" stopIfTrue="1">
      <formula>LEN(C7)&gt;10</formula>
    </cfRule>
  </conditionalFormatting>
  <conditionalFormatting sqref="C7:D7">
    <cfRule type="expression" dxfId="4913" priority="4913" stopIfTrue="1">
      <formula>LEN(C7)&gt;10</formula>
    </cfRule>
  </conditionalFormatting>
  <conditionalFormatting sqref="C7:D7">
    <cfRule type="expression" dxfId="4912" priority="4912" stopIfTrue="1">
      <formula>LEN(C7)&gt;10</formula>
    </cfRule>
  </conditionalFormatting>
  <conditionalFormatting sqref="C7:D7">
    <cfRule type="expression" dxfId="4911" priority="4911" stopIfTrue="1">
      <formula>LEN(C7)&gt;10</formula>
    </cfRule>
  </conditionalFormatting>
  <conditionalFormatting sqref="C7:D7">
    <cfRule type="expression" dxfId="4910" priority="4910" stopIfTrue="1">
      <formula>LEN(C7)&gt;10</formula>
    </cfRule>
  </conditionalFormatting>
  <conditionalFormatting sqref="C7:D7">
    <cfRule type="expression" dxfId="4909" priority="4909" stopIfTrue="1">
      <formula>LEN(C7)&gt;10</formula>
    </cfRule>
  </conditionalFormatting>
  <conditionalFormatting sqref="C7:D7">
    <cfRule type="expression" dxfId="4908" priority="4908" stopIfTrue="1">
      <formula>LEN(C7)&gt;10</formula>
    </cfRule>
  </conditionalFormatting>
  <conditionalFormatting sqref="C7:D7">
    <cfRule type="expression" dxfId="4907" priority="4907" stopIfTrue="1">
      <formula>LEN(C7)&gt;10</formula>
    </cfRule>
  </conditionalFormatting>
  <conditionalFormatting sqref="C7:D7">
    <cfRule type="expression" dxfId="4906" priority="4906" stopIfTrue="1">
      <formula>LEN(C7)&gt;10</formula>
    </cfRule>
  </conditionalFormatting>
  <conditionalFormatting sqref="C7:D7">
    <cfRule type="expression" dxfId="4905" priority="4905" stopIfTrue="1">
      <formula>LEN(C7)&gt;10</formula>
    </cfRule>
  </conditionalFormatting>
  <conditionalFormatting sqref="C7:D7">
    <cfRule type="expression" dxfId="4904" priority="4904" stopIfTrue="1">
      <formula>LEN(C7)&gt;10</formula>
    </cfRule>
  </conditionalFormatting>
  <conditionalFormatting sqref="C7:D7">
    <cfRule type="expression" dxfId="4903" priority="4903" stopIfTrue="1">
      <formula>LEN(C7)&gt;10</formula>
    </cfRule>
  </conditionalFormatting>
  <conditionalFormatting sqref="C7:D7">
    <cfRule type="expression" dxfId="4902" priority="4902" stopIfTrue="1">
      <formula>LEN(C7)&gt;10</formula>
    </cfRule>
  </conditionalFormatting>
  <conditionalFormatting sqref="C7:D7">
    <cfRule type="expression" dxfId="4901" priority="4901" stopIfTrue="1">
      <formula>LEN(C7)&gt;10</formula>
    </cfRule>
  </conditionalFormatting>
  <conditionalFormatting sqref="C7:D7">
    <cfRule type="expression" dxfId="4900" priority="4900" stopIfTrue="1">
      <formula>LEN(C7)&gt;10</formula>
    </cfRule>
  </conditionalFormatting>
  <conditionalFormatting sqref="C7:D7">
    <cfRule type="expression" dxfId="4899" priority="4899" stopIfTrue="1">
      <formula>LEN(C7)&gt;10</formula>
    </cfRule>
  </conditionalFormatting>
  <conditionalFormatting sqref="C7:D7">
    <cfRule type="expression" dxfId="4898" priority="4898" stopIfTrue="1">
      <formula>LEN(C7)&gt;10</formula>
    </cfRule>
  </conditionalFormatting>
  <conditionalFormatting sqref="C7:D7">
    <cfRule type="expression" dxfId="4897" priority="4897" stopIfTrue="1">
      <formula>LEN(C7)&gt;10</formula>
    </cfRule>
  </conditionalFormatting>
  <conditionalFormatting sqref="C7:D7">
    <cfRule type="expression" dxfId="4896" priority="4896" stopIfTrue="1">
      <formula>LEN(C7)&gt;10</formula>
    </cfRule>
  </conditionalFormatting>
  <conditionalFormatting sqref="C7:D7">
    <cfRule type="expression" dxfId="4895" priority="4895" stopIfTrue="1">
      <formula>LEN(C7)&gt;10</formula>
    </cfRule>
  </conditionalFormatting>
  <conditionalFormatting sqref="C7:D7">
    <cfRule type="expression" dxfId="4894" priority="4894" stopIfTrue="1">
      <formula>LEN(C7)&gt;10</formula>
    </cfRule>
  </conditionalFormatting>
  <conditionalFormatting sqref="C7:D7">
    <cfRule type="expression" dxfId="4893" priority="4893" stopIfTrue="1">
      <formula>LEN(C7)&gt;10</formula>
    </cfRule>
  </conditionalFormatting>
  <conditionalFormatting sqref="C7:D7">
    <cfRule type="expression" dxfId="4892" priority="4892" stopIfTrue="1">
      <formula>LEN(C7)&gt;10</formula>
    </cfRule>
  </conditionalFormatting>
  <conditionalFormatting sqref="C7:D7">
    <cfRule type="expression" dxfId="4891" priority="4891" stopIfTrue="1">
      <formula>LEN(C7)&gt;10</formula>
    </cfRule>
  </conditionalFormatting>
  <conditionalFormatting sqref="C7:D7">
    <cfRule type="expression" dxfId="4890" priority="4890" stopIfTrue="1">
      <formula>LEN(C7)&gt;10</formula>
    </cfRule>
  </conditionalFormatting>
  <conditionalFormatting sqref="C7:D7">
    <cfRule type="expression" dxfId="4889" priority="4889" stopIfTrue="1">
      <formula>LEN(C7)&gt;10</formula>
    </cfRule>
  </conditionalFormatting>
  <conditionalFormatting sqref="C7:D7">
    <cfRule type="expression" dxfId="4888" priority="4888" stopIfTrue="1">
      <formula>LEN(C7)&gt;10</formula>
    </cfRule>
  </conditionalFormatting>
  <conditionalFormatting sqref="C7:D7">
    <cfRule type="expression" dxfId="4887" priority="4887" stopIfTrue="1">
      <formula>LEN(C7)&gt;10</formula>
    </cfRule>
  </conditionalFormatting>
  <conditionalFormatting sqref="C7">
    <cfRule type="expression" dxfId="4886" priority="4886" stopIfTrue="1">
      <formula>LEN(C7)&gt;10</formula>
    </cfRule>
  </conditionalFormatting>
  <conditionalFormatting sqref="D7">
    <cfRule type="expression" dxfId="4885" priority="4885" stopIfTrue="1">
      <formula>LEN(D7)&gt;10</formula>
    </cfRule>
  </conditionalFormatting>
  <conditionalFormatting sqref="C7:D7">
    <cfRule type="expression" dxfId="4884" priority="4884" stopIfTrue="1">
      <formula>LEN(C7)&gt;10</formula>
    </cfRule>
  </conditionalFormatting>
  <conditionalFormatting sqref="C7:D7">
    <cfRule type="expression" dxfId="4883" priority="4883" stopIfTrue="1">
      <formula>LEN(C7)&gt;10</formula>
    </cfRule>
  </conditionalFormatting>
  <conditionalFormatting sqref="C7:D7">
    <cfRule type="expression" dxfId="4882" priority="4882" stopIfTrue="1">
      <formula>LEN(C7)&gt;10</formula>
    </cfRule>
  </conditionalFormatting>
  <conditionalFormatting sqref="C7:D7">
    <cfRule type="expression" dxfId="4881" priority="4881" stopIfTrue="1">
      <formula>LEN(C7)&gt;10</formula>
    </cfRule>
  </conditionalFormatting>
  <conditionalFormatting sqref="C7:D7">
    <cfRule type="expression" dxfId="4880" priority="4880" stopIfTrue="1">
      <formula>LEN(C7)&gt;10</formula>
    </cfRule>
  </conditionalFormatting>
  <conditionalFormatting sqref="C7:D7">
    <cfRule type="expression" dxfId="4879" priority="4879" stopIfTrue="1">
      <formula>LEN(C7)&gt;10</formula>
    </cfRule>
  </conditionalFormatting>
  <conditionalFormatting sqref="C7:D7">
    <cfRule type="expression" dxfId="4878" priority="4878" stopIfTrue="1">
      <formula>LEN(C7)&gt;10</formula>
    </cfRule>
  </conditionalFormatting>
  <conditionalFormatting sqref="C7:D7">
    <cfRule type="expression" dxfId="4877" priority="4877" stopIfTrue="1">
      <formula>LEN(C7)&gt;10</formula>
    </cfRule>
  </conditionalFormatting>
  <conditionalFormatting sqref="C7:D7">
    <cfRule type="expression" dxfId="4876" priority="4876" stopIfTrue="1">
      <formula>LEN(C7)&gt;10</formula>
    </cfRule>
  </conditionalFormatting>
  <conditionalFormatting sqref="C7:D7">
    <cfRule type="expression" dxfId="4875" priority="4875" stopIfTrue="1">
      <formula>LEN(C7)&gt;10</formula>
    </cfRule>
  </conditionalFormatting>
  <conditionalFormatting sqref="C7:D7">
    <cfRule type="expression" dxfId="4874" priority="4874" stopIfTrue="1">
      <formula>LEN(C7)&gt;10</formula>
    </cfRule>
  </conditionalFormatting>
  <conditionalFormatting sqref="C7:D7">
    <cfRule type="expression" dxfId="4873" priority="4873" stopIfTrue="1">
      <formula>LEN(C7)&gt;10</formula>
    </cfRule>
  </conditionalFormatting>
  <conditionalFormatting sqref="C7:D7">
    <cfRule type="expression" dxfId="4872" priority="4872" stopIfTrue="1">
      <formula>LEN(C7)&gt;10</formula>
    </cfRule>
  </conditionalFormatting>
  <conditionalFormatting sqref="C7:D7">
    <cfRule type="expression" dxfId="4871" priority="4871" stopIfTrue="1">
      <formula>LEN(C7)&gt;10</formula>
    </cfRule>
  </conditionalFormatting>
  <conditionalFormatting sqref="C7:D7">
    <cfRule type="expression" dxfId="4870" priority="4870" stopIfTrue="1">
      <formula>LEN(C7)&gt;10</formula>
    </cfRule>
  </conditionalFormatting>
  <conditionalFormatting sqref="C7:D7">
    <cfRule type="expression" dxfId="4869" priority="4869" stopIfTrue="1">
      <formula>LEN(C7)&gt;10</formula>
    </cfRule>
  </conditionalFormatting>
  <conditionalFormatting sqref="C7:D7">
    <cfRule type="expression" dxfId="4868" priority="4868" stopIfTrue="1">
      <formula>LEN(C7)&gt;10</formula>
    </cfRule>
  </conditionalFormatting>
  <conditionalFormatting sqref="C7:D7">
    <cfRule type="expression" dxfId="4867" priority="4867" stopIfTrue="1">
      <formula>LEN(C7)&gt;10</formula>
    </cfRule>
  </conditionalFormatting>
  <conditionalFormatting sqref="C7:D7">
    <cfRule type="expression" dxfId="4866" priority="4866" stopIfTrue="1">
      <formula>LEN(C7)&gt;10</formula>
    </cfRule>
  </conditionalFormatting>
  <conditionalFormatting sqref="C7:D7">
    <cfRule type="expression" dxfId="4865" priority="4865" stopIfTrue="1">
      <formula>LEN(C7)&gt;10</formula>
    </cfRule>
  </conditionalFormatting>
  <conditionalFormatting sqref="C7:D7">
    <cfRule type="expression" dxfId="4864" priority="4864" stopIfTrue="1">
      <formula>LEN(C7)&gt;10</formula>
    </cfRule>
  </conditionalFormatting>
  <conditionalFormatting sqref="C7:D7">
    <cfRule type="expression" dxfId="4863" priority="4863" stopIfTrue="1">
      <formula>LEN(C7)&gt;10</formula>
    </cfRule>
  </conditionalFormatting>
  <conditionalFormatting sqref="C7:D7">
    <cfRule type="expression" dxfId="4862" priority="4862" stopIfTrue="1">
      <formula>LEN(C7)&gt;10</formula>
    </cfRule>
  </conditionalFormatting>
  <conditionalFormatting sqref="C7:D7">
    <cfRule type="expression" dxfId="4861" priority="4861" stopIfTrue="1">
      <formula>LEN(C7)&gt;10</formula>
    </cfRule>
  </conditionalFormatting>
  <conditionalFormatting sqref="C7:D7">
    <cfRule type="expression" dxfId="4860" priority="4860" stopIfTrue="1">
      <formula>LEN(C7)&gt;10</formula>
    </cfRule>
  </conditionalFormatting>
  <conditionalFormatting sqref="C7:D7">
    <cfRule type="expression" dxfId="4859" priority="4859" stopIfTrue="1">
      <formula>LEN(C7)&gt;10</formula>
    </cfRule>
  </conditionalFormatting>
  <conditionalFormatting sqref="C7:D7">
    <cfRule type="expression" dxfId="4858" priority="4858" stopIfTrue="1">
      <formula>LEN(C7)&gt;10</formula>
    </cfRule>
  </conditionalFormatting>
  <conditionalFormatting sqref="C7:D7">
    <cfRule type="expression" dxfId="4857" priority="4857" stopIfTrue="1">
      <formula>LEN(C7)&gt;10</formula>
    </cfRule>
  </conditionalFormatting>
  <conditionalFormatting sqref="C7:D7">
    <cfRule type="expression" dxfId="4856" priority="4856" stopIfTrue="1">
      <formula>LEN(C7)&gt;10</formula>
    </cfRule>
  </conditionalFormatting>
  <conditionalFormatting sqref="C7:D7">
    <cfRule type="expression" dxfId="4855" priority="4855" stopIfTrue="1">
      <formula>LEN(C7)&gt;10</formula>
    </cfRule>
  </conditionalFormatting>
  <conditionalFormatting sqref="C7:D7">
    <cfRule type="expression" dxfId="4854" priority="4854" stopIfTrue="1">
      <formula>LEN(C7)&gt;10</formula>
    </cfRule>
  </conditionalFormatting>
  <conditionalFormatting sqref="C7">
    <cfRule type="expression" dxfId="4853" priority="4853" stopIfTrue="1">
      <formula>LEN(C7)&gt;10</formula>
    </cfRule>
  </conditionalFormatting>
  <conditionalFormatting sqref="D7">
    <cfRule type="expression" dxfId="4852" priority="4852" stopIfTrue="1">
      <formula>LEN(D7)&gt;10</formula>
    </cfRule>
  </conditionalFormatting>
  <conditionalFormatting sqref="C7:D7">
    <cfRule type="expression" dxfId="4851" priority="4851" stopIfTrue="1">
      <formula>LEN(C7)&gt;10</formula>
    </cfRule>
  </conditionalFormatting>
  <conditionalFormatting sqref="C7:D7">
    <cfRule type="expression" dxfId="4850" priority="4850" stopIfTrue="1">
      <formula>LEN(C7)&gt;10</formula>
    </cfRule>
  </conditionalFormatting>
  <conditionalFormatting sqref="C7:D7">
    <cfRule type="expression" dxfId="4849" priority="4849" stopIfTrue="1">
      <formula>LEN(C7)&gt;10</formula>
    </cfRule>
  </conditionalFormatting>
  <conditionalFormatting sqref="C7:D7">
    <cfRule type="expression" dxfId="4848" priority="4848" stopIfTrue="1">
      <formula>LEN(C7)&gt;10</formula>
    </cfRule>
  </conditionalFormatting>
  <conditionalFormatting sqref="C7:D7">
    <cfRule type="expression" dxfId="4847" priority="4847" stopIfTrue="1">
      <formula>LEN(C7)&gt;10</formula>
    </cfRule>
  </conditionalFormatting>
  <conditionalFormatting sqref="C7:D7">
    <cfRule type="expression" dxfId="4846" priority="4846" stopIfTrue="1">
      <formula>LEN(C7)&gt;10</formula>
    </cfRule>
  </conditionalFormatting>
  <conditionalFormatting sqref="C7:D7">
    <cfRule type="expression" dxfId="4845" priority="4845" stopIfTrue="1">
      <formula>LEN(C7)&gt;10</formula>
    </cfRule>
  </conditionalFormatting>
  <conditionalFormatting sqref="C7:D7">
    <cfRule type="expression" dxfId="4844" priority="4844" stopIfTrue="1">
      <formula>LEN(C7)&gt;10</formula>
    </cfRule>
  </conditionalFormatting>
  <conditionalFormatting sqref="C7:D7">
    <cfRule type="expression" dxfId="4843" priority="4843" stopIfTrue="1">
      <formula>LEN(C7)&gt;10</formula>
    </cfRule>
  </conditionalFormatting>
  <conditionalFormatting sqref="C7:D7">
    <cfRule type="expression" dxfId="4842" priority="4842" stopIfTrue="1">
      <formula>LEN(C7)&gt;10</formula>
    </cfRule>
  </conditionalFormatting>
  <conditionalFormatting sqref="C7:D7">
    <cfRule type="expression" dxfId="4841" priority="4841" stopIfTrue="1">
      <formula>LEN(C7)&gt;10</formula>
    </cfRule>
  </conditionalFormatting>
  <conditionalFormatting sqref="C7:D7">
    <cfRule type="expression" dxfId="4840" priority="4840" stopIfTrue="1">
      <formula>LEN(C7)&gt;10</formula>
    </cfRule>
  </conditionalFormatting>
  <conditionalFormatting sqref="C7:D7">
    <cfRule type="expression" dxfId="4839" priority="4839" stopIfTrue="1">
      <formula>LEN(C7)&gt;10</formula>
    </cfRule>
  </conditionalFormatting>
  <conditionalFormatting sqref="C7:D7">
    <cfRule type="expression" dxfId="4838" priority="4838" stopIfTrue="1">
      <formula>LEN(C7)&gt;10</formula>
    </cfRule>
  </conditionalFormatting>
  <conditionalFormatting sqref="C7:D7">
    <cfRule type="expression" dxfId="4837" priority="4837" stopIfTrue="1">
      <formula>LEN(C7)&gt;10</formula>
    </cfRule>
  </conditionalFormatting>
  <conditionalFormatting sqref="C7:D7">
    <cfRule type="expression" dxfId="4836" priority="4836" stopIfTrue="1">
      <formula>LEN(C7)&gt;10</formula>
    </cfRule>
  </conditionalFormatting>
  <conditionalFormatting sqref="C7:D7">
    <cfRule type="expression" dxfId="4835" priority="4835" stopIfTrue="1">
      <formula>LEN(C7)&gt;10</formula>
    </cfRule>
  </conditionalFormatting>
  <conditionalFormatting sqref="C7:D7">
    <cfRule type="expression" dxfId="4834" priority="4834" stopIfTrue="1">
      <formula>LEN(C7)&gt;10</formula>
    </cfRule>
  </conditionalFormatting>
  <conditionalFormatting sqref="C7:D7">
    <cfRule type="expression" dxfId="4833" priority="4833" stopIfTrue="1">
      <formula>LEN(C7)&gt;10</formula>
    </cfRule>
  </conditionalFormatting>
  <conditionalFormatting sqref="C7:D7">
    <cfRule type="expression" dxfId="4832" priority="4832" stopIfTrue="1">
      <formula>LEN(C7)&gt;10</formula>
    </cfRule>
  </conditionalFormatting>
  <conditionalFormatting sqref="C7:D7">
    <cfRule type="expression" dxfId="4831" priority="4831" stopIfTrue="1">
      <formula>LEN(C7)&gt;10</formula>
    </cfRule>
  </conditionalFormatting>
  <conditionalFormatting sqref="C7:D7">
    <cfRule type="expression" dxfId="4830" priority="4830" stopIfTrue="1">
      <formula>LEN(C7)&gt;10</formula>
    </cfRule>
  </conditionalFormatting>
  <conditionalFormatting sqref="C7:D7">
    <cfRule type="expression" dxfId="4829" priority="4829" stopIfTrue="1">
      <formula>LEN(C7)&gt;10</formula>
    </cfRule>
  </conditionalFormatting>
  <conditionalFormatting sqref="C7:D7">
    <cfRule type="expression" dxfId="4828" priority="4828" stopIfTrue="1">
      <formula>LEN(C7)&gt;10</formula>
    </cfRule>
  </conditionalFormatting>
  <conditionalFormatting sqref="C7:D7">
    <cfRule type="expression" dxfId="4827" priority="4827" stopIfTrue="1">
      <formula>LEN(C7)&gt;10</formula>
    </cfRule>
  </conditionalFormatting>
  <conditionalFormatting sqref="C7:D7">
    <cfRule type="expression" dxfId="4826" priority="4826" stopIfTrue="1">
      <formula>LEN(C7)&gt;10</formula>
    </cfRule>
  </conditionalFormatting>
  <conditionalFormatting sqref="C7:D7">
    <cfRule type="expression" dxfId="4825" priority="4825" stopIfTrue="1">
      <formula>LEN(C7)&gt;10</formula>
    </cfRule>
  </conditionalFormatting>
  <conditionalFormatting sqref="C7:D7">
    <cfRule type="expression" dxfId="4824" priority="4824" stopIfTrue="1">
      <formula>LEN(C7)&gt;10</formula>
    </cfRule>
  </conditionalFormatting>
  <conditionalFormatting sqref="C7:D7">
    <cfRule type="expression" dxfId="4823" priority="4823" stopIfTrue="1">
      <formula>LEN(C7)&gt;10</formula>
    </cfRule>
  </conditionalFormatting>
  <conditionalFormatting sqref="C7:D7">
    <cfRule type="expression" dxfId="4822" priority="4822" stopIfTrue="1">
      <formula>LEN(C7)&gt;10</formula>
    </cfRule>
  </conditionalFormatting>
  <conditionalFormatting sqref="C7:D7">
    <cfRule type="expression" dxfId="4821" priority="4821" stopIfTrue="1">
      <formula>LEN(C7)&gt;10</formula>
    </cfRule>
  </conditionalFormatting>
  <conditionalFormatting sqref="C7:D7">
    <cfRule type="expression" dxfId="4820" priority="4820" stopIfTrue="1">
      <formula>LEN(C7)&gt;10</formula>
    </cfRule>
  </conditionalFormatting>
  <conditionalFormatting sqref="C7:D7">
    <cfRule type="expression" dxfId="4819" priority="4819" stopIfTrue="1">
      <formula>LEN(C7)&gt;10</formula>
    </cfRule>
  </conditionalFormatting>
  <conditionalFormatting sqref="C7:D7">
    <cfRule type="expression" dxfId="4818" priority="4818" stopIfTrue="1">
      <formula>LEN(C7)&gt;10</formula>
    </cfRule>
  </conditionalFormatting>
  <conditionalFormatting sqref="C7">
    <cfRule type="expression" dxfId="4817" priority="4817" stopIfTrue="1">
      <formula>LEN(C7)&gt;10</formula>
    </cfRule>
  </conditionalFormatting>
  <conditionalFormatting sqref="D7">
    <cfRule type="expression" dxfId="4816" priority="4816" stopIfTrue="1">
      <formula>LEN(D7)&gt;10</formula>
    </cfRule>
  </conditionalFormatting>
  <conditionalFormatting sqref="C7:D7">
    <cfRule type="expression" dxfId="4815" priority="4815" stopIfTrue="1">
      <formula>LEN(C7)&gt;10</formula>
    </cfRule>
  </conditionalFormatting>
  <conditionalFormatting sqref="C7:D7">
    <cfRule type="expression" dxfId="4814" priority="4814" stopIfTrue="1">
      <formula>LEN(C7)&gt;10</formula>
    </cfRule>
  </conditionalFormatting>
  <conditionalFormatting sqref="C7:D7">
    <cfRule type="expression" dxfId="4813" priority="4813" stopIfTrue="1">
      <formula>LEN(C7)&gt;10</formula>
    </cfRule>
  </conditionalFormatting>
  <conditionalFormatting sqref="C7:D7">
    <cfRule type="expression" dxfId="4812" priority="4812" stopIfTrue="1">
      <formula>LEN(C7)&gt;10</formula>
    </cfRule>
  </conditionalFormatting>
  <conditionalFormatting sqref="C7:D7">
    <cfRule type="expression" dxfId="4811" priority="4811" stopIfTrue="1">
      <formula>LEN(C7)&gt;10</formula>
    </cfRule>
  </conditionalFormatting>
  <conditionalFormatting sqref="C7:D7">
    <cfRule type="expression" dxfId="4810" priority="4810" stopIfTrue="1">
      <formula>LEN(C7)&gt;10</formula>
    </cfRule>
  </conditionalFormatting>
  <conditionalFormatting sqref="C7:D7">
    <cfRule type="expression" dxfId="4809" priority="4809" stopIfTrue="1">
      <formula>LEN(C7)&gt;10</formula>
    </cfRule>
  </conditionalFormatting>
  <conditionalFormatting sqref="C7:D7">
    <cfRule type="expression" dxfId="4808" priority="4808" stopIfTrue="1">
      <formula>LEN(C7)&gt;10</formula>
    </cfRule>
  </conditionalFormatting>
  <conditionalFormatting sqref="C7:D7">
    <cfRule type="expression" dxfId="4807" priority="4807" stopIfTrue="1">
      <formula>LEN(C7)&gt;10</formula>
    </cfRule>
  </conditionalFormatting>
  <conditionalFormatting sqref="C7:D7">
    <cfRule type="expression" dxfId="4806" priority="4806" stopIfTrue="1">
      <formula>LEN(C7)&gt;10</formula>
    </cfRule>
  </conditionalFormatting>
  <conditionalFormatting sqref="C7:D7">
    <cfRule type="expression" dxfId="4805" priority="4805" stopIfTrue="1">
      <formula>LEN(C7)&gt;10</formula>
    </cfRule>
  </conditionalFormatting>
  <conditionalFormatting sqref="C7:D7">
    <cfRule type="expression" dxfId="4804" priority="4804" stopIfTrue="1">
      <formula>LEN(C7)&gt;10</formula>
    </cfRule>
  </conditionalFormatting>
  <conditionalFormatting sqref="C7:D7">
    <cfRule type="expression" dxfId="4803" priority="4803" stopIfTrue="1">
      <formula>LEN(C7)&gt;10</formula>
    </cfRule>
  </conditionalFormatting>
  <conditionalFormatting sqref="C7:D7">
    <cfRule type="expression" dxfId="4802" priority="4802" stopIfTrue="1">
      <formula>LEN(C7)&gt;10</formula>
    </cfRule>
  </conditionalFormatting>
  <conditionalFormatting sqref="C7:D7">
    <cfRule type="expression" dxfId="4801" priority="4801" stopIfTrue="1">
      <formula>LEN(C7)&gt;10</formula>
    </cfRule>
  </conditionalFormatting>
  <conditionalFormatting sqref="C7:D7">
    <cfRule type="expression" dxfId="4800" priority="4800" stopIfTrue="1">
      <formula>LEN(C7)&gt;10</formula>
    </cfRule>
  </conditionalFormatting>
  <conditionalFormatting sqref="C7:D7">
    <cfRule type="expression" dxfId="4799" priority="4799" stopIfTrue="1">
      <formula>LEN(C7)&gt;10</formula>
    </cfRule>
  </conditionalFormatting>
  <conditionalFormatting sqref="C7:D7">
    <cfRule type="expression" dxfId="4798" priority="4798" stopIfTrue="1">
      <formula>LEN(C7)&gt;10</formula>
    </cfRule>
  </conditionalFormatting>
  <conditionalFormatting sqref="C7:D7">
    <cfRule type="expression" dxfId="4797" priority="4797" stopIfTrue="1">
      <formula>LEN(C7)&gt;10</formula>
    </cfRule>
  </conditionalFormatting>
  <conditionalFormatting sqref="C7:D7">
    <cfRule type="expression" dxfId="4796" priority="4796" stopIfTrue="1">
      <formula>LEN(C7)&gt;10</formula>
    </cfRule>
  </conditionalFormatting>
  <conditionalFormatting sqref="C7:D7">
    <cfRule type="expression" dxfId="4795" priority="4795" stopIfTrue="1">
      <formula>LEN(C7)&gt;10</formula>
    </cfRule>
  </conditionalFormatting>
  <conditionalFormatting sqref="C7:D7">
    <cfRule type="expression" dxfId="4794" priority="4794" stopIfTrue="1">
      <formula>LEN(C7)&gt;10</formula>
    </cfRule>
  </conditionalFormatting>
  <conditionalFormatting sqref="C7:D7">
    <cfRule type="expression" dxfId="4793" priority="4793" stopIfTrue="1">
      <formula>LEN(C7)&gt;10</formula>
    </cfRule>
  </conditionalFormatting>
  <conditionalFormatting sqref="C7:D7">
    <cfRule type="expression" dxfId="4792" priority="4792" stopIfTrue="1">
      <formula>LEN(C7)&gt;10</formula>
    </cfRule>
  </conditionalFormatting>
  <conditionalFormatting sqref="C7:D7">
    <cfRule type="expression" dxfId="4791" priority="4791" stopIfTrue="1">
      <formula>LEN(C7)&gt;10</formula>
    </cfRule>
  </conditionalFormatting>
  <conditionalFormatting sqref="C7:D7">
    <cfRule type="expression" dxfId="4790" priority="4790" stopIfTrue="1">
      <formula>LEN(C7)&gt;10</formula>
    </cfRule>
  </conditionalFormatting>
  <conditionalFormatting sqref="C7:D7">
    <cfRule type="expression" dxfId="4789" priority="4789" stopIfTrue="1">
      <formula>LEN(C7)&gt;10</formula>
    </cfRule>
  </conditionalFormatting>
  <conditionalFormatting sqref="C7:D7">
    <cfRule type="expression" dxfId="4788" priority="4788" stopIfTrue="1">
      <formula>LEN(C7)&gt;10</formula>
    </cfRule>
  </conditionalFormatting>
  <conditionalFormatting sqref="C7:D7">
    <cfRule type="expression" dxfId="4787" priority="4787" stopIfTrue="1">
      <formula>LEN(C7)&gt;10</formula>
    </cfRule>
  </conditionalFormatting>
  <conditionalFormatting sqref="C7:D7">
    <cfRule type="expression" dxfId="4786" priority="4786" stopIfTrue="1">
      <formula>LEN(C7)&gt;10</formula>
    </cfRule>
  </conditionalFormatting>
  <conditionalFormatting sqref="C7:D7">
    <cfRule type="expression" dxfId="4785" priority="4785" stopIfTrue="1">
      <formula>LEN(C7)&gt;10</formula>
    </cfRule>
  </conditionalFormatting>
  <conditionalFormatting sqref="C7">
    <cfRule type="expression" dxfId="4784" priority="4784" stopIfTrue="1">
      <formula>LEN(C7)&gt;10</formula>
    </cfRule>
  </conditionalFormatting>
  <conditionalFormatting sqref="D7">
    <cfRule type="expression" dxfId="4783" priority="4783" stopIfTrue="1">
      <formula>LEN(D7)&gt;10</formula>
    </cfRule>
  </conditionalFormatting>
  <conditionalFormatting sqref="C7:D7">
    <cfRule type="expression" dxfId="4782" priority="4782" stopIfTrue="1">
      <formula>LEN(C7)&gt;10</formula>
    </cfRule>
  </conditionalFormatting>
  <conditionalFormatting sqref="C7:D7">
    <cfRule type="expression" dxfId="4781" priority="4781" stopIfTrue="1">
      <formula>LEN(C7)&gt;10</formula>
    </cfRule>
  </conditionalFormatting>
  <conditionalFormatting sqref="C14:D14">
    <cfRule type="expression" dxfId="4780" priority="4780" stopIfTrue="1">
      <formula>LEN(C14)&gt;10</formula>
    </cfRule>
  </conditionalFormatting>
  <conditionalFormatting sqref="C14:D14">
    <cfRule type="expression" dxfId="4779" priority="4779" stopIfTrue="1">
      <formula>LEN(C14)&gt;10</formula>
    </cfRule>
  </conditionalFormatting>
  <conditionalFormatting sqref="C14:D14">
    <cfRule type="expression" dxfId="4778" priority="4778" stopIfTrue="1">
      <formula>LEN(C14)&gt;10</formula>
    </cfRule>
  </conditionalFormatting>
  <conditionalFormatting sqref="C14:D14">
    <cfRule type="expression" dxfId="4777" priority="4777" stopIfTrue="1">
      <formula>LEN(C14)&gt;10</formula>
    </cfRule>
  </conditionalFormatting>
  <conditionalFormatting sqref="C14:D14">
    <cfRule type="expression" dxfId="4776" priority="4776" stopIfTrue="1">
      <formula>LEN(C14)&gt;10</formula>
    </cfRule>
  </conditionalFormatting>
  <conditionalFormatting sqref="C14:D14">
    <cfRule type="expression" dxfId="4775" priority="4775" stopIfTrue="1">
      <formula>LEN(C14)&gt;10</formula>
    </cfRule>
  </conditionalFormatting>
  <conditionalFormatting sqref="C14:D14">
    <cfRule type="expression" dxfId="4774" priority="4774" stopIfTrue="1">
      <formula>LEN(C14)&gt;10</formula>
    </cfRule>
  </conditionalFormatting>
  <conditionalFormatting sqref="C14:D14">
    <cfRule type="expression" dxfId="4773" priority="4773" stopIfTrue="1">
      <formula>LEN(C14)&gt;10</formula>
    </cfRule>
  </conditionalFormatting>
  <conditionalFormatting sqref="C14:D14">
    <cfRule type="expression" dxfId="4772" priority="4772" stopIfTrue="1">
      <formula>LEN(C14)&gt;10</formula>
    </cfRule>
  </conditionalFormatting>
  <conditionalFormatting sqref="C14:D14">
    <cfRule type="expression" dxfId="4771" priority="4771" stopIfTrue="1">
      <formula>LEN(C14)&gt;10</formula>
    </cfRule>
  </conditionalFormatting>
  <conditionalFormatting sqref="C14:D14">
    <cfRule type="expression" dxfId="4770" priority="4770" stopIfTrue="1">
      <formula>LEN(C14)&gt;10</formula>
    </cfRule>
  </conditionalFormatting>
  <conditionalFormatting sqref="C14:D14">
    <cfRule type="expression" dxfId="4769" priority="4769" stopIfTrue="1">
      <formula>LEN(C14)&gt;10</formula>
    </cfRule>
  </conditionalFormatting>
  <conditionalFormatting sqref="C14:D14">
    <cfRule type="expression" dxfId="4768" priority="4768" stopIfTrue="1">
      <formula>LEN(C14)&gt;10</formula>
    </cfRule>
  </conditionalFormatting>
  <conditionalFormatting sqref="C14:D14">
    <cfRule type="expression" dxfId="4767" priority="4767" stopIfTrue="1">
      <formula>LEN(C14)&gt;10</formula>
    </cfRule>
  </conditionalFormatting>
  <conditionalFormatting sqref="C14:D14">
    <cfRule type="expression" dxfId="4766" priority="4766" stopIfTrue="1">
      <formula>LEN(C14)&gt;10</formula>
    </cfRule>
  </conditionalFormatting>
  <conditionalFormatting sqref="C14:D14">
    <cfRule type="expression" dxfId="4765" priority="4765" stopIfTrue="1">
      <formula>LEN(C14)&gt;10</formula>
    </cfRule>
  </conditionalFormatting>
  <conditionalFormatting sqref="C14:D14">
    <cfRule type="expression" dxfId="4764" priority="4764" stopIfTrue="1">
      <formula>LEN(C14)&gt;10</formula>
    </cfRule>
  </conditionalFormatting>
  <conditionalFormatting sqref="C14:D14">
    <cfRule type="expression" dxfId="4763" priority="4763" stopIfTrue="1">
      <formula>LEN(C14)&gt;10</formula>
    </cfRule>
  </conditionalFormatting>
  <conditionalFormatting sqref="C14:D14">
    <cfRule type="expression" dxfId="4762" priority="4762" stopIfTrue="1">
      <formula>LEN(C14)&gt;10</formula>
    </cfRule>
  </conditionalFormatting>
  <conditionalFormatting sqref="C14:D14">
    <cfRule type="expression" dxfId="4761" priority="4761" stopIfTrue="1">
      <formula>LEN(C14)&gt;10</formula>
    </cfRule>
  </conditionalFormatting>
  <conditionalFormatting sqref="C14:D14">
    <cfRule type="expression" dxfId="4760" priority="4760" stopIfTrue="1">
      <formula>LEN(C14)&gt;10</formula>
    </cfRule>
  </conditionalFormatting>
  <conditionalFormatting sqref="C14:D14">
    <cfRule type="expression" dxfId="4759" priority="4759" stopIfTrue="1">
      <formula>LEN(C14)&gt;10</formula>
    </cfRule>
  </conditionalFormatting>
  <conditionalFormatting sqref="C14:D14">
    <cfRule type="expression" dxfId="4758" priority="4758" stopIfTrue="1">
      <formula>LEN(C14)&gt;10</formula>
    </cfRule>
  </conditionalFormatting>
  <conditionalFormatting sqref="C14:D14">
    <cfRule type="expression" dxfId="4757" priority="4757" stopIfTrue="1">
      <formula>LEN(C14)&gt;10</formula>
    </cfRule>
  </conditionalFormatting>
  <conditionalFormatting sqref="C14:D14">
    <cfRule type="expression" dxfId="4756" priority="4756" stopIfTrue="1">
      <formula>LEN(C14)&gt;10</formula>
    </cfRule>
  </conditionalFormatting>
  <conditionalFormatting sqref="C14:D14">
    <cfRule type="expression" dxfId="4755" priority="4755" stopIfTrue="1">
      <formula>LEN(C14)&gt;10</formula>
    </cfRule>
  </conditionalFormatting>
  <conditionalFormatting sqref="C14:D14">
    <cfRule type="expression" dxfId="4754" priority="4754" stopIfTrue="1">
      <formula>LEN(C14)&gt;10</formula>
    </cfRule>
  </conditionalFormatting>
  <conditionalFormatting sqref="C14:D14">
    <cfRule type="expression" dxfId="4753" priority="4753" stopIfTrue="1">
      <formula>LEN(C14)&gt;10</formula>
    </cfRule>
  </conditionalFormatting>
  <conditionalFormatting sqref="C14:D14">
    <cfRule type="expression" dxfId="4752" priority="4752" stopIfTrue="1">
      <formula>LEN(C14)&gt;10</formula>
    </cfRule>
  </conditionalFormatting>
  <conditionalFormatting sqref="C14:D14">
    <cfRule type="expression" dxfId="4751" priority="4751" stopIfTrue="1">
      <formula>LEN(C14)&gt;10</formula>
    </cfRule>
  </conditionalFormatting>
  <conditionalFormatting sqref="C14:D14">
    <cfRule type="expression" dxfId="4750" priority="4750" stopIfTrue="1">
      <formula>LEN(C14)&gt;10</formula>
    </cfRule>
  </conditionalFormatting>
  <conditionalFormatting sqref="C14">
    <cfRule type="expression" dxfId="4749" priority="4749" stopIfTrue="1">
      <formula>LEN(C14)&gt;10</formula>
    </cfRule>
  </conditionalFormatting>
  <conditionalFormatting sqref="D14">
    <cfRule type="expression" dxfId="4748" priority="4748" stopIfTrue="1">
      <formula>LEN(D14)&gt;10</formula>
    </cfRule>
  </conditionalFormatting>
  <conditionalFormatting sqref="C14:D14">
    <cfRule type="expression" dxfId="4747" priority="4747" stopIfTrue="1">
      <formula>LEN(C14)&gt;10</formula>
    </cfRule>
  </conditionalFormatting>
  <conditionalFormatting sqref="C14:D14">
    <cfRule type="expression" dxfId="4746" priority="4746" stopIfTrue="1">
      <formula>LEN(C14)&gt;10</formula>
    </cfRule>
  </conditionalFormatting>
  <conditionalFormatting sqref="C14:D14">
    <cfRule type="expression" dxfId="4745" priority="4745" stopIfTrue="1">
      <formula>LEN(C14)&gt;10</formula>
    </cfRule>
  </conditionalFormatting>
  <conditionalFormatting sqref="C14:D14">
    <cfRule type="expression" dxfId="4744" priority="4744" stopIfTrue="1">
      <formula>LEN(C14)&gt;10</formula>
    </cfRule>
  </conditionalFormatting>
  <conditionalFormatting sqref="C14:D14">
    <cfRule type="expression" dxfId="4743" priority="4743" stopIfTrue="1">
      <formula>LEN(C14)&gt;10</formula>
    </cfRule>
  </conditionalFormatting>
  <conditionalFormatting sqref="C14:D14">
    <cfRule type="expression" dxfId="4742" priority="4742" stopIfTrue="1">
      <formula>LEN(C14)&gt;10</formula>
    </cfRule>
  </conditionalFormatting>
  <conditionalFormatting sqref="C14:D14">
    <cfRule type="expression" dxfId="4741" priority="4741" stopIfTrue="1">
      <formula>LEN(C14)&gt;10</formula>
    </cfRule>
  </conditionalFormatting>
  <conditionalFormatting sqref="C14:D14">
    <cfRule type="expression" dxfId="4740" priority="4740" stopIfTrue="1">
      <formula>LEN(C14)&gt;10</formula>
    </cfRule>
  </conditionalFormatting>
  <conditionalFormatting sqref="C14:D14">
    <cfRule type="expression" dxfId="4739" priority="4739" stopIfTrue="1">
      <formula>LEN(C14)&gt;10</formula>
    </cfRule>
  </conditionalFormatting>
  <conditionalFormatting sqref="C14:D14">
    <cfRule type="expression" dxfId="4738" priority="4738" stopIfTrue="1">
      <formula>LEN(C14)&gt;10</formula>
    </cfRule>
  </conditionalFormatting>
  <conditionalFormatting sqref="C14:D14">
    <cfRule type="expression" dxfId="4737" priority="4737" stopIfTrue="1">
      <formula>LEN(C14)&gt;10</formula>
    </cfRule>
  </conditionalFormatting>
  <conditionalFormatting sqref="C14:D14">
    <cfRule type="expression" dxfId="4736" priority="4736" stopIfTrue="1">
      <formula>LEN(C14)&gt;10</formula>
    </cfRule>
  </conditionalFormatting>
  <conditionalFormatting sqref="C14:D14">
    <cfRule type="expression" dxfId="4735" priority="4735" stopIfTrue="1">
      <formula>LEN(C14)&gt;10</formula>
    </cfRule>
  </conditionalFormatting>
  <conditionalFormatting sqref="C14:D14">
    <cfRule type="expression" dxfId="4734" priority="4734" stopIfTrue="1">
      <formula>LEN(C14)&gt;10</formula>
    </cfRule>
  </conditionalFormatting>
  <conditionalFormatting sqref="C14:D14">
    <cfRule type="expression" dxfId="4733" priority="4733" stopIfTrue="1">
      <formula>LEN(C14)&gt;10</formula>
    </cfRule>
  </conditionalFormatting>
  <conditionalFormatting sqref="C14:D14">
    <cfRule type="expression" dxfId="4732" priority="4732" stopIfTrue="1">
      <formula>LEN(C14)&gt;10</formula>
    </cfRule>
  </conditionalFormatting>
  <conditionalFormatting sqref="C14:D14">
    <cfRule type="expression" dxfId="4731" priority="4731" stopIfTrue="1">
      <formula>LEN(C14)&gt;10</formula>
    </cfRule>
  </conditionalFormatting>
  <conditionalFormatting sqref="C14:D14">
    <cfRule type="expression" dxfId="4730" priority="4730" stopIfTrue="1">
      <formula>LEN(C14)&gt;10</formula>
    </cfRule>
  </conditionalFormatting>
  <conditionalFormatting sqref="C14:D14">
    <cfRule type="expression" dxfId="4729" priority="4729" stopIfTrue="1">
      <formula>LEN(C14)&gt;10</formula>
    </cfRule>
  </conditionalFormatting>
  <conditionalFormatting sqref="C14:D14">
    <cfRule type="expression" dxfId="4728" priority="4728" stopIfTrue="1">
      <formula>LEN(C14)&gt;10</formula>
    </cfRule>
  </conditionalFormatting>
  <conditionalFormatting sqref="C14:D14">
    <cfRule type="expression" dxfId="4727" priority="4727" stopIfTrue="1">
      <formula>LEN(C14)&gt;10</formula>
    </cfRule>
  </conditionalFormatting>
  <conditionalFormatting sqref="C14:D14">
    <cfRule type="expression" dxfId="4726" priority="4726" stopIfTrue="1">
      <formula>LEN(C14)&gt;10</formula>
    </cfRule>
  </conditionalFormatting>
  <conditionalFormatting sqref="C14:D14">
    <cfRule type="expression" dxfId="4725" priority="4725" stopIfTrue="1">
      <formula>LEN(C14)&gt;10</formula>
    </cfRule>
  </conditionalFormatting>
  <conditionalFormatting sqref="C14:D14">
    <cfRule type="expression" dxfId="4724" priority="4724" stopIfTrue="1">
      <formula>LEN(C14)&gt;10</formula>
    </cfRule>
  </conditionalFormatting>
  <conditionalFormatting sqref="C14:D14">
    <cfRule type="expression" dxfId="4723" priority="4723" stopIfTrue="1">
      <formula>LEN(C14)&gt;10</formula>
    </cfRule>
  </conditionalFormatting>
  <conditionalFormatting sqref="C14:D14">
    <cfRule type="expression" dxfId="4722" priority="4722" stopIfTrue="1">
      <formula>LEN(C14)&gt;10</formula>
    </cfRule>
  </conditionalFormatting>
  <conditionalFormatting sqref="C14:D14">
    <cfRule type="expression" dxfId="4721" priority="4721" stopIfTrue="1">
      <formula>LEN(C14)&gt;10</formula>
    </cfRule>
  </conditionalFormatting>
  <conditionalFormatting sqref="C14:D14">
    <cfRule type="expression" dxfId="4720" priority="4720" stopIfTrue="1">
      <formula>LEN(C14)&gt;10</formula>
    </cfRule>
  </conditionalFormatting>
  <conditionalFormatting sqref="C14:D14">
    <cfRule type="expression" dxfId="4719" priority="4719" stopIfTrue="1">
      <formula>LEN(C14)&gt;10</formula>
    </cfRule>
  </conditionalFormatting>
  <conditionalFormatting sqref="C14:D14">
    <cfRule type="expression" dxfId="4718" priority="4718" stopIfTrue="1">
      <formula>LEN(C14)&gt;10</formula>
    </cfRule>
  </conditionalFormatting>
  <conditionalFormatting sqref="C14:D14">
    <cfRule type="expression" dxfId="4717" priority="4717" stopIfTrue="1">
      <formula>LEN(C14)&gt;10</formula>
    </cfRule>
  </conditionalFormatting>
  <conditionalFormatting sqref="C14">
    <cfRule type="expression" dxfId="4716" priority="4716" stopIfTrue="1">
      <formula>LEN(C14)&gt;10</formula>
    </cfRule>
  </conditionalFormatting>
  <conditionalFormatting sqref="D14">
    <cfRule type="expression" dxfId="4715" priority="4715" stopIfTrue="1">
      <formula>LEN(D14)&gt;10</formula>
    </cfRule>
  </conditionalFormatting>
  <conditionalFormatting sqref="C14:D14">
    <cfRule type="expression" dxfId="4714" priority="4714" stopIfTrue="1">
      <formula>LEN(C14)&gt;10</formula>
    </cfRule>
  </conditionalFormatting>
  <conditionalFormatting sqref="C14:D14">
    <cfRule type="expression" dxfId="4713" priority="4713" stopIfTrue="1">
      <formula>LEN(C14)&gt;10</formula>
    </cfRule>
  </conditionalFormatting>
  <conditionalFormatting sqref="D14">
    <cfRule type="expression" dxfId="4712" priority="4712" stopIfTrue="1">
      <formula>LEN(D14)&gt;10</formula>
    </cfRule>
  </conditionalFormatting>
  <conditionalFormatting sqref="C14">
    <cfRule type="expression" dxfId="4711" priority="4711" stopIfTrue="1">
      <formula>LEN(C14)&gt;10</formula>
    </cfRule>
  </conditionalFormatting>
  <conditionalFormatting sqref="C14:D14">
    <cfRule type="expression" dxfId="4710" priority="4710" stopIfTrue="1">
      <formula>LEN(C14)&gt;10</formula>
    </cfRule>
  </conditionalFormatting>
  <conditionalFormatting sqref="C14:D14">
    <cfRule type="expression" dxfId="4709" priority="4709" stopIfTrue="1">
      <formula>LEN(C14)&gt;10</formula>
    </cfRule>
  </conditionalFormatting>
  <conditionalFormatting sqref="C14:D14">
    <cfRule type="expression" dxfId="4708" priority="4708" stopIfTrue="1">
      <formula>LEN(C14)&gt;10</formula>
    </cfRule>
  </conditionalFormatting>
  <conditionalFormatting sqref="C14:D14">
    <cfRule type="expression" dxfId="4707" priority="4707" stopIfTrue="1">
      <formula>LEN(C14)&gt;10</formula>
    </cfRule>
  </conditionalFormatting>
  <conditionalFormatting sqref="C14:D14">
    <cfRule type="expression" dxfId="4706" priority="4706" stopIfTrue="1">
      <formula>LEN(C14)&gt;10</formula>
    </cfRule>
  </conditionalFormatting>
  <conditionalFormatting sqref="C14:D14">
    <cfRule type="expression" dxfId="4705" priority="4705" stopIfTrue="1">
      <formula>LEN(C14)&gt;10</formula>
    </cfRule>
  </conditionalFormatting>
  <conditionalFormatting sqref="C14:D14">
    <cfRule type="expression" dxfId="4704" priority="4704" stopIfTrue="1">
      <formula>LEN(C14)&gt;10</formula>
    </cfRule>
  </conditionalFormatting>
  <conditionalFormatting sqref="C14:D14">
    <cfRule type="expression" dxfId="4703" priority="4703" stopIfTrue="1">
      <formula>LEN(C14)&gt;10</formula>
    </cfRule>
  </conditionalFormatting>
  <conditionalFormatting sqref="C14:D14">
    <cfRule type="expression" dxfId="4702" priority="4702" stopIfTrue="1">
      <formula>LEN(C14)&gt;10</formula>
    </cfRule>
  </conditionalFormatting>
  <conditionalFormatting sqref="C14:D14">
    <cfRule type="expression" dxfId="4701" priority="4701" stopIfTrue="1">
      <formula>LEN(C14)&gt;10</formula>
    </cfRule>
  </conditionalFormatting>
  <conditionalFormatting sqref="C14:D14">
    <cfRule type="expression" dxfId="4700" priority="4700" stopIfTrue="1">
      <formula>LEN(C14)&gt;10</formula>
    </cfRule>
  </conditionalFormatting>
  <conditionalFormatting sqref="C14:D14">
    <cfRule type="expression" dxfId="4699" priority="4699" stopIfTrue="1">
      <formula>LEN(C14)&gt;10</formula>
    </cfRule>
  </conditionalFormatting>
  <conditionalFormatting sqref="C14:D14">
    <cfRule type="expression" dxfId="4698" priority="4698" stopIfTrue="1">
      <formula>LEN(C14)&gt;10</formula>
    </cfRule>
  </conditionalFormatting>
  <conditionalFormatting sqref="C14:D14">
    <cfRule type="expression" dxfId="4697" priority="4697" stopIfTrue="1">
      <formula>LEN(C14)&gt;10</formula>
    </cfRule>
  </conditionalFormatting>
  <conditionalFormatting sqref="C14:D14">
    <cfRule type="expression" dxfId="4696" priority="4696" stopIfTrue="1">
      <formula>LEN(C14)&gt;10</formula>
    </cfRule>
  </conditionalFormatting>
  <conditionalFormatting sqref="C14:D14">
    <cfRule type="expression" dxfId="4695" priority="4695" stopIfTrue="1">
      <formula>LEN(C14)&gt;10</formula>
    </cfRule>
  </conditionalFormatting>
  <conditionalFormatting sqref="C14:D14">
    <cfRule type="expression" dxfId="4694" priority="4694" stopIfTrue="1">
      <formula>LEN(C14)&gt;10</formula>
    </cfRule>
  </conditionalFormatting>
  <conditionalFormatting sqref="C14:D14">
    <cfRule type="expression" dxfId="4693" priority="4693" stopIfTrue="1">
      <formula>LEN(C14)&gt;10</formula>
    </cfRule>
  </conditionalFormatting>
  <conditionalFormatting sqref="C14:D14">
    <cfRule type="expression" dxfId="4692" priority="4692" stopIfTrue="1">
      <formula>LEN(C14)&gt;10</formula>
    </cfRule>
  </conditionalFormatting>
  <conditionalFormatting sqref="C14:D14">
    <cfRule type="expression" dxfId="4691" priority="4691" stopIfTrue="1">
      <formula>LEN(C14)&gt;10</formula>
    </cfRule>
  </conditionalFormatting>
  <conditionalFormatting sqref="C14:D14">
    <cfRule type="expression" dxfId="4690" priority="4690" stopIfTrue="1">
      <formula>LEN(C14)&gt;10</formula>
    </cfRule>
  </conditionalFormatting>
  <conditionalFormatting sqref="C14:D14">
    <cfRule type="expression" dxfId="4689" priority="4689" stopIfTrue="1">
      <formula>LEN(C14)&gt;10</formula>
    </cfRule>
  </conditionalFormatting>
  <conditionalFormatting sqref="C14:D14">
    <cfRule type="expression" dxfId="4688" priority="4688" stopIfTrue="1">
      <formula>LEN(C14)&gt;10</formula>
    </cfRule>
  </conditionalFormatting>
  <conditionalFormatting sqref="C14:D14">
    <cfRule type="expression" dxfId="4687" priority="4687" stopIfTrue="1">
      <formula>LEN(C14)&gt;10</formula>
    </cfRule>
  </conditionalFormatting>
  <conditionalFormatting sqref="C14:D14">
    <cfRule type="expression" dxfId="4686" priority="4686" stopIfTrue="1">
      <formula>LEN(C14)&gt;10</formula>
    </cfRule>
  </conditionalFormatting>
  <conditionalFormatting sqref="C14:D14">
    <cfRule type="expression" dxfId="4685" priority="4685" stopIfTrue="1">
      <formula>LEN(C14)&gt;10</formula>
    </cfRule>
  </conditionalFormatting>
  <conditionalFormatting sqref="C14:D14">
    <cfRule type="expression" dxfId="4684" priority="4684" stopIfTrue="1">
      <formula>LEN(C14)&gt;10</formula>
    </cfRule>
  </conditionalFormatting>
  <conditionalFormatting sqref="C14:D14">
    <cfRule type="expression" dxfId="4683" priority="4683" stopIfTrue="1">
      <formula>LEN(C14)&gt;10</formula>
    </cfRule>
  </conditionalFormatting>
  <conditionalFormatting sqref="C14:D14">
    <cfRule type="expression" dxfId="4682" priority="4682" stopIfTrue="1">
      <formula>LEN(C14)&gt;10</formula>
    </cfRule>
  </conditionalFormatting>
  <conditionalFormatting sqref="C14:D14">
    <cfRule type="expression" dxfId="4681" priority="4681" stopIfTrue="1">
      <formula>LEN(C14)&gt;10</formula>
    </cfRule>
  </conditionalFormatting>
  <conditionalFormatting sqref="C14:D14">
    <cfRule type="expression" dxfId="4680" priority="4680" stopIfTrue="1">
      <formula>LEN(C14)&gt;10</formula>
    </cfRule>
  </conditionalFormatting>
  <conditionalFormatting sqref="C14">
    <cfRule type="expression" dxfId="4679" priority="4679" stopIfTrue="1">
      <formula>LEN(C14)&gt;10</formula>
    </cfRule>
  </conditionalFormatting>
  <conditionalFormatting sqref="D14">
    <cfRule type="expression" dxfId="4678" priority="4678" stopIfTrue="1">
      <formula>LEN(D14)&gt;10</formula>
    </cfRule>
  </conditionalFormatting>
  <conditionalFormatting sqref="C14:D14">
    <cfRule type="expression" dxfId="4677" priority="4677" stopIfTrue="1">
      <formula>LEN(C14)&gt;10</formula>
    </cfRule>
  </conditionalFormatting>
  <conditionalFormatting sqref="C14:D14">
    <cfRule type="expression" dxfId="4676" priority="4676" stopIfTrue="1">
      <formula>LEN(C14)&gt;10</formula>
    </cfRule>
  </conditionalFormatting>
  <conditionalFormatting sqref="C14:D14">
    <cfRule type="expression" dxfId="4675" priority="4675" stopIfTrue="1">
      <formula>LEN(C14)&gt;10</formula>
    </cfRule>
  </conditionalFormatting>
  <conditionalFormatting sqref="C14:D14">
    <cfRule type="expression" dxfId="4674" priority="4674" stopIfTrue="1">
      <formula>LEN(C14)&gt;10</formula>
    </cfRule>
  </conditionalFormatting>
  <conditionalFormatting sqref="C14:D14">
    <cfRule type="expression" dxfId="4673" priority="4673" stopIfTrue="1">
      <formula>LEN(C14)&gt;10</formula>
    </cfRule>
  </conditionalFormatting>
  <conditionalFormatting sqref="C14:D14">
    <cfRule type="expression" dxfId="4672" priority="4672" stopIfTrue="1">
      <formula>LEN(C14)&gt;10</formula>
    </cfRule>
  </conditionalFormatting>
  <conditionalFormatting sqref="C14:D14">
    <cfRule type="expression" dxfId="4671" priority="4671" stopIfTrue="1">
      <formula>LEN(C14)&gt;10</formula>
    </cfRule>
  </conditionalFormatting>
  <conditionalFormatting sqref="C14:D14">
    <cfRule type="expression" dxfId="4670" priority="4670" stopIfTrue="1">
      <formula>LEN(C14)&gt;10</formula>
    </cfRule>
  </conditionalFormatting>
  <conditionalFormatting sqref="C14:D14">
    <cfRule type="expression" dxfId="4669" priority="4669" stopIfTrue="1">
      <formula>LEN(C14)&gt;10</formula>
    </cfRule>
  </conditionalFormatting>
  <conditionalFormatting sqref="C14:D14">
    <cfRule type="expression" dxfId="4668" priority="4668" stopIfTrue="1">
      <formula>LEN(C14)&gt;10</formula>
    </cfRule>
  </conditionalFormatting>
  <conditionalFormatting sqref="C14:D14">
    <cfRule type="expression" dxfId="4667" priority="4667" stopIfTrue="1">
      <formula>LEN(C14)&gt;10</formula>
    </cfRule>
  </conditionalFormatting>
  <conditionalFormatting sqref="C14:D14">
    <cfRule type="expression" dxfId="4666" priority="4666" stopIfTrue="1">
      <formula>LEN(C14)&gt;10</formula>
    </cfRule>
  </conditionalFormatting>
  <conditionalFormatting sqref="C14:D14">
    <cfRule type="expression" dxfId="4665" priority="4665" stopIfTrue="1">
      <formula>LEN(C14)&gt;10</formula>
    </cfRule>
  </conditionalFormatting>
  <conditionalFormatting sqref="C14:D14">
    <cfRule type="expression" dxfId="4664" priority="4664" stopIfTrue="1">
      <formula>LEN(C14)&gt;10</formula>
    </cfRule>
  </conditionalFormatting>
  <conditionalFormatting sqref="C14:D14">
    <cfRule type="expression" dxfId="4663" priority="4663" stopIfTrue="1">
      <formula>LEN(C14)&gt;10</formula>
    </cfRule>
  </conditionalFormatting>
  <conditionalFormatting sqref="C14:D14">
    <cfRule type="expression" dxfId="4662" priority="4662" stopIfTrue="1">
      <formula>LEN(C14)&gt;10</formula>
    </cfRule>
  </conditionalFormatting>
  <conditionalFormatting sqref="C14:D14">
    <cfRule type="expression" dxfId="4661" priority="4661" stopIfTrue="1">
      <formula>LEN(C14)&gt;10</formula>
    </cfRule>
  </conditionalFormatting>
  <conditionalFormatting sqref="C14:D14">
    <cfRule type="expression" dxfId="4660" priority="4660" stopIfTrue="1">
      <formula>LEN(C14)&gt;10</formula>
    </cfRule>
  </conditionalFormatting>
  <conditionalFormatting sqref="C14:D14">
    <cfRule type="expression" dxfId="4659" priority="4659" stopIfTrue="1">
      <formula>LEN(C14)&gt;10</formula>
    </cfRule>
  </conditionalFormatting>
  <conditionalFormatting sqref="C14:D14">
    <cfRule type="expression" dxfId="4658" priority="4658" stopIfTrue="1">
      <formula>LEN(C14)&gt;10</formula>
    </cfRule>
  </conditionalFormatting>
  <conditionalFormatting sqref="C14:D14">
    <cfRule type="expression" dxfId="4657" priority="4657" stopIfTrue="1">
      <formula>LEN(C14)&gt;10</formula>
    </cfRule>
  </conditionalFormatting>
  <conditionalFormatting sqref="C14:D14">
    <cfRule type="expression" dxfId="4656" priority="4656" stopIfTrue="1">
      <formula>LEN(C14)&gt;10</formula>
    </cfRule>
  </conditionalFormatting>
  <conditionalFormatting sqref="C14:D14">
    <cfRule type="expression" dxfId="4655" priority="4655" stopIfTrue="1">
      <formula>LEN(C14)&gt;10</formula>
    </cfRule>
  </conditionalFormatting>
  <conditionalFormatting sqref="C14:D14">
    <cfRule type="expression" dxfId="4654" priority="4654" stopIfTrue="1">
      <formula>LEN(C14)&gt;10</formula>
    </cfRule>
  </conditionalFormatting>
  <conditionalFormatting sqref="C14:D14">
    <cfRule type="expression" dxfId="4653" priority="4653" stopIfTrue="1">
      <formula>LEN(C14)&gt;10</formula>
    </cfRule>
  </conditionalFormatting>
  <conditionalFormatting sqref="C14:D14">
    <cfRule type="expression" dxfId="4652" priority="4652" stopIfTrue="1">
      <formula>LEN(C14)&gt;10</formula>
    </cfRule>
  </conditionalFormatting>
  <conditionalFormatting sqref="C14:D14">
    <cfRule type="expression" dxfId="4651" priority="4651" stopIfTrue="1">
      <formula>LEN(C14)&gt;10</formula>
    </cfRule>
  </conditionalFormatting>
  <conditionalFormatting sqref="C14:D14">
    <cfRule type="expression" dxfId="4650" priority="4650" stopIfTrue="1">
      <formula>LEN(C14)&gt;10</formula>
    </cfRule>
  </conditionalFormatting>
  <conditionalFormatting sqref="C14:D14">
    <cfRule type="expression" dxfId="4649" priority="4649" stopIfTrue="1">
      <formula>LEN(C14)&gt;10</formula>
    </cfRule>
  </conditionalFormatting>
  <conditionalFormatting sqref="C14:D14">
    <cfRule type="expression" dxfId="4648" priority="4648" stopIfTrue="1">
      <formula>LEN(C14)&gt;10</formula>
    </cfRule>
  </conditionalFormatting>
  <conditionalFormatting sqref="C14:D14">
    <cfRule type="expression" dxfId="4647" priority="4647" stopIfTrue="1">
      <formula>LEN(C14)&gt;10</formula>
    </cfRule>
  </conditionalFormatting>
  <conditionalFormatting sqref="C14">
    <cfRule type="expression" dxfId="4646" priority="4646" stopIfTrue="1">
      <formula>LEN(C14)&gt;10</formula>
    </cfRule>
  </conditionalFormatting>
  <conditionalFormatting sqref="D14">
    <cfRule type="expression" dxfId="4645" priority="4645" stopIfTrue="1">
      <formula>LEN(D14)&gt;10</formula>
    </cfRule>
  </conditionalFormatting>
  <conditionalFormatting sqref="C14:D14">
    <cfRule type="expression" dxfId="4644" priority="4644" stopIfTrue="1">
      <formula>LEN(C14)&gt;10</formula>
    </cfRule>
  </conditionalFormatting>
  <conditionalFormatting sqref="C14:D14">
    <cfRule type="expression" dxfId="4643" priority="4643" stopIfTrue="1">
      <formula>LEN(C14)&gt;10</formula>
    </cfRule>
  </conditionalFormatting>
  <conditionalFormatting sqref="C14:D14">
    <cfRule type="expression" dxfId="4642" priority="4642" stopIfTrue="1">
      <formula>LEN(C14)&gt;10</formula>
    </cfRule>
  </conditionalFormatting>
  <conditionalFormatting sqref="C14:D14">
    <cfRule type="expression" dxfId="4641" priority="4641" stopIfTrue="1">
      <formula>LEN(C14)&gt;10</formula>
    </cfRule>
  </conditionalFormatting>
  <conditionalFormatting sqref="C14:D14">
    <cfRule type="expression" dxfId="4640" priority="4640" stopIfTrue="1">
      <formula>LEN(C14)&gt;10</formula>
    </cfRule>
  </conditionalFormatting>
  <conditionalFormatting sqref="C14:D14">
    <cfRule type="expression" dxfId="4639" priority="4639" stopIfTrue="1">
      <formula>LEN(C14)&gt;10</formula>
    </cfRule>
  </conditionalFormatting>
  <conditionalFormatting sqref="C14:D14">
    <cfRule type="expression" dxfId="4638" priority="4638" stopIfTrue="1">
      <formula>LEN(C14)&gt;10</formula>
    </cfRule>
  </conditionalFormatting>
  <conditionalFormatting sqref="C14:D14">
    <cfRule type="expression" dxfId="4637" priority="4637" stopIfTrue="1">
      <formula>LEN(C14)&gt;10</formula>
    </cfRule>
  </conditionalFormatting>
  <conditionalFormatting sqref="C14:D14">
    <cfRule type="expression" dxfId="4636" priority="4636" stopIfTrue="1">
      <formula>LEN(C14)&gt;10</formula>
    </cfRule>
  </conditionalFormatting>
  <conditionalFormatting sqref="C14:D14">
    <cfRule type="expression" dxfId="4635" priority="4635" stopIfTrue="1">
      <formula>LEN(C14)&gt;10</formula>
    </cfRule>
  </conditionalFormatting>
  <conditionalFormatting sqref="C14:D14">
    <cfRule type="expression" dxfId="4634" priority="4634" stopIfTrue="1">
      <formula>LEN(C14)&gt;10</formula>
    </cfRule>
  </conditionalFormatting>
  <conditionalFormatting sqref="C14:D14">
    <cfRule type="expression" dxfId="4633" priority="4633" stopIfTrue="1">
      <formula>LEN(C14)&gt;10</formula>
    </cfRule>
  </conditionalFormatting>
  <conditionalFormatting sqref="C14:D14">
    <cfRule type="expression" dxfId="4632" priority="4632" stopIfTrue="1">
      <formula>LEN(C14)&gt;10</formula>
    </cfRule>
  </conditionalFormatting>
  <conditionalFormatting sqref="C14:D14">
    <cfRule type="expression" dxfId="4631" priority="4631" stopIfTrue="1">
      <formula>LEN(C14)&gt;10</formula>
    </cfRule>
  </conditionalFormatting>
  <conditionalFormatting sqref="C14:D14">
    <cfRule type="expression" dxfId="4630" priority="4630" stopIfTrue="1">
      <formula>LEN(C14)&gt;10</formula>
    </cfRule>
  </conditionalFormatting>
  <conditionalFormatting sqref="C14:D14">
    <cfRule type="expression" dxfId="4629" priority="4629" stopIfTrue="1">
      <formula>LEN(C14)&gt;10</formula>
    </cfRule>
  </conditionalFormatting>
  <conditionalFormatting sqref="C14:D14">
    <cfRule type="expression" dxfId="4628" priority="4628" stopIfTrue="1">
      <formula>LEN(C14)&gt;10</formula>
    </cfRule>
  </conditionalFormatting>
  <conditionalFormatting sqref="C14:D14">
    <cfRule type="expression" dxfId="4627" priority="4627" stopIfTrue="1">
      <formula>LEN(C14)&gt;10</formula>
    </cfRule>
  </conditionalFormatting>
  <conditionalFormatting sqref="C14:D14">
    <cfRule type="expression" dxfId="4626" priority="4626" stopIfTrue="1">
      <formula>LEN(C14)&gt;10</formula>
    </cfRule>
  </conditionalFormatting>
  <conditionalFormatting sqref="C14:D14">
    <cfRule type="expression" dxfId="4625" priority="4625" stopIfTrue="1">
      <formula>LEN(C14)&gt;10</formula>
    </cfRule>
  </conditionalFormatting>
  <conditionalFormatting sqref="C14:D14">
    <cfRule type="expression" dxfId="4624" priority="4624" stopIfTrue="1">
      <formula>LEN(C14)&gt;10</formula>
    </cfRule>
  </conditionalFormatting>
  <conditionalFormatting sqref="C14:D14">
    <cfRule type="expression" dxfId="4623" priority="4623" stopIfTrue="1">
      <formula>LEN(C14)&gt;10</formula>
    </cfRule>
  </conditionalFormatting>
  <conditionalFormatting sqref="C14:D14">
    <cfRule type="expression" dxfId="4622" priority="4622" stopIfTrue="1">
      <formula>LEN(C14)&gt;10</formula>
    </cfRule>
  </conditionalFormatting>
  <conditionalFormatting sqref="C14:D14">
    <cfRule type="expression" dxfId="4621" priority="4621" stopIfTrue="1">
      <formula>LEN(C14)&gt;10</formula>
    </cfRule>
  </conditionalFormatting>
  <conditionalFormatting sqref="C14:D14">
    <cfRule type="expression" dxfId="4620" priority="4620" stopIfTrue="1">
      <formula>LEN(C14)&gt;10</formula>
    </cfRule>
  </conditionalFormatting>
  <conditionalFormatting sqref="C14:D14">
    <cfRule type="expression" dxfId="4619" priority="4619" stopIfTrue="1">
      <formula>LEN(C14)&gt;10</formula>
    </cfRule>
  </conditionalFormatting>
  <conditionalFormatting sqref="C14:D14">
    <cfRule type="expression" dxfId="4618" priority="4618" stopIfTrue="1">
      <formula>LEN(C14)&gt;10</formula>
    </cfRule>
  </conditionalFormatting>
  <conditionalFormatting sqref="C14:D14">
    <cfRule type="expression" dxfId="4617" priority="4617" stopIfTrue="1">
      <formula>LEN(C14)&gt;10</formula>
    </cfRule>
  </conditionalFormatting>
  <conditionalFormatting sqref="C14:D14">
    <cfRule type="expression" dxfId="4616" priority="4616" stopIfTrue="1">
      <formula>LEN(C14)&gt;10</formula>
    </cfRule>
  </conditionalFormatting>
  <conditionalFormatting sqref="C14:D14">
    <cfRule type="expression" dxfId="4615" priority="4615" stopIfTrue="1">
      <formula>LEN(C14)&gt;10</formula>
    </cfRule>
  </conditionalFormatting>
  <conditionalFormatting sqref="C14:D14">
    <cfRule type="expression" dxfId="4614" priority="4614" stopIfTrue="1">
      <formula>LEN(C14)&gt;10</formula>
    </cfRule>
  </conditionalFormatting>
  <conditionalFormatting sqref="C14:D14">
    <cfRule type="expression" dxfId="4613" priority="4613" stopIfTrue="1">
      <formula>LEN(C14)&gt;10</formula>
    </cfRule>
  </conditionalFormatting>
  <conditionalFormatting sqref="C14">
    <cfRule type="expression" dxfId="4612" priority="4612" stopIfTrue="1">
      <formula>LEN(C14)&gt;10</formula>
    </cfRule>
  </conditionalFormatting>
  <conditionalFormatting sqref="D14">
    <cfRule type="expression" dxfId="4611" priority="4611" stopIfTrue="1">
      <formula>LEN(D14)&gt;10</formula>
    </cfRule>
  </conditionalFormatting>
  <conditionalFormatting sqref="C14:D14">
    <cfRule type="expression" dxfId="4610" priority="4610" stopIfTrue="1">
      <formula>LEN(C14)&gt;10</formula>
    </cfRule>
  </conditionalFormatting>
  <conditionalFormatting sqref="C14:D14">
    <cfRule type="expression" dxfId="4609" priority="4609" stopIfTrue="1">
      <formula>LEN(C14)&gt;10</formula>
    </cfRule>
  </conditionalFormatting>
  <conditionalFormatting sqref="C14:D14">
    <cfRule type="expression" dxfId="4608" priority="4608" stopIfTrue="1">
      <formula>LEN(C14)&gt;10</formula>
    </cfRule>
  </conditionalFormatting>
  <conditionalFormatting sqref="C14:D14">
    <cfRule type="expression" dxfId="4607" priority="4607" stopIfTrue="1">
      <formula>LEN(C14)&gt;10</formula>
    </cfRule>
  </conditionalFormatting>
  <conditionalFormatting sqref="C14:D14">
    <cfRule type="expression" dxfId="4606" priority="4606" stopIfTrue="1">
      <formula>LEN(C14)&gt;10</formula>
    </cfRule>
  </conditionalFormatting>
  <conditionalFormatting sqref="C14:D14">
    <cfRule type="expression" dxfId="4605" priority="4605" stopIfTrue="1">
      <formula>LEN(C14)&gt;10</formula>
    </cfRule>
  </conditionalFormatting>
  <conditionalFormatting sqref="C14:D14">
    <cfRule type="expression" dxfId="4604" priority="4604" stopIfTrue="1">
      <formula>LEN(C14)&gt;10</formula>
    </cfRule>
  </conditionalFormatting>
  <conditionalFormatting sqref="C14:D14">
    <cfRule type="expression" dxfId="4603" priority="4603" stopIfTrue="1">
      <formula>LEN(C14)&gt;10</formula>
    </cfRule>
  </conditionalFormatting>
  <conditionalFormatting sqref="C14:D14">
    <cfRule type="expression" dxfId="4602" priority="4602" stopIfTrue="1">
      <formula>LEN(C14)&gt;10</formula>
    </cfRule>
  </conditionalFormatting>
  <conditionalFormatting sqref="C14:D14">
    <cfRule type="expression" dxfId="4601" priority="4601" stopIfTrue="1">
      <formula>LEN(C14)&gt;10</formula>
    </cfRule>
  </conditionalFormatting>
  <conditionalFormatting sqref="C14:D14">
    <cfRule type="expression" dxfId="4600" priority="4600" stopIfTrue="1">
      <formula>LEN(C14)&gt;10</formula>
    </cfRule>
  </conditionalFormatting>
  <conditionalFormatting sqref="C14:D14">
    <cfRule type="expression" dxfId="4599" priority="4599" stopIfTrue="1">
      <formula>LEN(C14)&gt;10</formula>
    </cfRule>
  </conditionalFormatting>
  <conditionalFormatting sqref="C14:D14">
    <cfRule type="expression" dxfId="4598" priority="4598" stopIfTrue="1">
      <formula>LEN(C14)&gt;10</formula>
    </cfRule>
  </conditionalFormatting>
  <conditionalFormatting sqref="C14:D14">
    <cfRule type="expression" dxfId="4597" priority="4597" stopIfTrue="1">
      <formula>LEN(C14)&gt;10</formula>
    </cfRule>
  </conditionalFormatting>
  <conditionalFormatting sqref="C14:D14">
    <cfRule type="expression" dxfId="4596" priority="4596" stopIfTrue="1">
      <formula>LEN(C14)&gt;10</formula>
    </cfRule>
  </conditionalFormatting>
  <conditionalFormatting sqref="C14:D14">
    <cfRule type="expression" dxfId="4595" priority="4595" stopIfTrue="1">
      <formula>LEN(C14)&gt;10</formula>
    </cfRule>
  </conditionalFormatting>
  <conditionalFormatting sqref="C14:D14">
    <cfRule type="expression" dxfId="4594" priority="4594" stopIfTrue="1">
      <formula>LEN(C14)&gt;10</formula>
    </cfRule>
  </conditionalFormatting>
  <conditionalFormatting sqref="C14:D14">
    <cfRule type="expression" dxfId="4593" priority="4593" stopIfTrue="1">
      <formula>LEN(C14)&gt;10</formula>
    </cfRule>
  </conditionalFormatting>
  <conditionalFormatting sqref="C14:D14">
    <cfRule type="expression" dxfId="4592" priority="4592" stopIfTrue="1">
      <formula>LEN(C14)&gt;10</formula>
    </cfRule>
  </conditionalFormatting>
  <conditionalFormatting sqref="C14:D14">
    <cfRule type="expression" dxfId="4591" priority="4591" stopIfTrue="1">
      <formula>LEN(C14)&gt;10</formula>
    </cfRule>
  </conditionalFormatting>
  <conditionalFormatting sqref="C14:D14">
    <cfRule type="expression" dxfId="4590" priority="4590" stopIfTrue="1">
      <formula>LEN(C14)&gt;10</formula>
    </cfRule>
  </conditionalFormatting>
  <conditionalFormatting sqref="C14:D14">
    <cfRule type="expression" dxfId="4589" priority="4589" stopIfTrue="1">
      <formula>LEN(C14)&gt;10</formula>
    </cfRule>
  </conditionalFormatting>
  <conditionalFormatting sqref="C14:D14">
    <cfRule type="expression" dxfId="4588" priority="4588" stopIfTrue="1">
      <formula>LEN(C14)&gt;10</formula>
    </cfRule>
  </conditionalFormatting>
  <conditionalFormatting sqref="C14:D14">
    <cfRule type="expression" dxfId="4587" priority="4587" stopIfTrue="1">
      <formula>LEN(C14)&gt;10</formula>
    </cfRule>
  </conditionalFormatting>
  <conditionalFormatting sqref="C14:D14">
    <cfRule type="expression" dxfId="4586" priority="4586" stopIfTrue="1">
      <formula>LEN(C14)&gt;10</formula>
    </cfRule>
  </conditionalFormatting>
  <conditionalFormatting sqref="C14:D14">
    <cfRule type="expression" dxfId="4585" priority="4585" stopIfTrue="1">
      <formula>LEN(C14)&gt;10</formula>
    </cfRule>
  </conditionalFormatting>
  <conditionalFormatting sqref="C14:D14">
    <cfRule type="expression" dxfId="4584" priority="4584" stopIfTrue="1">
      <formula>LEN(C14)&gt;10</formula>
    </cfRule>
  </conditionalFormatting>
  <conditionalFormatting sqref="C14:D14">
    <cfRule type="expression" dxfId="4583" priority="4583" stopIfTrue="1">
      <formula>LEN(C14)&gt;10</formula>
    </cfRule>
  </conditionalFormatting>
  <conditionalFormatting sqref="C14:D14">
    <cfRule type="expression" dxfId="4582" priority="4582" stopIfTrue="1">
      <formula>LEN(C14)&gt;10</formula>
    </cfRule>
  </conditionalFormatting>
  <conditionalFormatting sqref="C14:D14">
    <cfRule type="expression" dxfId="4581" priority="4581" stopIfTrue="1">
      <formula>LEN(C14)&gt;10</formula>
    </cfRule>
  </conditionalFormatting>
  <conditionalFormatting sqref="C14:D14">
    <cfRule type="expression" dxfId="4580" priority="4580" stopIfTrue="1">
      <formula>LEN(C14)&gt;10</formula>
    </cfRule>
  </conditionalFormatting>
  <conditionalFormatting sqref="C14">
    <cfRule type="expression" dxfId="4579" priority="4579" stopIfTrue="1">
      <formula>LEN(C14)&gt;10</formula>
    </cfRule>
  </conditionalFormatting>
  <conditionalFormatting sqref="D14">
    <cfRule type="expression" dxfId="4578" priority="4578" stopIfTrue="1">
      <formula>LEN(D14)&gt;10</formula>
    </cfRule>
  </conditionalFormatting>
  <conditionalFormatting sqref="C14:D14">
    <cfRule type="expression" dxfId="4577" priority="4577" stopIfTrue="1">
      <formula>LEN(C14)&gt;10</formula>
    </cfRule>
  </conditionalFormatting>
  <conditionalFormatting sqref="C14:D14">
    <cfRule type="expression" dxfId="4576" priority="4576" stopIfTrue="1">
      <formula>LEN(C14)&gt;10</formula>
    </cfRule>
  </conditionalFormatting>
  <conditionalFormatting sqref="D14">
    <cfRule type="expression" dxfId="4575" priority="4575" stopIfTrue="1">
      <formula>LEN(D14)&gt;10</formula>
    </cfRule>
  </conditionalFormatting>
  <conditionalFormatting sqref="C14">
    <cfRule type="expression" dxfId="4574" priority="4574" stopIfTrue="1">
      <formula>LEN(C14)&gt;10</formula>
    </cfRule>
  </conditionalFormatting>
  <conditionalFormatting sqref="C14:D14">
    <cfRule type="expression" dxfId="4573" priority="4573" stopIfTrue="1">
      <formula>LEN(C14)&gt;10</formula>
    </cfRule>
  </conditionalFormatting>
  <conditionalFormatting sqref="C14:D14">
    <cfRule type="expression" dxfId="4572" priority="4572" stopIfTrue="1">
      <formula>LEN(C14)&gt;10</formula>
    </cfRule>
  </conditionalFormatting>
  <conditionalFormatting sqref="C14:D14">
    <cfRule type="expression" dxfId="4571" priority="4571" stopIfTrue="1">
      <formula>LEN(C14)&gt;10</formula>
    </cfRule>
  </conditionalFormatting>
  <conditionalFormatting sqref="C14:D14">
    <cfRule type="expression" dxfId="4570" priority="4570" stopIfTrue="1">
      <formula>LEN(C14)&gt;10</formula>
    </cfRule>
  </conditionalFormatting>
  <conditionalFormatting sqref="C14:D14">
    <cfRule type="expression" dxfId="4569" priority="4569" stopIfTrue="1">
      <formula>LEN(C14)&gt;10</formula>
    </cfRule>
  </conditionalFormatting>
  <conditionalFormatting sqref="C14:D14">
    <cfRule type="expression" dxfId="4568" priority="4568" stopIfTrue="1">
      <formula>LEN(C14)&gt;10</formula>
    </cfRule>
  </conditionalFormatting>
  <conditionalFormatting sqref="C14:D14">
    <cfRule type="expression" dxfId="4567" priority="4567" stopIfTrue="1">
      <formula>LEN(C14)&gt;10</formula>
    </cfRule>
  </conditionalFormatting>
  <conditionalFormatting sqref="C14:D14">
    <cfRule type="expression" dxfId="4566" priority="4566" stopIfTrue="1">
      <formula>LEN(C14)&gt;10</formula>
    </cfRule>
  </conditionalFormatting>
  <conditionalFormatting sqref="C14:D14">
    <cfRule type="expression" dxfId="4565" priority="4565" stopIfTrue="1">
      <formula>LEN(C14)&gt;10</formula>
    </cfRule>
  </conditionalFormatting>
  <conditionalFormatting sqref="C14:D14">
    <cfRule type="expression" dxfId="4564" priority="4564" stopIfTrue="1">
      <formula>LEN(C14)&gt;10</formula>
    </cfRule>
  </conditionalFormatting>
  <conditionalFormatting sqref="C14:D14">
    <cfRule type="expression" dxfId="4563" priority="4563" stopIfTrue="1">
      <formula>LEN(C14)&gt;10</formula>
    </cfRule>
  </conditionalFormatting>
  <conditionalFormatting sqref="C14:D14">
    <cfRule type="expression" dxfId="4562" priority="4562" stopIfTrue="1">
      <formula>LEN(C14)&gt;10</formula>
    </cfRule>
  </conditionalFormatting>
  <conditionalFormatting sqref="C14:D14">
    <cfRule type="expression" dxfId="4561" priority="4561" stopIfTrue="1">
      <formula>LEN(C14)&gt;10</formula>
    </cfRule>
  </conditionalFormatting>
  <conditionalFormatting sqref="C14:D14">
    <cfRule type="expression" dxfId="4560" priority="4560" stopIfTrue="1">
      <formula>LEN(C14)&gt;10</formula>
    </cfRule>
  </conditionalFormatting>
  <conditionalFormatting sqref="C14:D14">
    <cfRule type="expression" dxfId="4559" priority="4559" stopIfTrue="1">
      <formula>LEN(C14)&gt;10</formula>
    </cfRule>
  </conditionalFormatting>
  <conditionalFormatting sqref="C14:D14">
    <cfRule type="expression" dxfId="4558" priority="4558" stopIfTrue="1">
      <formula>LEN(C14)&gt;10</formula>
    </cfRule>
  </conditionalFormatting>
  <conditionalFormatting sqref="C14:D14">
    <cfRule type="expression" dxfId="4557" priority="4557" stopIfTrue="1">
      <formula>LEN(C14)&gt;10</formula>
    </cfRule>
  </conditionalFormatting>
  <conditionalFormatting sqref="C14:D14">
    <cfRule type="expression" dxfId="4556" priority="4556" stopIfTrue="1">
      <formula>LEN(C14)&gt;10</formula>
    </cfRule>
  </conditionalFormatting>
  <conditionalFormatting sqref="C14:D14">
    <cfRule type="expression" dxfId="4555" priority="4555" stopIfTrue="1">
      <formula>LEN(C14)&gt;10</formula>
    </cfRule>
  </conditionalFormatting>
  <conditionalFormatting sqref="C14:D14">
    <cfRule type="expression" dxfId="4554" priority="4554" stopIfTrue="1">
      <formula>LEN(C14)&gt;10</formula>
    </cfRule>
  </conditionalFormatting>
  <conditionalFormatting sqref="C14:D14">
    <cfRule type="expression" dxfId="4553" priority="4553" stopIfTrue="1">
      <formula>LEN(C14)&gt;10</formula>
    </cfRule>
  </conditionalFormatting>
  <conditionalFormatting sqref="C14:D14">
    <cfRule type="expression" dxfId="4552" priority="4552" stopIfTrue="1">
      <formula>LEN(C14)&gt;10</formula>
    </cfRule>
  </conditionalFormatting>
  <conditionalFormatting sqref="C14:D14">
    <cfRule type="expression" dxfId="4551" priority="4551" stopIfTrue="1">
      <formula>LEN(C14)&gt;10</formula>
    </cfRule>
  </conditionalFormatting>
  <conditionalFormatting sqref="C14:D14">
    <cfRule type="expression" dxfId="4550" priority="4550" stopIfTrue="1">
      <formula>LEN(C14)&gt;10</formula>
    </cfRule>
  </conditionalFormatting>
  <conditionalFormatting sqref="C14:D14">
    <cfRule type="expression" dxfId="4549" priority="4549" stopIfTrue="1">
      <formula>LEN(C14)&gt;10</formula>
    </cfRule>
  </conditionalFormatting>
  <conditionalFormatting sqref="C14:D14">
    <cfRule type="expression" dxfId="4548" priority="4548" stopIfTrue="1">
      <formula>LEN(C14)&gt;10</formula>
    </cfRule>
  </conditionalFormatting>
  <conditionalFormatting sqref="C14:D14">
    <cfRule type="expression" dxfId="4547" priority="4547" stopIfTrue="1">
      <formula>LEN(C14)&gt;10</formula>
    </cfRule>
  </conditionalFormatting>
  <conditionalFormatting sqref="C14:D14">
    <cfRule type="expression" dxfId="4546" priority="4546" stopIfTrue="1">
      <formula>LEN(C14)&gt;10</formula>
    </cfRule>
  </conditionalFormatting>
  <conditionalFormatting sqref="C14:D14">
    <cfRule type="expression" dxfId="4545" priority="4545" stopIfTrue="1">
      <formula>LEN(C14)&gt;10</formula>
    </cfRule>
  </conditionalFormatting>
  <conditionalFormatting sqref="C14:D14">
    <cfRule type="expression" dxfId="4544" priority="4544" stopIfTrue="1">
      <formula>LEN(C14)&gt;10</formula>
    </cfRule>
  </conditionalFormatting>
  <conditionalFormatting sqref="C14:D14">
    <cfRule type="expression" dxfId="4543" priority="4543" stopIfTrue="1">
      <formula>LEN(C14)&gt;10</formula>
    </cfRule>
  </conditionalFormatting>
  <conditionalFormatting sqref="C14">
    <cfRule type="expression" dxfId="4542" priority="4542" stopIfTrue="1">
      <formula>LEN(C14)&gt;10</formula>
    </cfRule>
  </conditionalFormatting>
  <conditionalFormatting sqref="D14">
    <cfRule type="expression" dxfId="4541" priority="4541" stopIfTrue="1">
      <formula>LEN(D14)&gt;10</formula>
    </cfRule>
  </conditionalFormatting>
  <conditionalFormatting sqref="C14:D14">
    <cfRule type="expression" dxfId="4540" priority="4540" stopIfTrue="1">
      <formula>LEN(C14)&gt;10</formula>
    </cfRule>
  </conditionalFormatting>
  <conditionalFormatting sqref="C14:D14">
    <cfRule type="expression" dxfId="4539" priority="4539" stopIfTrue="1">
      <formula>LEN(C14)&gt;10</formula>
    </cfRule>
  </conditionalFormatting>
  <conditionalFormatting sqref="C14:D14">
    <cfRule type="expression" dxfId="4538" priority="4538" stopIfTrue="1">
      <formula>LEN(C14)&gt;10</formula>
    </cfRule>
  </conditionalFormatting>
  <conditionalFormatting sqref="C14:D14">
    <cfRule type="expression" dxfId="4537" priority="4537" stopIfTrue="1">
      <formula>LEN(C14)&gt;10</formula>
    </cfRule>
  </conditionalFormatting>
  <conditionalFormatting sqref="C14:D14">
    <cfRule type="expression" dxfId="4536" priority="4536" stopIfTrue="1">
      <formula>LEN(C14)&gt;10</formula>
    </cfRule>
  </conditionalFormatting>
  <conditionalFormatting sqref="C14:D14">
    <cfRule type="expression" dxfId="4535" priority="4535" stopIfTrue="1">
      <formula>LEN(C14)&gt;10</formula>
    </cfRule>
  </conditionalFormatting>
  <conditionalFormatting sqref="C14:D14">
    <cfRule type="expression" dxfId="4534" priority="4534" stopIfTrue="1">
      <formula>LEN(C14)&gt;10</formula>
    </cfRule>
  </conditionalFormatting>
  <conditionalFormatting sqref="C14:D14">
    <cfRule type="expression" dxfId="4533" priority="4533" stopIfTrue="1">
      <formula>LEN(C14)&gt;10</formula>
    </cfRule>
  </conditionalFormatting>
  <conditionalFormatting sqref="C14:D14">
    <cfRule type="expression" dxfId="4532" priority="4532" stopIfTrue="1">
      <formula>LEN(C14)&gt;10</formula>
    </cfRule>
  </conditionalFormatting>
  <conditionalFormatting sqref="C14:D14">
    <cfRule type="expression" dxfId="4531" priority="4531" stopIfTrue="1">
      <formula>LEN(C14)&gt;10</formula>
    </cfRule>
  </conditionalFormatting>
  <conditionalFormatting sqref="C14:D14">
    <cfRule type="expression" dxfId="4530" priority="4530" stopIfTrue="1">
      <formula>LEN(C14)&gt;10</formula>
    </cfRule>
  </conditionalFormatting>
  <conditionalFormatting sqref="C14:D14">
    <cfRule type="expression" dxfId="4529" priority="4529" stopIfTrue="1">
      <formula>LEN(C14)&gt;10</formula>
    </cfRule>
  </conditionalFormatting>
  <conditionalFormatting sqref="C14:D14">
    <cfRule type="expression" dxfId="4528" priority="4528" stopIfTrue="1">
      <formula>LEN(C14)&gt;10</formula>
    </cfRule>
  </conditionalFormatting>
  <conditionalFormatting sqref="C14:D14">
    <cfRule type="expression" dxfId="4527" priority="4527" stopIfTrue="1">
      <formula>LEN(C14)&gt;10</formula>
    </cfRule>
  </conditionalFormatting>
  <conditionalFormatting sqref="C14:D14">
    <cfRule type="expression" dxfId="4526" priority="4526" stopIfTrue="1">
      <formula>LEN(C14)&gt;10</formula>
    </cfRule>
  </conditionalFormatting>
  <conditionalFormatting sqref="C14:D14">
    <cfRule type="expression" dxfId="4525" priority="4525" stopIfTrue="1">
      <formula>LEN(C14)&gt;10</formula>
    </cfRule>
  </conditionalFormatting>
  <conditionalFormatting sqref="C14:D14">
    <cfRule type="expression" dxfId="4524" priority="4524" stopIfTrue="1">
      <formula>LEN(C14)&gt;10</formula>
    </cfRule>
  </conditionalFormatting>
  <conditionalFormatting sqref="C14:D14">
    <cfRule type="expression" dxfId="4523" priority="4523" stopIfTrue="1">
      <formula>LEN(C14)&gt;10</formula>
    </cfRule>
  </conditionalFormatting>
  <conditionalFormatting sqref="C14:D14">
    <cfRule type="expression" dxfId="4522" priority="4522" stopIfTrue="1">
      <formula>LEN(C14)&gt;10</formula>
    </cfRule>
  </conditionalFormatting>
  <conditionalFormatting sqref="C14:D14">
    <cfRule type="expression" dxfId="4521" priority="4521" stopIfTrue="1">
      <formula>LEN(C14)&gt;10</formula>
    </cfRule>
  </conditionalFormatting>
  <conditionalFormatting sqref="C14:D14">
    <cfRule type="expression" dxfId="4520" priority="4520" stopIfTrue="1">
      <formula>LEN(C14)&gt;10</formula>
    </cfRule>
  </conditionalFormatting>
  <conditionalFormatting sqref="C14:D14">
    <cfRule type="expression" dxfId="4519" priority="4519" stopIfTrue="1">
      <formula>LEN(C14)&gt;10</formula>
    </cfRule>
  </conditionalFormatting>
  <conditionalFormatting sqref="C14:D14">
    <cfRule type="expression" dxfId="4518" priority="4518" stopIfTrue="1">
      <formula>LEN(C14)&gt;10</formula>
    </cfRule>
  </conditionalFormatting>
  <conditionalFormatting sqref="C14:D14">
    <cfRule type="expression" dxfId="4517" priority="4517" stopIfTrue="1">
      <formula>LEN(C14)&gt;10</formula>
    </cfRule>
  </conditionalFormatting>
  <conditionalFormatting sqref="C14:D14">
    <cfRule type="expression" dxfId="4516" priority="4516" stopIfTrue="1">
      <formula>LEN(C14)&gt;10</formula>
    </cfRule>
  </conditionalFormatting>
  <conditionalFormatting sqref="C14:D14">
    <cfRule type="expression" dxfId="4515" priority="4515" stopIfTrue="1">
      <formula>LEN(C14)&gt;10</formula>
    </cfRule>
  </conditionalFormatting>
  <conditionalFormatting sqref="C14:D14">
    <cfRule type="expression" dxfId="4514" priority="4514" stopIfTrue="1">
      <formula>LEN(C14)&gt;10</formula>
    </cfRule>
  </conditionalFormatting>
  <conditionalFormatting sqref="C14:D14">
    <cfRule type="expression" dxfId="4513" priority="4513" stopIfTrue="1">
      <formula>LEN(C14)&gt;10</formula>
    </cfRule>
  </conditionalFormatting>
  <conditionalFormatting sqref="C14:D14">
    <cfRule type="expression" dxfId="4512" priority="4512" stopIfTrue="1">
      <formula>LEN(C14)&gt;10</formula>
    </cfRule>
  </conditionalFormatting>
  <conditionalFormatting sqref="C14:D14">
    <cfRule type="expression" dxfId="4511" priority="4511" stopIfTrue="1">
      <formula>LEN(C14)&gt;10</formula>
    </cfRule>
  </conditionalFormatting>
  <conditionalFormatting sqref="C14:D14">
    <cfRule type="expression" dxfId="4510" priority="4510" stopIfTrue="1">
      <formula>LEN(C14)&gt;10</formula>
    </cfRule>
  </conditionalFormatting>
  <conditionalFormatting sqref="C14">
    <cfRule type="expression" dxfId="4509" priority="4509" stopIfTrue="1">
      <formula>LEN(C14)&gt;10</formula>
    </cfRule>
  </conditionalFormatting>
  <conditionalFormatting sqref="D14">
    <cfRule type="expression" dxfId="4508" priority="4508" stopIfTrue="1">
      <formula>LEN(D14)&gt;10</formula>
    </cfRule>
  </conditionalFormatting>
  <conditionalFormatting sqref="C14:D14">
    <cfRule type="expression" dxfId="4507" priority="4507" stopIfTrue="1">
      <formula>LEN(C14)&gt;10</formula>
    </cfRule>
  </conditionalFormatting>
  <conditionalFormatting sqref="C14:D14">
    <cfRule type="expression" dxfId="4506" priority="4506" stopIfTrue="1">
      <formula>LEN(C14)&gt;10</formula>
    </cfRule>
  </conditionalFormatting>
  <conditionalFormatting sqref="C14:D14">
    <cfRule type="expression" dxfId="4505" priority="4505" stopIfTrue="1">
      <formula>LEN(C14)&gt;10</formula>
    </cfRule>
  </conditionalFormatting>
  <conditionalFormatting sqref="C14:D14">
    <cfRule type="expression" dxfId="4504" priority="4504" stopIfTrue="1">
      <formula>LEN(C14)&gt;10</formula>
    </cfRule>
  </conditionalFormatting>
  <conditionalFormatting sqref="C14:D14">
    <cfRule type="expression" dxfId="4503" priority="4503" stopIfTrue="1">
      <formula>LEN(C14)&gt;10</formula>
    </cfRule>
  </conditionalFormatting>
  <conditionalFormatting sqref="C14:D14">
    <cfRule type="expression" dxfId="4502" priority="4502" stopIfTrue="1">
      <formula>LEN(C14)&gt;10</formula>
    </cfRule>
  </conditionalFormatting>
  <conditionalFormatting sqref="C14:D14">
    <cfRule type="expression" dxfId="4501" priority="4501" stopIfTrue="1">
      <formula>LEN(C14)&gt;10</formula>
    </cfRule>
  </conditionalFormatting>
  <conditionalFormatting sqref="C14:D14">
    <cfRule type="expression" dxfId="4500" priority="4500" stopIfTrue="1">
      <formula>LEN(C14)&gt;10</formula>
    </cfRule>
  </conditionalFormatting>
  <conditionalFormatting sqref="C14:D14">
    <cfRule type="expression" dxfId="4499" priority="4499" stopIfTrue="1">
      <formula>LEN(C14)&gt;10</formula>
    </cfRule>
  </conditionalFormatting>
  <conditionalFormatting sqref="C14:D14">
    <cfRule type="expression" dxfId="4498" priority="4498" stopIfTrue="1">
      <formula>LEN(C14)&gt;10</formula>
    </cfRule>
  </conditionalFormatting>
  <conditionalFormatting sqref="C14:D14">
    <cfRule type="expression" dxfId="4497" priority="4497" stopIfTrue="1">
      <formula>LEN(C14)&gt;10</formula>
    </cfRule>
  </conditionalFormatting>
  <conditionalFormatting sqref="C14:D14">
    <cfRule type="expression" dxfId="4496" priority="4496" stopIfTrue="1">
      <formula>LEN(C14)&gt;10</formula>
    </cfRule>
  </conditionalFormatting>
  <conditionalFormatting sqref="C14:D14">
    <cfRule type="expression" dxfId="4495" priority="4495" stopIfTrue="1">
      <formula>LEN(C14)&gt;10</formula>
    </cfRule>
  </conditionalFormatting>
  <conditionalFormatting sqref="C14:D14">
    <cfRule type="expression" dxfId="4494" priority="4494" stopIfTrue="1">
      <formula>LEN(C14)&gt;10</formula>
    </cfRule>
  </conditionalFormatting>
  <conditionalFormatting sqref="C14:D14">
    <cfRule type="expression" dxfId="4493" priority="4493" stopIfTrue="1">
      <formula>LEN(C14)&gt;10</formula>
    </cfRule>
  </conditionalFormatting>
  <conditionalFormatting sqref="C14:D14">
    <cfRule type="expression" dxfId="4492" priority="4492" stopIfTrue="1">
      <formula>LEN(C14)&gt;10</formula>
    </cfRule>
  </conditionalFormatting>
  <conditionalFormatting sqref="C14:D14">
    <cfRule type="expression" dxfId="4491" priority="4491" stopIfTrue="1">
      <formula>LEN(C14)&gt;10</formula>
    </cfRule>
  </conditionalFormatting>
  <conditionalFormatting sqref="C14:D14">
    <cfRule type="expression" dxfId="4490" priority="4490" stopIfTrue="1">
      <formula>LEN(C14)&gt;10</formula>
    </cfRule>
  </conditionalFormatting>
  <conditionalFormatting sqref="C14:D14">
    <cfRule type="expression" dxfId="4489" priority="4489" stopIfTrue="1">
      <formula>LEN(C14)&gt;10</formula>
    </cfRule>
  </conditionalFormatting>
  <conditionalFormatting sqref="C14:D14">
    <cfRule type="expression" dxfId="4488" priority="4488" stopIfTrue="1">
      <formula>LEN(C14)&gt;10</formula>
    </cfRule>
  </conditionalFormatting>
  <conditionalFormatting sqref="C14:D14">
    <cfRule type="expression" dxfId="4487" priority="4487" stopIfTrue="1">
      <formula>LEN(C14)&gt;10</formula>
    </cfRule>
  </conditionalFormatting>
  <conditionalFormatting sqref="C14:D14">
    <cfRule type="expression" dxfId="4486" priority="4486" stopIfTrue="1">
      <formula>LEN(C14)&gt;10</formula>
    </cfRule>
  </conditionalFormatting>
  <conditionalFormatting sqref="C14:D14">
    <cfRule type="expression" dxfId="4485" priority="4485" stopIfTrue="1">
      <formula>LEN(C14)&gt;10</formula>
    </cfRule>
  </conditionalFormatting>
  <conditionalFormatting sqref="C14:D14">
    <cfRule type="expression" dxfId="4484" priority="4484" stopIfTrue="1">
      <formula>LEN(C14)&gt;10</formula>
    </cfRule>
  </conditionalFormatting>
  <conditionalFormatting sqref="C14:D14">
    <cfRule type="expression" dxfId="4483" priority="4483" stopIfTrue="1">
      <formula>LEN(C14)&gt;10</formula>
    </cfRule>
  </conditionalFormatting>
  <conditionalFormatting sqref="C14:D14">
    <cfRule type="expression" dxfId="4482" priority="4482" stopIfTrue="1">
      <formula>LEN(C14)&gt;10</formula>
    </cfRule>
  </conditionalFormatting>
  <conditionalFormatting sqref="C14:D14">
    <cfRule type="expression" dxfId="4481" priority="4481" stopIfTrue="1">
      <formula>LEN(C14)&gt;10</formula>
    </cfRule>
  </conditionalFormatting>
  <conditionalFormatting sqref="C14:D14">
    <cfRule type="expression" dxfId="4480" priority="4480" stopIfTrue="1">
      <formula>LEN(C14)&gt;10</formula>
    </cfRule>
  </conditionalFormatting>
  <conditionalFormatting sqref="C14:D14">
    <cfRule type="expression" dxfId="4479" priority="4479" stopIfTrue="1">
      <formula>LEN(C14)&gt;10</formula>
    </cfRule>
  </conditionalFormatting>
  <conditionalFormatting sqref="C14:D14">
    <cfRule type="expression" dxfId="4478" priority="4478" stopIfTrue="1">
      <formula>LEN(C14)&gt;10</formula>
    </cfRule>
  </conditionalFormatting>
  <conditionalFormatting sqref="C14:D14">
    <cfRule type="expression" dxfId="4477" priority="4477" stopIfTrue="1">
      <formula>LEN(C14)&gt;10</formula>
    </cfRule>
  </conditionalFormatting>
  <conditionalFormatting sqref="C14:D14">
    <cfRule type="expression" dxfId="4476" priority="4476" stopIfTrue="1">
      <formula>LEN(C14)&gt;10</formula>
    </cfRule>
  </conditionalFormatting>
  <conditionalFormatting sqref="C14:D14">
    <cfRule type="expression" dxfId="4475" priority="4475" stopIfTrue="1">
      <formula>LEN(C14)&gt;10</formula>
    </cfRule>
  </conditionalFormatting>
  <conditionalFormatting sqref="C14">
    <cfRule type="expression" dxfId="4474" priority="4474" stopIfTrue="1">
      <formula>LEN(C14)&gt;10</formula>
    </cfRule>
  </conditionalFormatting>
  <conditionalFormatting sqref="D14">
    <cfRule type="expression" dxfId="4473" priority="4473" stopIfTrue="1">
      <formula>LEN(D14)&gt;10</formula>
    </cfRule>
  </conditionalFormatting>
  <conditionalFormatting sqref="C14:D14">
    <cfRule type="expression" dxfId="4472" priority="4472" stopIfTrue="1">
      <formula>LEN(C14)&gt;10</formula>
    </cfRule>
  </conditionalFormatting>
  <conditionalFormatting sqref="C14:D14">
    <cfRule type="expression" dxfId="4471" priority="4471" stopIfTrue="1">
      <formula>LEN(C14)&gt;10</formula>
    </cfRule>
  </conditionalFormatting>
  <conditionalFormatting sqref="C14:D14">
    <cfRule type="expression" dxfId="4470" priority="4470" stopIfTrue="1">
      <formula>LEN(C14)&gt;10</formula>
    </cfRule>
  </conditionalFormatting>
  <conditionalFormatting sqref="C14:D14">
    <cfRule type="expression" dxfId="4469" priority="4469" stopIfTrue="1">
      <formula>LEN(C14)&gt;10</formula>
    </cfRule>
  </conditionalFormatting>
  <conditionalFormatting sqref="C14:D14">
    <cfRule type="expression" dxfId="4468" priority="4468" stopIfTrue="1">
      <formula>LEN(C14)&gt;10</formula>
    </cfRule>
  </conditionalFormatting>
  <conditionalFormatting sqref="C14:D14">
    <cfRule type="expression" dxfId="4467" priority="4467" stopIfTrue="1">
      <formula>LEN(C14)&gt;10</formula>
    </cfRule>
  </conditionalFormatting>
  <conditionalFormatting sqref="C14:D14">
    <cfRule type="expression" dxfId="4466" priority="4466" stopIfTrue="1">
      <formula>LEN(C14)&gt;10</formula>
    </cfRule>
  </conditionalFormatting>
  <conditionalFormatting sqref="C14:D14">
    <cfRule type="expression" dxfId="4465" priority="4465" stopIfTrue="1">
      <formula>LEN(C14)&gt;10</formula>
    </cfRule>
  </conditionalFormatting>
  <conditionalFormatting sqref="C14:D14">
    <cfRule type="expression" dxfId="4464" priority="4464" stopIfTrue="1">
      <formula>LEN(C14)&gt;10</formula>
    </cfRule>
  </conditionalFormatting>
  <conditionalFormatting sqref="C14:D14">
    <cfRule type="expression" dxfId="4463" priority="4463" stopIfTrue="1">
      <formula>LEN(C14)&gt;10</formula>
    </cfRule>
  </conditionalFormatting>
  <conditionalFormatting sqref="C14:D14">
    <cfRule type="expression" dxfId="4462" priority="4462" stopIfTrue="1">
      <formula>LEN(C14)&gt;10</formula>
    </cfRule>
  </conditionalFormatting>
  <conditionalFormatting sqref="C14:D14">
    <cfRule type="expression" dxfId="4461" priority="4461" stopIfTrue="1">
      <formula>LEN(C14)&gt;10</formula>
    </cfRule>
  </conditionalFormatting>
  <conditionalFormatting sqref="C14:D14">
    <cfRule type="expression" dxfId="4460" priority="4460" stopIfTrue="1">
      <formula>LEN(C14)&gt;10</formula>
    </cfRule>
  </conditionalFormatting>
  <conditionalFormatting sqref="C14:D14">
    <cfRule type="expression" dxfId="4459" priority="4459" stopIfTrue="1">
      <formula>LEN(C14)&gt;10</formula>
    </cfRule>
  </conditionalFormatting>
  <conditionalFormatting sqref="C14:D14">
    <cfRule type="expression" dxfId="4458" priority="4458" stopIfTrue="1">
      <formula>LEN(C14)&gt;10</formula>
    </cfRule>
  </conditionalFormatting>
  <conditionalFormatting sqref="C14:D14">
    <cfRule type="expression" dxfId="4457" priority="4457" stopIfTrue="1">
      <formula>LEN(C14)&gt;10</formula>
    </cfRule>
  </conditionalFormatting>
  <conditionalFormatting sqref="C14:D14">
    <cfRule type="expression" dxfId="4456" priority="4456" stopIfTrue="1">
      <formula>LEN(C14)&gt;10</formula>
    </cfRule>
  </conditionalFormatting>
  <conditionalFormatting sqref="C14:D14">
    <cfRule type="expression" dxfId="4455" priority="4455" stopIfTrue="1">
      <formula>LEN(C14)&gt;10</formula>
    </cfRule>
  </conditionalFormatting>
  <conditionalFormatting sqref="C14:D14">
    <cfRule type="expression" dxfId="4454" priority="4454" stopIfTrue="1">
      <formula>LEN(C14)&gt;10</formula>
    </cfRule>
  </conditionalFormatting>
  <conditionalFormatting sqref="C14:D14">
    <cfRule type="expression" dxfId="4453" priority="4453" stopIfTrue="1">
      <formula>LEN(C14)&gt;10</formula>
    </cfRule>
  </conditionalFormatting>
  <conditionalFormatting sqref="C14:D14">
    <cfRule type="expression" dxfId="4452" priority="4452" stopIfTrue="1">
      <formula>LEN(C14)&gt;10</formula>
    </cfRule>
  </conditionalFormatting>
  <conditionalFormatting sqref="C14:D14">
    <cfRule type="expression" dxfId="4451" priority="4451" stopIfTrue="1">
      <formula>LEN(C14)&gt;10</formula>
    </cfRule>
  </conditionalFormatting>
  <conditionalFormatting sqref="C14:D14">
    <cfRule type="expression" dxfId="4450" priority="4450" stopIfTrue="1">
      <formula>LEN(C14)&gt;10</formula>
    </cfRule>
  </conditionalFormatting>
  <conditionalFormatting sqref="C14:D14">
    <cfRule type="expression" dxfId="4449" priority="4449" stopIfTrue="1">
      <formula>LEN(C14)&gt;10</formula>
    </cfRule>
  </conditionalFormatting>
  <conditionalFormatting sqref="C14:D14">
    <cfRule type="expression" dxfId="4448" priority="4448" stopIfTrue="1">
      <formula>LEN(C14)&gt;10</formula>
    </cfRule>
  </conditionalFormatting>
  <conditionalFormatting sqref="C14:D14">
    <cfRule type="expression" dxfId="4447" priority="4447" stopIfTrue="1">
      <formula>LEN(C14)&gt;10</formula>
    </cfRule>
  </conditionalFormatting>
  <conditionalFormatting sqref="C14:D14">
    <cfRule type="expression" dxfId="4446" priority="4446" stopIfTrue="1">
      <formula>LEN(C14)&gt;10</formula>
    </cfRule>
  </conditionalFormatting>
  <conditionalFormatting sqref="C14:D14">
    <cfRule type="expression" dxfId="4445" priority="4445" stopIfTrue="1">
      <formula>LEN(C14)&gt;10</formula>
    </cfRule>
  </conditionalFormatting>
  <conditionalFormatting sqref="C14:D14">
    <cfRule type="expression" dxfId="4444" priority="4444" stopIfTrue="1">
      <formula>LEN(C14)&gt;10</formula>
    </cfRule>
  </conditionalFormatting>
  <conditionalFormatting sqref="C14:D14">
    <cfRule type="expression" dxfId="4443" priority="4443" stopIfTrue="1">
      <formula>LEN(C14)&gt;10</formula>
    </cfRule>
  </conditionalFormatting>
  <conditionalFormatting sqref="C14:D14">
    <cfRule type="expression" dxfId="4442" priority="4442" stopIfTrue="1">
      <formula>LEN(C14)&gt;10</formula>
    </cfRule>
  </conditionalFormatting>
  <conditionalFormatting sqref="C14">
    <cfRule type="expression" dxfId="4441" priority="4441" stopIfTrue="1">
      <formula>LEN(C14)&gt;10</formula>
    </cfRule>
  </conditionalFormatting>
  <conditionalFormatting sqref="D14">
    <cfRule type="expression" dxfId="4440" priority="4440" stopIfTrue="1">
      <formula>LEN(D14)&gt;10</formula>
    </cfRule>
  </conditionalFormatting>
  <conditionalFormatting sqref="C14:D14">
    <cfRule type="expression" dxfId="4439" priority="4439" stopIfTrue="1">
      <formula>LEN(C14)&gt;10</formula>
    </cfRule>
  </conditionalFormatting>
  <conditionalFormatting sqref="C14:D14">
    <cfRule type="expression" dxfId="4438" priority="4438" stopIfTrue="1">
      <formula>LEN(C14)&gt;10</formula>
    </cfRule>
  </conditionalFormatting>
  <conditionalFormatting sqref="D14">
    <cfRule type="expression" dxfId="4437" priority="4437" stopIfTrue="1">
      <formula>LEN(D14)&gt;10</formula>
    </cfRule>
  </conditionalFormatting>
  <conditionalFormatting sqref="C14">
    <cfRule type="expression" dxfId="4436" priority="4436" stopIfTrue="1">
      <formula>LEN(C14)&gt;10</formula>
    </cfRule>
  </conditionalFormatting>
  <conditionalFormatting sqref="C14:D14">
    <cfRule type="expression" dxfId="4435" priority="4435" stopIfTrue="1">
      <formula>LEN(C14)&gt;10</formula>
    </cfRule>
  </conditionalFormatting>
  <conditionalFormatting sqref="C14:D14">
    <cfRule type="expression" dxfId="4434" priority="4434" stopIfTrue="1">
      <formula>LEN(C14)&gt;10</formula>
    </cfRule>
  </conditionalFormatting>
  <conditionalFormatting sqref="C14:D14">
    <cfRule type="expression" dxfId="4433" priority="4433" stopIfTrue="1">
      <formula>LEN(C14)&gt;10</formula>
    </cfRule>
  </conditionalFormatting>
  <conditionalFormatting sqref="C14:D14">
    <cfRule type="expression" dxfId="4432" priority="4432" stopIfTrue="1">
      <formula>LEN(C14)&gt;10</formula>
    </cfRule>
  </conditionalFormatting>
  <conditionalFormatting sqref="C14:D14">
    <cfRule type="expression" dxfId="4431" priority="4431" stopIfTrue="1">
      <formula>LEN(C14)&gt;10</formula>
    </cfRule>
  </conditionalFormatting>
  <conditionalFormatting sqref="C14:D14">
    <cfRule type="expression" dxfId="4430" priority="4430" stopIfTrue="1">
      <formula>LEN(C14)&gt;10</formula>
    </cfRule>
  </conditionalFormatting>
  <conditionalFormatting sqref="C14:D14">
    <cfRule type="expression" dxfId="4429" priority="4429" stopIfTrue="1">
      <formula>LEN(C14)&gt;10</formula>
    </cfRule>
  </conditionalFormatting>
  <conditionalFormatting sqref="C14:D14">
    <cfRule type="expression" dxfId="4428" priority="4428" stopIfTrue="1">
      <formula>LEN(C14)&gt;10</formula>
    </cfRule>
  </conditionalFormatting>
  <conditionalFormatting sqref="C14:D14">
    <cfRule type="expression" dxfId="4427" priority="4427" stopIfTrue="1">
      <formula>LEN(C14)&gt;10</formula>
    </cfRule>
  </conditionalFormatting>
  <conditionalFormatting sqref="C14:D14">
    <cfRule type="expression" dxfId="4426" priority="4426" stopIfTrue="1">
      <formula>LEN(C14)&gt;10</formula>
    </cfRule>
  </conditionalFormatting>
  <conditionalFormatting sqref="C14:D14">
    <cfRule type="expression" dxfId="4425" priority="4425" stopIfTrue="1">
      <formula>LEN(C14)&gt;10</formula>
    </cfRule>
  </conditionalFormatting>
  <conditionalFormatting sqref="C14:D14">
    <cfRule type="expression" dxfId="4424" priority="4424" stopIfTrue="1">
      <formula>LEN(C14)&gt;10</formula>
    </cfRule>
  </conditionalFormatting>
  <conditionalFormatting sqref="C14:D14">
    <cfRule type="expression" dxfId="4423" priority="4423" stopIfTrue="1">
      <formula>LEN(C14)&gt;10</formula>
    </cfRule>
  </conditionalFormatting>
  <conditionalFormatting sqref="C14:D14">
    <cfRule type="expression" dxfId="4422" priority="4422" stopIfTrue="1">
      <formula>LEN(C14)&gt;10</formula>
    </cfRule>
  </conditionalFormatting>
  <conditionalFormatting sqref="C14:D14">
    <cfRule type="expression" dxfId="4421" priority="4421" stopIfTrue="1">
      <formula>LEN(C14)&gt;10</formula>
    </cfRule>
  </conditionalFormatting>
  <conditionalFormatting sqref="C14:D14">
    <cfRule type="expression" dxfId="4420" priority="4420" stopIfTrue="1">
      <formula>LEN(C14)&gt;10</formula>
    </cfRule>
  </conditionalFormatting>
  <conditionalFormatting sqref="C14:D14">
    <cfRule type="expression" dxfId="4419" priority="4419" stopIfTrue="1">
      <formula>LEN(C14)&gt;10</formula>
    </cfRule>
  </conditionalFormatting>
  <conditionalFormatting sqref="C14:D14">
    <cfRule type="expression" dxfId="4418" priority="4418" stopIfTrue="1">
      <formula>LEN(C14)&gt;10</formula>
    </cfRule>
  </conditionalFormatting>
  <conditionalFormatting sqref="C14:D14">
    <cfRule type="expression" dxfId="4417" priority="4417" stopIfTrue="1">
      <formula>LEN(C14)&gt;10</formula>
    </cfRule>
  </conditionalFormatting>
  <conditionalFormatting sqref="C14:D14">
    <cfRule type="expression" dxfId="4416" priority="4416" stopIfTrue="1">
      <formula>LEN(C14)&gt;10</formula>
    </cfRule>
  </conditionalFormatting>
  <conditionalFormatting sqref="C14:D14">
    <cfRule type="expression" dxfId="4415" priority="4415" stopIfTrue="1">
      <formula>LEN(C14)&gt;10</formula>
    </cfRule>
  </conditionalFormatting>
  <conditionalFormatting sqref="C14:D14">
    <cfRule type="expression" dxfId="4414" priority="4414" stopIfTrue="1">
      <formula>LEN(C14)&gt;10</formula>
    </cfRule>
  </conditionalFormatting>
  <conditionalFormatting sqref="C14:D14">
    <cfRule type="expression" dxfId="4413" priority="4413" stopIfTrue="1">
      <formula>LEN(C14)&gt;10</formula>
    </cfRule>
  </conditionalFormatting>
  <conditionalFormatting sqref="C14:D14">
    <cfRule type="expression" dxfId="4412" priority="4412" stopIfTrue="1">
      <formula>LEN(C14)&gt;10</formula>
    </cfRule>
  </conditionalFormatting>
  <conditionalFormatting sqref="C14:D14">
    <cfRule type="expression" dxfId="4411" priority="4411" stopIfTrue="1">
      <formula>LEN(C14)&gt;10</formula>
    </cfRule>
  </conditionalFormatting>
  <conditionalFormatting sqref="C14:D14">
    <cfRule type="expression" dxfId="4410" priority="4410" stopIfTrue="1">
      <formula>LEN(C14)&gt;10</formula>
    </cfRule>
  </conditionalFormatting>
  <conditionalFormatting sqref="C14:D14">
    <cfRule type="expression" dxfId="4409" priority="4409" stopIfTrue="1">
      <formula>LEN(C14)&gt;10</formula>
    </cfRule>
  </conditionalFormatting>
  <conditionalFormatting sqref="C14:D14">
    <cfRule type="expression" dxfId="4408" priority="4408" stopIfTrue="1">
      <formula>LEN(C14)&gt;10</formula>
    </cfRule>
  </conditionalFormatting>
  <conditionalFormatting sqref="C14:D14">
    <cfRule type="expression" dxfId="4407" priority="4407" stopIfTrue="1">
      <formula>LEN(C14)&gt;10</formula>
    </cfRule>
  </conditionalFormatting>
  <conditionalFormatting sqref="C14:D14">
    <cfRule type="expression" dxfId="4406" priority="4406" stopIfTrue="1">
      <formula>LEN(C14)&gt;10</formula>
    </cfRule>
  </conditionalFormatting>
  <conditionalFormatting sqref="C14:D14">
    <cfRule type="expression" dxfId="4405" priority="4405" stopIfTrue="1">
      <formula>LEN(C14)&gt;10</formula>
    </cfRule>
  </conditionalFormatting>
  <conditionalFormatting sqref="C14">
    <cfRule type="expression" dxfId="4404" priority="4404" stopIfTrue="1">
      <formula>LEN(C14)&gt;10</formula>
    </cfRule>
  </conditionalFormatting>
  <conditionalFormatting sqref="D14">
    <cfRule type="expression" dxfId="4403" priority="4403" stopIfTrue="1">
      <formula>LEN(D14)&gt;10</formula>
    </cfRule>
  </conditionalFormatting>
  <conditionalFormatting sqref="C14:D14">
    <cfRule type="expression" dxfId="4402" priority="4402" stopIfTrue="1">
      <formula>LEN(C14)&gt;10</formula>
    </cfRule>
  </conditionalFormatting>
  <conditionalFormatting sqref="C14:D14">
    <cfRule type="expression" dxfId="4401" priority="4401" stopIfTrue="1">
      <formula>LEN(C14)&gt;10</formula>
    </cfRule>
  </conditionalFormatting>
  <conditionalFormatting sqref="C14:D14">
    <cfRule type="expression" dxfId="4400" priority="4400" stopIfTrue="1">
      <formula>LEN(C14)&gt;10</formula>
    </cfRule>
  </conditionalFormatting>
  <conditionalFormatting sqref="C14:D14">
    <cfRule type="expression" dxfId="4399" priority="4399" stopIfTrue="1">
      <formula>LEN(C14)&gt;10</formula>
    </cfRule>
  </conditionalFormatting>
  <conditionalFormatting sqref="C14:D14">
    <cfRule type="expression" dxfId="4398" priority="4398" stopIfTrue="1">
      <formula>LEN(C14)&gt;10</formula>
    </cfRule>
  </conditionalFormatting>
  <conditionalFormatting sqref="C14:D14">
    <cfRule type="expression" dxfId="4397" priority="4397" stopIfTrue="1">
      <formula>LEN(C14)&gt;10</formula>
    </cfRule>
  </conditionalFormatting>
  <conditionalFormatting sqref="C14:D14">
    <cfRule type="expression" dxfId="4396" priority="4396" stopIfTrue="1">
      <formula>LEN(C14)&gt;10</formula>
    </cfRule>
  </conditionalFormatting>
  <conditionalFormatting sqref="C14:D14">
    <cfRule type="expression" dxfId="4395" priority="4395" stopIfTrue="1">
      <formula>LEN(C14)&gt;10</formula>
    </cfRule>
  </conditionalFormatting>
  <conditionalFormatting sqref="C14:D14">
    <cfRule type="expression" dxfId="4394" priority="4394" stopIfTrue="1">
      <formula>LEN(C14)&gt;10</formula>
    </cfRule>
  </conditionalFormatting>
  <conditionalFormatting sqref="C14:D14">
    <cfRule type="expression" dxfId="4393" priority="4393" stopIfTrue="1">
      <formula>LEN(C14)&gt;10</formula>
    </cfRule>
  </conditionalFormatting>
  <conditionalFormatting sqref="C14:D14">
    <cfRule type="expression" dxfId="4392" priority="4392" stopIfTrue="1">
      <formula>LEN(C14)&gt;10</formula>
    </cfRule>
  </conditionalFormatting>
  <conditionalFormatting sqref="C14:D14">
    <cfRule type="expression" dxfId="4391" priority="4391" stopIfTrue="1">
      <formula>LEN(C14)&gt;10</formula>
    </cfRule>
  </conditionalFormatting>
  <conditionalFormatting sqref="C14:D14">
    <cfRule type="expression" dxfId="4390" priority="4390" stopIfTrue="1">
      <formula>LEN(C14)&gt;10</formula>
    </cfRule>
  </conditionalFormatting>
  <conditionalFormatting sqref="C14:D14">
    <cfRule type="expression" dxfId="4389" priority="4389" stopIfTrue="1">
      <formula>LEN(C14)&gt;10</formula>
    </cfRule>
  </conditionalFormatting>
  <conditionalFormatting sqref="C14:D14">
    <cfRule type="expression" dxfId="4388" priority="4388" stopIfTrue="1">
      <formula>LEN(C14)&gt;10</formula>
    </cfRule>
  </conditionalFormatting>
  <conditionalFormatting sqref="C14:D14">
    <cfRule type="expression" dxfId="4387" priority="4387" stopIfTrue="1">
      <formula>LEN(C14)&gt;10</formula>
    </cfRule>
  </conditionalFormatting>
  <conditionalFormatting sqref="C14:D14">
    <cfRule type="expression" dxfId="4386" priority="4386" stopIfTrue="1">
      <formula>LEN(C14)&gt;10</formula>
    </cfRule>
  </conditionalFormatting>
  <conditionalFormatting sqref="C14:D14">
    <cfRule type="expression" dxfId="4385" priority="4385" stopIfTrue="1">
      <formula>LEN(C14)&gt;10</formula>
    </cfRule>
  </conditionalFormatting>
  <conditionalFormatting sqref="C14:D14">
    <cfRule type="expression" dxfId="4384" priority="4384" stopIfTrue="1">
      <formula>LEN(C14)&gt;10</formula>
    </cfRule>
  </conditionalFormatting>
  <conditionalFormatting sqref="C14:D14">
    <cfRule type="expression" dxfId="4383" priority="4383" stopIfTrue="1">
      <formula>LEN(C14)&gt;10</formula>
    </cfRule>
  </conditionalFormatting>
  <conditionalFormatting sqref="C14:D14">
    <cfRule type="expression" dxfId="4382" priority="4382" stopIfTrue="1">
      <formula>LEN(C14)&gt;10</formula>
    </cfRule>
  </conditionalFormatting>
  <conditionalFormatting sqref="C14:D14">
    <cfRule type="expression" dxfId="4381" priority="4381" stopIfTrue="1">
      <formula>LEN(C14)&gt;10</formula>
    </cfRule>
  </conditionalFormatting>
  <conditionalFormatting sqref="C14:D14">
    <cfRule type="expression" dxfId="4380" priority="4380" stopIfTrue="1">
      <formula>LEN(C14)&gt;10</formula>
    </cfRule>
  </conditionalFormatting>
  <conditionalFormatting sqref="C14:D14">
    <cfRule type="expression" dxfId="4379" priority="4379" stopIfTrue="1">
      <formula>LEN(C14)&gt;10</formula>
    </cfRule>
  </conditionalFormatting>
  <conditionalFormatting sqref="C14:D14">
    <cfRule type="expression" dxfId="4378" priority="4378" stopIfTrue="1">
      <formula>LEN(C14)&gt;10</formula>
    </cfRule>
  </conditionalFormatting>
  <conditionalFormatting sqref="C14:D14">
    <cfRule type="expression" dxfId="4377" priority="4377" stopIfTrue="1">
      <formula>LEN(C14)&gt;10</formula>
    </cfRule>
  </conditionalFormatting>
  <conditionalFormatting sqref="C14:D14">
    <cfRule type="expression" dxfId="4376" priority="4376" stopIfTrue="1">
      <formula>LEN(C14)&gt;10</formula>
    </cfRule>
  </conditionalFormatting>
  <conditionalFormatting sqref="C14:D14">
    <cfRule type="expression" dxfId="4375" priority="4375" stopIfTrue="1">
      <formula>LEN(C14)&gt;10</formula>
    </cfRule>
  </conditionalFormatting>
  <conditionalFormatting sqref="C14:D14">
    <cfRule type="expression" dxfId="4374" priority="4374" stopIfTrue="1">
      <formula>LEN(C14)&gt;10</formula>
    </cfRule>
  </conditionalFormatting>
  <conditionalFormatting sqref="C14:D14">
    <cfRule type="expression" dxfId="4373" priority="4373" stopIfTrue="1">
      <formula>LEN(C14)&gt;10</formula>
    </cfRule>
  </conditionalFormatting>
  <conditionalFormatting sqref="C14:D14">
    <cfRule type="expression" dxfId="4372" priority="4372" stopIfTrue="1">
      <formula>LEN(C14)&gt;10</formula>
    </cfRule>
  </conditionalFormatting>
  <conditionalFormatting sqref="C14">
    <cfRule type="expression" dxfId="4371" priority="4371" stopIfTrue="1">
      <formula>LEN(C14)&gt;10</formula>
    </cfRule>
  </conditionalFormatting>
  <conditionalFormatting sqref="D14">
    <cfRule type="expression" dxfId="4370" priority="4370" stopIfTrue="1">
      <formula>LEN(D14)&gt;10</formula>
    </cfRule>
  </conditionalFormatting>
  <conditionalFormatting sqref="C14:D14">
    <cfRule type="expression" dxfId="4369" priority="4369" stopIfTrue="1">
      <formula>LEN(C14)&gt;10</formula>
    </cfRule>
  </conditionalFormatting>
  <conditionalFormatting sqref="C14:D14">
    <cfRule type="expression" dxfId="4368" priority="4368" stopIfTrue="1">
      <formula>LEN(C14)&gt;10</formula>
    </cfRule>
  </conditionalFormatting>
  <conditionalFormatting sqref="D28">
    <cfRule type="expression" dxfId="4367" priority="4367" stopIfTrue="1">
      <formula>LEN(D28)&gt;10</formula>
    </cfRule>
  </conditionalFormatting>
  <conditionalFormatting sqref="D28">
    <cfRule type="expression" dxfId="4366" priority="4366" stopIfTrue="1">
      <formula>LEN(D28)&gt;10</formula>
    </cfRule>
  </conditionalFormatting>
  <conditionalFormatting sqref="D28">
    <cfRule type="expression" dxfId="4365" priority="4365" stopIfTrue="1">
      <formula>LEN(D28)&gt;10</formula>
    </cfRule>
  </conditionalFormatting>
  <conditionalFormatting sqref="D28">
    <cfRule type="expression" dxfId="4364" priority="4364" stopIfTrue="1">
      <formula>LEN(D28)&gt;10</formula>
    </cfRule>
  </conditionalFormatting>
  <conditionalFormatting sqref="D28">
    <cfRule type="expression" dxfId="4363" priority="4363" stopIfTrue="1">
      <formula>LEN(D28)&gt;10</formula>
    </cfRule>
  </conditionalFormatting>
  <conditionalFormatting sqref="D28">
    <cfRule type="expression" dxfId="4362" priority="4362" stopIfTrue="1">
      <formula>LEN(D28)&gt;10</formula>
    </cfRule>
  </conditionalFormatting>
  <conditionalFormatting sqref="D28">
    <cfRule type="expression" dxfId="4361" priority="4361" stopIfTrue="1">
      <formula>LEN(D28)&gt;10</formula>
    </cfRule>
  </conditionalFormatting>
  <conditionalFormatting sqref="D28">
    <cfRule type="expression" dxfId="4360" priority="4360" stopIfTrue="1">
      <formula>LEN(D28)&gt;10</formula>
    </cfRule>
  </conditionalFormatting>
  <conditionalFormatting sqref="D28">
    <cfRule type="expression" dxfId="4359" priority="4359" stopIfTrue="1">
      <formula>LEN(D28)&gt;10</formula>
    </cfRule>
  </conditionalFormatting>
  <conditionalFormatting sqref="D28">
    <cfRule type="expression" dxfId="4358" priority="4358" stopIfTrue="1">
      <formula>LEN(D28)&gt;10</formula>
    </cfRule>
  </conditionalFormatting>
  <conditionalFormatting sqref="D28">
    <cfRule type="expression" dxfId="4357" priority="4357" stopIfTrue="1">
      <formula>LEN(D28)&gt;10</formula>
    </cfRule>
  </conditionalFormatting>
  <conditionalFormatting sqref="D28">
    <cfRule type="expression" dxfId="4356" priority="4356" stopIfTrue="1">
      <formula>LEN(D28)&gt;10</formula>
    </cfRule>
  </conditionalFormatting>
  <conditionalFormatting sqref="D28">
    <cfRule type="expression" dxfId="4355" priority="4355" stopIfTrue="1">
      <formula>LEN(D28)&gt;10</formula>
    </cfRule>
  </conditionalFormatting>
  <conditionalFormatting sqref="D28">
    <cfRule type="expression" dxfId="4354" priority="4354" stopIfTrue="1">
      <formula>LEN(D28)&gt;10</formula>
    </cfRule>
  </conditionalFormatting>
  <conditionalFormatting sqref="D28">
    <cfRule type="expression" dxfId="4353" priority="4353" stopIfTrue="1">
      <formula>LEN(D28)&gt;10</formula>
    </cfRule>
  </conditionalFormatting>
  <conditionalFormatting sqref="D28">
    <cfRule type="expression" dxfId="4352" priority="4352" stopIfTrue="1">
      <formula>LEN(D28)&gt;10</formula>
    </cfRule>
  </conditionalFormatting>
  <conditionalFormatting sqref="D28">
    <cfRule type="expression" dxfId="4351" priority="4351" stopIfTrue="1">
      <formula>LEN(D28)&gt;10</formula>
    </cfRule>
  </conditionalFormatting>
  <conditionalFormatting sqref="D28">
    <cfRule type="expression" dxfId="4350" priority="4350" stopIfTrue="1">
      <formula>LEN(D28)&gt;10</formula>
    </cfRule>
  </conditionalFormatting>
  <conditionalFormatting sqref="D28">
    <cfRule type="expression" dxfId="4349" priority="4349" stopIfTrue="1">
      <formula>LEN(D28)&gt;10</formula>
    </cfRule>
  </conditionalFormatting>
  <conditionalFormatting sqref="D28">
    <cfRule type="expression" dxfId="4348" priority="4348" stopIfTrue="1">
      <formula>LEN(D28)&gt;10</formula>
    </cfRule>
  </conditionalFormatting>
  <conditionalFormatting sqref="D28">
    <cfRule type="expression" dxfId="4347" priority="4347" stopIfTrue="1">
      <formula>LEN(D28)&gt;10</formula>
    </cfRule>
  </conditionalFormatting>
  <conditionalFormatting sqref="D28">
    <cfRule type="expression" dxfId="4346" priority="4346" stopIfTrue="1">
      <formula>LEN(D28)&gt;10</formula>
    </cfRule>
  </conditionalFormatting>
  <conditionalFormatting sqref="D28">
    <cfRule type="expression" dxfId="4345" priority="4345" stopIfTrue="1">
      <formula>LEN(D28)&gt;10</formula>
    </cfRule>
  </conditionalFormatting>
  <conditionalFormatting sqref="D28">
    <cfRule type="expression" dxfId="4344" priority="4344" stopIfTrue="1">
      <formula>LEN(D28)&gt;10</formula>
    </cfRule>
  </conditionalFormatting>
  <conditionalFormatting sqref="D28">
    <cfRule type="expression" dxfId="4343" priority="4343" stopIfTrue="1">
      <formula>LEN(D28)&gt;10</formula>
    </cfRule>
  </conditionalFormatting>
  <conditionalFormatting sqref="D28">
    <cfRule type="expression" dxfId="4342" priority="4342" stopIfTrue="1">
      <formula>LEN(D28)&gt;10</formula>
    </cfRule>
  </conditionalFormatting>
  <conditionalFormatting sqref="D28">
    <cfRule type="expression" dxfId="4341" priority="4341" stopIfTrue="1">
      <formula>LEN(D28)&gt;10</formula>
    </cfRule>
  </conditionalFormatting>
  <conditionalFormatting sqref="D28">
    <cfRule type="expression" dxfId="4340" priority="4340" stopIfTrue="1">
      <formula>LEN(D28)&gt;10</formula>
    </cfRule>
  </conditionalFormatting>
  <conditionalFormatting sqref="D28">
    <cfRule type="expression" dxfId="4339" priority="4339" stopIfTrue="1">
      <formula>LEN(D28)&gt;10</formula>
    </cfRule>
  </conditionalFormatting>
  <conditionalFormatting sqref="D28">
    <cfRule type="expression" dxfId="4338" priority="4338" stopIfTrue="1">
      <formula>LEN(D28)&gt;10</formula>
    </cfRule>
  </conditionalFormatting>
  <conditionalFormatting sqref="D28">
    <cfRule type="expression" dxfId="4337" priority="4337" stopIfTrue="1">
      <formula>LEN(D28)&gt;10</formula>
    </cfRule>
  </conditionalFormatting>
  <conditionalFormatting sqref="D28">
    <cfRule type="expression" dxfId="4336" priority="4336" stopIfTrue="1">
      <formula>LEN(D28)&gt;10</formula>
    </cfRule>
  </conditionalFormatting>
  <conditionalFormatting sqref="D28">
    <cfRule type="expression" dxfId="4335" priority="4335" stopIfTrue="1">
      <formula>LEN(D28)&gt;10</formula>
    </cfRule>
  </conditionalFormatting>
  <conditionalFormatting sqref="D28">
    <cfRule type="expression" dxfId="4334" priority="4334" stopIfTrue="1">
      <formula>LEN(D28)&gt;10</formula>
    </cfRule>
  </conditionalFormatting>
  <conditionalFormatting sqref="D28">
    <cfRule type="expression" dxfId="4333" priority="4333" stopIfTrue="1">
      <formula>LEN(D28)&gt;10</formula>
    </cfRule>
  </conditionalFormatting>
  <conditionalFormatting sqref="D28">
    <cfRule type="expression" dxfId="4332" priority="4332" stopIfTrue="1">
      <formula>LEN(D28)&gt;10</formula>
    </cfRule>
  </conditionalFormatting>
  <conditionalFormatting sqref="D28">
    <cfRule type="expression" dxfId="4331" priority="4331" stopIfTrue="1">
      <formula>LEN(D28)&gt;10</formula>
    </cfRule>
  </conditionalFormatting>
  <conditionalFormatting sqref="D28">
    <cfRule type="expression" dxfId="4330" priority="4330" stopIfTrue="1">
      <formula>LEN(D28)&gt;10</formula>
    </cfRule>
  </conditionalFormatting>
  <conditionalFormatting sqref="D28">
    <cfRule type="expression" dxfId="4329" priority="4329" stopIfTrue="1">
      <formula>LEN(D28)&gt;10</formula>
    </cfRule>
  </conditionalFormatting>
  <conditionalFormatting sqref="D28">
    <cfRule type="expression" dxfId="4328" priority="4328" stopIfTrue="1">
      <formula>LEN(D28)&gt;10</formula>
    </cfRule>
  </conditionalFormatting>
  <conditionalFormatting sqref="D28">
    <cfRule type="expression" dxfId="4327" priority="4327" stopIfTrue="1">
      <formula>LEN(D28)&gt;10</formula>
    </cfRule>
  </conditionalFormatting>
  <conditionalFormatting sqref="D28">
    <cfRule type="expression" dxfId="4326" priority="4326" stopIfTrue="1">
      <formula>LEN(D28)&gt;10</formula>
    </cfRule>
  </conditionalFormatting>
  <conditionalFormatting sqref="D28">
    <cfRule type="expression" dxfId="4325" priority="4325" stopIfTrue="1">
      <formula>LEN(D28)&gt;10</formula>
    </cfRule>
  </conditionalFormatting>
  <conditionalFormatting sqref="D28">
    <cfRule type="expression" dxfId="4324" priority="4324" stopIfTrue="1">
      <formula>LEN(D28)&gt;10</formula>
    </cfRule>
  </conditionalFormatting>
  <conditionalFormatting sqref="D28">
    <cfRule type="expression" dxfId="4323" priority="4323" stopIfTrue="1">
      <formula>LEN(D28)&gt;10</formula>
    </cfRule>
  </conditionalFormatting>
  <conditionalFormatting sqref="D28">
    <cfRule type="expression" dxfId="4322" priority="4322" stopIfTrue="1">
      <formula>LEN(D28)&gt;10</formula>
    </cfRule>
  </conditionalFormatting>
  <conditionalFormatting sqref="D28">
    <cfRule type="expression" dxfId="4321" priority="4321" stopIfTrue="1">
      <formula>LEN(D28)&gt;10</formula>
    </cfRule>
  </conditionalFormatting>
  <conditionalFormatting sqref="D28">
    <cfRule type="expression" dxfId="4320" priority="4320" stopIfTrue="1">
      <formula>LEN(D28)&gt;10</formula>
    </cfRule>
  </conditionalFormatting>
  <conditionalFormatting sqref="D28">
    <cfRule type="expression" dxfId="4319" priority="4319" stopIfTrue="1">
      <formula>LEN(D28)&gt;10</formula>
    </cfRule>
  </conditionalFormatting>
  <conditionalFormatting sqref="D28">
    <cfRule type="expression" dxfId="4318" priority="4318" stopIfTrue="1">
      <formula>LEN(D28)&gt;10</formula>
    </cfRule>
  </conditionalFormatting>
  <conditionalFormatting sqref="D28">
    <cfRule type="expression" dxfId="4317" priority="4317" stopIfTrue="1">
      <formula>LEN(D28)&gt;10</formula>
    </cfRule>
  </conditionalFormatting>
  <conditionalFormatting sqref="D28">
    <cfRule type="expression" dxfId="4316" priority="4316" stopIfTrue="1">
      <formula>LEN(D28)&gt;10</formula>
    </cfRule>
  </conditionalFormatting>
  <conditionalFormatting sqref="D28">
    <cfRule type="expression" dxfId="4315" priority="4315" stopIfTrue="1">
      <formula>LEN(D28)&gt;10</formula>
    </cfRule>
  </conditionalFormatting>
  <conditionalFormatting sqref="D28">
    <cfRule type="expression" dxfId="4314" priority="4314" stopIfTrue="1">
      <formula>LEN(D28)&gt;10</formula>
    </cfRule>
  </conditionalFormatting>
  <conditionalFormatting sqref="D28">
    <cfRule type="expression" dxfId="4313" priority="4313" stopIfTrue="1">
      <formula>LEN(D28)&gt;10</formula>
    </cfRule>
  </conditionalFormatting>
  <conditionalFormatting sqref="D28">
    <cfRule type="expression" dxfId="4312" priority="4312" stopIfTrue="1">
      <formula>LEN(D28)&gt;10</formula>
    </cfRule>
  </conditionalFormatting>
  <conditionalFormatting sqref="D28">
    <cfRule type="expression" dxfId="4311" priority="4311" stopIfTrue="1">
      <formula>LEN(D28)&gt;10</formula>
    </cfRule>
  </conditionalFormatting>
  <conditionalFormatting sqref="D28">
    <cfRule type="expression" dxfId="4310" priority="4310" stopIfTrue="1">
      <formula>LEN(D28)&gt;10</formula>
    </cfRule>
  </conditionalFormatting>
  <conditionalFormatting sqref="D28">
    <cfRule type="expression" dxfId="4309" priority="4309" stopIfTrue="1">
      <formula>LEN(D28)&gt;10</formula>
    </cfRule>
  </conditionalFormatting>
  <conditionalFormatting sqref="D28">
    <cfRule type="expression" dxfId="4308" priority="4308" stopIfTrue="1">
      <formula>LEN(D28)&gt;10</formula>
    </cfRule>
  </conditionalFormatting>
  <conditionalFormatting sqref="D28">
    <cfRule type="expression" dxfId="4307" priority="4307" stopIfTrue="1">
      <formula>LEN(D28)&gt;10</formula>
    </cfRule>
  </conditionalFormatting>
  <conditionalFormatting sqref="D28">
    <cfRule type="expression" dxfId="4306" priority="4306" stopIfTrue="1">
      <formula>LEN(D28)&gt;10</formula>
    </cfRule>
  </conditionalFormatting>
  <conditionalFormatting sqref="D28">
    <cfRule type="expression" dxfId="4305" priority="4305" stopIfTrue="1">
      <formula>LEN(D28)&gt;10</formula>
    </cfRule>
  </conditionalFormatting>
  <conditionalFormatting sqref="D28">
    <cfRule type="expression" dxfId="4304" priority="4304" stopIfTrue="1">
      <formula>LEN(D28)&gt;10</formula>
    </cfRule>
  </conditionalFormatting>
  <conditionalFormatting sqref="C27:D34 C37:D42">
    <cfRule type="expression" dxfId="4303" priority="4303" stopIfTrue="1">
      <formula>LEN(C27)&gt;10</formula>
    </cfRule>
  </conditionalFormatting>
  <conditionalFormatting sqref="C27:D31">
    <cfRule type="expression" dxfId="4302" priority="4302" stopIfTrue="1">
      <formula>LEN(C27)&gt;10</formula>
    </cfRule>
  </conditionalFormatting>
  <conditionalFormatting sqref="C27:D31">
    <cfRule type="expression" dxfId="4301" priority="4301" stopIfTrue="1">
      <formula>LEN(C27)&gt;10</formula>
    </cfRule>
  </conditionalFormatting>
  <conditionalFormatting sqref="C27:D27">
    <cfRule type="expression" dxfId="4300" priority="4300" stopIfTrue="1">
      <formula>LEN(C27)&gt;10</formula>
    </cfRule>
  </conditionalFormatting>
  <conditionalFormatting sqref="C28:D28">
    <cfRule type="expression" dxfId="4299" priority="4299" stopIfTrue="1">
      <formula>LEN(C28)&gt;10</formula>
    </cfRule>
  </conditionalFormatting>
  <conditionalFormatting sqref="C29:D29">
    <cfRule type="expression" dxfId="4298" priority="4298" stopIfTrue="1">
      <formula>LEN(C29)&gt;10</formula>
    </cfRule>
  </conditionalFormatting>
  <conditionalFormatting sqref="C30:D30">
    <cfRule type="expression" dxfId="4297" priority="4297" stopIfTrue="1">
      <formula>LEN(C30)&gt;10</formula>
    </cfRule>
  </conditionalFormatting>
  <conditionalFormatting sqref="C31:D31">
    <cfRule type="expression" dxfId="4296" priority="4296" stopIfTrue="1">
      <formula>LEN(C31)&gt;10</formula>
    </cfRule>
  </conditionalFormatting>
  <conditionalFormatting sqref="C27:D30">
    <cfRule type="expression" dxfId="4295" priority="4295" stopIfTrue="1">
      <formula>LEN(C27)&gt;10</formula>
    </cfRule>
  </conditionalFormatting>
  <conditionalFormatting sqref="C27:D30">
    <cfRule type="expression" dxfId="4294" priority="4294" stopIfTrue="1">
      <formula>LEN(C27)&gt;10</formula>
    </cfRule>
  </conditionalFormatting>
  <conditionalFormatting sqref="C27:D27">
    <cfRule type="expression" dxfId="4293" priority="4293" stopIfTrue="1">
      <formula>LEN(C27)&gt;10</formula>
    </cfRule>
  </conditionalFormatting>
  <conditionalFormatting sqref="C27:D27">
    <cfRule type="expression" dxfId="4292" priority="4292" stopIfTrue="1">
      <formula>LEN(C27)&gt;10</formula>
    </cfRule>
  </conditionalFormatting>
  <conditionalFormatting sqref="C27:D27">
    <cfRule type="expression" dxfId="4291" priority="4291" stopIfTrue="1">
      <formula>LEN(C27)&gt;10</formula>
    </cfRule>
  </conditionalFormatting>
  <conditionalFormatting sqref="C27:D27">
    <cfRule type="expression" dxfId="4290" priority="4290" stopIfTrue="1">
      <formula>LEN(C27)&gt;10</formula>
    </cfRule>
  </conditionalFormatting>
  <conditionalFormatting sqref="C28:D28">
    <cfRule type="expression" dxfId="4289" priority="4289" stopIfTrue="1">
      <formula>LEN(C28)&gt;10</formula>
    </cfRule>
  </conditionalFormatting>
  <conditionalFormatting sqref="C28:D28">
    <cfRule type="expression" dxfId="4288" priority="4288" stopIfTrue="1">
      <formula>LEN(C28)&gt;10</formula>
    </cfRule>
  </conditionalFormatting>
  <conditionalFormatting sqref="C28:D28">
    <cfRule type="expression" dxfId="4287" priority="4287" stopIfTrue="1">
      <formula>LEN(C28)&gt;10</formula>
    </cfRule>
  </conditionalFormatting>
  <conditionalFormatting sqref="C28:D28">
    <cfRule type="expression" dxfId="4286" priority="4286" stopIfTrue="1">
      <formula>LEN(C28)&gt;10</formula>
    </cfRule>
  </conditionalFormatting>
  <conditionalFormatting sqref="C29:D29">
    <cfRule type="expression" dxfId="4285" priority="4285" stopIfTrue="1">
      <formula>LEN(C29)&gt;10</formula>
    </cfRule>
  </conditionalFormatting>
  <conditionalFormatting sqref="C30:D30">
    <cfRule type="expression" dxfId="4284" priority="4284" stopIfTrue="1">
      <formula>LEN(C30)&gt;10</formula>
    </cfRule>
  </conditionalFormatting>
  <conditionalFormatting sqref="C30:D30">
    <cfRule type="expression" dxfId="4283" priority="4283" stopIfTrue="1">
      <formula>LEN(C30)&gt;10</formula>
    </cfRule>
  </conditionalFormatting>
  <conditionalFormatting sqref="C30:D30">
    <cfRule type="expression" dxfId="4282" priority="4282" stopIfTrue="1">
      <formula>LEN(C30)&gt;10</formula>
    </cfRule>
  </conditionalFormatting>
  <conditionalFormatting sqref="C30:D30">
    <cfRule type="expression" dxfId="4281" priority="4281" stopIfTrue="1">
      <formula>LEN(C30)&gt;10</formula>
    </cfRule>
  </conditionalFormatting>
  <conditionalFormatting sqref="C32:D32">
    <cfRule type="expression" dxfId="4280" priority="4280" stopIfTrue="1">
      <formula>LEN(C32)&gt;10</formula>
    </cfRule>
  </conditionalFormatting>
  <conditionalFormatting sqref="C32:D32">
    <cfRule type="expression" dxfId="4279" priority="4279" stopIfTrue="1">
      <formula>LEN(C32)&gt;10</formula>
    </cfRule>
  </conditionalFormatting>
  <conditionalFormatting sqref="C32:D32">
    <cfRule type="expression" dxfId="4278" priority="4278" stopIfTrue="1">
      <formula>LEN(C32)&gt;10</formula>
    </cfRule>
  </conditionalFormatting>
  <conditionalFormatting sqref="C33:D33">
    <cfRule type="expression" dxfId="4277" priority="4277" stopIfTrue="1">
      <formula>LEN(C33)&gt;10</formula>
    </cfRule>
  </conditionalFormatting>
  <conditionalFormatting sqref="C33:D33">
    <cfRule type="expression" dxfId="4276" priority="4276" stopIfTrue="1">
      <formula>LEN(C33)&gt;10</formula>
    </cfRule>
  </conditionalFormatting>
  <conditionalFormatting sqref="C33:D33">
    <cfRule type="expression" dxfId="4275" priority="4275" stopIfTrue="1">
      <formula>LEN(C33)&gt;10</formula>
    </cfRule>
  </conditionalFormatting>
  <conditionalFormatting sqref="C33:D33">
    <cfRule type="expression" dxfId="4274" priority="4274" stopIfTrue="1">
      <formula>LEN(C33)&gt;10</formula>
    </cfRule>
  </conditionalFormatting>
  <conditionalFormatting sqref="C33:D33">
    <cfRule type="expression" dxfId="4273" priority="4273" stopIfTrue="1">
      <formula>LEN(C33)&gt;10</formula>
    </cfRule>
  </conditionalFormatting>
  <conditionalFormatting sqref="C33:D33">
    <cfRule type="expression" dxfId="4272" priority="4272" stopIfTrue="1">
      <formula>LEN(C33)&gt;10</formula>
    </cfRule>
  </conditionalFormatting>
  <conditionalFormatting sqref="C34:D34">
    <cfRule type="expression" dxfId="4271" priority="4271" stopIfTrue="1">
      <formula>LEN(C34)&gt;10</formula>
    </cfRule>
  </conditionalFormatting>
  <conditionalFormatting sqref="C34:D34">
    <cfRule type="expression" dxfId="4270" priority="4270" stopIfTrue="1">
      <formula>LEN(C34)&gt;10</formula>
    </cfRule>
  </conditionalFormatting>
  <conditionalFormatting sqref="C34:D34">
    <cfRule type="expression" dxfId="4269" priority="4269" stopIfTrue="1">
      <formula>LEN(C34)&gt;10</formula>
    </cfRule>
  </conditionalFormatting>
  <conditionalFormatting sqref="C34:D34">
    <cfRule type="expression" dxfId="4268" priority="4268" stopIfTrue="1">
      <formula>LEN(C34)&gt;10</formula>
    </cfRule>
  </conditionalFormatting>
  <conditionalFormatting sqref="C34:D34">
    <cfRule type="expression" dxfId="4267" priority="4267" stopIfTrue="1">
      <formula>LEN(C34)&gt;10</formula>
    </cfRule>
  </conditionalFormatting>
  <conditionalFormatting sqref="C34:D34">
    <cfRule type="expression" dxfId="4266" priority="4266" stopIfTrue="1">
      <formula>LEN(C34)&gt;10</formula>
    </cfRule>
  </conditionalFormatting>
  <conditionalFormatting sqref="C36:D36">
    <cfRule type="expression" dxfId="4265" priority="4265" stopIfTrue="1">
      <formula>LEN(C36)&gt;10</formula>
    </cfRule>
  </conditionalFormatting>
  <conditionalFormatting sqref="C36:D36">
    <cfRule type="expression" dxfId="4264" priority="4264" stopIfTrue="1">
      <formula>LEN(C36)&gt;10</formula>
    </cfRule>
  </conditionalFormatting>
  <conditionalFormatting sqref="C36:D36">
    <cfRule type="expression" dxfId="4263" priority="4263" stopIfTrue="1">
      <formula>LEN(C36)&gt;10</formula>
    </cfRule>
  </conditionalFormatting>
  <conditionalFormatting sqref="C36:D36">
    <cfRule type="expression" dxfId="4262" priority="4262" stopIfTrue="1">
      <formula>LEN(C36)&gt;10</formula>
    </cfRule>
  </conditionalFormatting>
  <conditionalFormatting sqref="C36:D36">
    <cfRule type="expression" dxfId="4261" priority="4261" stopIfTrue="1">
      <formula>LEN(C36)&gt;10</formula>
    </cfRule>
  </conditionalFormatting>
  <conditionalFormatting sqref="C36:D36">
    <cfRule type="expression" dxfId="4260" priority="4260" stopIfTrue="1">
      <formula>LEN(C36)&gt;10</formula>
    </cfRule>
  </conditionalFormatting>
  <conditionalFormatting sqref="C36:D36">
    <cfRule type="expression" dxfId="4259" priority="4259" stopIfTrue="1">
      <formula>LEN(C36)&gt;10</formula>
    </cfRule>
  </conditionalFormatting>
  <conditionalFormatting sqref="C36:D36">
    <cfRule type="expression" dxfId="4258" priority="4258" stopIfTrue="1">
      <formula>LEN(C36)&gt;10</formula>
    </cfRule>
  </conditionalFormatting>
  <conditionalFormatting sqref="C36:D36">
    <cfRule type="expression" dxfId="4257" priority="4257" stopIfTrue="1">
      <formula>LEN(C36)&gt;10</formula>
    </cfRule>
  </conditionalFormatting>
  <conditionalFormatting sqref="C36:D36">
    <cfRule type="expression" dxfId="4256" priority="4256" stopIfTrue="1">
      <formula>LEN(C36)&gt;10</formula>
    </cfRule>
  </conditionalFormatting>
  <conditionalFormatting sqref="C37:D37">
    <cfRule type="expression" dxfId="4255" priority="4255" stopIfTrue="1">
      <formula>LEN(C37)&gt;10</formula>
    </cfRule>
  </conditionalFormatting>
  <conditionalFormatting sqref="C37:D37">
    <cfRule type="expression" dxfId="4254" priority="4254" stopIfTrue="1">
      <formula>LEN(C37)&gt;10</formula>
    </cfRule>
  </conditionalFormatting>
  <conditionalFormatting sqref="C37:D37">
    <cfRule type="expression" dxfId="4253" priority="4253" stopIfTrue="1">
      <formula>LEN(C37)&gt;10</formula>
    </cfRule>
  </conditionalFormatting>
  <conditionalFormatting sqref="C37:D37">
    <cfRule type="expression" dxfId="4252" priority="4252" stopIfTrue="1">
      <formula>LEN(C37)&gt;10</formula>
    </cfRule>
  </conditionalFormatting>
  <conditionalFormatting sqref="C37:D37">
    <cfRule type="expression" dxfId="4251" priority="4251" stopIfTrue="1">
      <formula>LEN(C37)&gt;10</formula>
    </cfRule>
  </conditionalFormatting>
  <conditionalFormatting sqref="C37:D37">
    <cfRule type="expression" dxfId="4250" priority="4250" stopIfTrue="1">
      <formula>LEN(C37)&gt;10</formula>
    </cfRule>
  </conditionalFormatting>
  <conditionalFormatting sqref="C37:D38 C27:D34">
    <cfRule type="expression" dxfId="4249" priority="4249" stopIfTrue="1">
      <formula>LEN(C27)&gt;10</formula>
    </cfRule>
  </conditionalFormatting>
  <conditionalFormatting sqref="C27:D31">
    <cfRule type="expression" dxfId="4248" priority="4248" stopIfTrue="1">
      <formula>LEN(C27)&gt;10</formula>
    </cfRule>
  </conditionalFormatting>
  <conditionalFormatting sqref="C27:D31">
    <cfRule type="expression" dxfId="4247" priority="4247" stopIfTrue="1">
      <formula>LEN(C27)&gt;10</formula>
    </cfRule>
  </conditionalFormatting>
  <conditionalFormatting sqref="C27:D27">
    <cfRule type="expression" dxfId="4246" priority="4246" stopIfTrue="1">
      <formula>LEN(C27)&gt;10</formula>
    </cfRule>
  </conditionalFormatting>
  <conditionalFormatting sqref="C28:D28">
    <cfRule type="expression" dxfId="4245" priority="4245" stopIfTrue="1">
      <formula>LEN(C28)&gt;10</formula>
    </cfRule>
  </conditionalFormatting>
  <conditionalFormatting sqref="C29:D29">
    <cfRule type="expression" dxfId="4244" priority="4244" stopIfTrue="1">
      <formula>LEN(C29)&gt;10</formula>
    </cfRule>
  </conditionalFormatting>
  <conditionalFormatting sqref="C30:D30">
    <cfRule type="expression" dxfId="4243" priority="4243" stopIfTrue="1">
      <formula>LEN(C30)&gt;10</formula>
    </cfRule>
  </conditionalFormatting>
  <conditionalFormatting sqref="C31:D31">
    <cfRule type="expression" dxfId="4242" priority="4242" stopIfTrue="1">
      <formula>LEN(C31)&gt;10</formula>
    </cfRule>
  </conditionalFormatting>
  <conditionalFormatting sqref="C27:D30">
    <cfRule type="expression" dxfId="4241" priority="4241" stopIfTrue="1">
      <formula>LEN(C27)&gt;10</formula>
    </cfRule>
  </conditionalFormatting>
  <conditionalFormatting sqref="C27:D30">
    <cfRule type="expression" dxfId="4240" priority="4240" stopIfTrue="1">
      <formula>LEN(C27)&gt;10</formula>
    </cfRule>
  </conditionalFormatting>
  <conditionalFormatting sqref="C27:D27">
    <cfRule type="expression" dxfId="4239" priority="4239" stopIfTrue="1">
      <formula>LEN(C27)&gt;10</formula>
    </cfRule>
  </conditionalFormatting>
  <conditionalFormatting sqref="C27:D27">
    <cfRule type="expression" dxfId="4238" priority="4238" stopIfTrue="1">
      <formula>LEN(C27)&gt;10</formula>
    </cfRule>
  </conditionalFormatting>
  <conditionalFormatting sqref="C27:D27">
    <cfRule type="expression" dxfId="4237" priority="4237" stopIfTrue="1">
      <formula>LEN(C27)&gt;10</formula>
    </cfRule>
  </conditionalFormatting>
  <conditionalFormatting sqref="C27:D27">
    <cfRule type="expression" dxfId="4236" priority="4236" stopIfTrue="1">
      <formula>LEN(C27)&gt;10</formula>
    </cfRule>
  </conditionalFormatting>
  <conditionalFormatting sqref="C28:D28">
    <cfRule type="expression" dxfId="4235" priority="4235" stopIfTrue="1">
      <formula>LEN(C28)&gt;10</formula>
    </cfRule>
  </conditionalFormatting>
  <conditionalFormatting sqref="C28:D28">
    <cfRule type="expression" dxfId="4234" priority="4234" stopIfTrue="1">
      <formula>LEN(C28)&gt;10</formula>
    </cfRule>
  </conditionalFormatting>
  <conditionalFormatting sqref="C28:D28">
    <cfRule type="expression" dxfId="4233" priority="4233" stopIfTrue="1">
      <formula>LEN(C28)&gt;10</formula>
    </cfRule>
  </conditionalFormatting>
  <conditionalFormatting sqref="C28:D28">
    <cfRule type="expression" dxfId="4232" priority="4232" stopIfTrue="1">
      <formula>LEN(C28)&gt;10</formula>
    </cfRule>
  </conditionalFormatting>
  <conditionalFormatting sqref="C29:D29">
    <cfRule type="expression" dxfId="4231" priority="4231" stopIfTrue="1">
      <formula>LEN(C29)&gt;10</formula>
    </cfRule>
  </conditionalFormatting>
  <conditionalFormatting sqref="C30:D30">
    <cfRule type="expression" dxfId="4230" priority="4230" stopIfTrue="1">
      <formula>LEN(C30)&gt;10</formula>
    </cfRule>
  </conditionalFormatting>
  <conditionalFormatting sqref="C30:D30">
    <cfRule type="expression" dxfId="4229" priority="4229" stopIfTrue="1">
      <formula>LEN(C30)&gt;10</formula>
    </cfRule>
  </conditionalFormatting>
  <conditionalFormatting sqref="C30:D30">
    <cfRule type="expression" dxfId="4228" priority="4228" stopIfTrue="1">
      <formula>LEN(C30)&gt;10</formula>
    </cfRule>
  </conditionalFormatting>
  <conditionalFormatting sqref="C30:D30">
    <cfRule type="expression" dxfId="4227" priority="4227" stopIfTrue="1">
      <formula>LEN(C30)&gt;10</formula>
    </cfRule>
  </conditionalFormatting>
  <conditionalFormatting sqref="C32:D32">
    <cfRule type="expression" dxfId="4226" priority="4226" stopIfTrue="1">
      <formula>LEN(C32)&gt;10</formula>
    </cfRule>
  </conditionalFormatting>
  <conditionalFormatting sqref="C32:D32">
    <cfRule type="expression" dxfId="4225" priority="4225" stopIfTrue="1">
      <formula>LEN(C32)&gt;10</formula>
    </cfRule>
  </conditionalFormatting>
  <conditionalFormatting sqref="C32:D32">
    <cfRule type="expression" dxfId="4224" priority="4224" stopIfTrue="1">
      <formula>LEN(C32)&gt;10</formula>
    </cfRule>
  </conditionalFormatting>
  <conditionalFormatting sqref="C33:D33">
    <cfRule type="expression" dxfId="4223" priority="4223" stopIfTrue="1">
      <formula>LEN(C33)&gt;10</formula>
    </cfRule>
  </conditionalFormatting>
  <conditionalFormatting sqref="C33:D33">
    <cfRule type="expression" dxfId="4222" priority="4222" stopIfTrue="1">
      <formula>LEN(C33)&gt;10</formula>
    </cfRule>
  </conditionalFormatting>
  <conditionalFormatting sqref="C33:D33">
    <cfRule type="expression" dxfId="4221" priority="4221" stopIfTrue="1">
      <formula>LEN(C33)&gt;10</formula>
    </cfRule>
  </conditionalFormatting>
  <conditionalFormatting sqref="C33:D33">
    <cfRule type="expression" dxfId="4220" priority="4220" stopIfTrue="1">
      <formula>LEN(C33)&gt;10</formula>
    </cfRule>
  </conditionalFormatting>
  <conditionalFormatting sqref="C33:D33">
    <cfRule type="expression" dxfId="4219" priority="4219" stopIfTrue="1">
      <formula>LEN(C33)&gt;10</formula>
    </cfRule>
  </conditionalFormatting>
  <conditionalFormatting sqref="C33:D33">
    <cfRule type="expression" dxfId="4218" priority="4218" stopIfTrue="1">
      <formula>LEN(C33)&gt;10</formula>
    </cfRule>
  </conditionalFormatting>
  <conditionalFormatting sqref="C34:D34">
    <cfRule type="expression" dxfId="4217" priority="4217" stopIfTrue="1">
      <formula>LEN(C34)&gt;10</formula>
    </cfRule>
  </conditionalFormatting>
  <conditionalFormatting sqref="C34:D34">
    <cfRule type="expression" dxfId="4216" priority="4216" stopIfTrue="1">
      <formula>LEN(C34)&gt;10</formula>
    </cfRule>
  </conditionalFormatting>
  <conditionalFormatting sqref="C34:D34">
    <cfRule type="expression" dxfId="4215" priority="4215" stopIfTrue="1">
      <formula>LEN(C34)&gt;10</formula>
    </cfRule>
  </conditionalFormatting>
  <conditionalFormatting sqref="C34:D34">
    <cfRule type="expression" dxfId="4214" priority="4214" stopIfTrue="1">
      <formula>LEN(C34)&gt;10</formula>
    </cfRule>
  </conditionalFormatting>
  <conditionalFormatting sqref="C34:D34">
    <cfRule type="expression" dxfId="4213" priority="4213" stopIfTrue="1">
      <formula>LEN(C34)&gt;10</formula>
    </cfRule>
  </conditionalFormatting>
  <conditionalFormatting sqref="C34:D34">
    <cfRule type="expression" dxfId="4212" priority="4212" stopIfTrue="1">
      <formula>LEN(C34)&gt;10</formula>
    </cfRule>
  </conditionalFormatting>
  <conditionalFormatting sqref="C36:D36">
    <cfRule type="expression" dxfId="4211" priority="4211" stopIfTrue="1">
      <formula>LEN(C36)&gt;10</formula>
    </cfRule>
  </conditionalFormatting>
  <conditionalFormatting sqref="C36:D36">
    <cfRule type="expression" dxfId="4210" priority="4210" stopIfTrue="1">
      <formula>LEN(C36)&gt;10</formula>
    </cfRule>
  </conditionalFormatting>
  <conditionalFormatting sqref="C36:D36">
    <cfRule type="expression" dxfId="4209" priority="4209" stopIfTrue="1">
      <formula>LEN(C36)&gt;10</formula>
    </cfRule>
  </conditionalFormatting>
  <conditionalFormatting sqref="C36:D36">
    <cfRule type="expression" dxfId="4208" priority="4208" stopIfTrue="1">
      <formula>LEN(C36)&gt;10</formula>
    </cfRule>
  </conditionalFormatting>
  <conditionalFormatting sqref="C36:D36">
    <cfRule type="expression" dxfId="4207" priority="4207" stopIfTrue="1">
      <formula>LEN(C36)&gt;10</formula>
    </cfRule>
  </conditionalFormatting>
  <conditionalFormatting sqref="C36:D36">
    <cfRule type="expression" dxfId="4206" priority="4206" stopIfTrue="1">
      <formula>LEN(C36)&gt;10</formula>
    </cfRule>
  </conditionalFormatting>
  <conditionalFormatting sqref="C36:D36">
    <cfRule type="expression" dxfId="4205" priority="4205" stopIfTrue="1">
      <formula>LEN(C36)&gt;10</formula>
    </cfRule>
  </conditionalFormatting>
  <conditionalFormatting sqref="C36:D36">
    <cfRule type="expression" dxfId="4204" priority="4204" stopIfTrue="1">
      <formula>LEN(C36)&gt;10</formula>
    </cfRule>
  </conditionalFormatting>
  <conditionalFormatting sqref="C36:D36">
    <cfRule type="expression" dxfId="4203" priority="4203" stopIfTrue="1">
      <formula>LEN(C36)&gt;10</formula>
    </cfRule>
  </conditionalFormatting>
  <conditionalFormatting sqref="C36:D36">
    <cfRule type="expression" dxfId="4202" priority="4202" stopIfTrue="1">
      <formula>LEN(C36)&gt;10</formula>
    </cfRule>
  </conditionalFormatting>
  <conditionalFormatting sqref="C37:D37">
    <cfRule type="expression" dxfId="4201" priority="4201" stopIfTrue="1">
      <formula>LEN(C37)&gt;10</formula>
    </cfRule>
  </conditionalFormatting>
  <conditionalFormatting sqref="C37:D37">
    <cfRule type="expression" dxfId="4200" priority="4200" stopIfTrue="1">
      <formula>LEN(C37)&gt;10</formula>
    </cfRule>
  </conditionalFormatting>
  <conditionalFormatting sqref="C37:D37">
    <cfRule type="expression" dxfId="4199" priority="4199" stopIfTrue="1">
      <formula>LEN(C37)&gt;10</formula>
    </cfRule>
  </conditionalFormatting>
  <conditionalFormatting sqref="C37:D37">
    <cfRule type="expression" dxfId="4198" priority="4198" stopIfTrue="1">
      <formula>LEN(C37)&gt;10</formula>
    </cfRule>
  </conditionalFormatting>
  <conditionalFormatting sqref="C37:D37">
    <cfRule type="expression" dxfId="4197" priority="4197" stopIfTrue="1">
      <formula>LEN(C37)&gt;10</formula>
    </cfRule>
  </conditionalFormatting>
  <conditionalFormatting sqref="C37:D37">
    <cfRule type="expression" dxfId="4196" priority="4196" stopIfTrue="1">
      <formula>LEN(C37)&gt;10</formula>
    </cfRule>
  </conditionalFormatting>
  <conditionalFormatting sqref="C40:D40">
    <cfRule type="expression" dxfId="4195" priority="4195" stopIfTrue="1">
      <formula>LEN(C40)&gt;10</formula>
    </cfRule>
  </conditionalFormatting>
  <conditionalFormatting sqref="C40:D40">
    <cfRule type="expression" dxfId="4194" priority="4194" stopIfTrue="1">
      <formula>LEN(C40)&gt;10</formula>
    </cfRule>
  </conditionalFormatting>
  <conditionalFormatting sqref="C40:D40">
    <cfRule type="expression" dxfId="4193" priority="4193" stopIfTrue="1">
      <formula>LEN(C40)&gt;10</formula>
    </cfRule>
  </conditionalFormatting>
  <conditionalFormatting sqref="C40:D40">
    <cfRule type="expression" dxfId="4192" priority="4192" stopIfTrue="1">
      <formula>LEN(C40)&gt;10</formula>
    </cfRule>
  </conditionalFormatting>
  <conditionalFormatting sqref="C40:D40">
    <cfRule type="expression" dxfId="4191" priority="4191" stopIfTrue="1">
      <formula>LEN(C40)&gt;10</formula>
    </cfRule>
  </conditionalFormatting>
  <conditionalFormatting sqref="C40:D40">
    <cfRule type="expression" dxfId="4190" priority="4190" stopIfTrue="1">
      <formula>LEN(C40)&gt;10</formula>
    </cfRule>
  </conditionalFormatting>
  <conditionalFormatting sqref="C40:D40">
    <cfRule type="expression" dxfId="4189" priority="4189" stopIfTrue="1">
      <formula>LEN(C40)&gt;10</formula>
    </cfRule>
  </conditionalFormatting>
  <conditionalFormatting sqref="C40:D40">
    <cfRule type="expression" dxfId="4188" priority="4188" stopIfTrue="1">
      <formula>LEN(C40)&gt;10</formula>
    </cfRule>
  </conditionalFormatting>
  <conditionalFormatting sqref="C40:D40">
    <cfRule type="expression" dxfId="4187" priority="4187" stopIfTrue="1">
      <formula>LEN(C40)&gt;10</formula>
    </cfRule>
  </conditionalFormatting>
  <conditionalFormatting sqref="C40:D40">
    <cfRule type="expression" dxfId="4186" priority="4186" stopIfTrue="1">
      <formula>LEN(C40)&gt;10</formula>
    </cfRule>
  </conditionalFormatting>
  <conditionalFormatting sqref="C40:D40">
    <cfRule type="expression" dxfId="4185" priority="4185" stopIfTrue="1">
      <formula>LEN(C40)&gt;10</formula>
    </cfRule>
  </conditionalFormatting>
  <conditionalFormatting sqref="C40:D40">
    <cfRule type="expression" dxfId="4184" priority="4184" stopIfTrue="1">
      <formula>LEN(C40)&gt;10</formula>
    </cfRule>
  </conditionalFormatting>
  <conditionalFormatting sqref="C40:D40">
    <cfRule type="expression" dxfId="4183" priority="4183" stopIfTrue="1">
      <formula>LEN(C40)&gt;10</formula>
    </cfRule>
  </conditionalFormatting>
  <conditionalFormatting sqref="C39:D39">
    <cfRule type="expression" dxfId="4182" priority="4182" stopIfTrue="1">
      <formula>LEN(C39)&gt;10</formula>
    </cfRule>
  </conditionalFormatting>
  <conditionalFormatting sqref="C39:D39">
    <cfRule type="expression" dxfId="4181" priority="4181" stopIfTrue="1">
      <formula>LEN(C39)&gt;10</formula>
    </cfRule>
  </conditionalFormatting>
  <conditionalFormatting sqref="C39:D39">
    <cfRule type="expression" dxfId="4180" priority="4180" stopIfTrue="1">
      <formula>LEN(C39)&gt;10</formula>
    </cfRule>
  </conditionalFormatting>
  <conditionalFormatting sqref="C39:D39">
    <cfRule type="expression" dxfId="4179" priority="4179" stopIfTrue="1">
      <formula>LEN(C39)&gt;10</formula>
    </cfRule>
  </conditionalFormatting>
  <conditionalFormatting sqref="C39:D39">
    <cfRule type="expression" dxfId="4178" priority="4178" stopIfTrue="1">
      <formula>LEN(C39)&gt;10</formula>
    </cfRule>
  </conditionalFormatting>
  <conditionalFormatting sqref="C39:D39">
    <cfRule type="expression" dxfId="4177" priority="4177" stopIfTrue="1">
      <formula>LEN(C39)&gt;10</formula>
    </cfRule>
  </conditionalFormatting>
  <conditionalFormatting sqref="C39:D39">
    <cfRule type="expression" dxfId="4176" priority="4176" stopIfTrue="1">
      <formula>LEN(C39)&gt;10</formula>
    </cfRule>
  </conditionalFormatting>
  <conditionalFormatting sqref="C39:D39">
    <cfRule type="expression" dxfId="4175" priority="4175" stopIfTrue="1">
      <formula>LEN(C39)&gt;10</formula>
    </cfRule>
  </conditionalFormatting>
  <conditionalFormatting sqref="C39:D39">
    <cfRule type="expression" dxfId="4174" priority="4174" stopIfTrue="1">
      <formula>LEN(C39)&gt;10</formula>
    </cfRule>
  </conditionalFormatting>
  <conditionalFormatting sqref="C39:D39">
    <cfRule type="expression" dxfId="4173" priority="4173" stopIfTrue="1">
      <formula>LEN(C39)&gt;10</formula>
    </cfRule>
  </conditionalFormatting>
  <conditionalFormatting sqref="C39:D39">
    <cfRule type="expression" dxfId="4172" priority="4172" stopIfTrue="1">
      <formula>LEN(C39)&gt;10</formula>
    </cfRule>
  </conditionalFormatting>
  <conditionalFormatting sqref="C39:D39">
    <cfRule type="expression" dxfId="4171" priority="4171" stopIfTrue="1">
      <formula>LEN(C39)&gt;10</formula>
    </cfRule>
  </conditionalFormatting>
  <conditionalFormatting sqref="C39:D39">
    <cfRule type="expression" dxfId="4170" priority="4170" stopIfTrue="1">
      <formula>LEN(C39)&gt;10</formula>
    </cfRule>
  </conditionalFormatting>
  <conditionalFormatting sqref="C39:D39">
    <cfRule type="expression" dxfId="4169" priority="4169" stopIfTrue="1">
      <formula>LEN(C39)&gt;10</formula>
    </cfRule>
  </conditionalFormatting>
  <conditionalFormatting sqref="C39:D39">
    <cfRule type="expression" dxfId="4168" priority="4168" stopIfTrue="1">
      <formula>LEN(C39)&gt;10</formula>
    </cfRule>
  </conditionalFormatting>
  <conditionalFormatting sqref="C39:D39">
    <cfRule type="expression" dxfId="4167" priority="4167" stopIfTrue="1">
      <formula>LEN(C39)&gt;10</formula>
    </cfRule>
  </conditionalFormatting>
  <conditionalFormatting sqref="C39:D39">
    <cfRule type="expression" dxfId="4166" priority="4166" stopIfTrue="1">
      <formula>LEN(C39)&gt;10</formula>
    </cfRule>
  </conditionalFormatting>
  <conditionalFormatting sqref="C39:D39">
    <cfRule type="expression" dxfId="4165" priority="4165" stopIfTrue="1">
      <formula>LEN(C39)&gt;10</formula>
    </cfRule>
  </conditionalFormatting>
  <conditionalFormatting sqref="C39:D39">
    <cfRule type="expression" dxfId="4164" priority="4164" stopIfTrue="1">
      <formula>LEN(C39)&gt;10</formula>
    </cfRule>
  </conditionalFormatting>
  <conditionalFormatting sqref="C39:D39">
    <cfRule type="expression" dxfId="4163" priority="4163" stopIfTrue="1">
      <formula>LEN(C39)&gt;10</formula>
    </cfRule>
  </conditionalFormatting>
  <conditionalFormatting sqref="C39:D39">
    <cfRule type="expression" dxfId="4162" priority="4162" stopIfTrue="1">
      <formula>LEN(C39)&gt;10</formula>
    </cfRule>
  </conditionalFormatting>
  <conditionalFormatting sqref="C39:D39">
    <cfRule type="expression" dxfId="4161" priority="4161" stopIfTrue="1">
      <formula>LEN(C39)&gt;10</formula>
    </cfRule>
  </conditionalFormatting>
  <conditionalFormatting sqref="C39:D39">
    <cfRule type="expression" dxfId="4160" priority="4160" stopIfTrue="1">
      <formula>LEN(C39)&gt;10</formula>
    </cfRule>
  </conditionalFormatting>
  <conditionalFormatting sqref="C39:D39">
    <cfRule type="expression" dxfId="4159" priority="4159" stopIfTrue="1">
      <formula>LEN(C39)&gt;10</formula>
    </cfRule>
  </conditionalFormatting>
  <conditionalFormatting sqref="C39:D39">
    <cfRule type="expression" dxfId="4158" priority="4158" stopIfTrue="1">
      <formula>LEN(C39)&gt;10</formula>
    </cfRule>
  </conditionalFormatting>
  <conditionalFormatting sqref="C27:D34 C37:D42">
    <cfRule type="expression" dxfId="4157" priority="4157" stopIfTrue="1">
      <formula>LEN(C27)&gt;10</formula>
    </cfRule>
  </conditionalFormatting>
  <conditionalFormatting sqref="C27:D31">
    <cfRule type="expression" dxfId="4156" priority="4156" stopIfTrue="1">
      <formula>LEN(C27)&gt;10</formula>
    </cfRule>
  </conditionalFormatting>
  <conditionalFormatting sqref="C27:D31">
    <cfRule type="expression" dxfId="4155" priority="4155" stopIfTrue="1">
      <formula>LEN(C27)&gt;10</formula>
    </cfRule>
  </conditionalFormatting>
  <conditionalFormatting sqref="C27:D27">
    <cfRule type="expression" dxfId="4154" priority="4154" stopIfTrue="1">
      <formula>LEN(C27)&gt;10</formula>
    </cfRule>
  </conditionalFormatting>
  <conditionalFormatting sqref="C28:D28">
    <cfRule type="expression" dxfId="4153" priority="4153" stopIfTrue="1">
      <formula>LEN(C28)&gt;10</formula>
    </cfRule>
  </conditionalFormatting>
  <conditionalFormatting sqref="C29:D29">
    <cfRule type="expression" dxfId="4152" priority="4152" stopIfTrue="1">
      <formula>LEN(C29)&gt;10</formula>
    </cfRule>
  </conditionalFormatting>
  <conditionalFormatting sqref="C30:D30">
    <cfRule type="expression" dxfId="4151" priority="4151" stopIfTrue="1">
      <formula>LEN(C30)&gt;10</formula>
    </cfRule>
  </conditionalFormatting>
  <conditionalFormatting sqref="C31:D31">
    <cfRule type="expression" dxfId="4150" priority="4150" stopIfTrue="1">
      <formula>LEN(C31)&gt;10</formula>
    </cfRule>
  </conditionalFormatting>
  <conditionalFormatting sqref="C27:D30">
    <cfRule type="expression" dxfId="4149" priority="4149" stopIfTrue="1">
      <formula>LEN(C27)&gt;10</formula>
    </cfRule>
  </conditionalFormatting>
  <conditionalFormatting sqref="C27:D30">
    <cfRule type="expression" dxfId="4148" priority="4148" stopIfTrue="1">
      <formula>LEN(C27)&gt;10</formula>
    </cfRule>
  </conditionalFormatting>
  <conditionalFormatting sqref="C27:D27">
    <cfRule type="expression" dxfId="4147" priority="4147" stopIfTrue="1">
      <formula>LEN(C27)&gt;10</formula>
    </cfRule>
  </conditionalFormatting>
  <conditionalFormatting sqref="C27:D27">
    <cfRule type="expression" dxfId="4146" priority="4146" stopIfTrue="1">
      <formula>LEN(C27)&gt;10</formula>
    </cfRule>
  </conditionalFormatting>
  <conditionalFormatting sqref="C27:D27">
    <cfRule type="expression" dxfId="4145" priority="4145" stopIfTrue="1">
      <formula>LEN(C27)&gt;10</formula>
    </cfRule>
  </conditionalFormatting>
  <conditionalFormatting sqref="C27:D27">
    <cfRule type="expression" dxfId="4144" priority="4144" stopIfTrue="1">
      <formula>LEN(C27)&gt;10</formula>
    </cfRule>
  </conditionalFormatting>
  <conditionalFormatting sqref="C28:D28">
    <cfRule type="expression" dxfId="4143" priority="4143" stopIfTrue="1">
      <formula>LEN(C28)&gt;10</formula>
    </cfRule>
  </conditionalFormatting>
  <conditionalFormatting sqref="C28:D28">
    <cfRule type="expression" dxfId="4142" priority="4142" stopIfTrue="1">
      <formula>LEN(C28)&gt;10</formula>
    </cfRule>
  </conditionalFormatting>
  <conditionalFormatting sqref="C28:D28">
    <cfRule type="expression" dxfId="4141" priority="4141" stopIfTrue="1">
      <formula>LEN(C28)&gt;10</formula>
    </cfRule>
  </conditionalFormatting>
  <conditionalFormatting sqref="C28:D28">
    <cfRule type="expression" dxfId="4140" priority="4140" stopIfTrue="1">
      <formula>LEN(C28)&gt;10</formula>
    </cfRule>
  </conditionalFormatting>
  <conditionalFormatting sqref="C29:D29">
    <cfRule type="expression" dxfId="4139" priority="4139" stopIfTrue="1">
      <formula>LEN(C29)&gt;10</formula>
    </cfRule>
  </conditionalFormatting>
  <conditionalFormatting sqref="C30:D30">
    <cfRule type="expression" dxfId="4138" priority="4138" stopIfTrue="1">
      <formula>LEN(C30)&gt;10</formula>
    </cfRule>
  </conditionalFormatting>
  <conditionalFormatting sqref="C30:D30">
    <cfRule type="expression" dxfId="4137" priority="4137" stopIfTrue="1">
      <formula>LEN(C30)&gt;10</formula>
    </cfRule>
  </conditionalFormatting>
  <conditionalFormatting sqref="C30:D30">
    <cfRule type="expression" dxfId="4136" priority="4136" stopIfTrue="1">
      <formula>LEN(C30)&gt;10</formula>
    </cfRule>
  </conditionalFormatting>
  <conditionalFormatting sqref="C30:D30">
    <cfRule type="expression" dxfId="4135" priority="4135" stopIfTrue="1">
      <formula>LEN(C30)&gt;10</formula>
    </cfRule>
  </conditionalFormatting>
  <conditionalFormatting sqref="C32:D32">
    <cfRule type="expression" dxfId="4134" priority="4134" stopIfTrue="1">
      <formula>LEN(C32)&gt;10</formula>
    </cfRule>
  </conditionalFormatting>
  <conditionalFormatting sqref="C32:D32">
    <cfRule type="expression" dxfId="4133" priority="4133" stopIfTrue="1">
      <formula>LEN(C32)&gt;10</formula>
    </cfRule>
  </conditionalFormatting>
  <conditionalFormatting sqref="C32:D32">
    <cfRule type="expression" dxfId="4132" priority="4132" stopIfTrue="1">
      <formula>LEN(C32)&gt;10</formula>
    </cfRule>
  </conditionalFormatting>
  <conditionalFormatting sqref="C33:D33">
    <cfRule type="expression" dxfId="4131" priority="4131" stopIfTrue="1">
      <formula>LEN(C33)&gt;10</formula>
    </cfRule>
  </conditionalFormatting>
  <conditionalFormatting sqref="C33:D33">
    <cfRule type="expression" dxfId="4130" priority="4130" stopIfTrue="1">
      <formula>LEN(C33)&gt;10</formula>
    </cfRule>
  </conditionalFormatting>
  <conditionalFormatting sqref="C33:D33">
    <cfRule type="expression" dxfId="4129" priority="4129" stopIfTrue="1">
      <formula>LEN(C33)&gt;10</formula>
    </cfRule>
  </conditionalFormatting>
  <conditionalFormatting sqref="C33:D33">
    <cfRule type="expression" dxfId="4128" priority="4128" stopIfTrue="1">
      <formula>LEN(C33)&gt;10</formula>
    </cfRule>
  </conditionalFormatting>
  <conditionalFormatting sqref="C33:D33">
    <cfRule type="expression" dxfId="4127" priority="4127" stopIfTrue="1">
      <formula>LEN(C33)&gt;10</formula>
    </cfRule>
  </conditionalFormatting>
  <conditionalFormatting sqref="C33:D33">
    <cfRule type="expression" dxfId="4126" priority="4126" stopIfTrue="1">
      <formula>LEN(C33)&gt;10</formula>
    </cfRule>
  </conditionalFormatting>
  <conditionalFormatting sqref="C34:D34">
    <cfRule type="expression" dxfId="4125" priority="4125" stopIfTrue="1">
      <formula>LEN(C34)&gt;10</formula>
    </cfRule>
  </conditionalFormatting>
  <conditionalFormatting sqref="C34:D34">
    <cfRule type="expression" dxfId="4124" priority="4124" stopIfTrue="1">
      <formula>LEN(C34)&gt;10</formula>
    </cfRule>
  </conditionalFormatting>
  <conditionalFormatting sqref="C34:D34">
    <cfRule type="expression" dxfId="4123" priority="4123" stopIfTrue="1">
      <formula>LEN(C34)&gt;10</formula>
    </cfRule>
  </conditionalFormatting>
  <conditionalFormatting sqref="C34:D34">
    <cfRule type="expression" dxfId="4122" priority="4122" stopIfTrue="1">
      <formula>LEN(C34)&gt;10</formula>
    </cfRule>
  </conditionalFormatting>
  <conditionalFormatting sqref="C34:D34">
    <cfRule type="expression" dxfId="4121" priority="4121" stopIfTrue="1">
      <formula>LEN(C34)&gt;10</formula>
    </cfRule>
  </conditionalFormatting>
  <conditionalFormatting sqref="C34:D34">
    <cfRule type="expression" dxfId="4120" priority="4120" stopIfTrue="1">
      <formula>LEN(C34)&gt;10</formula>
    </cfRule>
  </conditionalFormatting>
  <conditionalFormatting sqref="C36:D36">
    <cfRule type="expression" dxfId="4119" priority="4119" stopIfTrue="1">
      <formula>LEN(C36)&gt;10</formula>
    </cfRule>
  </conditionalFormatting>
  <conditionalFormatting sqref="C36:D36">
    <cfRule type="expression" dxfId="4118" priority="4118" stopIfTrue="1">
      <formula>LEN(C36)&gt;10</formula>
    </cfRule>
  </conditionalFormatting>
  <conditionalFormatting sqref="C36:D36">
    <cfRule type="expression" dxfId="4117" priority="4117" stopIfTrue="1">
      <formula>LEN(C36)&gt;10</formula>
    </cfRule>
  </conditionalFormatting>
  <conditionalFormatting sqref="C36:D36">
    <cfRule type="expression" dxfId="4116" priority="4116" stopIfTrue="1">
      <formula>LEN(C36)&gt;10</formula>
    </cfRule>
  </conditionalFormatting>
  <conditionalFormatting sqref="C36:D36">
    <cfRule type="expression" dxfId="4115" priority="4115" stopIfTrue="1">
      <formula>LEN(C36)&gt;10</formula>
    </cfRule>
  </conditionalFormatting>
  <conditionalFormatting sqref="C36:D36">
    <cfRule type="expression" dxfId="4114" priority="4114" stopIfTrue="1">
      <formula>LEN(C36)&gt;10</formula>
    </cfRule>
  </conditionalFormatting>
  <conditionalFormatting sqref="C36:D36">
    <cfRule type="expression" dxfId="4113" priority="4113" stopIfTrue="1">
      <formula>LEN(C36)&gt;10</formula>
    </cfRule>
  </conditionalFormatting>
  <conditionalFormatting sqref="C36:D36">
    <cfRule type="expression" dxfId="4112" priority="4112" stopIfTrue="1">
      <formula>LEN(C36)&gt;10</formula>
    </cfRule>
  </conditionalFormatting>
  <conditionalFormatting sqref="C36:D36">
    <cfRule type="expression" dxfId="4111" priority="4111" stopIfTrue="1">
      <formula>LEN(C36)&gt;10</formula>
    </cfRule>
  </conditionalFormatting>
  <conditionalFormatting sqref="C36:D36">
    <cfRule type="expression" dxfId="4110" priority="4110" stopIfTrue="1">
      <formula>LEN(C36)&gt;10</formula>
    </cfRule>
  </conditionalFormatting>
  <conditionalFormatting sqref="C37:D37">
    <cfRule type="expression" dxfId="4109" priority="4109" stopIfTrue="1">
      <formula>LEN(C37)&gt;10</formula>
    </cfRule>
  </conditionalFormatting>
  <conditionalFormatting sqref="C37:D37">
    <cfRule type="expression" dxfId="4108" priority="4108" stopIfTrue="1">
      <formula>LEN(C37)&gt;10</formula>
    </cfRule>
  </conditionalFormatting>
  <conditionalFormatting sqref="C37:D37">
    <cfRule type="expression" dxfId="4107" priority="4107" stopIfTrue="1">
      <formula>LEN(C37)&gt;10</formula>
    </cfRule>
  </conditionalFormatting>
  <conditionalFormatting sqref="C37:D37">
    <cfRule type="expression" dxfId="4106" priority="4106" stopIfTrue="1">
      <formula>LEN(C37)&gt;10</formula>
    </cfRule>
  </conditionalFormatting>
  <conditionalFormatting sqref="C37:D37">
    <cfRule type="expression" dxfId="4105" priority="4105" stopIfTrue="1">
      <formula>LEN(C37)&gt;10</formula>
    </cfRule>
  </conditionalFormatting>
  <conditionalFormatting sqref="C37:D37">
    <cfRule type="expression" dxfId="4104" priority="4104" stopIfTrue="1">
      <formula>LEN(C37)&gt;10</formula>
    </cfRule>
  </conditionalFormatting>
  <conditionalFormatting sqref="C37:D38 C27:D34">
    <cfRule type="expression" dxfId="4103" priority="4103" stopIfTrue="1">
      <formula>LEN(C27)&gt;10</formula>
    </cfRule>
  </conditionalFormatting>
  <conditionalFormatting sqref="C27:D31">
    <cfRule type="expression" dxfId="4102" priority="4102" stopIfTrue="1">
      <formula>LEN(C27)&gt;10</formula>
    </cfRule>
  </conditionalFormatting>
  <conditionalFormatting sqref="C27:D31">
    <cfRule type="expression" dxfId="4101" priority="4101" stopIfTrue="1">
      <formula>LEN(C27)&gt;10</formula>
    </cfRule>
  </conditionalFormatting>
  <conditionalFormatting sqref="C27:D27">
    <cfRule type="expression" dxfId="4100" priority="4100" stopIfTrue="1">
      <formula>LEN(C27)&gt;10</formula>
    </cfRule>
  </conditionalFormatting>
  <conditionalFormatting sqref="C28:D28">
    <cfRule type="expression" dxfId="4099" priority="4099" stopIfTrue="1">
      <formula>LEN(C28)&gt;10</formula>
    </cfRule>
  </conditionalFormatting>
  <conditionalFormatting sqref="C29:D29">
    <cfRule type="expression" dxfId="4098" priority="4098" stopIfTrue="1">
      <formula>LEN(C29)&gt;10</formula>
    </cfRule>
  </conditionalFormatting>
  <conditionalFormatting sqref="C30:D30">
    <cfRule type="expression" dxfId="4097" priority="4097" stopIfTrue="1">
      <formula>LEN(C30)&gt;10</formula>
    </cfRule>
  </conditionalFormatting>
  <conditionalFormatting sqref="C31:D31">
    <cfRule type="expression" dxfId="4096" priority="4096" stopIfTrue="1">
      <formula>LEN(C31)&gt;10</formula>
    </cfRule>
  </conditionalFormatting>
  <conditionalFormatting sqref="C27:D30">
    <cfRule type="expression" dxfId="4095" priority="4095" stopIfTrue="1">
      <formula>LEN(C27)&gt;10</formula>
    </cfRule>
  </conditionalFormatting>
  <conditionalFormatting sqref="C27:D30">
    <cfRule type="expression" dxfId="4094" priority="4094" stopIfTrue="1">
      <formula>LEN(C27)&gt;10</formula>
    </cfRule>
  </conditionalFormatting>
  <conditionalFormatting sqref="C27:D27">
    <cfRule type="expression" dxfId="4093" priority="4093" stopIfTrue="1">
      <formula>LEN(C27)&gt;10</formula>
    </cfRule>
  </conditionalFormatting>
  <conditionalFormatting sqref="C27:D27">
    <cfRule type="expression" dxfId="4092" priority="4092" stopIfTrue="1">
      <formula>LEN(C27)&gt;10</formula>
    </cfRule>
  </conditionalFormatting>
  <conditionalFormatting sqref="C27:D27">
    <cfRule type="expression" dxfId="4091" priority="4091" stopIfTrue="1">
      <formula>LEN(C27)&gt;10</formula>
    </cfRule>
  </conditionalFormatting>
  <conditionalFormatting sqref="C27:D27">
    <cfRule type="expression" dxfId="4090" priority="4090" stopIfTrue="1">
      <formula>LEN(C27)&gt;10</formula>
    </cfRule>
  </conditionalFormatting>
  <conditionalFormatting sqref="C28:D28">
    <cfRule type="expression" dxfId="4089" priority="4089" stopIfTrue="1">
      <formula>LEN(C28)&gt;10</formula>
    </cfRule>
  </conditionalFormatting>
  <conditionalFormatting sqref="C28:D28">
    <cfRule type="expression" dxfId="4088" priority="4088" stopIfTrue="1">
      <formula>LEN(C28)&gt;10</formula>
    </cfRule>
  </conditionalFormatting>
  <conditionalFormatting sqref="C28:D28">
    <cfRule type="expression" dxfId="4087" priority="4087" stopIfTrue="1">
      <formula>LEN(C28)&gt;10</formula>
    </cfRule>
  </conditionalFormatting>
  <conditionalFormatting sqref="C28:D28">
    <cfRule type="expression" dxfId="4086" priority="4086" stopIfTrue="1">
      <formula>LEN(C28)&gt;10</formula>
    </cfRule>
  </conditionalFormatting>
  <conditionalFormatting sqref="C29:D29">
    <cfRule type="expression" dxfId="4085" priority="4085" stopIfTrue="1">
      <formula>LEN(C29)&gt;10</formula>
    </cfRule>
  </conditionalFormatting>
  <conditionalFormatting sqref="C30:D30">
    <cfRule type="expression" dxfId="4084" priority="4084" stopIfTrue="1">
      <formula>LEN(C30)&gt;10</formula>
    </cfRule>
  </conditionalFormatting>
  <conditionalFormatting sqref="C30:D30">
    <cfRule type="expression" dxfId="4083" priority="4083" stopIfTrue="1">
      <formula>LEN(C30)&gt;10</formula>
    </cfRule>
  </conditionalFormatting>
  <conditionalFormatting sqref="C30:D30">
    <cfRule type="expression" dxfId="4082" priority="4082" stopIfTrue="1">
      <formula>LEN(C30)&gt;10</formula>
    </cfRule>
  </conditionalFormatting>
  <conditionalFormatting sqref="C30:D30">
    <cfRule type="expression" dxfId="4081" priority="4081" stopIfTrue="1">
      <formula>LEN(C30)&gt;10</formula>
    </cfRule>
  </conditionalFormatting>
  <conditionalFormatting sqref="C32:D32">
    <cfRule type="expression" dxfId="4080" priority="4080" stopIfTrue="1">
      <formula>LEN(C32)&gt;10</formula>
    </cfRule>
  </conditionalFormatting>
  <conditionalFormatting sqref="C32:D32">
    <cfRule type="expression" dxfId="4079" priority="4079" stopIfTrue="1">
      <formula>LEN(C32)&gt;10</formula>
    </cfRule>
  </conditionalFormatting>
  <conditionalFormatting sqref="C32:D32">
    <cfRule type="expression" dxfId="4078" priority="4078" stopIfTrue="1">
      <formula>LEN(C32)&gt;10</formula>
    </cfRule>
  </conditionalFormatting>
  <conditionalFormatting sqref="C33:D33">
    <cfRule type="expression" dxfId="4077" priority="4077" stopIfTrue="1">
      <formula>LEN(C33)&gt;10</formula>
    </cfRule>
  </conditionalFormatting>
  <conditionalFormatting sqref="C33:D33">
    <cfRule type="expression" dxfId="4076" priority="4076" stopIfTrue="1">
      <formula>LEN(C33)&gt;10</formula>
    </cfRule>
  </conditionalFormatting>
  <conditionalFormatting sqref="C33:D33">
    <cfRule type="expression" dxfId="4075" priority="4075" stopIfTrue="1">
      <formula>LEN(C33)&gt;10</formula>
    </cfRule>
  </conditionalFormatting>
  <conditionalFormatting sqref="C33:D33">
    <cfRule type="expression" dxfId="4074" priority="4074" stopIfTrue="1">
      <formula>LEN(C33)&gt;10</formula>
    </cfRule>
  </conditionalFormatting>
  <conditionalFormatting sqref="C33:D33">
    <cfRule type="expression" dxfId="4073" priority="4073" stopIfTrue="1">
      <formula>LEN(C33)&gt;10</formula>
    </cfRule>
  </conditionalFormatting>
  <conditionalFormatting sqref="C33:D33">
    <cfRule type="expression" dxfId="4072" priority="4072" stopIfTrue="1">
      <formula>LEN(C33)&gt;10</formula>
    </cfRule>
  </conditionalFormatting>
  <conditionalFormatting sqref="C34:D34">
    <cfRule type="expression" dxfId="4071" priority="4071" stopIfTrue="1">
      <formula>LEN(C34)&gt;10</formula>
    </cfRule>
  </conditionalFormatting>
  <conditionalFormatting sqref="C34:D34">
    <cfRule type="expression" dxfId="4070" priority="4070" stopIfTrue="1">
      <formula>LEN(C34)&gt;10</formula>
    </cfRule>
  </conditionalFormatting>
  <conditionalFormatting sqref="C34:D34">
    <cfRule type="expression" dxfId="4069" priority="4069" stopIfTrue="1">
      <formula>LEN(C34)&gt;10</formula>
    </cfRule>
  </conditionalFormatting>
  <conditionalFormatting sqref="C34:D34">
    <cfRule type="expression" dxfId="4068" priority="4068" stopIfTrue="1">
      <formula>LEN(C34)&gt;10</formula>
    </cfRule>
  </conditionalFormatting>
  <conditionalFormatting sqref="C34:D34">
    <cfRule type="expression" dxfId="4067" priority="4067" stopIfTrue="1">
      <formula>LEN(C34)&gt;10</formula>
    </cfRule>
  </conditionalFormatting>
  <conditionalFormatting sqref="C34:D34">
    <cfRule type="expression" dxfId="4066" priority="4066" stopIfTrue="1">
      <formula>LEN(C34)&gt;10</formula>
    </cfRule>
  </conditionalFormatting>
  <conditionalFormatting sqref="C36:D36">
    <cfRule type="expression" dxfId="4065" priority="4065" stopIfTrue="1">
      <formula>LEN(C36)&gt;10</formula>
    </cfRule>
  </conditionalFormatting>
  <conditionalFormatting sqref="C36:D36">
    <cfRule type="expression" dxfId="4064" priority="4064" stopIfTrue="1">
      <formula>LEN(C36)&gt;10</formula>
    </cfRule>
  </conditionalFormatting>
  <conditionalFormatting sqref="C36:D36">
    <cfRule type="expression" dxfId="4063" priority="4063" stopIfTrue="1">
      <formula>LEN(C36)&gt;10</formula>
    </cfRule>
  </conditionalFormatting>
  <conditionalFormatting sqref="C36:D36">
    <cfRule type="expression" dxfId="4062" priority="4062" stopIfTrue="1">
      <formula>LEN(C36)&gt;10</formula>
    </cfRule>
  </conditionalFormatting>
  <conditionalFormatting sqref="C36:D36">
    <cfRule type="expression" dxfId="4061" priority="4061" stopIfTrue="1">
      <formula>LEN(C36)&gt;10</formula>
    </cfRule>
  </conditionalFormatting>
  <conditionalFormatting sqref="C36:D36">
    <cfRule type="expression" dxfId="4060" priority="4060" stopIfTrue="1">
      <formula>LEN(C36)&gt;10</formula>
    </cfRule>
  </conditionalFormatting>
  <conditionalFormatting sqref="C36:D36">
    <cfRule type="expression" dxfId="4059" priority="4059" stopIfTrue="1">
      <formula>LEN(C36)&gt;10</formula>
    </cfRule>
  </conditionalFormatting>
  <conditionalFormatting sqref="C36:D36">
    <cfRule type="expression" dxfId="4058" priority="4058" stopIfTrue="1">
      <formula>LEN(C36)&gt;10</formula>
    </cfRule>
  </conditionalFormatting>
  <conditionalFormatting sqref="C36:D36">
    <cfRule type="expression" dxfId="4057" priority="4057" stopIfTrue="1">
      <formula>LEN(C36)&gt;10</formula>
    </cfRule>
  </conditionalFormatting>
  <conditionalFormatting sqref="C36:D36">
    <cfRule type="expression" dxfId="4056" priority="4056" stopIfTrue="1">
      <formula>LEN(C36)&gt;10</formula>
    </cfRule>
  </conditionalFormatting>
  <conditionalFormatting sqref="C37:D37">
    <cfRule type="expression" dxfId="4055" priority="4055" stopIfTrue="1">
      <formula>LEN(C37)&gt;10</formula>
    </cfRule>
  </conditionalFormatting>
  <conditionalFormatting sqref="C37:D37">
    <cfRule type="expression" dxfId="4054" priority="4054" stopIfTrue="1">
      <formula>LEN(C37)&gt;10</formula>
    </cfRule>
  </conditionalFormatting>
  <conditionalFormatting sqref="C37:D37">
    <cfRule type="expression" dxfId="4053" priority="4053" stopIfTrue="1">
      <formula>LEN(C37)&gt;10</formula>
    </cfRule>
  </conditionalFormatting>
  <conditionalFormatting sqref="C37:D37">
    <cfRule type="expression" dxfId="4052" priority="4052" stopIfTrue="1">
      <formula>LEN(C37)&gt;10</formula>
    </cfRule>
  </conditionalFormatting>
  <conditionalFormatting sqref="C37:D37">
    <cfRule type="expression" dxfId="4051" priority="4051" stopIfTrue="1">
      <formula>LEN(C37)&gt;10</formula>
    </cfRule>
  </conditionalFormatting>
  <conditionalFormatting sqref="C37:D37">
    <cfRule type="expression" dxfId="4050" priority="4050" stopIfTrue="1">
      <formula>LEN(C37)&gt;10</formula>
    </cfRule>
  </conditionalFormatting>
  <conditionalFormatting sqref="C40:D40">
    <cfRule type="expression" dxfId="4049" priority="4049" stopIfTrue="1">
      <formula>LEN(C40)&gt;10</formula>
    </cfRule>
  </conditionalFormatting>
  <conditionalFormatting sqref="C40:D40">
    <cfRule type="expression" dxfId="4048" priority="4048" stopIfTrue="1">
      <formula>LEN(C40)&gt;10</formula>
    </cfRule>
  </conditionalFormatting>
  <conditionalFormatting sqref="C40:D40">
    <cfRule type="expression" dxfId="4047" priority="4047" stopIfTrue="1">
      <formula>LEN(C40)&gt;10</formula>
    </cfRule>
  </conditionalFormatting>
  <conditionalFormatting sqref="C40:D40">
    <cfRule type="expression" dxfId="4046" priority="4046" stopIfTrue="1">
      <formula>LEN(C40)&gt;10</formula>
    </cfRule>
  </conditionalFormatting>
  <conditionalFormatting sqref="C40:D40">
    <cfRule type="expression" dxfId="4045" priority="4045" stopIfTrue="1">
      <formula>LEN(C40)&gt;10</formula>
    </cfRule>
  </conditionalFormatting>
  <conditionalFormatting sqref="C40:D40">
    <cfRule type="expression" dxfId="4044" priority="4044" stopIfTrue="1">
      <formula>LEN(C40)&gt;10</formula>
    </cfRule>
  </conditionalFormatting>
  <conditionalFormatting sqref="C40:D40">
    <cfRule type="expression" dxfId="4043" priority="4043" stopIfTrue="1">
      <formula>LEN(C40)&gt;10</formula>
    </cfRule>
  </conditionalFormatting>
  <conditionalFormatting sqref="C40:D40">
    <cfRule type="expression" dxfId="4042" priority="4042" stopIfTrue="1">
      <formula>LEN(C40)&gt;10</formula>
    </cfRule>
  </conditionalFormatting>
  <conditionalFormatting sqref="C40:D40">
    <cfRule type="expression" dxfId="4041" priority="4041" stopIfTrue="1">
      <formula>LEN(C40)&gt;10</formula>
    </cfRule>
  </conditionalFormatting>
  <conditionalFormatting sqref="C40:D40">
    <cfRule type="expression" dxfId="4040" priority="4040" stopIfTrue="1">
      <formula>LEN(C40)&gt;10</formula>
    </cfRule>
  </conditionalFormatting>
  <conditionalFormatting sqref="C40:D40">
    <cfRule type="expression" dxfId="4039" priority="4039" stopIfTrue="1">
      <formula>LEN(C40)&gt;10</formula>
    </cfRule>
  </conditionalFormatting>
  <conditionalFormatting sqref="C40:D40">
    <cfRule type="expression" dxfId="4038" priority="4038" stopIfTrue="1">
      <formula>LEN(C40)&gt;10</formula>
    </cfRule>
  </conditionalFormatting>
  <conditionalFormatting sqref="C40:D40">
    <cfRule type="expression" dxfId="4037" priority="4037" stopIfTrue="1">
      <formula>LEN(C40)&gt;10</formula>
    </cfRule>
  </conditionalFormatting>
  <conditionalFormatting sqref="C39:D39">
    <cfRule type="expression" dxfId="4036" priority="4036" stopIfTrue="1">
      <formula>LEN(C39)&gt;10</formula>
    </cfRule>
  </conditionalFormatting>
  <conditionalFormatting sqref="C39:D39">
    <cfRule type="expression" dxfId="4035" priority="4035" stopIfTrue="1">
      <formula>LEN(C39)&gt;10</formula>
    </cfRule>
  </conditionalFormatting>
  <conditionalFormatting sqref="C39:D39">
    <cfRule type="expression" dxfId="4034" priority="4034" stopIfTrue="1">
      <formula>LEN(C39)&gt;10</formula>
    </cfRule>
  </conditionalFormatting>
  <conditionalFormatting sqref="C39:D39">
    <cfRule type="expression" dxfId="4033" priority="4033" stopIfTrue="1">
      <formula>LEN(C39)&gt;10</formula>
    </cfRule>
  </conditionalFormatting>
  <conditionalFormatting sqref="C39:D39">
    <cfRule type="expression" dxfId="4032" priority="4032" stopIfTrue="1">
      <formula>LEN(C39)&gt;10</formula>
    </cfRule>
  </conditionalFormatting>
  <conditionalFormatting sqref="C39:D39">
    <cfRule type="expression" dxfId="4031" priority="4031" stopIfTrue="1">
      <formula>LEN(C39)&gt;10</formula>
    </cfRule>
  </conditionalFormatting>
  <conditionalFormatting sqref="C39:D39">
    <cfRule type="expression" dxfId="4030" priority="4030" stopIfTrue="1">
      <formula>LEN(C39)&gt;10</formula>
    </cfRule>
  </conditionalFormatting>
  <conditionalFormatting sqref="C39:D39">
    <cfRule type="expression" dxfId="4029" priority="4029" stopIfTrue="1">
      <formula>LEN(C39)&gt;10</formula>
    </cfRule>
  </conditionalFormatting>
  <conditionalFormatting sqref="C39:D39">
    <cfRule type="expression" dxfId="4028" priority="4028" stopIfTrue="1">
      <formula>LEN(C39)&gt;10</formula>
    </cfRule>
  </conditionalFormatting>
  <conditionalFormatting sqref="C39:D39">
    <cfRule type="expression" dxfId="4027" priority="4027" stopIfTrue="1">
      <formula>LEN(C39)&gt;10</formula>
    </cfRule>
  </conditionalFormatting>
  <conditionalFormatting sqref="C39:D39">
    <cfRule type="expression" dxfId="4026" priority="4026" stopIfTrue="1">
      <formula>LEN(C39)&gt;10</formula>
    </cfRule>
  </conditionalFormatting>
  <conditionalFormatting sqref="C39:D39">
    <cfRule type="expression" dxfId="4025" priority="4025" stopIfTrue="1">
      <formula>LEN(C39)&gt;10</formula>
    </cfRule>
  </conditionalFormatting>
  <conditionalFormatting sqref="C39:D39">
    <cfRule type="expression" dxfId="4024" priority="4024" stopIfTrue="1">
      <formula>LEN(C39)&gt;10</formula>
    </cfRule>
  </conditionalFormatting>
  <conditionalFormatting sqref="C39:D39">
    <cfRule type="expression" dxfId="4023" priority="4023" stopIfTrue="1">
      <formula>LEN(C39)&gt;10</formula>
    </cfRule>
  </conditionalFormatting>
  <conditionalFormatting sqref="C39:D39">
    <cfRule type="expression" dxfId="4022" priority="4022" stopIfTrue="1">
      <formula>LEN(C39)&gt;10</formula>
    </cfRule>
  </conditionalFormatting>
  <conditionalFormatting sqref="C39:D39">
    <cfRule type="expression" dxfId="4021" priority="4021" stopIfTrue="1">
      <formula>LEN(C39)&gt;10</formula>
    </cfRule>
  </conditionalFormatting>
  <conditionalFormatting sqref="C39:D39">
    <cfRule type="expression" dxfId="4020" priority="4020" stopIfTrue="1">
      <formula>LEN(C39)&gt;10</formula>
    </cfRule>
  </conditionalFormatting>
  <conditionalFormatting sqref="C39:D39">
    <cfRule type="expression" dxfId="4019" priority="4019" stopIfTrue="1">
      <formula>LEN(C39)&gt;10</formula>
    </cfRule>
  </conditionalFormatting>
  <conditionalFormatting sqref="C39:D39">
    <cfRule type="expression" dxfId="4018" priority="4018" stopIfTrue="1">
      <formula>LEN(C39)&gt;10</formula>
    </cfRule>
  </conditionalFormatting>
  <conditionalFormatting sqref="C39:D39">
    <cfRule type="expression" dxfId="4017" priority="4017" stopIfTrue="1">
      <formula>LEN(C39)&gt;10</formula>
    </cfRule>
  </conditionalFormatting>
  <conditionalFormatting sqref="C39:D39">
    <cfRule type="expression" dxfId="4016" priority="4016" stopIfTrue="1">
      <formula>LEN(C39)&gt;10</formula>
    </cfRule>
  </conditionalFormatting>
  <conditionalFormatting sqref="C39:D39">
    <cfRule type="expression" dxfId="4015" priority="4015" stopIfTrue="1">
      <formula>LEN(C39)&gt;10</formula>
    </cfRule>
  </conditionalFormatting>
  <conditionalFormatting sqref="C39:D39">
    <cfRule type="expression" dxfId="4014" priority="4014" stopIfTrue="1">
      <formula>LEN(C39)&gt;10</formula>
    </cfRule>
  </conditionalFormatting>
  <conditionalFormatting sqref="C39:D39">
    <cfRule type="expression" dxfId="4013" priority="4013" stopIfTrue="1">
      <formula>LEN(C39)&gt;10</formula>
    </cfRule>
  </conditionalFormatting>
  <conditionalFormatting sqref="C39:D39">
    <cfRule type="expression" dxfId="4012" priority="4012" stopIfTrue="1">
      <formula>LEN(C39)&gt;10</formula>
    </cfRule>
  </conditionalFormatting>
  <conditionalFormatting sqref="C27:D33">
    <cfRule type="expression" dxfId="4011" priority="4011" stopIfTrue="1">
      <formula>LEN(C27)&gt;10</formula>
    </cfRule>
  </conditionalFormatting>
  <conditionalFormatting sqref="C27:D33">
    <cfRule type="expression" dxfId="4010" priority="4010" stopIfTrue="1">
      <formula>LEN(C27)&gt;10</formula>
    </cfRule>
  </conditionalFormatting>
  <conditionalFormatting sqref="C27:D28">
    <cfRule type="expression" dxfId="4009" priority="4009" stopIfTrue="1">
      <formula>LEN(C27)&gt;10</formula>
    </cfRule>
  </conditionalFormatting>
  <conditionalFormatting sqref="C28:D30">
    <cfRule type="expression" dxfId="4008" priority="4008" stopIfTrue="1">
      <formula>LEN(C28)&gt;10</formula>
    </cfRule>
  </conditionalFormatting>
  <conditionalFormatting sqref="C27:D34 C37:D42">
    <cfRule type="expression" dxfId="4007" priority="4007" stopIfTrue="1">
      <formula>LEN(C27)&gt;10</formula>
    </cfRule>
  </conditionalFormatting>
  <conditionalFormatting sqref="C27:D31">
    <cfRule type="expression" dxfId="4006" priority="4006" stopIfTrue="1">
      <formula>LEN(C27)&gt;10</formula>
    </cfRule>
  </conditionalFormatting>
  <conditionalFormatting sqref="C27:D31">
    <cfRule type="expression" dxfId="4005" priority="4005" stopIfTrue="1">
      <formula>LEN(C27)&gt;10</formula>
    </cfRule>
  </conditionalFormatting>
  <conditionalFormatting sqref="C27:D27">
    <cfRule type="expression" dxfId="4004" priority="4004" stopIfTrue="1">
      <formula>LEN(C27)&gt;10</formula>
    </cfRule>
  </conditionalFormatting>
  <conditionalFormatting sqref="C28:D28">
    <cfRule type="expression" dxfId="4003" priority="4003" stopIfTrue="1">
      <formula>LEN(C28)&gt;10</formula>
    </cfRule>
  </conditionalFormatting>
  <conditionalFormatting sqref="C29:D29">
    <cfRule type="expression" dxfId="4002" priority="4002" stopIfTrue="1">
      <formula>LEN(C29)&gt;10</formula>
    </cfRule>
  </conditionalFormatting>
  <conditionalFormatting sqref="C30:D30">
    <cfRule type="expression" dxfId="4001" priority="4001" stopIfTrue="1">
      <formula>LEN(C30)&gt;10</formula>
    </cfRule>
  </conditionalFormatting>
  <conditionalFormatting sqref="C31:D31">
    <cfRule type="expression" dxfId="4000" priority="4000" stopIfTrue="1">
      <formula>LEN(C31)&gt;10</formula>
    </cfRule>
  </conditionalFormatting>
  <conditionalFormatting sqref="C27:D30">
    <cfRule type="expression" dxfId="3999" priority="3999" stopIfTrue="1">
      <formula>LEN(C27)&gt;10</formula>
    </cfRule>
  </conditionalFormatting>
  <conditionalFormatting sqref="C27:D30">
    <cfRule type="expression" dxfId="3998" priority="3998" stopIfTrue="1">
      <formula>LEN(C27)&gt;10</formula>
    </cfRule>
  </conditionalFormatting>
  <conditionalFormatting sqref="C27:D27">
    <cfRule type="expression" dxfId="3997" priority="3997" stopIfTrue="1">
      <formula>LEN(C27)&gt;10</formula>
    </cfRule>
  </conditionalFormatting>
  <conditionalFormatting sqref="C27:D27">
    <cfRule type="expression" dxfId="3996" priority="3996" stopIfTrue="1">
      <formula>LEN(C27)&gt;10</formula>
    </cfRule>
  </conditionalFormatting>
  <conditionalFormatting sqref="C27:D27">
    <cfRule type="expression" dxfId="3995" priority="3995" stopIfTrue="1">
      <formula>LEN(C27)&gt;10</formula>
    </cfRule>
  </conditionalFormatting>
  <conditionalFormatting sqref="C27:D27">
    <cfRule type="expression" dxfId="3994" priority="3994" stopIfTrue="1">
      <formula>LEN(C27)&gt;10</formula>
    </cfRule>
  </conditionalFormatting>
  <conditionalFormatting sqref="C28:D28">
    <cfRule type="expression" dxfId="3993" priority="3993" stopIfTrue="1">
      <formula>LEN(C28)&gt;10</formula>
    </cfRule>
  </conditionalFormatting>
  <conditionalFormatting sqref="C28:D28">
    <cfRule type="expression" dxfId="3992" priority="3992" stopIfTrue="1">
      <formula>LEN(C28)&gt;10</formula>
    </cfRule>
  </conditionalFormatting>
  <conditionalFormatting sqref="C28:D28">
    <cfRule type="expression" dxfId="3991" priority="3991" stopIfTrue="1">
      <formula>LEN(C28)&gt;10</formula>
    </cfRule>
  </conditionalFormatting>
  <conditionalFormatting sqref="C28:D28">
    <cfRule type="expression" dxfId="3990" priority="3990" stopIfTrue="1">
      <formula>LEN(C28)&gt;10</formula>
    </cfRule>
  </conditionalFormatting>
  <conditionalFormatting sqref="C29:D29">
    <cfRule type="expression" dxfId="3989" priority="3989" stopIfTrue="1">
      <formula>LEN(C29)&gt;10</formula>
    </cfRule>
  </conditionalFormatting>
  <conditionalFormatting sqref="C30:D30">
    <cfRule type="expression" dxfId="3988" priority="3988" stopIfTrue="1">
      <formula>LEN(C30)&gt;10</formula>
    </cfRule>
  </conditionalFormatting>
  <conditionalFormatting sqref="C30:D30">
    <cfRule type="expression" dxfId="3987" priority="3987" stopIfTrue="1">
      <formula>LEN(C30)&gt;10</formula>
    </cfRule>
  </conditionalFormatting>
  <conditionalFormatting sqref="C30:D30">
    <cfRule type="expression" dxfId="3986" priority="3986" stopIfTrue="1">
      <formula>LEN(C30)&gt;10</formula>
    </cfRule>
  </conditionalFormatting>
  <conditionalFormatting sqref="C30:D30">
    <cfRule type="expression" dxfId="3985" priority="3985" stopIfTrue="1">
      <formula>LEN(C30)&gt;10</formula>
    </cfRule>
  </conditionalFormatting>
  <conditionalFormatting sqref="C32:D32">
    <cfRule type="expression" dxfId="3984" priority="3984" stopIfTrue="1">
      <formula>LEN(C32)&gt;10</formula>
    </cfRule>
  </conditionalFormatting>
  <conditionalFormatting sqref="C32:D32">
    <cfRule type="expression" dxfId="3983" priority="3983" stopIfTrue="1">
      <formula>LEN(C32)&gt;10</formula>
    </cfRule>
  </conditionalFormatting>
  <conditionalFormatting sqref="C32:D32">
    <cfRule type="expression" dxfId="3982" priority="3982" stopIfTrue="1">
      <formula>LEN(C32)&gt;10</formula>
    </cfRule>
  </conditionalFormatting>
  <conditionalFormatting sqref="C33:D33">
    <cfRule type="expression" dxfId="3981" priority="3981" stopIfTrue="1">
      <formula>LEN(C33)&gt;10</formula>
    </cfRule>
  </conditionalFormatting>
  <conditionalFormatting sqref="C33:D33">
    <cfRule type="expression" dxfId="3980" priority="3980" stopIfTrue="1">
      <formula>LEN(C33)&gt;10</formula>
    </cfRule>
  </conditionalFormatting>
  <conditionalFormatting sqref="C33:D33">
    <cfRule type="expression" dxfId="3979" priority="3979" stopIfTrue="1">
      <formula>LEN(C33)&gt;10</formula>
    </cfRule>
  </conditionalFormatting>
  <conditionalFormatting sqref="C33:D33">
    <cfRule type="expression" dxfId="3978" priority="3978" stopIfTrue="1">
      <formula>LEN(C33)&gt;10</formula>
    </cfRule>
  </conditionalFormatting>
  <conditionalFormatting sqref="C33:D33">
    <cfRule type="expression" dxfId="3977" priority="3977" stopIfTrue="1">
      <formula>LEN(C33)&gt;10</formula>
    </cfRule>
  </conditionalFormatting>
  <conditionalFormatting sqref="C33:D33">
    <cfRule type="expression" dxfId="3976" priority="3976" stopIfTrue="1">
      <formula>LEN(C33)&gt;10</formula>
    </cfRule>
  </conditionalFormatting>
  <conditionalFormatting sqref="C34:D34">
    <cfRule type="expression" dxfId="3975" priority="3975" stopIfTrue="1">
      <formula>LEN(C34)&gt;10</formula>
    </cfRule>
  </conditionalFormatting>
  <conditionalFormatting sqref="C34:D34">
    <cfRule type="expression" dxfId="3974" priority="3974" stopIfTrue="1">
      <formula>LEN(C34)&gt;10</formula>
    </cfRule>
  </conditionalFormatting>
  <conditionalFormatting sqref="C34:D34">
    <cfRule type="expression" dxfId="3973" priority="3973" stopIfTrue="1">
      <formula>LEN(C34)&gt;10</formula>
    </cfRule>
  </conditionalFormatting>
  <conditionalFormatting sqref="C34:D34">
    <cfRule type="expression" dxfId="3972" priority="3972" stopIfTrue="1">
      <formula>LEN(C34)&gt;10</formula>
    </cfRule>
  </conditionalFormatting>
  <conditionalFormatting sqref="C34:D34">
    <cfRule type="expression" dxfId="3971" priority="3971" stopIfTrue="1">
      <formula>LEN(C34)&gt;10</formula>
    </cfRule>
  </conditionalFormatting>
  <conditionalFormatting sqref="C34:D34">
    <cfRule type="expression" dxfId="3970" priority="3970" stopIfTrue="1">
      <formula>LEN(C34)&gt;10</formula>
    </cfRule>
  </conditionalFormatting>
  <conditionalFormatting sqref="C36:D36">
    <cfRule type="expression" dxfId="3969" priority="3969" stopIfTrue="1">
      <formula>LEN(C36)&gt;10</formula>
    </cfRule>
  </conditionalFormatting>
  <conditionalFormatting sqref="C36:D36">
    <cfRule type="expression" dxfId="3968" priority="3968" stopIfTrue="1">
      <formula>LEN(C36)&gt;10</formula>
    </cfRule>
  </conditionalFormatting>
  <conditionalFormatting sqref="C36:D36">
    <cfRule type="expression" dxfId="3967" priority="3967" stopIfTrue="1">
      <formula>LEN(C36)&gt;10</formula>
    </cfRule>
  </conditionalFormatting>
  <conditionalFormatting sqref="C36:D36">
    <cfRule type="expression" dxfId="3966" priority="3966" stopIfTrue="1">
      <formula>LEN(C36)&gt;10</formula>
    </cfRule>
  </conditionalFormatting>
  <conditionalFormatting sqref="C36:D36">
    <cfRule type="expression" dxfId="3965" priority="3965" stopIfTrue="1">
      <formula>LEN(C36)&gt;10</formula>
    </cfRule>
  </conditionalFormatting>
  <conditionalFormatting sqref="C36:D36">
    <cfRule type="expression" dxfId="3964" priority="3964" stopIfTrue="1">
      <formula>LEN(C36)&gt;10</formula>
    </cfRule>
  </conditionalFormatting>
  <conditionalFormatting sqref="C36:D36">
    <cfRule type="expression" dxfId="3963" priority="3963" stopIfTrue="1">
      <formula>LEN(C36)&gt;10</formula>
    </cfRule>
  </conditionalFormatting>
  <conditionalFormatting sqref="C36:D36">
    <cfRule type="expression" dxfId="3962" priority="3962" stopIfTrue="1">
      <formula>LEN(C36)&gt;10</formula>
    </cfRule>
  </conditionalFormatting>
  <conditionalFormatting sqref="C36:D36">
    <cfRule type="expression" dxfId="3961" priority="3961" stopIfTrue="1">
      <formula>LEN(C36)&gt;10</formula>
    </cfRule>
  </conditionalFormatting>
  <conditionalFormatting sqref="C36:D36">
    <cfRule type="expression" dxfId="3960" priority="3960" stopIfTrue="1">
      <formula>LEN(C36)&gt;10</formula>
    </cfRule>
  </conditionalFormatting>
  <conditionalFormatting sqref="C37:D37">
    <cfRule type="expression" dxfId="3959" priority="3959" stopIfTrue="1">
      <formula>LEN(C37)&gt;10</formula>
    </cfRule>
  </conditionalFormatting>
  <conditionalFormatting sqref="C37:D37">
    <cfRule type="expression" dxfId="3958" priority="3958" stopIfTrue="1">
      <formula>LEN(C37)&gt;10</formula>
    </cfRule>
  </conditionalFormatting>
  <conditionalFormatting sqref="C37:D37">
    <cfRule type="expression" dxfId="3957" priority="3957" stopIfTrue="1">
      <formula>LEN(C37)&gt;10</formula>
    </cfRule>
  </conditionalFormatting>
  <conditionalFormatting sqref="C37:D37">
    <cfRule type="expression" dxfId="3956" priority="3956" stopIfTrue="1">
      <formula>LEN(C37)&gt;10</formula>
    </cfRule>
  </conditionalFormatting>
  <conditionalFormatting sqref="C37:D37">
    <cfRule type="expression" dxfId="3955" priority="3955" stopIfTrue="1">
      <formula>LEN(C37)&gt;10</formula>
    </cfRule>
  </conditionalFormatting>
  <conditionalFormatting sqref="C37:D37">
    <cfRule type="expression" dxfId="3954" priority="3954" stopIfTrue="1">
      <formula>LEN(C37)&gt;10</formula>
    </cfRule>
  </conditionalFormatting>
  <conditionalFormatting sqref="C37:D38 C27:D34">
    <cfRule type="expression" dxfId="3953" priority="3953" stopIfTrue="1">
      <formula>LEN(C27)&gt;10</formula>
    </cfRule>
  </conditionalFormatting>
  <conditionalFormatting sqref="C27:D31">
    <cfRule type="expression" dxfId="3952" priority="3952" stopIfTrue="1">
      <formula>LEN(C27)&gt;10</formula>
    </cfRule>
  </conditionalFormatting>
  <conditionalFormatting sqref="C27:D31">
    <cfRule type="expression" dxfId="3951" priority="3951" stopIfTrue="1">
      <formula>LEN(C27)&gt;10</formula>
    </cfRule>
  </conditionalFormatting>
  <conditionalFormatting sqref="C27:D27">
    <cfRule type="expression" dxfId="3950" priority="3950" stopIfTrue="1">
      <formula>LEN(C27)&gt;10</formula>
    </cfRule>
  </conditionalFormatting>
  <conditionalFormatting sqref="C28:D28">
    <cfRule type="expression" dxfId="3949" priority="3949" stopIfTrue="1">
      <formula>LEN(C28)&gt;10</formula>
    </cfRule>
  </conditionalFormatting>
  <conditionalFormatting sqref="C29:D29">
    <cfRule type="expression" dxfId="3948" priority="3948" stopIfTrue="1">
      <formula>LEN(C29)&gt;10</formula>
    </cfRule>
  </conditionalFormatting>
  <conditionalFormatting sqref="C30:D30">
    <cfRule type="expression" dxfId="3947" priority="3947" stopIfTrue="1">
      <formula>LEN(C30)&gt;10</formula>
    </cfRule>
  </conditionalFormatting>
  <conditionalFormatting sqref="C31:D31">
    <cfRule type="expression" dxfId="3946" priority="3946" stopIfTrue="1">
      <formula>LEN(C31)&gt;10</formula>
    </cfRule>
  </conditionalFormatting>
  <conditionalFormatting sqref="C27:D30">
    <cfRule type="expression" dxfId="3945" priority="3945" stopIfTrue="1">
      <formula>LEN(C27)&gt;10</formula>
    </cfRule>
  </conditionalFormatting>
  <conditionalFormatting sqref="C27:D30">
    <cfRule type="expression" dxfId="3944" priority="3944" stopIfTrue="1">
      <formula>LEN(C27)&gt;10</formula>
    </cfRule>
  </conditionalFormatting>
  <conditionalFormatting sqref="C27:D27">
    <cfRule type="expression" dxfId="3943" priority="3943" stopIfTrue="1">
      <formula>LEN(C27)&gt;10</formula>
    </cfRule>
  </conditionalFormatting>
  <conditionalFormatting sqref="C27:D27">
    <cfRule type="expression" dxfId="3942" priority="3942" stopIfTrue="1">
      <formula>LEN(C27)&gt;10</formula>
    </cfRule>
  </conditionalFormatting>
  <conditionalFormatting sqref="C27:D27">
    <cfRule type="expression" dxfId="3941" priority="3941" stopIfTrue="1">
      <formula>LEN(C27)&gt;10</formula>
    </cfRule>
  </conditionalFormatting>
  <conditionalFormatting sqref="C27:D27">
    <cfRule type="expression" dxfId="3940" priority="3940" stopIfTrue="1">
      <formula>LEN(C27)&gt;10</formula>
    </cfRule>
  </conditionalFormatting>
  <conditionalFormatting sqref="C28:D28">
    <cfRule type="expression" dxfId="3939" priority="3939" stopIfTrue="1">
      <formula>LEN(C28)&gt;10</formula>
    </cfRule>
  </conditionalFormatting>
  <conditionalFormatting sqref="C28:D28">
    <cfRule type="expression" dxfId="3938" priority="3938" stopIfTrue="1">
      <formula>LEN(C28)&gt;10</formula>
    </cfRule>
  </conditionalFormatting>
  <conditionalFormatting sqref="C28:D28">
    <cfRule type="expression" dxfId="3937" priority="3937" stopIfTrue="1">
      <formula>LEN(C28)&gt;10</formula>
    </cfRule>
  </conditionalFormatting>
  <conditionalFormatting sqref="C28:D28">
    <cfRule type="expression" dxfId="3936" priority="3936" stopIfTrue="1">
      <formula>LEN(C28)&gt;10</formula>
    </cfRule>
  </conditionalFormatting>
  <conditionalFormatting sqref="C29:D29">
    <cfRule type="expression" dxfId="3935" priority="3935" stopIfTrue="1">
      <formula>LEN(C29)&gt;10</formula>
    </cfRule>
  </conditionalFormatting>
  <conditionalFormatting sqref="C30:D30">
    <cfRule type="expression" dxfId="3934" priority="3934" stopIfTrue="1">
      <formula>LEN(C30)&gt;10</formula>
    </cfRule>
  </conditionalFormatting>
  <conditionalFormatting sqref="C30:D30">
    <cfRule type="expression" dxfId="3933" priority="3933" stopIfTrue="1">
      <formula>LEN(C30)&gt;10</formula>
    </cfRule>
  </conditionalFormatting>
  <conditionalFormatting sqref="C30:D30">
    <cfRule type="expression" dxfId="3932" priority="3932" stopIfTrue="1">
      <formula>LEN(C30)&gt;10</formula>
    </cfRule>
  </conditionalFormatting>
  <conditionalFormatting sqref="C30:D30">
    <cfRule type="expression" dxfId="3931" priority="3931" stopIfTrue="1">
      <formula>LEN(C30)&gt;10</formula>
    </cfRule>
  </conditionalFormatting>
  <conditionalFormatting sqref="C32:D32">
    <cfRule type="expression" dxfId="3930" priority="3930" stopIfTrue="1">
      <formula>LEN(C32)&gt;10</formula>
    </cfRule>
  </conditionalFormatting>
  <conditionalFormatting sqref="C32:D32">
    <cfRule type="expression" dxfId="3929" priority="3929" stopIfTrue="1">
      <formula>LEN(C32)&gt;10</formula>
    </cfRule>
  </conditionalFormatting>
  <conditionalFormatting sqref="C32:D32">
    <cfRule type="expression" dxfId="3928" priority="3928" stopIfTrue="1">
      <formula>LEN(C32)&gt;10</formula>
    </cfRule>
  </conditionalFormatting>
  <conditionalFormatting sqref="C33:D33">
    <cfRule type="expression" dxfId="3927" priority="3927" stopIfTrue="1">
      <formula>LEN(C33)&gt;10</formula>
    </cfRule>
  </conditionalFormatting>
  <conditionalFormatting sqref="C33:D33">
    <cfRule type="expression" dxfId="3926" priority="3926" stopIfTrue="1">
      <formula>LEN(C33)&gt;10</formula>
    </cfRule>
  </conditionalFormatting>
  <conditionalFormatting sqref="C33:D33">
    <cfRule type="expression" dxfId="3925" priority="3925" stopIfTrue="1">
      <formula>LEN(C33)&gt;10</formula>
    </cfRule>
  </conditionalFormatting>
  <conditionalFormatting sqref="C33:D33">
    <cfRule type="expression" dxfId="3924" priority="3924" stopIfTrue="1">
      <formula>LEN(C33)&gt;10</formula>
    </cfRule>
  </conditionalFormatting>
  <conditionalFormatting sqref="C33:D33">
    <cfRule type="expression" dxfId="3923" priority="3923" stopIfTrue="1">
      <formula>LEN(C33)&gt;10</formula>
    </cfRule>
  </conditionalFormatting>
  <conditionalFormatting sqref="C33:D33">
    <cfRule type="expression" dxfId="3922" priority="3922" stopIfTrue="1">
      <formula>LEN(C33)&gt;10</formula>
    </cfRule>
  </conditionalFormatting>
  <conditionalFormatting sqref="C34:D34">
    <cfRule type="expression" dxfId="3921" priority="3921" stopIfTrue="1">
      <formula>LEN(C34)&gt;10</formula>
    </cfRule>
  </conditionalFormatting>
  <conditionalFormatting sqref="C34:D34">
    <cfRule type="expression" dxfId="3920" priority="3920" stopIfTrue="1">
      <formula>LEN(C34)&gt;10</formula>
    </cfRule>
  </conditionalFormatting>
  <conditionalFormatting sqref="C34:D34">
    <cfRule type="expression" dxfId="3919" priority="3919" stopIfTrue="1">
      <formula>LEN(C34)&gt;10</formula>
    </cfRule>
  </conditionalFormatting>
  <conditionalFormatting sqref="C34:D34">
    <cfRule type="expression" dxfId="3918" priority="3918" stopIfTrue="1">
      <formula>LEN(C34)&gt;10</formula>
    </cfRule>
  </conditionalFormatting>
  <conditionalFormatting sqref="C34:D34">
    <cfRule type="expression" dxfId="3917" priority="3917" stopIfTrue="1">
      <formula>LEN(C34)&gt;10</formula>
    </cfRule>
  </conditionalFormatting>
  <conditionalFormatting sqref="C34:D34">
    <cfRule type="expression" dxfId="3916" priority="3916" stopIfTrue="1">
      <formula>LEN(C34)&gt;10</formula>
    </cfRule>
  </conditionalFormatting>
  <conditionalFormatting sqref="C36:D36">
    <cfRule type="expression" dxfId="3915" priority="3915" stopIfTrue="1">
      <formula>LEN(C36)&gt;10</formula>
    </cfRule>
  </conditionalFormatting>
  <conditionalFormatting sqref="C36:D36">
    <cfRule type="expression" dxfId="3914" priority="3914" stopIfTrue="1">
      <formula>LEN(C36)&gt;10</formula>
    </cfRule>
  </conditionalFormatting>
  <conditionalFormatting sqref="C36:D36">
    <cfRule type="expression" dxfId="3913" priority="3913" stopIfTrue="1">
      <formula>LEN(C36)&gt;10</formula>
    </cfRule>
  </conditionalFormatting>
  <conditionalFormatting sqref="C36:D36">
    <cfRule type="expression" dxfId="3912" priority="3912" stopIfTrue="1">
      <formula>LEN(C36)&gt;10</formula>
    </cfRule>
  </conditionalFormatting>
  <conditionalFormatting sqref="C36:D36">
    <cfRule type="expression" dxfId="3911" priority="3911" stopIfTrue="1">
      <formula>LEN(C36)&gt;10</formula>
    </cfRule>
  </conditionalFormatting>
  <conditionalFormatting sqref="C36:D36">
    <cfRule type="expression" dxfId="3910" priority="3910" stopIfTrue="1">
      <formula>LEN(C36)&gt;10</formula>
    </cfRule>
  </conditionalFormatting>
  <conditionalFormatting sqref="C36:D36">
    <cfRule type="expression" dxfId="3909" priority="3909" stopIfTrue="1">
      <formula>LEN(C36)&gt;10</formula>
    </cfRule>
  </conditionalFormatting>
  <conditionalFormatting sqref="C36:D36">
    <cfRule type="expression" dxfId="3908" priority="3908" stopIfTrue="1">
      <formula>LEN(C36)&gt;10</formula>
    </cfRule>
  </conditionalFormatting>
  <conditionalFormatting sqref="C36:D36">
    <cfRule type="expression" dxfId="3907" priority="3907" stopIfTrue="1">
      <formula>LEN(C36)&gt;10</formula>
    </cfRule>
  </conditionalFormatting>
  <conditionalFormatting sqref="C36:D36">
    <cfRule type="expression" dxfId="3906" priority="3906" stopIfTrue="1">
      <formula>LEN(C36)&gt;10</formula>
    </cfRule>
  </conditionalFormatting>
  <conditionalFormatting sqref="C37:D37">
    <cfRule type="expression" dxfId="3905" priority="3905" stopIfTrue="1">
      <formula>LEN(C37)&gt;10</formula>
    </cfRule>
  </conditionalFormatting>
  <conditionalFormatting sqref="C37:D37">
    <cfRule type="expression" dxfId="3904" priority="3904" stopIfTrue="1">
      <formula>LEN(C37)&gt;10</formula>
    </cfRule>
  </conditionalFormatting>
  <conditionalFormatting sqref="C37:D37">
    <cfRule type="expression" dxfId="3903" priority="3903" stopIfTrue="1">
      <formula>LEN(C37)&gt;10</formula>
    </cfRule>
  </conditionalFormatting>
  <conditionalFormatting sqref="C37:D37">
    <cfRule type="expression" dxfId="3902" priority="3902" stopIfTrue="1">
      <formula>LEN(C37)&gt;10</formula>
    </cfRule>
  </conditionalFormatting>
  <conditionalFormatting sqref="C37:D37">
    <cfRule type="expression" dxfId="3901" priority="3901" stopIfTrue="1">
      <formula>LEN(C37)&gt;10</formula>
    </cfRule>
  </conditionalFormatting>
  <conditionalFormatting sqref="C37:D37">
    <cfRule type="expression" dxfId="3900" priority="3900" stopIfTrue="1">
      <formula>LEN(C37)&gt;10</formula>
    </cfRule>
  </conditionalFormatting>
  <conditionalFormatting sqref="C40:D40">
    <cfRule type="expression" dxfId="3899" priority="3899" stopIfTrue="1">
      <formula>LEN(C40)&gt;10</formula>
    </cfRule>
  </conditionalFormatting>
  <conditionalFormatting sqref="C40:D40">
    <cfRule type="expression" dxfId="3898" priority="3898" stopIfTrue="1">
      <formula>LEN(C40)&gt;10</formula>
    </cfRule>
  </conditionalFormatting>
  <conditionalFormatting sqref="C40:D40">
    <cfRule type="expression" dxfId="3897" priority="3897" stopIfTrue="1">
      <formula>LEN(C40)&gt;10</formula>
    </cfRule>
  </conditionalFormatting>
  <conditionalFormatting sqref="C40:D40">
    <cfRule type="expression" dxfId="3896" priority="3896" stopIfTrue="1">
      <formula>LEN(C40)&gt;10</formula>
    </cfRule>
  </conditionalFormatting>
  <conditionalFormatting sqref="C40:D40">
    <cfRule type="expression" dxfId="3895" priority="3895" stopIfTrue="1">
      <formula>LEN(C40)&gt;10</formula>
    </cfRule>
  </conditionalFormatting>
  <conditionalFormatting sqref="C40:D40">
    <cfRule type="expression" dxfId="3894" priority="3894" stopIfTrue="1">
      <formula>LEN(C40)&gt;10</formula>
    </cfRule>
  </conditionalFormatting>
  <conditionalFormatting sqref="C40:D40">
    <cfRule type="expression" dxfId="3893" priority="3893" stopIfTrue="1">
      <formula>LEN(C40)&gt;10</formula>
    </cfRule>
  </conditionalFormatting>
  <conditionalFormatting sqref="C40:D40">
    <cfRule type="expression" dxfId="3892" priority="3892" stopIfTrue="1">
      <formula>LEN(C40)&gt;10</formula>
    </cfRule>
  </conditionalFormatting>
  <conditionalFormatting sqref="C40:D40">
    <cfRule type="expression" dxfId="3891" priority="3891" stopIfTrue="1">
      <formula>LEN(C40)&gt;10</formula>
    </cfRule>
  </conditionalFormatting>
  <conditionalFormatting sqref="C40:D40">
    <cfRule type="expression" dxfId="3890" priority="3890" stopIfTrue="1">
      <formula>LEN(C40)&gt;10</formula>
    </cfRule>
  </conditionalFormatting>
  <conditionalFormatting sqref="C40:D40">
    <cfRule type="expression" dxfId="3889" priority="3889" stopIfTrue="1">
      <formula>LEN(C40)&gt;10</formula>
    </cfRule>
  </conditionalFormatting>
  <conditionalFormatting sqref="C40:D40">
    <cfRule type="expression" dxfId="3888" priority="3888" stopIfTrue="1">
      <formula>LEN(C40)&gt;10</formula>
    </cfRule>
  </conditionalFormatting>
  <conditionalFormatting sqref="C40:D40">
    <cfRule type="expression" dxfId="3887" priority="3887" stopIfTrue="1">
      <formula>LEN(C40)&gt;10</formula>
    </cfRule>
  </conditionalFormatting>
  <conditionalFormatting sqref="C39:D39">
    <cfRule type="expression" dxfId="3886" priority="3886" stopIfTrue="1">
      <formula>LEN(C39)&gt;10</formula>
    </cfRule>
  </conditionalFormatting>
  <conditionalFormatting sqref="C39:D39">
    <cfRule type="expression" dxfId="3885" priority="3885" stopIfTrue="1">
      <formula>LEN(C39)&gt;10</formula>
    </cfRule>
  </conditionalFormatting>
  <conditionalFormatting sqref="C39:D39">
    <cfRule type="expression" dxfId="3884" priority="3884" stopIfTrue="1">
      <formula>LEN(C39)&gt;10</formula>
    </cfRule>
  </conditionalFormatting>
  <conditionalFormatting sqref="C39:D39">
    <cfRule type="expression" dxfId="3883" priority="3883" stopIfTrue="1">
      <formula>LEN(C39)&gt;10</formula>
    </cfRule>
  </conditionalFormatting>
  <conditionalFormatting sqref="C39:D39">
    <cfRule type="expression" dxfId="3882" priority="3882" stopIfTrue="1">
      <formula>LEN(C39)&gt;10</formula>
    </cfRule>
  </conditionalFormatting>
  <conditionalFormatting sqref="C39:D39">
    <cfRule type="expression" dxfId="3881" priority="3881" stopIfTrue="1">
      <formula>LEN(C39)&gt;10</formula>
    </cfRule>
  </conditionalFormatting>
  <conditionalFormatting sqref="C39:D39">
    <cfRule type="expression" dxfId="3880" priority="3880" stopIfTrue="1">
      <formula>LEN(C39)&gt;10</formula>
    </cfRule>
  </conditionalFormatting>
  <conditionalFormatting sqref="C39:D39">
    <cfRule type="expression" dxfId="3879" priority="3879" stopIfTrue="1">
      <formula>LEN(C39)&gt;10</formula>
    </cfRule>
  </conditionalFormatting>
  <conditionalFormatting sqref="C39:D39">
    <cfRule type="expression" dxfId="3878" priority="3878" stopIfTrue="1">
      <formula>LEN(C39)&gt;10</formula>
    </cfRule>
  </conditionalFormatting>
  <conditionalFormatting sqref="C39:D39">
    <cfRule type="expression" dxfId="3877" priority="3877" stopIfTrue="1">
      <formula>LEN(C39)&gt;10</formula>
    </cfRule>
  </conditionalFormatting>
  <conditionalFormatting sqref="C39:D39">
    <cfRule type="expression" dxfId="3876" priority="3876" stopIfTrue="1">
      <formula>LEN(C39)&gt;10</formula>
    </cfRule>
  </conditionalFormatting>
  <conditionalFormatting sqref="C39:D39">
    <cfRule type="expression" dxfId="3875" priority="3875" stopIfTrue="1">
      <formula>LEN(C39)&gt;10</formula>
    </cfRule>
  </conditionalFormatting>
  <conditionalFormatting sqref="C39:D39">
    <cfRule type="expression" dxfId="3874" priority="3874" stopIfTrue="1">
      <formula>LEN(C39)&gt;10</formula>
    </cfRule>
  </conditionalFormatting>
  <conditionalFormatting sqref="C39:D39">
    <cfRule type="expression" dxfId="3873" priority="3873" stopIfTrue="1">
      <formula>LEN(C39)&gt;10</formula>
    </cfRule>
  </conditionalFormatting>
  <conditionalFormatting sqref="C39:D39">
    <cfRule type="expression" dxfId="3872" priority="3872" stopIfTrue="1">
      <formula>LEN(C39)&gt;10</formula>
    </cfRule>
  </conditionalFormatting>
  <conditionalFormatting sqref="C39:D39">
    <cfRule type="expression" dxfId="3871" priority="3871" stopIfTrue="1">
      <formula>LEN(C39)&gt;10</formula>
    </cfRule>
  </conditionalFormatting>
  <conditionalFormatting sqref="C39:D39">
    <cfRule type="expression" dxfId="3870" priority="3870" stopIfTrue="1">
      <formula>LEN(C39)&gt;10</formula>
    </cfRule>
  </conditionalFormatting>
  <conditionalFormatting sqref="C39:D39">
    <cfRule type="expression" dxfId="3869" priority="3869" stopIfTrue="1">
      <formula>LEN(C39)&gt;10</formula>
    </cfRule>
  </conditionalFormatting>
  <conditionalFormatting sqref="C39:D39">
    <cfRule type="expression" dxfId="3868" priority="3868" stopIfTrue="1">
      <formula>LEN(C39)&gt;10</formula>
    </cfRule>
  </conditionalFormatting>
  <conditionalFormatting sqref="C39:D39">
    <cfRule type="expression" dxfId="3867" priority="3867" stopIfTrue="1">
      <formula>LEN(C39)&gt;10</formula>
    </cfRule>
  </conditionalFormatting>
  <conditionalFormatting sqref="C39:D39">
    <cfRule type="expression" dxfId="3866" priority="3866" stopIfTrue="1">
      <formula>LEN(C39)&gt;10</formula>
    </cfRule>
  </conditionalFormatting>
  <conditionalFormatting sqref="C39:D39">
    <cfRule type="expression" dxfId="3865" priority="3865" stopIfTrue="1">
      <formula>LEN(C39)&gt;10</formula>
    </cfRule>
  </conditionalFormatting>
  <conditionalFormatting sqref="C39:D39">
    <cfRule type="expression" dxfId="3864" priority="3864" stopIfTrue="1">
      <formula>LEN(C39)&gt;10</formula>
    </cfRule>
  </conditionalFormatting>
  <conditionalFormatting sqref="C39:D39">
    <cfRule type="expression" dxfId="3863" priority="3863" stopIfTrue="1">
      <formula>LEN(C39)&gt;10</formula>
    </cfRule>
  </conditionalFormatting>
  <conditionalFormatting sqref="C39:D39">
    <cfRule type="expression" dxfId="3862" priority="3862" stopIfTrue="1">
      <formula>LEN(C39)&gt;10</formula>
    </cfRule>
  </conditionalFormatting>
  <conditionalFormatting sqref="C27:D34 C37:D42">
    <cfRule type="expression" dxfId="3861" priority="3861" stopIfTrue="1">
      <formula>LEN(C27)&gt;10</formula>
    </cfRule>
  </conditionalFormatting>
  <conditionalFormatting sqref="C27:D31">
    <cfRule type="expression" dxfId="3860" priority="3860" stopIfTrue="1">
      <formula>LEN(C27)&gt;10</formula>
    </cfRule>
  </conditionalFormatting>
  <conditionalFormatting sqref="C27:D31">
    <cfRule type="expression" dxfId="3859" priority="3859" stopIfTrue="1">
      <formula>LEN(C27)&gt;10</formula>
    </cfRule>
  </conditionalFormatting>
  <conditionalFormatting sqref="C27:D27">
    <cfRule type="expression" dxfId="3858" priority="3858" stopIfTrue="1">
      <formula>LEN(C27)&gt;10</formula>
    </cfRule>
  </conditionalFormatting>
  <conditionalFormatting sqref="C28:D28">
    <cfRule type="expression" dxfId="3857" priority="3857" stopIfTrue="1">
      <formula>LEN(C28)&gt;10</formula>
    </cfRule>
  </conditionalFormatting>
  <conditionalFormatting sqref="C29:D29">
    <cfRule type="expression" dxfId="3856" priority="3856" stopIfTrue="1">
      <formula>LEN(C29)&gt;10</formula>
    </cfRule>
  </conditionalFormatting>
  <conditionalFormatting sqref="C30:D30">
    <cfRule type="expression" dxfId="3855" priority="3855" stopIfTrue="1">
      <formula>LEN(C30)&gt;10</formula>
    </cfRule>
  </conditionalFormatting>
  <conditionalFormatting sqref="C31:D31">
    <cfRule type="expression" dxfId="3854" priority="3854" stopIfTrue="1">
      <formula>LEN(C31)&gt;10</formula>
    </cfRule>
  </conditionalFormatting>
  <conditionalFormatting sqref="C27:D30">
    <cfRule type="expression" dxfId="3853" priority="3853" stopIfTrue="1">
      <formula>LEN(C27)&gt;10</formula>
    </cfRule>
  </conditionalFormatting>
  <conditionalFormatting sqref="C27:D30">
    <cfRule type="expression" dxfId="3852" priority="3852" stopIfTrue="1">
      <formula>LEN(C27)&gt;10</formula>
    </cfRule>
  </conditionalFormatting>
  <conditionalFormatting sqref="C27:D27">
    <cfRule type="expression" dxfId="3851" priority="3851" stopIfTrue="1">
      <formula>LEN(C27)&gt;10</formula>
    </cfRule>
  </conditionalFormatting>
  <conditionalFormatting sqref="C27:D27">
    <cfRule type="expression" dxfId="3850" priority="3850" stopIfTrue="1">
      <formula>LEN(C27)&gt;10</formula>
    </cfRule>
  </conditionalFormatting>
  <conditionalFormatting sqref="C27:D27">
    <cfRule type="expression" dxfId="3849" priority="3849" stopIfTrue="1">
      <formula>LEN(C27)&gt;10</formula>
    </cfRule>
  </conditionalFormatting>
  <conditionalFormatting sqref="C27:D27">
    <cfRule type="expression" dxfId="3848" priority="3848" stopIfTrue="1">
      <formula>LEN(C27)&gt;10</formula>
    </cfRule>
  </conditionalFormatting>
  <conditionalFormatting sqref="C28:D28">
    <cfRule type="expression" dxfId="3847" priority="3847" stopIfTrue="1">
      <formula>LEN(C28)&gt;10</formula>
    </cfRule>
  </conditionalFormatting>
  <conditionalFormatting sqref="C28:D28">
    <cfRule type="expression" dxfId="3846" priority="3846" stopIfTrue="1">
      <formula>LEN(C28)&gt;10</formula>
    </cfRule>
  </conditionalFormatting>
  <conditionalFormatting sqref="C28:D28">
    <cfRule type="expression" dxfId="3845" priority="3845" stopIfTrue="1">
      <formula>LEN(C28)&gt;10</formula>
    </cfRule>
  </conditionalFormatting>
  <conditionalFormatting sqref="C28:D28">
    <cfRule type="expression" dxfId="3844" priority="3844" stopIfTrue="1">
      <formula>LEN(C28)&gt;10</formula>
    </cfRule>
  </conditionalFormatting>
  <conditionalFormatting sqref="C29:D29">
    <cfRule type="expression" dxfId="3843" priority="3843" stopIfTrue="1">
      <formula>LEN(C29)&gt;10</formula>
    </cfRule>
  </conditionalFormatting>
  <conditionalFormatting sqref="C30:D30">
    <cfRule type="expression" dxfId="3842" priority="3842" stopIfTrue="1">
      <formula>LEN(C30)&gt;10</formula>
    </cfRule>
  </conditionalFormatting>
  <conditionalFormatting sqref="C30:D30">
    <cfRule type="expression" dxfId="3841" priority="3841" stopIfTrue="1">
      <formula>LEN(C30)&gt;10</formula>
    </cfRule>
  </conditionalFormatting>
  <conditionalFormatting sqref="C30:D30">
    <cfRule type="expression" dxfId="3840" priority="3840" stopIfTrue="1">
      <formula>LEN(C30)&gt;10</formula>
    </cfRule>
  </conditionalFormatting>
  <conditionalFormatting sqref="C30:D30">
    <cfRule type="expression" dxfId="3839" priority="3839" stopIfTrue="1">
      <formula>LEN(C30)&gt;10</formula>
    </cfRule>
  </conditionalFormatting>
  <conditionalFormatting sqref="C32:D32">
    <cfRule type="expression" dxfId="3838" priority="3838" stopIfTrue="1">
      <formula>LEN(C32)&gt;10</formula>
    </cfRule>
  </conditionalFormatting>
  <conditionalFormatting sqref="C32:D32">
    <cfRule type="expression" dxfId="3837" priority="3837" stopIfTrue="1">
      <formula>LEN(C32)&gt;10</formula>
    </cfRule>
  </conditionalFormatting>
  <conditionalFormatting sqref="C32:D32">
    <cfRule type="expression" dxfId="3836" priority="3836" stopIfTrue="1">
      <formula>LEN(C32)&gt;10</formula>
    </cfRule>
  </conditionalFormatting>
  <conditionalFormatting sqref="C33:D33">
    <cfRule type="expression" dxfId="3835" priority="3835" stopIfTrue="1">
      <formula>LEN(C33)&gt;10</formula>
    </cfRule>
  </conditionalFormatting>
  <conditionalFormatting sqref="C33:D33">
    <cfRule type="expression" dxfId="3834" priority="3834" stopIfTrue="1">
      <formula>LEN(C33)&gt;10</formula>
    </cfRule>
  </conditionalFormatting>
  <conditionalFormatting sqref="C33:D33">
    <cfRule type="expression" dxfId="3833" priority="3833" stopIfTrue="1">
      <formula>LEN(C33)&gt;10</formula>
    </cfRule>
  </conditionalFormatting>
  <conditionalFormatting sqref="C33:D33">
    <cfRule type="expression" dxfId="3832" priority="3832" stopIfTrue="1">
      <formula>LEN(C33)&gt;10</formula>
    </cfRule>
  </conditionalFormatting>
  <conditionalFormatting sqref="C33:D33">
    <cfRule type="expression" dxfId="3831" priority="3831" stopIfTrue="1">
      <formula>LEN(C33)&gt;10</formula>
    </cfRule>
  </conditionalFormatting>
  <conditionalFormatting sqref="C33:D33">
    <cfRule type="expression" dxfId="3830" priority="3830" stopIfTrue="1">
      <formula>LEN(C33)&gt;10</formula>
    </cfRule>
  </conditionalFormatting>
  <conditionalFormatting sqref="C34:D34">
    <cfRule type="expression" dxfId="3829" priority="3829" stopIfTrue="1">
      <formula>LEN(C34)&gt;10</formula>
    </cfRule>
  </conditionalFormatting>
  <conditionalFormatting sqref="C34:D34">
    <cfRule type="expression" dxfId="3828" priority="3828" stopIfTrue="1">
      <formula>LEN(C34)&gt;10</formula>
    </cfRule>
  </conditionalFormatting>
  <conditionalFormatting sqref="C34:D34">
    <cfRule type="expression" dxfId="3827" priority="3827" stopIfTrue="1">
      <formula>LEN(C34)&gt;10</formula>
    </cfRule>
  </conditionalFormatting>
  <conditionalFormatting sqref="C34:D34">
    <cfRule type="expression" dxfId="3826" priority="3826" stopIfTrue="1">
      <formula>LEN(C34)&gt;10</formula>
    </cfRule>
  </conditionalFormatting>
  <conditionalFormatting sqref="C34:D34">
    <cfRule type="expression" dxfId="3825" priority="3825" stopIfTrue="1">
      <formula>LEN(C34)&gt;10</formula>
    </cfRule>
  </conditionalFormatting>
  <conditionalFormatting sqref="C34:D34">
    <cfRule type="expression" dxfId="3824" priority="3824" stopIfTrue="1">
      <formula>LEN(C34)&gt;10</formula>
    </cfRule>
  </conditionalFormatting>
  <conditionalFormatting sqref="C36:D36">
    <cfRule type="expression" dxfId="3823" priority="3823" stopIfTrue="1">
      <formula>LEN(C36)&gt;10</formula>
    </cfRule>
  </conditionalFormatting>
  <conditionalFormatting sqref="C36:D36">
    <cfRule type="expression" dxfId="3822" priority="3822" stopIfTrue="1">
      <formula>LEN(C36)&gt;10</formula>
    </cfRule>
  </conditionalFormatting>
  <conditionalFormatting sqref="C36:D36">
    <cfRule type="expression" dxfId="3821" priority="3821" stopIfTrue="1">
      <formula>LEN(C36)&gt;10</formula>
    </cfRule>
  </conditionalFormatting>
  <conditionalFormatting sqref="C36:D36">
    <cfRule type="expression" dxfId="3820" priority="3820" stopIfTrue="1">
      <formula>LEN(C36)&gt;10</formula>
    </cfRule>
  </conditionalFormatting>
  <conditionalFormatting sqref="C36:D36">
    <cfRule type="expression" dxfId="3819" priority="3819" stopIfTrue="1">
      <formula>LEN(C36)&gt;10</formula>
    </cfRule>
  </conditionalFormatting>
  <conditionalFormatting sqref="C36:D36">
    <cfRule type="expression" dxfId="3818" priority="3818" stopIfTrue="1">
      <formula>LEN(C36)&gt;10</formula>
    </cfRule>
  </conditionalFormatting>
  <conditionalFormatting sqref="C36:D36">
    <cfRule type="expression" dxfId="3817" priority="3817" stopIfTrue="1">
      <formula>LEN(C36)&gt;10</formula>
    </cfRule>
  </conditionalFormatting>
  <conditionalFormatting sqref="C36:D36">
    <cfRule type="expression" dxfId="3816" priority="3816" stopIfTrue="1">
      <formula>LEN(C36)&gt;10</formula>
    </cfRule>
  </conditionalFormatting>
  <conditionalFormatting sqref="C36:D36">
    <cfRule type="expression" dxfId="3815" priority="3815" stopIfTrue="1">
      <formula>LEN(C36)&gt;10</formula>
    </cfRule>
  </conditionalFormatting>
  <conditionalFormatting sqref="C36:D36">
    <cfRule type="expression" dxfId="3814" priority="3814" stopIfTrue="1">
      <formula>LEN(C36)&gt;10</formula>
    </cfRule>
  </conditionalFormatting>
  <conditionalFormatting sqref="C37:D37">
    <cfRule type="expression" dxfId="3813" priority="3813" stopIfTrue="1">
      <formula>LEN(C37)&gt;10</formula>
    </cfRule>
  </conditionalFormatting>
  <conditionalFormatting sqref="C37:D37">
    <cfRule type="expression" dxfId="3812" priority="3812" stopIfTrue="1">
      <formula>LEN(C37)&gt;10</formula>
    </cfRule>
  </conditionalFormatting>
  <conditionalFormatting sqref="C37:D37">
    <cfRule type="expression" dxfId="3811" priority="3811" stopIfTrue="1">
      <formula>LEN(C37)&gt;10</formula>
    </cfRule>
  </conditionalFormatting>
  <conditionalFormatting sqref="C37:D37">
    <cfRule type="expression" dxfId="3810" priority="3810" stopIfTrue="1">
      <formula>LEN(C37)&gt;10</formula>
    </cfRule>
  </conditionalFormatting>
  <conditionalFormatting sqref="C37:D37">
    <cfRule type="expression" dxfId="3809" priority="3809" stopIfTrue="1">
      <formula>LEN(C37)&gt;10</formula>
    </cfRule>
  </conditionalFormatting>
  <conditionalFormatting sqref="C37:D37">
    <cfRule type="expression" dxfId="3808" priority="3808" stopIfTrue="1">
      <formula>LEN(C37)&gt;10</formula>
    </cfRule>
  </conditionalFormatting>
  <conditionalFormatting sqref="C37:D38 C27:D34">
    <cfRule type="expression" dxfId="3807" priority="3807" stopIfTrue="1">
      <formula>LEN(C27)&gt;10</formula>
    </cfRule>
  </conditionalFormatting>
  <conditionalFormatting sqref="C27:D31">
    <cfRule type="expression" dxfId="3806" priority="3806" stopIfTrue="1">
      <formula>LEN(C27)&gt;10</formula>
    </cfRule>
  </conditionalFormatting>
  <conditionalFormatting sqref="C27:D31">
    <cfRule type="expression" dxfId="3805" priority="3805" stopIfTrue="1">
      <formula>LEN(C27)&gt;10</formula>
    </cfRule>
  </conditionalFormatting>
  <conditionalFormatting sqref="C27:D27">
    <cfRule type="expression" dxfId="3804" priority="3804" stopIfTrue="1">
      <formula>LEN(C27)&gt;10</formula>
    </cfRule>
  </conditionalFormatting>
  <conditionalFormatting sqref="C28:D28">
    <cfRule type="expression" dxfId="3803" priority="3803" stopIfTrue="1">
      <formula>LEN(C28)&gt;10</formula>
    </cfRule>
  </conditionalFormatting>
  <conditionalFormatting sqref="C29:D29">
    <cfRule type="expression" dxfId="3802" priority="3802" stopIfTrue="1">
      <formula>LEN(C29)&gt;10</formula>
    </cfRule>
  </conditionalFormatting>
  <conditionalFormatting sqref="C30:D30">
    <cfRule type="expression" dxfId="3801" priority="3801" stopIfTrue="1">
      <formula>LEN(C30)&gt;10</formula>
    </cfRule>
  </conditionalFormatting>
  <conditionalFormatting sqref="C31:D31">
    <cfRule type="expression" dxfId="3800" priority="3800" stopIfTrue="1">
      <formula>LEN(C31)&gt;10</formula>
    </cfRule>
  </conditionalFormatting>
  <conditionalFormatting sqref="C27:D30">
    <cfRule type="expression" dxfId="3799" priority="3799" stopIfTrue="1">
      <formula>LEN(C27)&gt;10</formula>
    </cfRule>
  </conditionalFormatting>
  <conditionalFormatting sqref="C27:D30">
    <cfRule type="expression" dxfId="3798" priority="3798" stopIfTrue="1">
      <formula>LEN(C27)&gt;10</formula>
    </cfRule>
  </conditionalFormatting>
  <conditionalFormatting sqref="C27:D27">
    <cfRule type="expression" dxfId="3797" priority="3797" stopIfTrue="1">
      <formula>LEN(C27)&gt;10</formula>
    </cfRule>
  </conditionalFormatting>
  <conditionalFormatting sqref="C27:D27">
    <cfRule type="expression" dxfId="3796" priority="3796" stopIfTrue="1">
      <formula>LEN(C27)&gt;10</formula>
    </cfRule>
  </conditionalFormatting>
  <conditionalFormatting sqref="C27:D27">
    <cfRule type="expression" dxfId="3795" priority="3795" stopIfTrue="1">
      <formula>LEN(C27)&gt;10</formula>
    </cfRule>
  </conditionalFormatting>
  <conditionalFormatting sqref="C27:D27">
    <cfRule type="expression" dxfId="3794" priority="3794" stopIfTrue="1">
      <formula>LEN(C27)&gt;10</formula>
    </cfRule>
  </conditionalFormatting>
  <conditionalFormatting sqref="C28:D28">
    <cfRule type="expression" dxfId="3793" priority="3793" stopIfTrue="1">
      <formula>LEN(C28)&gt;10</formula>
    </cfRule>
  </conditionalFormatting>
  <conditionalFormatting sqref="C28:D28">
    <cfRule type="expression" dxfId="3792" priority="3792" stopIfTrue="1">
      <formula>LEN(C28)&gt;10</formula>
    </cfRule>
  </conditionalFormatting>
  <conditionalFormatting sqref="C28:D28">
    <cfRule type="expression" dxfId="3791" priority="3791" stopIfTrue="1">
      <formula>LEN(C28)&gt;10</formula>
    </cfRule>
  </conditionalFormatting>
  <conditionalFormatting sqref="C28:D28">
    <cfRule type="expression" dxfId="3790" priority="3790" stopIfTrue="1">
      <formula>LEN(C28)&gt;10</formula>
    </cfRule>
  </conditionalFormatting>
  <conditionalFormatting sqref="C29:D29">
    <cfRule type="expression" dxfId="3789" priority="3789" stopIfTrue="1">
      <formula>LEN(C29)&gt;10</formula>
    </cfRule>
  </conditionalFormatting>
  <conditionalFormatting sqref="C30:D30">
    <cfRule type="expression" dxfId="3788" priority="3788" stopIfTrue="1">
      <formula>LEN(C30)&gt;10</formula>
    </cfRule>
  </conditionalFormatting>
  <conditionalFormatting sqref="C30:D30">
    <cfRule type="expression" dxfId="3787" priority="3787" stopIfTrue="1">
      <formula>LEN(C30)&gt;10</formula>
    </cfRule>
  </conditionalFormatting>
  <conditionalFormatting sqref="C30:D30">
    <cfRule type="expression" dxfId="3786" priority="3786" stopIfTrue="1">
      <formula>LEN(C30)&gt;10</formula>
    </cfRule>
  </conditionalFormatting>
  <conditionalFormatting sqref="C30:D30">
    <cfRule type="expression" dxfId="3785" priority="3785" stopIfTrue="1">
      <formula>LEN(C30)&gt;10</formula>
    </cfRule>
  </conditionalFormatting>
  <conditionalFormatting sqref="C32:D32">
    <cfRule type="expression" dxfId="3784" priority="3784" stopIfTrue="1">
      <formula>LEN(C32)&gt;10</formula>
    </cfRule>
  </conditionalFormatting>
  <conditionalFormatting sqref="C32:D32">
    <cfRule type="expression" dxfId="3783" priority="3783" stopIfTrue="1">
      <formula>LEN(C32)&gt;10</formula>
    </cfRule>
  </conditionalFormatting>
  <conditionalFormatting sqref="C32:D32">
    <cfRule type="expression" dxfId="3782" priority="3782" stopIfTrue="1">
      <formula>LEN(C32)&gt;10</formula>
    </cfRule>
  </conditionalFormatting>
  <conditionalFormatting sqref="C33:D33">
    <cfRule type="expression" dxfId="3781" priority="3781" stopIfTrue="1">
      <formula>LEN(C33)&gt;10</formula>
    </cfRule>
  </conditionalFormatting>
  <conditionalFormatting sqref="C33:D33">
    <cfRule type="expression" dxfId="3780" priority="3780" stopIfTrue="1">
      <formula>LEN(C33)&gt;10</formula>
    </cfRule>
  </conditionalFormatting>
  <conditionalFormatting sqref="C33:D33">
    <cfRule type="expression" dxfId="3779" priority="3779" stopIfTrue="1">
      <formula>LEN(C33)&gt;10</formula>
    </cfRule>
  </conditionalFormatting>
  <conditionalFormatting sqref="C33:D33">
    <cfRule type="expression" dxfId="3778" priority="3778" stopIfTrue="1">
      <formula>LEN(C33)&gt;10</formula>
    </cfRule>
  </conditionalFormatting>
  <conditionalFormatting sqref="C33:D33">
    <cfRule type="expression" dxfId="3777" priority="3777" stopIfTrue="1">
      <formula>LEN(C33)&gt;10</formula>
    </cfRule>
  </conditionalFormatting>
  <conditionalFormatting sqref="C33:D33">
    <cfRule type="expression" dxfId="3776" priority="3776" stopIfTrue="1">
      <formula>LEN(C33)&gt;10</formula>
    </cfRule>
  </conditionalFormatting>
  <conditionalFormatting sqref="C34:D34">
    <cfRule type="expression" dxfId="3775" priority="3775" stopIfTrue="1">
      <formula>LEN(C34)&gt;10</formula>
    </cfRule>
  </conditionalFormatting>
  <conditionalFormatting sqref="C34:D34">
    <cfRule type="expression" dxfId="3774" priority="3774" stopIfTrue="1">
      <formula>LEN(C34)&gt;10</formula>
    </cfRule>
  </conditionalFormatting>
  <conditionalFormatting sqref="C34:D34">
    <cfRule type="expression" dxfId="3773" priority="3773" stopIfTrue="1">
      <formula>LEN(C34)&gt;10</formula>
    </cfRule>
  </conditionalFormatting>
  <conditionalFormatting sqref="C34:D34">
    <cfRule type="expression" dxfId="3772" priority="3772" stopIfTrue="1">
      <formula>LEN(C34)&gt;10</formula>
    </cfRule>
  </conditionalFormatting>
  <conditionalFormatting sqref="C34:D34">
    <cfRule type="expression" dxfId="3771" priority="3771" stopIfTrue="1">
      <formula>LEN(C34)&gt;10</formula>
    </cfRule>
  </conditionalFormatting>
  <conditionalFormatting sqref="C34:D34">
    <cfRule type="expression" dxfId="3770" priority="3770" stopIfTrue="1">
      <formula>LEN(C34)&gt;10</formula>
    </cfRule>
  </conditionalFormatting>
  <conditionalFormatting sqref="C36:D36">
    <cfRule type="expression" dxfId="3769" priority="3769" stopIfTrue="1">
      <formula>LEN(C36)&gt;10</formula>
    </cfRule>
  </conditionalFormatting>
  <conditionalFormatting sqref="C36:D36">
    <cfRule type="expression" dxfId="3768" priority="3768" stopIfTrue="1">
      <formula>LEN(C36)&gt;10</formula>
    </cfRule>
  </conditionalFormatting>
  <conditionalFormatting sqref="C36:D36">
    <cfRule type="expression" dxfId="3767" priority="3767" stopIfTrue="1">
      <formula>LEN(C36)&gt;10</formula>
    </cfRule>
  </conditionalFormatting>
  <conditionalFormatting sqref="C36:D36">
    <cfRule type="expression" dxfId="3766" priority="3766" stopIfTrue="1">
      <formula>LEN(C36)&gt;10</formula>
    </cfRule>
  </conditionalFormatting>
  <conditionalFormatting sqref="C36:D36">
    <cfRule type="expression" dxfId="3765" priority="3765" stopIfTrue="1">
      <formula>LEN(C36)&gt;10</formula>
    </cfRule>
  </conditionalFormatting>
  <conditionalFormatting sqref="C36:D36">
    <cfRule type="expression" dxfId="3764" priority="3764" stopIfTrue="1">
      <formula>LEN(C36)&gt;10</formula>
    </cfRule>
  </conditionalFormatting>
  <conditionalFormatting sqref="C36:D36">
    <cfRule type="expression" dxfId="3763" priority="3763" stopIfTrue="1">
      <formula>LEN(C36)&gt;10</formula>
    </cfRule>
  </conditionalFormatting>
  <conditionalFormatting sqref="C36:D36">
    <cfRule type="expression" dxfId="3762" priority="3762" stopIfTrue="1">
      <formula>LEN(C36)&gt;10</formula>
    </cfRule>
  </conditionalFormatting>
  <conditionalFormatting sqref="C36:D36">
    <cfRule type="expression" dxfId="3761" priority="3761" stopIfTrue="1">
      <formula>LEN(C36)&gt;10</formula>
    </cfRule>
  </conditionalFormatting>
  <conditionalFormatting sqref="C36:D36">
    <cfRule type="expression" dxfId="3760" priority="3760" stopIfTrue="1">
      <formula>LEN(C36)&gt;10</formula>
    </cfRule>
  </conditionalFormatting>
  <conditionalFormatting sqref="C37:D37">
    <cfRule type="expression" dxfId="3759" priority="3759" stopIfTrue="1">
      <formula>LEN(C37)&gt;10</formula>
    </cfRule>
  </conditionalFormatting>
  <conditionalFormatting sqref="C37:D37">
    <cfRule type="expression" dxfId="3758" priority="3758" stopIfTrue="1">
      <formula>LEN(C37)&gt;10</formula>
    </cfRule>
  </conditionalFormatting>
  <conditionalFormatting sqref="C37:D37">
    <cfRule type="expression" dxfId="3757" priority="3757" stopIfTrue="1">
      <formula>LEN(C37)&gt;10</formula>
    </cfRule>
  </conditionalFormatting>
  <conditionalFormatting sqref="C37:D37">
    <cfRule type="expression" dxfId="3756" priority="3756" stopIfTrue="1">
      <formula>LEN(C37)&gt;10</formula>
    </cfRule>
  </conditionalFormatting>
  <conditionalFormatting sqref="C37:D37">
    <cfRule type="expression" dxfId="3755" priority="3755" stopIfTrue="1">
      <formula>LEN(C37)&gt;10</formula>
    </cfRule>
  </conditionalFormatting>
  <conditionalFormatting sqref="C37:D37">
    <cfRule type="expression" dxfId="3754" priority="3754" stopIfTrue="1">
      <formula>LEN(C37)&gt;10</formula>
    </cfRule>
  </conditionalFormatting>
  <conditionalFormatting sqref="C40:D40">
    <cfRule type="expression" dxfId="3753" priority="3753" stopIfTrue="1">
      <formula>LEN(C40)&gt;10</formula>
    </cfRule>
  </conditionalFormatting>
  <conditionalFormatting sqref="C40:D40">
    <cfRule type="expression" dxfId="3752" priority="3752" stopIfTrue="1">
      <formula>LEN(C40)&gt;10</formula>
    </cfRule>
  </conditionalFormatting>
  <conditionalFormatting sqref="C40:D40">
    <cfRule type="expression" dxfId="3751" priority="3751" stopIfTrue="1">
      <formula>LEN(C40)&gt;10</formula>
    </cfRule>
  </conditionalFormatting>
  <conditionalFormatting sqref="C40:D40">
    <cfRule type="expression" dxfId="3750" priority="3750" stopIfTrue="1">
      <formula>LEN(C40)&gt;10</formula>
    </cfRule>
  </conditionalFormatting>
  <conditionalFormatting sqref="C40:D40">
    <cfRule type="expression" dxfId="3749" priority="3749" stopIfTrue="1">
      <formula>LEN(C40)&gt;10</formula>
    </cfRule>
  </conditionalFormatting>
  <conditionalFormatting sqref="C40:D40">
    <cfRule type="expression" dxfId="3748" priority="3748" stopIfTrue="1">
      <formula>LEN(C40)&gt;10</formula>
    </cfRule>
  </conditionalFormatting>
  <conditionalFormatting sqref="C40:D40">
    <cfRule type="expression" dxfId="3747" priority="3747" stopIfTrue="1">
      <formula>LEN(C40)&gt;10</formula>
    </cfRule>
  </conditionalFormatting>
  <conditionalFormatting sqref="C40:D40">
    <cfRule type="expression" dxfId="3746" priority="3746" stopIfTrue="1">
      <formula>LEN(C40)&gt;10</formula>
    </cfRule>
  </conditionalFormatting>
  <conditionalFormatting sqref="C40:D40">
    <cfRule type="expression" dxfId="3745" priority="3745" stopIfTrue="1">
      <formula>LEN(C40)&gt;10</formula>
    </cfRule>
  </conditionalFormatting>
  <conditionalFormatting sqref="C40:D40">
    <cfRule type="expression" dxfId="3744" priority="3744" stopIfTrue="1">
      <formula>LEN(C40)&gt;10</formula>
    </cfRule>
  </conditionalFormatting>
  <conditionalFormatting sqref="C40:D40">
    <cfRule type="expression" dxfId="3743" priority="3743" stopIfTrue="1">
      <formula>LEN(C40)&gt;10</formula>
    </cfRule>
  </conditionalFormatting>
  <conditionalFormatting sqref="C40:D40">
    <cfRule type="expression" dxfId="3742" priority="3742" stopIfTrue="1">
      <formula>LEN(C40)&gt;10</formula>
    </cfRule>
  </conditionalFormatting>
  <conditionalFormatting sqref="C40:D40">
    <cfRule type="expression" dxfId="3741" priority="3741" stopIfTrue="1">
      <formula>LEN(C40)&gt;10</formula>
    </cfRule>
  </conditionalFormatting>
  <conditionalFormatting sqref="C39:D39">
    <cfRule type="expression" dxfId="3740" priority="3740" stopIfTrue="1">
      <formula>LEN(C39)&gt;10</formula>
    </cfRule>
  </conditionalFormatting>
  <conditionalFormatting sqref="C39:D39">
    <cfRule type="expression" dxfId="3739" priority="3739" stopIfTrue="1">
      <formula>LEN(C39)&gt;10</formula>
    </cfRule>
  </conditionalFormatting>
  <conditionalFormatting sqref="C39:D39">
    <cfRule type="expression" dxfId="3738" priority="3738" stopIfTrue="1">
      <formula>LEN(C39)&gt;10</formula>
    </cfRule>
  </conditionalFormatting>
  <conditionalFormatting sqref="C39:D39">
    <cfRule type="expression" dxfId="3737" priority="3737" stopIfTrue="1">
      <formula>LEN(C39)&gt;10</formula>
    </cfRule>
  </conditionalFormatting>
  <conditionalFormatting sqref="C39:D39">
    <cfRule type="expression" dxfId="3736" priority="3736" stopIfTrue="1">
      <formula>LEN(C39)&gt;10</formula>
    </cfRule>
  </conditionalFormatting>
  <conditionalFormatting sqref="C39:D39">
    <cfRule type="expression" dxfId="3735" priority="3735" stopIfTrue="1">
      <formula>LEN(C39)&gt;10</formula>
    </cfRule>
  </conditionalFormatting>
  <conditionalFormatting sqref="C39:D39">
    <cfRule type="expression" dxfId="3734" priority="3734" stopIfTrue="1">
      <formula>LEN(C39)&gt;10</formula>
    </cfRule>
  </conditionalFormatting>
  <conditionalFormatting sqref="C39:D39">
    <cfRule type="expression" dxfId="3733" priority="3733" stopIfTrue="1">
      <formula>LEN(C39)&gt;10</formula>
    </cfRule>
  </conditionalFormatting>
  <conditionalFormatting sqref="C39:D39">
    <cfRule type="expression" dxfId="3732" priority="3732" stopIfTrue="1">
      <formula>LEN(C39)&gt;10</formula>
    </cfRule>
  </conditionalFormatting>
  <conditionalFormatting sqref="C39:D39">
    <cfRule type="expression" dxfId="3731" priority="3731" stopIfTrue="1">
      <formula>LEN(C39)&gt;10</formula>
    </cfRule>
  </conditionalFormatting>
  <conditionalFormatting sqref="C39:D39">
    <cfRule type="expression" dxfId="3730" priority="3730" stopIfTrue="1">
      <formula>LEN(C39)&gt;10</formula>
    </cfRule>
  </conditionalFormatting>
  <conditionalFormatting sqref="C39:D39">
    <cfRule type="expression" dxfId="3729" priority="3729" stopIfTrue="1">
      <formula>LEN(C39)&gt;10</formula>
    </cfRule>
  </conditionalFormatting>
  <conditionalFormatting sqref="C39:D39">
    <cfRule type="expression" dxfId="3728" priority="3728" stopIfTrue="1">
      <formula>LEN(C39)&gt;10</formula>
    </cfRule>
  </conditionalFormatting>
  <conditionalFormatting sqref="C39:D39">
    <cfRule type="expression" dxfId="3727" priority="3727" stopIfTrue="1">
      <formula>LEN(C39)&gt;10</formula>
    </cfRule>
  </conditionalFormatting>
  <conditionalFormatting sqref="C39:D39">
    <cfRule type="expression" dxfId="3726" priority="3726" stopIfTrue="1">
      <formula>LEN(C39)&gt;10</formula>
    </cfRule>
  </conditionalFormatting>
  <conditionalFormatting sqref="C39:D39">
    <cfRule type="expression" dxfId="3725" priority="3725" stopIfTrue="1">
      <formula>LEN(C39)&gt;10</formula>
    </cfRule>
  </conditionalFormatting>
  <conditionalFormatting sqref="C39:D39">
    <cfRule type="expression" dxfId="3724" priority="3724" stopIfTrue="1">
      <formula>LEN(C39)&gt;10</formula>
    </cfRule>
  </conditionalFormatting>
  <conditionalFormatting sqref="C39:D39">
    <cfRule type="expression" dxfId="3723" priority="3723" stopIfTrue="1">
      <formula>LEN(C39)&gt;10</formula>
    </cfRule>
  </conditionalFormatting>
  <conditionalFormatting sqref="C39:D39">
    <cfRule type="expression" dxfId="3722" priority="3722" stopIfTrue="1">
      <formula>LEN(C39)&gt;10</formula>
    </cfRule>
  </conditionalFormatting>
  <conditionalFormatting sqref="C39:D39">
    <cfRule type="expression" dxfId="3721" priority="3721" stopIfTrue="1">
      <formula>LEN(C39)&gt;10</formula>
    </cfRule>
  </conditionalFormatting>
  <conditionalFormatting sqref="C39:D39">
    <cfRule type="expression" dxfId="3720" priority="3720" stopIfTrue="1">
      <formula>LEN(C39)&gt;10</formula>
    </cfRule>
  </conditionalFormatting>
  <conditionalFormatting sqref="C39:D39">
    <cfRule type="expression" dxfId="3719" priority="3719" stopIfTrue="1">
      <formula>LEN(C39)&gt;10</formula>
    </cfRule>
  </conditionalFormatting>
  <conditionalFormatting sqref="C39:D39">
    <cfRule type="expression" dxfId="3718" priority="3718" stopIfTrue="1">
      <formula>LEN(C39)&gt;10</formula>
    </cfRule>
  </conditionalFormatting>
  <conditionalFormatting sqref="C39:D39">
    <cfRule type="expression" dxfId="3717" priority="3717" stopIfTrue="1">
      <formula>LEN(C39)&gt;10</formula>
    </cfRule>
  </conditionalFormatting>
  <conditionalFormatting sqref="C39:D39">
    <cfRule type="expression" dxfId="3716" priority="3716" stopIfTrue="1">
      <formula>LEN(C39)&gt;10</formula>
    </cfRule>
  </conditionalFormatting>
  <conditionalFormatting sqref="C27:D37 C39:D42">
    <cfRule type="expression" dxfId="3715" priority="3715" stopIfTrue="1">
      <formula>LEN(C27)&gt;10</formula>
    </cfRule>
  </conditionalFormatting>
  <conditionalFormatting sqref="C38:D38">
    <cfRule type="expression" dxfId="3714" priority="3714" stopIfTrue="1">
      <formula>LEN(C38)&gt;10</formula>
    </cfRule>
  </conditionalFormatting>
  <conditionalFormatting sqref="C27:D34 C37:D42">
    <cfRule type="expression" dxfId="3713" priority="3713" stopIfTrue="1">
      <formula>LEN(C27)&gt;10</formula>
    </cfRule>
  </conditionalFormatting>
  <conditionalFormatting sqref="C27:D31">
    <cfRule type="expression" dxfId="3712" priority="3712" stopIfTrue="1">
      <formula>LEN(C27)&gt;10</formula>
    </cfRule>
  </conditionalFormatting>
  <conditionalFormatting sqref="C27:D31">
    <cfRule type="expression" dxfId="3711" priority="3711" stopIfTrue="1">
      <formula>LEN(C27)&gt;10</formula>
    </cfRule>
  </conditionalFormatting>
  <conditionalFormatting sqref="C27:D27">
    <cfRule type="expression" dxfId="3710" priority="3710" stopIfTrue="1">
      <formula>LEN(C27)&gt;10</formula>
    </cfRule>
  </conditionalFormatting>
  <conditionalFormatting sqref="C28:D28">
    <cfRule type="expression" dxfId="3709" priority="3709" stopIfTrue="1">
      <formula>LEN(C28)&gt;10</formula>
    </cfRule>
  </conditionalFormatting>
  <conditionalFormatting sqref="C29:D29">
    <cfRule type="expression" dxfId="3708" priority="3708" stopIfTrue="1">
      <formula>LEN(C29)&gt;10</formula>
    </cfRule>
  </conditionalFormatting>
  <conditionalFormatting sqref="C30:D30">
    <cfRule type="expression" dxfId="3707" priority="3707" stopIfTrue="1">
      <formula>LEN(C30)&gt;10</formula>
    </cfRule>
  </conditionalFormatting>
  <conditionalFormatting sqref="C31:D31">
    <cfRule type="expression" dxfId="3706" priority="3706" stopIfTrue="1">
      <formula>LEN(C31)&gt;10</formula>
    </cfRule>
  </conditionalFormatting>
  <conditionalFormatting sqref="C27:D30">
    <cfRule type="expression" dxfId="3705" priority="3705" stopIfTrue="1">
      <formula>LEN(C27)&gt;10</formula>
    </cfRule>
  </conditionalFormatting>
  <conditionalFormatting sqref="C27:D30">
    <cfRule type="expression" dxfId="3704" priority="3704" stopIfTrue="1">
      <formula>LEN(C27)&gt;10</formula>
    </cfRule>
  </conditionalFormatting>
  <conditionalFormatting sqref="C27:D27">
    <cfRule type="expression" dxfId="3703" priority="3703" stopIfTrue="1">
      <formula>LEN(C27)&gt;10</formula>
    </cfRule>
  </conditionalFormatting>
  <conditionalFormatting sqref="C27:D27">
    <cfRule type="expression" dxfId="3702" priority="3702" stopIfTrue="1">
      <formula>LEN(C27)&gt;10</formula>
    </cfRule>
  </conditionalFormatting>
  <conditionalFormatting sqref="C27:D27">
    <cfRule type="expression" dxfId="3701" priority="3701" stopIfTrue="1">
      <formula>LEN(C27)&gt;10</formula>
    </cfRule>
  </conditionalFormatting>
  <conditionalFormatting sqref="C27:D27">
    <cfRule type="expression" dxfId="3700" priority="3700" stopIfTrue="1">
      <formula>LEN(C27)&gt;10</formula>
    </cfRule>
  </conditionalFormatting>
  <conditionalFormatting sqref="C28:D28">
    <cfRule type="expression" dxfId="3699" priority="3699" stopIfTrue="1">
      <formula>LEN(C28)&gt;10</formula>
    </cfRule>
  </conditionalFormatting>
  <conditionalFormatting sqref="C28:D28">
    <cfRule type="expression" dxfId="3698" priority="3698" stopIfTrue="1">
      <formula>LEN(C28)&gt;10</formula>
    </cfRule>
  </conditionalFormatting>
  <conditionalFormatting sqref="C28:D28">
    <cfRule type="expression" dxfId="3697" priority="3697" stopIfTrue="1">
      <formula>LEN(C28)&gt;10</formula>
    </cfRule>
  </conditionalFormatting>
  <conditionalFormatting sqref="C28:D28">
    <cfRule type="expression" dxfId="3696" priority="3696" stopIfTrue="1">
      <formula>LEN(C28)&gt;10</formula>
    </cfRule>
  </conditionalFormatting>
  <conditionalFormatting sqref="C29:D29">
    <cfRule type="expression" dxfId="3695" priority="3695" stopIfTrue="1">
      <formula>LEN(C29)&gt;10</formula>
    </cfRule>
  </conditionalFormatting>
  <conditionalFormatting sqref="C30:D30">
    <cfRule type="expression" dxfId="3694" priority="3694" stopIfTrue="1">
      <formula>LEN(C30)&gt;10</formula>
    </cfRule>
  </conditionalFormatting>
  <conditionalFormatting sqref="C30:D30">
    <cfRule type="expression" dxfId="3693" priority="3693" stopIfTrue="1">
      <formula>LEN(C30)&gt;10</formula>
    </cfRule>
  </conditionalFormatting>
  <conditionalFormatting sqref="C30:D30">
    <cfRule type="expression" dxfId="3692" priority="3692" stopIfTrue="1">
      <formula>LEN(C30)&gt;10</formula>
    </cfRule>
  </conditionalFormatting>
  <conditionalFormatting sqref="C30:D30">
    <cfRule type="expression" dxfId="3691" priority="3691" stopIfTrue="1">
      <formula>LEN(C30)&gt;10</formula>
    </cfRule>
  </conditionalFormatting>
  <conditionalFormatting sqref="C32:D32">
    <cfRule type="expression" dxfId="3690" priority="3690" stopIfTrue="1">
      <formula>LEN(C32)&gt;10</formula>
    </cfRule>
  </conditionalFormatting>
  <conditionalFormatting sqref="C32:D32">
    <cfRule type="expression" dxfId="3689" priority="3689" stopIfTrue="1">
      <formula>LEN(C32)&gt;10</formula>
    </cfRule>
  </conditionalFormatting>
  <conditionalFormatting sqref="C32:D32">
    <cfRule type="expression" dxfId="3688" priority="3688" stopIfTrue="1">
      <formula>LEN(C32)&gt;10</formula>
    </cfRule>
  </conditionalFormatting>
  <conditionalFormatting sqref="C33:D33">
    <cfRule type="expression" dxfId="3687" priority="3687" stopIfTrue="1">
      <formula>LEN(C33)&gt;10</formula>
    </cfRule>
  </conditionalFormatting>
  <conditionalFormatting sqref="C33:D33">
    <cfRule type="expression" dxfId="3686" priority="3686" stopIfTrue="1">
      <formula>LEN(C33)&gt;10</formula>
    </cfRule>
  </conditionalFormatting>
  <conditionalFormatting sqref="C33:D33">
    <cfRule type="expression" dxfId="3685" priority="3685" stopIfTrue="1">
      <formula>LEN(C33)&gt;10</formula>
    </cfRule>
  </conditionalFormatting>
  <conditionalFormatting sqref="C33:D33">
    <cfRule type="expression" dxfId="3684" priority="3684" stopIfTrue="1">
      <formula>LEN(C33)&gt;10</formula>
    </cfRule>
  </conditionalFormatting>
  <conditionalFormatting sqref="C33:D33">
    <cfRule type="expression" dxfId="3683" priority="3683" stopIfTrue="1">
      <formula>LEN(C33)&gt;10</formula>
    </cfRule>
  </conditionalFormatting>
  <conditionalFormatting sqref="C33:D33">
    <cfRule type="expression" dxfId="3682" priority="3682" stopIfTrue="1">
      <formula>LEN(C33)&gt;10</formula>
    </cfRule>
  </conditionalFormatting>
  <conditionalFormatting sqref="C34:D34">
    <cfRule type="expression" dxfId="3681" priority="3681" stopIfTrue="1">
      <formula>LEN(C34)&gt;10</formula>
    </cfRule>
  </conditionalFormatting>
  <conditionalFormatting sqref="C34:D34">
    <cfRule type="expression" dxfId="3680" priority="3680" stopIfTrue="1">
      <formula>LEN(C34)&gt;10</formula>
    </cfRule>
  </conditionalFormatting>
  <conditionalFormatting sqref="C34:D34">
    <cfRule type="expression" dxfId="3679" priority="3679" stopIfTrue="1">
      <formula>LEN(C34)&gt;10</formula>
    </cfRule>
  </conditionalFormatting>
  <conditionalFormatting sqref="C34:D34">
    <cfRule type="expression" dxfId="3678" priority="3678" stopIfTrue="1">
      <formula>LEN(C34)&gt;10</formula>
    </cfRule>
  </conditionalFormatting>
  <conditionalFormatting sqref="C34:D34">
    <cfRule type="expression" dxfId="3677" priority="3677" stopIfTrue="1">
      <formula>LEN(C34)&gt;10</formula>
    </cfRule>
  </conditionalFormatting>
  <conditionalFormatting sqref="C34:D34">
    <cfRule type="expression" dxfId="3676" priority="3676" stopIfTrue="1">
      <formula>LEN(C34)&gt;10</formula>
    </cfRule>
  </conditionalFormatting>
  <conditionalFormatting sqref="C36:D36">
    <cfRule type="expression" dxfId="3675" priority="3675" stopIfTrue="1">
      <formula>LEN(C36)&gt;10</formula>
    </cfRule>
  </conditionalFormatting>
  <conditionalFormatting sqref="C36:D36">
    <cfRule type="expression" dxfId="3674" priority="3674" stopIfTrue="1">
      <formula>LEN(C36)&gt;10</formula>
    </cfRule>
  </conditionalFormatting>
  <conditionalFormatting sqref="C36:D36">
    <cfRule type="expression" dxfId="3673" priority="3673" stopIfTrue="1">
      <formula>LEN(C36)&gt;10</formula>
    </cfRule>
  </conditionalFormatting>
  <conditionalFormatting sqref="C36:D36">
    <cfRule type="expression" dxfId="3672" priority="3672" stopIfTrue="1">
      <formula>LEN(C36)&gt;10</formula>
    </cfRule>
  </conditionalFormatting>
  <conditionalFormatting sqref="C36:D36">
    <cfRule type="expression" dxfId="3671" priority="3671" stopIfTrue="1">
      <formula>LEN(C36)&gt;10</formula>
    </cfRule>
  </conditionalFormatting>
  <conditionalFormatting sqref="C36:D36">
    <cfRule type="expression" dxfId="3670" priority="3670" stopIfTrue="1">
      <formula>LEN(C36)&gt;10</formula>
    </cfRule>
  </conditionalFormatting>
  <conditionalFormatting sqref="C36:D36">
    <cfRule type="expression" dxfId="3669" priority="3669" stopIfTrue="1">
      <formula>LEN(C36)&gt;10</formula>
    </cfRule>
  </conditionalFormatting>
  <conditionalFormatting sqref="C36:D36">
    <cfRule type="expression" dxfId="3668" priority="3668" stopIfTrue="1">
      <formula>LEN(C36)&gt;10</formula>
    </cfRule>
  </conditionalFormatting>
  <conditionalFormatting sqref="C36:D36">
    <cfRule type="expression" dxfId="3667" priority="3667" stopIfTrue="1">
      <formula>LEN(C36)&gt;10</formula>
    </cfRule>
  </conditionalFormatting>
  <conditionalFormatting sqref="C36:D36">
    <cfRule type="expression" dxfId="3666" priority="3666" stopIfTrue="1">
      <formula>LEN(C36)&gt;10</formula>
    </cfRule>
  </conditionalFormatting>
  <conditionalFormatting sqref="C37:D37">
    <cfRule type="expression" dxfId="3665" priority="3665" stopIfTrue="1">
      <formula>LEN(C37)&gt;10</formula>
    </cfRule>
  </conditionalFormatting>
  <conditionalFormatting sqref="C37:D37">
    <cfRule type="expression" dxfId="3664" priority="3664" stopIfTrue="1">
      <formula>LEN(C37)&gt;10</formula>
    </cfRule>
  </conditionalFormatting>
  <conditionalFormatting sqref="C37:D37">
    <cfRule type="expression" dxfId="3663" priority="3663" stopIfTrue="1">
      <formula>LEN(C37)&gt;10</formula>
    </cfRule>
  </conditionalFormatting>
  <conditionalFormatting sqref="C37:D37">
    <cfRule type="expression" dxfId="3662" priority="3662" stopIfTrue="1">
      <formula>LEN(C37)&gt;10</formula>
    </cfRule>
  </conditionalFormatting>
  <conditionalFormatting sqref="C37:D37">
    <cfRule type="expression" dxfId="3661" priority="3661" stopIfTrue="1">
      <formula>LEN(C37)&gt;10</formula>
    </cfRule>
  </conditionalFormatting>
  <conditionalFormatting sqref="C37:D37">
    <cfRule type="expression" dxfId="3660" priority="3660" stopIfTrue="1">
      <formula>LEN(C37)&gt;10</formula>
    </cfRule>
  </conditionalFormatting>
  <conditionalFormatting sqref="C37:D38 C27:D34">
    <cfRule type="expression" dxfId="3659" priority="3659" stopIfTrue="1">
      <formula>LEN(C27)&gt;10</formula>
    </cfRule>
  </conditionalFormatting>
  <conditionalFormatting sqref="C27:D31">
    <cfRule type="expression" dxfId="3658" priority="3658" stopIfTrue="1">
      <formula>LEN(C27)&gt;10</formula>
    </cfRule>
  </conditionalFormatting>
  <conditionalFormatting sqref="C27:D31">
    <cfRule type="expression" dxfId="3657" priority="3657" stopIfTrue="1">
      <formula>LEN(C27)&gt;10</formula>
    </cfRule>
  </conditionalFormatting>
  <conditionalFormatting sqref="C27:D27">
    <cfRule type="expression" dxfId="3656" priority="3656" stopIfTrue="1">
      <formula>LEN(C27)&gt;10</formula>
    </cfRule>
  </conditionalFormatting>
  <conditionalFormatting sqref="C28:D28">
    <cfRule type="expression" dxfId="3655" priority="3655" stopIfTrue="1">
      <formula>LEN(C28)&gt;10</formula>
    </cfRule>
  </conditionalFormatting>
  <conditionalFormatting sqref="C29:D29">
    <cfRule type="expression" dxfId="3654" priority="3654" stopIfTrue="1">
      <formula>LEN(C29)&gt;10</formula>
    </cfRule>
  </conditionalFormatting>
  <conditionalFormatting sqref="C30:D30">
    <cfRule type="expression" dxfId="3653" priority="3653" stopIfTrue="1">
      <formula>LEN(C30)&gt;10</formula>
    </cfRule>
  </conditionalFormatting>
  <conditionalFormatting sqref="C31:D31">
    <cfRule type="expression" dxfId="3652" priority="3652" stopIfTrue="1">
      <formula>LEN(C31)&gt;10</formula>
    </cfRule>
  </conditionalFormatting>
  <conditionalFormatting sqref="C27:D30">
    <cfRule type="expression" dxfId="3651" priority="3651" stopIfTrue="1">
      <formula>LEN(C27)&gt;10</formula>
    </cfRule>
  </conditionalFormatting>
  <conditionalFormatting sqref="C27:D30">
    <cfRule type="expression" dxfId="3650" priority="3650" stopIfTrue="1">
      <formula>LEN(C27)&gt;10</formula>
    </cfRule>
  </conditionalFormatting>
  <conditionalFormatting sqref="C27:D27">
    <cfRule type="expression" dxfId="3649" priority="3649" stopIfTrue="1">
      <formula>LEN(C27)&gt;10</formula>
    </cfRule>
  </conditionalFormatting>
  <conditionalFormatting sqref="C27:D27">
    <cfRule type="expression" dxfId="3648" priority="3648" stopIfTrue="1">
      <formula>LEN(C27)&gt;10</formula>
    </cfRule>
  </conditionalFormatting>
  <conditionalFormatting sqref="C27:D27">
    <cfRule type="expression" dxfId="3647" priority="3647" stopIfTrue="1">
      <formula>LEN(C27)&gt;10</formula>
    </cfRule>
  </conditionalFormatting>
  <conditionalFormatting sqref="C27:D27">
    <cfRule type="expression" dxfId="3646" priority="3646" stopIfTrue="1">
      <formula>LEN(C27)&gt;10</formula>
    </cfRule>
  </conditionalFormatting>
  <conditionalFormatting sqref="C28:D28">
    <cfRule type="expression" dxfId="3645" priority="3645" stopIfTrue="1">
      <formula>LEN(C28)&gt;10</formula>
    </cfRule>
  </conditionalFormatting>
  <conditionalFormatting sqref="C28:D28">
    <cfRule type="expression" dxfId="3644" priority="3644" stopIfTrue="1">
      <formula>LEN(C28)&gt;10</formula>
    </cfRule>
  </conditionalFormatting>
  <conditionalFormatting sqref="C28:D28">
    <cfRule type="expression" dxfId="3643" priority="3643" stopIfTrue="1">
      <formula>LEN(C28)&gt;10</formula>
    </cfRule>
  </conditionalFormatting>
  <conditionalFormatting sqref="C28:D28">
    <cfRule type="expression" dxfId="3642" priority="3642" stopIfTrue="1">
      <formula>LEN(C28)&gt;10</formula>
    </cfRule>
  </conditionalFormatting>
  <conditionalFormatting sqref="C29:D29">
    <cfRule type="expression" dxfId="3641" priority="3641" stopIfTrue="1">
      <formula>LEN(C29)&gt;10</formula>
    </cfRule>
  </conditionalFormatting>
  <conditionalFormatting sqref="C30:D30">
    <cfRule type="expression" dxfId="3640" priority="3640" stopIfTrue="1">
      <formula>LEN(C30)&gt;10</formula>
    </cfRule>
  </conditionalFormatting>
  <conditionalFormatting sqref="C30:D30">
    <cfRule type="expression" dxfId="3639" priority="3639" stopIfTrue="1">
      <formula>LEN(C30)&gt;10</formula>
    </cfRule>
  </conditionalFormatting>
  <conditionalFormatting sqref="C30:D30">
    <cfRule type="expression" dxfId="3638" priority="3638" stopIfTrue="1">
      <formula>LEN(C30)&gt;10</formula>
    </cfRule>
  </conditionalFormatting>
  <conditionalFormatting sqref="C30:D30">
    <cfRule type="expression" dxfId="3637" priority="3637" stopIfTrue="1">
      <formula>LEN(C30)&gt;10</formula>
    </cfRule>
  </conditionalFormatting>
  <conditionalFormatting sqref="C32:D32">
    <cfRule type="expression" dxfId="3636" priority="3636" stopIfTrue="1">
      <formula>LEN(C32)&gt;10</formula>
    </cfRule>
  </conditionalFormatting>
  <conditionalFormatting sqref="C32:D32">
    <cfRule type="expression" dxfId="3635" priority="3635" stopIfTrue="1">
      <formula>LEN(C32)&gt;10</formula>
    </cfRule>
  </conditionalFormatting>
  <conditionalFormatting sqref="C32:D32">
    <cfRule type="expression" dxfId="3634" priority="3634" stopIfTrue="1">
      <formula>LEN(C32)&gt;10</formula>
    </cfRule>
  </conditionalFormatting>
  <conditionalFormatting sqref="C33:D33">
    <cfRule type="expression" dxfId="3633" priority="3633" stopIfTrue="1">
      <formula>LEN(C33)&gt;10</formula>
    </cfRule>
  </conditionalFormatting>
  <conditionalFormatting sqref="C33:D33">
    <cfRule type="expression" dxfId="3632" priority="3632" stopIfTrue="1">
      <formula>LEN(C33)&gt;10</formula>
    </cfRule>
  </conditionalFormatting>
  <conditionalFormatting sqref="C33:D33">
    <cfRule type="expression" dxfId="3631" priority="3631" stopIfTrue="1">
      <formula>LEN(C33)&gt;10</formula>
    </cfRule>
  </conditionalFormatting>
  <conditionalFormatting sqref="C33:D33">
    <cfRule type="expression" dxfId="3630" priority="3630" stopIfTrue="1">
      <formula>LEN(C33)&gt;10</formula>
    </cfRule>
  </conditionalFormatting>
  <conditionalFormatting sqref="C33:D33">
    <cfRule type="expression" dxfId="3629" priority="3629" stopIfTrue="1">
      <formula>LEN(C33)&gt;10</formula>
    </cfRule>
  </conditionalFormatting>
  <conditionalFormatting sqref="C33:D33">
    <cfRule type="expression" dxfId="3628" priority="3628" stopIfTrue="1">
      <formula>LEN(C33)&gt;10</formula>
    </cfRule>
  </conditionalFormatting>
  <conditionalFormatting sqref="C34:D34">
    <cfRule type="expression" dxfId="3627" priority="3627" stopIfTrue="1">
      <formula>LEN(C34)&gt;10</formula>
    </cfRule>
  </conditionalFormatting>
  <conditionalFormatting sqref="C34:D34">
    <cfRule type="expression" dxfId="3626" priority="3626" stopIfTrue="1">
      <formula>LEN(C34)&gt;10</formula>
    </cfRule>
  </conditionalFormatting>
  <conditionalFormatting sqref="C34:D34">
    <cfRule type="expression" dxfId="3625" priority="3625" stopIfTrue="1">
      <formula>LEN(C34)&gt;10</formula>
    </cfRule>
  </conditionalFormatting>
  <conditionalFormatting sqref="C34:D34">
    <cfRule type="expression" dxfId="3624" priority="3624" stopIfTrue="1">
      <formula>LEN(C34)&gt;10</formula>
    </cfRule>
  </conditionalFormatting>
  <conditionalFormatting sqref="C34:D34">
    <cfRule type="expression" dxfId="3623" priority="3623" stopIfTrue="1">
      <formula>LEN(C34)&gt;10</formula>
    </cfRule>
  </conditionalFormatting>
  <conditionalFormatting sqref="C34:D34">
    <cfRule type="expression" dxfId="3622" priority="3622" stopIfTrue="1">
      <formula>LEN(C34)&gt;10</formula>
    </cfRule>
  </conditionalFormatting>
  <conditionalFormatting sqref="C36:D36">
    <cfRule type="expression" dxfId="3621" priority="3621" stopIfTrue="1">
      <formula>LEN(C36)&gt;10</formula>
    </cfRule>
  </conditionalFormatting>
  <conditionalFormatting sqref="C36:D36">
    <cfRule type="expression" dxfId="3620" priority="3620" stopIfTrue="1">
      <formula>LEN(C36)&gt;10</formula>
    </cfRule>
  </conditionalFormatting>
  <conditionalFormatting sqref="C36:D36">
    <cfRule type="expression" dxfId="3619" priority="3619" stopIfTrue="1">
      <formula>LEN(C36)&gt;10</formula>
    </cfRule>
  </conditionalFormatting>
  <conditionalFormatting sqref="C36:D36">
    <cfRule type="expression" dxfId="3618" priority="3618" stopIfTrue="1">
      <formula>LEN(C36)&gt;10</formula>
    </cfRule>
  </conditionalFormatting>
  <conditionalFormatting sqref="C36:D36">
    <cfRule type="expression" dxfId="3617" priority="3617" stopIfTrue="1">
      <formula>LEN(C36)&gt;10</formula>
    </cfRule>
  </conditionalFormatting>
  <conditionalFormatting sqref="C36:D36">
    <cfRule type="expression" dxfId="3616" priority="3616" stopIfTrue="1">
      <formula>LEN(C36)&gt;10</formula>
    </cfRule>
  </conditionalFormatting>
  <conditionalFormatting sqref="C36:D36">
    <cfRule type="expression" dxfId="3615" priority="3615" stopIfTrue="1">
      <formula>LEN(C36)&gt;10</formula>
    </cfRule>
  </conditionalFormatting>
  <conditionalFormatting sqref="C36:D36">
    <cfRule type="expression" dxfId="3614" priority="3614" stopIfTrue="1">
      <formula>LEN(C36)&gt;10</formula>
    </cfRule>
  </conditionalFormatting>
  <conditionalFormatting sqref="C36:D36">
    <cfRule type="expression" dxfId="3613" priority="3613" stopIfTrue="1">
      <formula>LEN(C36)&gt;10</formula>
    </cfRule>
  </conditionalFormatting>
  <conditionalFormatting sqref="C36:D36">
    <cfRule type="expression" dxfId="3612" priority="3612" stopIfTrue="1">
      <formula>LEN(C36)&gt;10</formula>
    </cfRule>
  </conditionalFormatting>
  <conditionalFormatting sqref="C37:D37">
    <cfRule type="expression" dxfId="3611" priority="3611" stopIfTrue="1">
      <formula>LEN(C37)&gt;10</formula>
    </cfRule>
  </conditionalFormatting>
  <conditionalFormatting sqref="C37:D37">
    <cfRule type="expression" dxfId="3610" priority="3610" stopIfTrue="1">
      <formula>LEN(C37)&gt;10</formula>
    </cfRule>
  </conditionalFormatting>
  <conditionalFormatting sqref="C37:D37">
    <cfRule type="expression" dxfId="3609" priority="3609" stopIfTrue="1">
      <formula>LEN(C37)&gt;10</formula>
    </cfRule>
  </conditionalFormatting>
  <conditionalFormatting sqref="C37:D37">
    <cfRule type="expression" dxfId="3608" priority="3608" stopIfTrue="1">
      <formula>LEN(C37)&gt;10</formula>
    </cfRule>
  </conditionalFormatting>
  <conditionalFormatting sqref="C37:D37">
    <cfRule type="expression" dxfId="3607" priority="3607" stopIfTrue="1">
      <formula>LEN(C37)&gt;10</formula>
    </cfRule>
  </conditionalFormatting>
  <conditionalFormatting sqref="C37:D37">
    <cfRule type="expression" dxfId="3606" priority="3606" stopIfTrue="1">
      <formula>LEN(C37)&gt;10</formula>
    </cfRule>
  </conditionalFormatting>
  <conditionalFormatting sqref="C40:D40">
    <cfRule type="expression" dxfId="3605" priority="3605" stopIfTrue="1">
      <formula>LEN(C40)&gt;10</formula>
    </cfRule>
  </conditionalFormatting>
  <conditionalFormatting sqref="C40:D40">
    <cfRule type="expression" dxfId="3604" priority="3604" stopIfTrue="1">
      <formula>LEN(C40)&gt;10</formula>
    </cfRule>
  </conditionalFormatting>
  <conditionalFormatting sqref="C40:D40">
    <cfRule type="expression" dxfId="3603" priority="3603" stopIfTrue="1">
      <formula>LEN(C40)&gt;10</formula>
    </cfRule>
  </conditionalFormatting>
  <conditionalFormatting sqref="C40:D40">
    <cfRule type="expression" dxfId="3602" priority="3602" stopIfTrue="1">
      <formula>LEN(C40)&gt;10</formula>
    </cfRule>
  </conditionalFormatting>
  <conditionalFormatting sqref="C40:D40">
    <cfRule type="expression" dxfId="3601" priority="3601" stopIfTrue="1">
      <formula>LEN(C40)&gt;10</formula>
    </cfRule>
  </conditionalFormatting>
  <conditionalFormatting sqref="C40:D40">
    <cfRule type="expression" dxfId="3600" priority="3600" stopIfTrue="1">
      <formula>LEN(C40)&gt;10</formula>
    </cfRule>
  </conditionalFormatting>
  <conditionalFormatting sqref="C40:D40">
    <cfRule type="expression" dxfId="3599" priority="3599" stopIfTrue="1">
      <formula>LEN(C40)&gt;10</formula>
    </cfRule>
  </conditionalFormatting>
  <conditionalFormatting sqref="C40:D40">
    <cfRule type="expression" dxfId="3598" priority="3598" stopIfTrue="1">
      <formula>LEN(C40)&gt;10</formula>
    </cfRule>
  </conditionalFormatting>
  <conditionalFormatting sqref="C40:D40">
    <cfRule type="expression" dxfId="3597" priority="3597" stopIfTrue="1">
      <formula>LEN(C40)&gt;10</formula>
    </cfRule>
  </conditionalFormatting>
  <conditionalFormatting sqref="C40:D40">
    <cfRule type="expression" dxfId="3596" priority="3596" stopIfTrue="1">
      <formula>LEN(C40)&gt;10</formula>
    </cfRule>
  </conditionalFormatting>
  <conditionalFormatting sqref="C40:D40">
    <cfRule type="expression" dxfId="3595" priority="3595" stopIfTrue="1">
      <formula>LEN(C40)&gt;10</formula>
    </cfRule>
  </conditionalFormatting>
  <conditionalFormatting sqref="C40:D40">
    <cfRule type="expression" dxfId="3594" priority="3594" stopIfTrue="1">
      <formula>LEN(C40)&gt;10</formula>
    </cfRule>
  </conditionalFormatting>
  <conditionalFormatting sqref="C40:D40">
    <cfRule type="expression" dxfId="3593" priority="3593" stopIfTrue="1">
      <formula>LEN(C40)&gt;10</formula>
    </cfRule>
  </conditionalFormatting>
  <conditionalFormatting sqref="C39:D39">
    <cfRule type="expression" dxfId="3592" priority="3592" stopIfTrue="1">
      <formula>LEN(C39)&gt;10</formula>
    </cfRule>
  </conditionalFormatting>
  <conditionalFormatting sqref="C39:D39">
    <cfRule type="expression" dxfId="3591" priority="3591" stopIfTrue="1">
      <formula>LEN(C39)&gt;10</formula>
    </cfRule>
  </conditionalFormatting>
  <conditionalFormatting sqref="C39:D39">
    <cfRule type="expression" dxfId="3590" priority="3590" stopIfTrue="1">
      <formula>LEN(C39)&gt;10</formula>
    </cfRule>
  </conditionalFormatting>
  <conditionalFormatting sqref="C39:D39">
    <cfRule type="expression" dxfId="3589" priority="3589" stopIfTrue="1">
      <formula>LEN(C39)&gt;10</formula>
    </cfRule>
  </conditionalFormatting>
  <conditionalFormatting sqref="C39:D39">
    <cfRule type="expression" dxfId="3588" priority="3588" stopIfTrue="1">
      <formula>LEN(C39)&gt;10</formula>
    </cfRule>
  </conditionalFormatting>
  <conditionalFormatting sqref="C39:D39">
    <cfRule type="expression" dxfId="3587" priority="3587" stopIfTrue="1">
      <formula>LEN(C39)&gt;10</formula>
    </cfRule>
  </conditionalFormatting>
  <conditionalFormatting sqref="C39:D39">
    <cfRule type="expression" dxfId="3586" priority="3586" stopIfTrue="1">
      <formula>LEN(C39)&gt;10</formula>
    </cfRule>
  </conditionalFormatting>
  <conditionalFormatting sqref="C39:D39">
    <cfRule type="expression" dxfId="3585" priority="3585" stopIfTrue="1">
      <formula>LEN(C39)&gt;10</formula>
    </cfRule>
  </conditionalFormatting>
  <conditionalFormatting sqref="C39:D39">
    <cfRule type="expression" dxfId="3584" priority="3584" stopIfTrue="1">
      <formula>LEN(C39)&gt;10</formula>
    </cfRule>
  </conditionalFormatting>
  <conditionalFormatting sqref="C39:D39">
    <cfRule type="expression" dxfId="3583" priority="3583" stopIfTrue="1">
      <formula>LEN(C39)&gt;10</formula>
    </cfRule>
  </conditionalFormatting>
  <conditionalFormatting sqref="C39:D39">
    <cfRule type="expression" dxfId="3582" priority="3582" stopIfTrue="1">
      <formula>LEN(C39)&gt;10</formula>
    </cfRule>
  </conditionalFormatting>
  <conditionalFormatting sqref="C39:D39">
    <cfRule type="expression" dxfId="3581" priority="3581" stopIfTrue="1">
      <formula>LEN(C39)&gt;10</formula>
    </cfRule>
  </conditionalFormatting>
  <conditionalFormatting sqref="C39:D39">
    <cfRule type="expression" dxfId="3580" priority="3580" stopIfTrue="1">
      <formula>LEN(C39)&gt;10</formula>
    </cfRule>
  </conditionalFormatting>
  <conditionalFormatting sqref="C39:D39">
    <cfRule type="expression" dxfId="3579" priority="3579" stopIfTrue="1">
      <formula>LEN(C39)&gt;10</formula>
    </cfRule>
  </conditionalFormatting>
  <conditionalFormatting sqref="C39:D39">
    <cfRule type="expression" dxfId="3578" priority="3578" stopIfTrue="1">
      <formula>LEN(C39)&gt;10</formula>
    </cfRule>
  </conditionalFormatting>
  <conditionalFormatting sqref="C39:D39">
    <cfRule type="expression" dxfId="3577" priority="3577" stopIfTrue="1">
      <formula>LEN(C39)&gt;10</formula>
    </cfRule>
  </conditionalFormatting>
  <conditionalFormatting sqref="C39:D39">
    <cfRule type="expression" dxfId="3576" priority="3576" stopIfTrue="1">
      <formula>LEN(C39)&gt;10</formula>
    </cfRule>
  </conditionalFormatting>
  <conditionalFormatting sqref="C39:D39">
    <cfRule type="expression" dxfId="3575" priority="3575" stopIfTrue="1">
      <formula>LEN(C39)&gt;10</formula>
    </cfRule>
  </conditionalFormatting>
  <conditionalFormatting sqref="C39:D39">
    <cfRule type="expression" dxfId="3574" priority="3574" stopIfTrue="1">
      <formula>LEN(C39)&gt;10</formula>
    </cfRule>
  </conditionalFormatting>
  <conditionalFormatting sqref="C39:D39">
    <cfRule type="expression" dxfId="3573" priority="3573" stopIfTrue="1">
      <formula>LEN(C39)&gt;10</formula>
    </cfRule>
  </conditionalFormatting>
  <conditionalFormatting sqref="C39:D39">
    <cfRule type="expression" dxfId="3572" priority="3572" stopIfTrue="1">
      <formula>LEN(C39)&gt;10</formula>
    </cfRule>
  </conditionalFormatting>
  <conditionalFormatting sqref="C39:D39">
    <cfRule type="expression" dxfId="3571" priority="3571" stopIfTrue="1">
      <formula>LEN(C39)&gt;10</formula>
    </cfRule>
  </conditionalFormatting>
  <conditionalFormatting sqref="C39:D39">
    <cfRule type="expression" dxfId="3570" priority="3570" stopIfTrue="1">
      <formula>LEN(C39)&gt;10</formula>
    </cfRule>
  </conditionalFormatting>
  <conditionalFormatting sqref="C39:D39">
    <cfRule type="expression" dxfId="3569" priority="3569" stopIfTrue="1">
      <formula>LEN(C39)&gt;10</formula>
    </cfRule>
  </conditionalFormatting>
  <conditionalFormatting sqref="C39:D39">
    <cfRule type="expression" dxfId="3568" priority="3568" stopIfTrue="1">
      <formula>LEN(C39)&gt;10</formula>
    </cfRule>
  </conditionalFormatting>
  <conditionalFormatting sqref="C27:D34 C37:D42">
    <cfRule type="expression" dxfId="3567" priority="3567" stopIfTrue="1">
      <formula>LEN(C27)&gt;10</formula>
    </cfRule>
  </conditionalFormatting>
  <conditionalFormatting sqref="C27:D31">
    <cfRule type="expression" dxfId="3566" priority="3566" stopIfTrue="1">
      <formula>LEN(C27)&gt;10</formula>
    </cfRule>
  </conditionalFormatting>
  <conditionalFormatting sqref="C27:D31">
    <cfRule type="expression" dxfId="3565" priority="3565" stopIfTrue="1">
      <formula>LEN(C27)&gt;10</formula>
    </cfRule>
  </conditionalFormatting>
  <conditionalFormatting sqref="C27:D27">
    <cfRule type="expression" dxfId="3564" priority="3564" stopIfTrue="1">
      <formula>LEN(C27)&gt;10</formula>
    </cfRule>
  </conditionalFormatting>
  <conditionalFormatting sqref="C28:D28">
    <cfRule type="expression" dxfId="3563" priority="3563" stopIfTrue="1">
      <formula>LEN(C28)&gt;10</formula>
    </cfRule>
  </conditionalFormatting>
  <conditionalFormatting sqref="C29:D29">
    <cfRule type="expression" dxfId="3562" priority="3562" stopIfTrue="1">
      <formula>LEN(C29)&gt;10</formula>
    </cfRule>
  </conditionalFormatting>
  <conditionalFormatting sqref="C30:D30">
    <cfRule type="expression" dxfId="3561" priority="3561" stopIfTrue="1">
      <formula>LEN(C30)&gt;10</formula>
    </cfRule>
  </conditionalFormatting>
  <conditionalFormatting sqref="C31:D31">
    <cfRule type="expression" dxfId="3560" priority="3560" stopIfTrue="1">
      <formula>LEN(C31)&gt;10</formula>
    </cfRule>
  </conditionalFormatting>
  <conditionalFormatting sqref="C27:D30">
    <cfRule type="expression" dxfId="3559" priority="3559" stopIfTrue="1">
      <formula>LEN(C27)&gt;10</formula>
    </cfRule>
  </conditionalFormatting>
  <conditionalFormatting sqref="C27:D30">
    <cfRule type="expression" dxfId="3558" priority="3558" stopIfTrue="1">
      <formula>LEN(C27)&gt;10</formula>
    </cfRule>
  </conditionalFormatting>
  <conditionalFormatting sqref="C27:D27">
    <cfRule type="expression" dxfId="3557" priority="3557" stopIfTrue="1">
      <formula>LEN(C27)&gt;10</formula>
    </cfRule>
  </conditionalFormatting>
  <conditionalFormatting sqref="C27:D27">
    <cfRule type="expression" dxfId="3556" priority="3556" stopIfTrue="1">
      <formula>LEN(C27)&gt;10</formula>
    </cfRule>
  </conditionalFormatting>
  <conditionalFormatting sqref="C27:D27">
    <cfRule type="expression" dxfId="3555" priority="3555" stopIfTrue="1">
      <formula>LEN(C27)&gt;10</formula>
    </cfRule>
  </conditionalFormatting>
  <conditionalFormatting sqref="C27:D27">
    <cfRule type="expression" dxfId="3554" priority="3554" stopIfTrue="1">
      <formula>LEN(C27)&gt;10</formula>
    </cfRule>
  </conditionalFormatting>
  <conditionalFormatting sqref="C28:D28">
    <cfRule type="expression" dxfId="3553" priority="3553" stopIfTrue="1">
      <formula>LEN(C28)&gt;10</formula>
    </cfRule>
  </conditionalFormatting>
  <conditionalFormatting sqref="C28:D28">
    <cfRule type="expression" dxfId="3552" priority="3552" stopIfTrue="1">
      <formula>LEN(C28)&gt;10</formula>
    </cfRule>
  </conditionalFormatting>
  <conditionalFormatting sqref="C28:D28">
    <cfRule type="expression" dxfId="3551" priority="3551" stopIfTrue="1">
      <formula>LEN(C28)&gt;10</formula>
    </cfRule>
  </conditionalFormatting>
  <conditionalFormatting sqref="C28:D28">
    <cfRule type="expression" dxfId="3550" priority="3550" stopIfTrue="1">
      <formula>LEN(C28)&gt;10</formula>
    </cfRule>
  </conditionalFormatting>
  <conditionalFormatting sqref="C29:D29">
    <cfRule type="expression" dxfId="3549" priority="3549" stopIfTrue="1">
      <formula>LEN(C29)&gt;10</formula>
    </cfRule>
  </conditionalFormatting>
  <conditionalFormatting sqref="C30:D30">
    <cfRule type="expression" dxfId="3548" priority="3548" stopIfTrue="1">
      <formula>LEN(C30)&gt;10</formula>
    </cfRule>
  </conditionalFormatting>
  <conditionalFormatting sqref="C30:D30">
    <cfRule type="expression" dxfId="3547" priority="3547" stopIfTrue="1">
      <formula>LEN(C30)&gt;10</formula>
    </cfRule>
  </conditionalFormatting>
  <conditionalFormatting sqref="C30:D30">
    <cfRule type="expression" dxfId="3546" priority="3546" stopIfTrue="1">
      <formula>LEN(C30)&gt;10</formula>
    </cfRule>
  </conditionalFormatting>
  <conditionalFormatting sqref="C30:D30">
    <cfRule type="expression" dxfId="3545" priority="3545" stopIfTrue="1">
      <formula>LEN(C30)&gt;10</formula>
    </cfRule>
  </conditionalFormatting>
  <conditionalFormatting sqref="C32:D32">
    <cfRule type="expression" dxfId="3544" priority="3544" stopIfTrue="1">
      <formula>LEN(C32)&gt;10</formula>
    </cfRule>
  </conditionalFormatting>
  <conditionalFormatting sqref="C32:D32">
    <cfRule type="expression" dxfId="3543" priority="3543" stopIfTrue="1">
      <formula>LEN(C32)&gt;10</formula>
    </cfRule>
  </conditionalFormatting>
  <conditionalFormatting sqref="C32:D32">
    <cfRule type="expression" dxfId="3542" priority="3542" stopIfTrue="1">
      <formula>LEN(C32)&gt;10</formula>
    </cfRule>
  </conditionalFormatting>
  <conditionalFormatting sqref="C33:D33">
    <cfRule type="expression" dxfId="3541" priority="3541" stopIfTrue="1">
      <formula>LEN(C33)&gt;10</formula>
    </cfRule>
  </conditionalFormatting>
  <conditionalFormatting sqref="C33:D33">
    <cfRule type="expression" dxfId="3540" priority="3540" stopIfTrue="1">
      <formula>LEN(C33)&gt;10</formula>
    </cfRule>
  </conditionalFormatting>
  <conditionalFormatting sqref="C33:D33">
    <cfRule type="expression" dxfId="3539" priority="3539" stopIfTrue="1">
      <formula>LEN(C33)&gt;10</formula>
    </cfRule>
  </conditionalFormatting>
  <conditionalFormatting sqref="C33:D33">
    <cfRule type="expression" dxfId="3538" priority="3538" stopIfTrue="1">
      <formula>LEN(C33)&gt;10</formula>
    </cfRule>
  </conditionalFormatting>
  <conditionalFormatting sqref="C33:D33">
    <cfRule type="expression" dxfId="3537" priority="3537" stopIfTrue="1">
      <formula>LEN(C33)&gt;10</formula>
    </cfRule>
  </conditionalFormatting>
  <conditionalFormatting sqref="C33:D33">
    <cfRule type="expression" dxfId="3536" priority="3536" stopIfTrue="1">
      <formula>LEN(C33)&gt;10</formula>
    </cfRule>
  </conditionalFormatting>
  <conditionalFormatting sqref="C34:D34">
    <cfRule type="expression" dxfId="3535" priority="3535" stopIfTrue="1">
      <formula>LEN(C34)&gt;10</formula>
    </cfRule>
  </conditionalFormatting>
  <conditionalFormatting sqref="C34:D34">
    <cfRule type="expression" dxfId="3534" priority="3534" stopIfTrue="1">
      <formula>LEN(C34)&gt;10</formula>
    </cfRule>
  </conditionalFormatting>
  <conditionalFormatting sqref="C34:D34">
    <cfRule type="expression" dxfId="3533" priority="3533" stopIfTrue="1">
      <formula>LEN(C34)&gt;10</formula>
    </cfRule>
  </conditionalFormatting>
  <conditionalFormatting sqref="C34:D34">
    <cfRule type="expression" dxfId="3532" priority="3532" stopIfTrue="1">
      <formula>LEN(C34)&gt;10</formula>
    </cfRule>
  </conditionalFormatting>
  <conditionalFormatting sqref="C34:D34">
    <cfRule type="expression" dxfId="3531" priority="3531" stopIfTrue="1">
      <formula>LEN(C34)&gt;10</formula>
    </cfRule>
  </conditionalFormatting>
  <conditionalFormatting sqref="C34:D34">
    <cfRule type="expression" dxfId="3530" priority="3530" stopIfTrue="1">
      <formula>LEN(C34)&gt;10</formula>
    </cfRule>
  </conditionalFormatting>
  <conditionalFormatting sqref="C36:D36">
    <cfRule type="expression" dxfId="3529" priority="3529" stopIfTrue="1">
      <formula>LEN(C36)&gt;10</formula>
    </cfRule>
  </conditionalFormatting>
  <conditionalFormatting sqref="C36:D36">
    <cfRule type="expression" dxfId="3528" priority="3528" stopIfTrue="1">
      <formula>LEN(C36)&gt;10</formula>
    </cfRule>
  </conditionalFormatting>
  <conditionalFormatting sqref="C36:D36">
    <cfRule type="expression" dxfId="3527" priority="3527" stopIfTrue="1">
      <formula>LEN(C36)&gt;10</formula>
    </cfRule>
  </conditionalFormatting>
  <conditionalFormatting sqref="C36:D36">
    <cfRule type="expression" dxfId="3526" priority="3526" stopIfTrue="1">
      <formula>LEN(C36)&gt;10</formula>
    </cfRule>
  </conditionalFormatting>
  <conditionalFormatting sqref="C36:D36">
    <cfRule type="expression" dxfId="3525" priority="3525" stopIfTrue="1">
      <formula>LEN(C36)&gt;10</formula>
    </cfRule>
  </conditionalFormatting>
  <conditionalFormatting sqref="C36:D36">
    <cfRule type="expression" dxfId="3524" priority="3524" stopIfTrue="1">
      <formula>LEN(C36)&gt;10</formula>
    </cfRule>
  </conditionalFormatting>
  <conditionalFormatting sqref="C36:D36">
    <cfRule type="expression" dxfId="3523" priority="3523" stopIfTrue="1">
      <formula>LEN(C36)&gt;10</formula>
    </cfRule>
  </conditionalFormatting>
  <conditionalFormatting sqref="C36:D36">
    <cfRule type="expression" dxfId="3522" priority="3522" stopIfTrue="1">
      <formula>LEN(C36)&gt;10</formula>
    </cfRule>
  </conditionalFormatting>
  <conditionalFormatting sqref="C36:D36">
    <cfRule type="expression" dxfId="3521" priority="3521" stopIfTrue="1">
      <formula>LEN(C36)&gt;10</formula>
    </cfRule>
  </conditionalFormatting>
  <conditionalFormatting sqref="C36:D36">
    <cfRule type="expression" dxfId="3520" priority="3520" stopIfTrue="1">
      <formula>LEN(C36)&gt;10</formula>
    </cfRule>
  </conditionalFormatting>
  <conditionalFormatting sqref="C37:D37">
    <cfRule type="expression" dxfId="3519" priority="3519" stopIfTrue="1">
      <formula>LEN(C37)&gt;10</formula>
    </cfRule>
  </conditionalFormatting>
  <conditionalFormatting sqref="C37:D37">
    <cfRule type="expression" dxfId="3518" priority="3518" stopIfTrue="1">
      <formula>LEN(C37)&gt;10</formula>
    </cfRule>
  </conditionalFormatting>
  <conditionalFormatting sqref="C37:D37">
    <cfRule type="expression" dxfId="3517" priority="3517" stopIfTrue="1">
      <formula>LEN(C37)&gt;10</formula>
    </cfRule>
  </conditionalFormatting>
  <conditionalFormatting sqref="C37:D37">
    <cfRule type="expression" dxfId="3516" priority="3516" stopIfTrue="1">
      <formula>LEN(C37)&gt;10</formula>
    </cfRule>
  </conditionalFormatting>
  <conditionalFormatting sqref="C37:D37">
    <cfRule type="expression" dxfId="3515" priority="3515" stopIfTrue="1">
      <formula>LEN(C37)&gt;10</formula>
    </cfRule>
  </conditionalFormatting>
  <conditionalFormatting sqref="C37:D37">
    <cfRule type="expression" dxfId="3514" priority="3514" stopIfTrue="1">
      <formula>LEN(C37)&gt;10</formula>
    </cfRule>
  </conditionalFormatting>
  <conditionalFormatting sqref="C37:D38 C27:D34">
    <cfRule type="expression" dxfId="3513" priority="3513" stopIfTrue="1">
      <formula>LEN(C27)&gt;10</formula>
    </cfRule>
  </conditionalFormatting>
  <conditionalFormatting sqref="C27:D31">
    <cfRule type="expression" dxfId="3512" priority="3512" stopIfTrue="1">
      <formula>LEN(C27)&gt;10</formula>
    </cfRule>
  </conditionalFormatting>
  <conditionalFormatting sqref="C27:D31">
    <cfRule type="expression" dxfId="3511" priority="3511" stopIfTrue="1">
      <formula>LEN(C27)&gt;10</formula>
    </cfRule>
  </conditionalFormatting>
  <conditionalFormatting sqref="C27:D27">
    <cfRule type="expression" dxfId="3510" priority="3510" stopIfTrue="1">
      <formula>LEN(C27)&gt;10</formula>
    </cfRule>
  </conditionalFormatting>
  <conditionalFormatting sqref="C28:D28">
    <cfRule type="expression" dxfId="3509" priority="3509" stopIfTrue="1">
      <formula>LEN(C28)&gt;10</formula>
    </cfRule>
  </conditionalFormatting>
  <conditionalFormatting sqref="C29:D29">
    <cfRule type="expression" dxfId="3508" priority="3508" stopIfTrue="1">
      <formula>LEN(C29)&gt;10</formula>
    </cfRule>
  </conditionalFormatting>
  <conditionalFormatting sqref="C30:D30">
    <cfRule type="expression" dxfId="3507" priority="3507" stopIfTrue="1">
      <formula>LEN(C30)&gt;10</formula>
    </cfRule>
  </conditionalFormatting>
  <conditionalFormatting sqref="C31:D31">
    <cfRule type="expression" dxfId="3506" priority="3506" stopIfTrue="1">
      <formula>LEN(C31)&gt;10</formula>
    </cfRule>
  </conditionalFormatting>
  <conditionalFormatting sqref="C27:D30">
    <cfRule type="expression" dxfId="3505" priority="3505" stopIfTrue="1">
      <formula>LEN(C27)&gt;10</formula>
    </cfRule>
  </conditionalFormatting>
  <conditionalFormatting sqref="C27:D30">
    <cfRule type="expression" dxfId="3504" priority="3504" stopIfTrue="1">
      <formula>LEN(C27)&gt;10</formula>
    </cfRule>
  </conditionalFormatting>
  <conditionalFormatting sqref="C27:D27">
    <cfRule type="expression" dxfId="3503" priority="3503" stopIfTrue="1">
      <formula>LEN(C27)&gt;10</formula>
    </cfRule>
  </conditionalFormatting>
  <conditionalFormatting sqref="C27:D27">
    <cfRule type="expression" dxfId="3502" priority="3502" stopIfTrue="1">
      <formula>LEN(C27)&gt;10</formula>
    </cfRule>
  </conditionalFormatting>
  <conditionalFormatting sqref="C27:D27">
    <cfRule type="expression" dxfId="3501" priority="3501" stopIfTrue="1">
      <formula>LEN(C27)&gt;10</formula>
    </cfRule>
  </conditionalFormatting>
  <conditionalFormatting sqref="C27:D27">
    <cfRule type="expression" dxfId="3500" priority="3500" stopIfTrue="1">
      <formula>LEN(C27)&gt;10</formula>
    </cfRule>
  </conditionalFormatting>
  <conditionalFormatting sqref="C28:D28">
    <cfRule type="expression" dxfId="3499" priority="3499" stopIfTrue="1">
      <formula>LEN(C28)&gt;10</formula>
    </cfRule>
  </conditionalFormatting>
  <conditionalFormatting sqref="C28:D28">
    <cfRule type="expression" dxfId="3498" priority="3498" stopIfTrue="1">
      <formula>LEN(C28)&gt;10</formula>
    </cfRule>
  </conditionalFormatting>
  <conditionalFormatting sqref="C28:D28">
    <cfRule type="expression" dxfId="3497" priority="3497" stopIfTrue="1">
      <formula>LEN(C28)&gt;10</formula>
    </cfRule>
  </conditionalFormatting>
  <conditionalFormatting sqref="C28:D28">
    <cfRule type="expression" dxfId="3496" priority="3496" stopIfTrue="1">
      <formula>LEN(C28)&gt;10</formula>
    </cfRule>
  </conditionalFormatting>
  <conditionalFormatting sqref="C29:D29">
    <cfRule type="expression" dxfId="3495" priority="3495" stopIfTrue="1">
      <formula>LEN(C29)&gt;10</formula>
    </cfRule>
  </conditionalFormatting>
  <conditionalFormatting sqref="C30:D30">
    <cfRule type="expression" dxfId="3494" priority="3494" stopIfTrue="1">
      <formula>LEN(C30)&gt;10</formula>
    </cfRule>
  </conditionalFormatting>
  <conditionalFormatting sqref="C30:D30">
    <cfRule type="expression" dxfId="3493" priority="3493" stopIfTrue="1">
      <formula>LEN(C30)&gt;10</formula>
    </cfRule>
  </conditionalFormatting>
  <conditionalFormatting sqref="C30:D30">
    <cfRule type="expression" dxfId="3492" priority="3492" stopIfTrue="1">
      <formula>LEN(C30)&gt;10</formula>
    </cfRule>
  </conditionalFormatting>
  <conditionalFormatting sqref="C30:D30">
    <cfRule type="expression" dxfId="3491" priority="3491" stopIfTrue="1">
      <formula>LEN(C30)&gt;10</formula>
    </cfRule>
  </conditionalFormatting>
  <conditionalFormatting sqref="C32:D32">
    <cfRule type="expression" dxfId="3490" priority="3490" stopIfTrue="1">
      <formula>LEN(C32)&gt;10</formula>
    </cfRule>
  </conditionalFormatting>
  <conditionalFormatting sqref="C32:D32">
    <cfRule type="expression" dxfId="3489" priority="3489" stopIfTrue="1">
      <formula>LEN(C32)&gt;10</formula>
    </cfRule>
  </conditionalFormatting>
  <conditionalFormatting sqref="C32:D32">
    <cfRule type="expression" dxfId="3488" priority="3488" stopIfTrue="1">
      <formula>LEN(C32)&gt;10</formula>
    </cfRule>
  </conditionalFormatting>
  <conditionalFormatting sqref="C33:D33">
    <cfRule type="expression" dxfId="3487" priority="3487" stopIfTrue="1">
      <formula>LEN(C33)&gt;10</formula>
    </cfRule>
  </conditionalFormatting>
  <conditionalFormatting sqref="C33:D33">
    <cfRule type="expression" dxfId="3486" priority="3486" stopIfTrue="1">
      <formula>LEN(C33)&gt;10</formula>
    </cfRule>
  </conditionalFormatting>
  <conditionalFormatting sqref="C33:D33">
    <cfRule type="expression" dxfId="3485" priority="3485" stopIfTrue="1">
      <formula>LEN(C33)&gt;10</formula>
    </cfRule>
  </conditionalFormatting>
  <conditionalFormatting sqref="C33:D33">
    <cfRule type="expression" dxfId="3484" priority="3484" stopIfTrue="1">
      <formula>LEN(C33)&gt;10</formula>
    </cfRule>
  </conditionalFormatting>
  <conditionalFormatting sqref="C33:D33">
    <cfRule type="expression" dxfId="3483" priority="3483" stopIfTrue="1">
      <formula>LEN(C33)&gt;10</formula>
    </cfRule>
  </conditionalFormatting>
  <conditionalFormatting sqref="C33:D33">
    <cfRule type="expression" dxfId="3482" priority="3482" stopIfTrue="1">
      <formula>LEN(C33)&gt;10</formula>
    </cfRule>
  </conditionalFormatting>
  <conditionalFormatting sqref="C34:D34">
    <cfRule type="expression" dxfId="3481" priority="3481" stopIfTrue="1">
      <formula>LEN(C34)&gt;10</formula>
    </cfRule>
  </conditionalFormatting>
  <conditionalFormatting sqref="C34:D34">
    <cfRule type="expression" dxfId="3480" priority="3480" stopIfTrue="1">
      <formula>LEN(C34)&gt;10</formula>
    </cfRule>
  </conditionalFormatting>
  <conditionalFormatting sqref="C34:D34">
    <cfRule type="expression" dxfId="3479" priority="3479" stopIfTrue="1">
      <formula>LEN(C34)&gt;10</formula>
    </cfRule>
  </conditionalFormatting>
  <conditionalFormatting sqref="C34:D34">
    <cfRule type="expression" dxfId="3478" priority="3478" stopIfTrue="1">
      <formula>LEN(C34)&gt;10</formula>
    </cfRule>
  </conditionalFormatting>
  <conditionalFormatting sqref="C34:D34">
    <cfRule type="expression" dxfId="3477" priority="3477" stopIfTrue="1">
      <formula>LEN(C34)&gt;10</formula>
    </cfRule>
  </conditionalFormatting>
  <conditionalFormatting sqref="C34:D34">
    <cfRule type="expression" dxfId="3476" priority="3476" stopIfTrue="1">
      <formula>LEN(C34)&gt;10</formula>
    </cfRule>
  </conditionalFormatting>
  <conditionalFormatting sqref="C36:D36">
    <cfRule type="expression" dxfId="3475" priority="3475" stopIfTrue="1">
      <formula>LEN(C36)&gt;10</formula>
    </cfRule>
  </conditionalFormatting>
  <conditionalFormatting sqref="C36:D36">
    <cfRule type="expression" dxfId="3474" priority="3474" stopIfTrue="1">
      <formula>LEN(C36)&gt;10</formula>
    </cfRule>
  </conditionalFormatting>
  <conditionalFormatting sqref="C36:D36">
    <cfRule type="expression" dxfId="3473" priority="3473" stopIfTrue="1">
      <formula>LEN(C36)&gt;10</formula>
    </cfRule>
  </conditionalFormatting>
  <conditionalFormatting sqref="C36:D36">
    <cfRule type="expression" dxfId="3472" priority="3472" stopIfTrue="1">
      <formula>LEN(C36)&gt;10</formula>
    </cfRule>
  </conditionalFormatting>
  <conditionalFormatting sqref="C36:D36">
    <cfRule type="expression" dxfId="3471" priority="3471" stopIfTrue="1">
      <formula>LEN(C36)&gt;10</formula>
    </cfRule>
  </conditionalFormatting>
  <conditionalFormatting sqref="C36:D36">
    <cfRule type="expression" dxfId="3470" priority="3470" stopIfTrue="1">
      <formula>LEN(C36)&gt;10</formula>
    </cfRule>
  </conditionalFormatting>
  <conditionalFormatting sqref="C36:D36">
    <cfRule type="expression" dxfId="3469" priority="3469" stopIfTrue="1">
      <formula>LEN(C36)&gt;10</formula>
    </cfRule>
  </conditionalFormatting>
  <conditionalFormatting sqref="C36:D36">
    <cfRule type="expression" dxfId="3468" priority="3468" stopIfTrue="1">
      <formula>LEN(C36)&gt;10</formula>
    </cfRule>
  </conditionalFormatting>
  <conditionalFormatting sqref="C36:D36">
    <cfRule type="expression" dxfId="3467" priority="3467" stopIfTrue="1">
      <formula>LEN(C36)&gt;10</formula>
    </cfRule>
  </conditionalFormatting>
  <conditionalFormatting sqref="C36:D36">
    <cfRule type="expression" dxfId="3466" priority="3466" stopIfTrue="1">
      <formula>LEN(C36)&gt;10</formula>
    </cfRule>
  </conditionalFormatting>
  <conditionalFormatting sqref="C37:D37">
    <cfRule type="expression" dxfId="3465" priority="3465" stopIfTrue="1">
      <formula>LEN(C37)&gt;10</formula>
    </cfRule>
  </conditionalFormatting>
  <conditionalFormatting sqref="C37:D37">
    <cfRule type="expression" dxfId="3464" priority="3464" stopIfTrue="1">
      <formula>LEN(C37)&gt;10</formula>
    </cfRule>
  </conditionalFormatting>
  <conditionalFormatting sqref="C37:D37">
    <cfRule type="expression" dxfId="3463" priority="3463" stopIfTrue="1">
      <formula>LEN(C37)&gt;10</formula>
    </cfRule>
  </conditionalFormatting>
  <conditionalFormatting sqref="C37:D37">
    <cfRule type="expression" dxfId="3462" priority="3462" stopIfTrue="1">
      <formula>LEN(C37)&gt;10</formula>
    </cfRule>
  </conditionalFormatting>
  <conditionalFormatting sqref="C37:D37">
    <cfRule type="expression" dxfId="3461" priority="3461" stopIfTrue="1">
      <formula>LEN(C37)&gt;10</formula>
    </cfRule>
  </conditionalFormatting>
  <conditionalFormatting sqref="C37:D37">
    <cfRule type="expression" dxfId="3460" priority="3460" stopIfTrue="1">
      <formula>LEN(C37)&gt;10</formula>
    </cfRule>
  </conditionalFormatting>
  <conditionalFormatting sqref="C40:D40">
    <cfRule type="expression" dxfId="3459" priority="3459" stopIfTrue="1">
      <formula>LEN(C40)&gt;10</formula>
    </cfRule>
  </conditionalFormatting>
  <conditionalFormatting sqref="C40:D40">
    <cfRule type="expression" dxfId="3458" priority="3458" stopIfTrue="1">
      <formula>LEN(C40)&gt;10</formula>
    </cfRule>
  </conditionalFormatting>
  <conditionalFormatting sqref="C40:D40">
    <cfRule type="expression" dxfId="3457" priority="3457" stopIfTrue="1">
      <formula>LEN(C40)&gt;10</formula>
    </cfRule>
  </conditionalFormatting>
  <conditionalFormatting sqref="C40:D40">
    <cfRule type="expression" dxfId="3456" priority="3456" stopIfTrue="1">
      <formula>LEN(C40)&gt;10</formula>
    </cfRule>
  </conditionalFormatting>
  <conditionalFormatting sqref="C40:D40">
    <cfRule type="expression" dxfId="3455" priority="3455" stopIfTrue="1">
      <formula>LEN(C40)&gt;10</formula>
    </cfRule>
  </conditionalFormatting>
  <conditionalFormatting sqref="C40:D40">
    <cfRule type="expression" dxfId="3454" priority="3454" stopIfTrue="1">
      <formula>LEN(C40)&gt;10</formula>
    </cfRule>
  </conditionalFormatting>
  <conditionalFormatting sqref="C40:D40">
    <cfRule type="expression" dxfId="3453" priority="3453" stopIfTrue="1">
      <formula>LEN(C40)&gt;10</formula>
    </cfRule>
  </conditionalFormatting>
  <conditionalFormatting sqref="C40:D40">
    <cfRule type="expression" dxfId="3452" priority="3452" stopIfTrue="1">
      <formula>LEN(C40)&gt;10</formula>
    </cfRule>
  </conditionalFormatting>
  <conditionalFormatting sqref="C40:D40">
    <cfRule type="expression" dxfId="3451" priority="3451" stopIfTrue="1">
      <formula>LEN(C40)&gt;10</formula>
    </cfRule>
  </conditionalFormatting>
  <conditionalFormatting sqref="C40:D40">
    <cfRule type="expression" dxfId="3450" priority="3450" stopIfTrue="1">
      <formula>LEN(C40)&gt;10</formula>
    </cfRule>
  </conditionalFormatting>
  <conditionalFormatting sqref="C40:D40">
    <cfRule type="expression" dxfId="3449" priority="3449" stopIfTrue="1">
      <formula>LEN(C40)&gt;10</formula>
    </cfRule>
  </conditionalFormatting>
  <conditionalFormatting sqref="C40:D40">
    <cfRule type="expression" dxfId="3448" priority="3448" stopIfTrue="1">
      <formula>LEN(C40)&gt;10</formula>
    </cfRule>
  </conditionalFormatting>
  <conditionalFormatting sqref="C40:D40">
    <cfRule type="expression" dxfId="3447" priority="3447" stopIfTrue="1">
      <formula>LEN(C40)&gt;10</formula>
    </cfRule>
  </conditionalFormatting>
  <conditionalFormatting sqref="C39:D39">
    <cfRule type="expression" dxfId="3446" priority="3446" stopIfTrue="1">
      <formula>LEN(C39)&gt;10</formula>
    </cfRule>
  </conditionalFormatting>
  <conditionalFormatting sqref="C39:D39">
    <cfRule type="expression" dxfId="3445" priority="3445" stopIfTrue="1">
      <formula>LEN(C39)&gt;10</formula>
    </cfRule>
  </conditionalFormatting>
  <conditionalFormatting sqref="C39:D39">
    <cfRule type="expression" dxfId="3444" priority="3444" stopIfTrue="1">
      <formula>LEN(C39)&gt;10</formula>
    </cfRule>
  </conditionalFormatting>
  <conditionalFormatting sqref="C39:D39">
    <cfRule type="expression" dxfId="3443" priority="3443" stopIfTrue="1">
      <formula>LEN(C39)&gt;10</formula>
    </cfRule>
  </conditionalFormatting>
  <conditionalFormatting sqref="C39:D39">
    <cfRule type="expression" dxfId="3442" priority="3442" stopIfTrue="1">
      <formula>LEN(C39)&gt;10</formula>
    </cfRule>
  </conditionalFormatting>
  <conditionalFormatting sqref="C39:D39">
    <cfRule type="expression" dxfId="3441" priority="3441" stopIfTrue="1">
      <formula>LEN(C39)&gt;10</formula>
    </cfRule>
  </conditionalFormatting>
  <conditionalFormatting sqref="C39:D39">
    <cfRule type="expression" dxfId="3440" priority="3440" stopIfTrue="1">
      <formula>LEN(C39)&gt;10</formula>
    </cfRule>
  </conditionalFormatting>
  <conditionalFormatting sqref="C39:D39">
    <cfRule type="expression" dxfId="3439" priority="3439" stopIfTrue="1">
      <formula>LEN(C39)&gt;10</formula>
    </cfRule>
  </conditionalFormatting>
  <conditionalFormatting sqref="C39:D39">
    <cfRule type="expression" dxfId="3438" priority="3438" stopIfTrue="1">
      <formula>LEN(C39)&gt;10</formula>
    </cfRule>
  </conditionalFormatting>
  <conditionalFormatting sqref="C39:D39">
    <cfRule type="expression" dxfId="3437" priority="3437" stopIfTrue="1">
      <formula>LEN(C39)&gt;10</formula>
    </cfRule>
  </conditionalFormatting>
  <conditionalFormatting sqref="C39:D39">
    <cfRule type="expression" dxfId="3436" priority="3436" stopIfTrue="1">
      <formula>LEN(C39)&gt;10</formula>
    </cfRule>
  </conditionalFormatting>
  <conditionalFormatting sqref="C39:D39">
    <cfRule type="expression" dxfId="3435" priority="3435" stopIfTrue="1">
      <formula>LEN(C39)&gt;10</formula>
    </cfRule>
  </conditionalFormatting>
  <conditionalFormatting sqref="C39:D39">
    <cfRule type="expression" dxfId="3434" priority="3434" stopIfTrue="1">
      <formula>LEN(C39)&gt;10</formula>
    </cfRule>
  </conditionalFormatting>
  <conditionalFormatting sqref="C39:D39">
    <cfRule type="expression" dxfId="3433" priority="3433" stopIfTrue="1">
      <formula>LEN(C39)&gt;10</formula>
    </cfRule>
  </conditionalFormatting>
  <conditionalFormatting sqref="C39:D39">
    <cfRule type="expression" dxfId="3432" priority="3432" stopIfTrue="1">
      <formula>LEN(C39)&gt;10</formula>
    </cfRule>
  </conditionalFormatting>
  <conditionalFormatting sqref="C39:D39">
    <cfRule type="expression" dxfId="3431" priority="3431" stopIfTrue="1">
      <formula>LEN(C39)&gt;10</formula>
    </cfRule>
  </conditionalFormatting>
  <conditionalFormatting sqref="C39:D39">
    <cfRule type="expression" dxfId="3430" priority="3430" stopIfTrue="1">
      <formula>LEN(C39)&gt;10</formula>
    </cfRule>
  </conditionalFormatting>
  <conditionalFormatting sqref="C39:D39">
    <cfRule type="expression" dxfId="3429" priority="3429" stopIfTrue="1">
      <formula>LEN(C39)&gt;10</formula>
    </cfRule>
  </conditionalFormatting>
  <conditionalFormatting sqref="C39:D39">
    <cfRule type="expression" dxfId="3428" priority="3428" stopIfTrue="1">
      <formula>LEN(C39)&gt;10</formula>
    </cfRule>
  </conditionalFormatting>
  <conditionalFormatting sqref="C39:D39">
    <cfRule type="expression" dxfId="3427" priority="3427" stopIfTrue="1">
      <formula>LEN(C39)&gt;10</formula>
    </cfRule>
  </conditionalFormatting>
  <conditionalFormatting sqref="C39:D39">
    <cfRule type="expression" dxfId="3426" priority="3426" stopIfTrue="1">
      <formula>LEN(C39)&gt;10</formula>
    </cfRule>
  </conditionalFormatting>
  <conditionalFormatting sqref="C39:D39">
    <cfRule type="expression" dxfId="3425" priority="3425" stopIfTrue="1">
      <formula>LEN(C39)&gt;10</formula>
    </cfRule>
  </conditionalFormatting>
  <conditionalFormatting sqref="C39:D39">
    <cfRule type="expression" dxfId="3424" priority="3424" stopIfTrue="1">
      <formula>LEN(C39)&gt;10</formula>
    </cfRule>
  </conditionalFormatting>
  <conditionalFormatting sqref="C39:D39">
    <cfRule type="expression" dxfId="3423" priority="3423" stopIfTrue="1">
      <formula>LEN(C39)&gt;10</formula>
    </cfRule>
  </conditionalFormatting>
  <conditionalFormatting sqref="C39:D39">
    <cfRule type="expression" dxfId="3422" priority="3422" stopIfTrue="1">
      <formula>LEN(C39)&gt;10</formula>
    </cfRule>
  </conditionalFormatting>
  <conditionalFormatting sqref="C27:D33">
    <cfRule type="expression" dxfId="3421" priority="3421" stopIfTrue="1">
      <formula>LEN(C27)&gt;10</formula>
    </cfRule>
  </conditionalFormatting>
  <conditionalFormatting sqref="C27:D33">
    <cfRule type="expression" dxfId="3420" priority="3420" stopIfTrue="1">
      <formula>LEN(C27)&gt;10</formula>
    </cfRule>
  </conditionalFormatting>
  <conditionalFormatting sqref="C27:D28">
    <cfRule type="expression" dxfId="3419" priority="3419" stopIfTrue="1">
      <formula>LEN(C27)&gt;10</formula>
    </cfRule>
  </conditionalFormatting>
  <conditionalFormatting sqref="C28:D30">
    <cfRule type="expression" dxfId="3418" priority="3418" stopIfTrue="1">
      <formula>LEN(C28)&gt;10</formula>
    </cfRule>
  </conditionalFormatting>
  <conditionalFormatting sqref="C27:D34 C37:D42">
    <cfRule type="expression" dxfId="3417" priority="3417" stopIfTrue="1">
      <formula>LEN(C27)&gt;10</formula>
    </cfRule>
  </conditionalFormatting>
  <conditionalFormatting sqref="C27:D31">
    <cfRule type="expression" dxfId="3416" priority="3416" stopIfTrue="1">
      <formula>LEN(C27)&gt;10</formula>
    </cfRule>
  </conditionalFormatting>
  <conditionalFormatting sqref="C27:D31">
    <cfRule type="expression" dxfId="3415" priority="3415" stopIfTrue="1">
      <formula>LEN(C27)&gt;10</formula>
    </cfRule>
  </conditionalFormatting>
  <conditionalFormatting sqref="C27:D27">
    <cfRule type="expression" dxfId="3414" priority="3414" stopIfTrue="1">
      <formula>LEN(C27)&gt;10</formula>
    </cfRule>
  </conditionalFormatting>
  <conditionalFormatting sqref="C28:D28">
    <cfRule type="expression" dxfId="3413" priority="3413" stopIfTrue="1">
      <formula>LEN(C28)&gt;10</formula>
    </cfRule>
  </conditionalFormatting>
  <conditionalFormatting sqref="C29:D29">
    <cfRule type="expression" dxfId="3412" priority="3412" stopIfTrue="1">
      <formula>LEN(C29)&gt;10</formula>
    </cfRule>
  </conditionalFormatting>
  <conditionalFormatting sqref="C30:D30">
    <cfRule type="expression" dxfId="3411" priority="3411" stopIfTrue="1">
      <formula>LEN(C30)&gt;10</formula>
    </cfRule>
  </conditionalFormatting>
  <conditionalFormatting sqref="C31:D31">
    <cfRule type="expression" dxfId="3410" priority="3410" stopIfTrue="1">
      <formula>LEN(C31)&gt;10</formula>
    </cfRule>
  </conditionalFormatting>
  <conditionalFormatting sqref="C27:D30">
    <cfRule type="expression" dxfId="3409" priority="3409" stopIfTrue="1">
      <formula>LEN(C27)&gt;10</formula>
    </cfRule>
  </conditionalFormatting>
  <conditionalFormatting sqref="C27:D30">
    <cfRule type="expression" dxfId="3408" priority="3408" stopIfTrue="1">
      <formula>LEN(C27)&gt;10</formula>
    </cfRule>
  </conditionalFormatting>
  <conditionalFormatting sqref="C27:D27">
    <cfRule type="expression" dxfId="3407" priority="3407" stopIfTrue="1">
      <formula>LEN(C27)&gt;10</formula>
    </cfRule>
  </conditionalFormatting>
  <conditionalFormatting sqref="C27:D27">
    <cfRule type="expression" dxfId="3406" priority="3406" stopIfTrue="1">
      <formula>LEN(C27)&gt;10</formula>
    </cfRule>
  </conditionalFormatting>
  <conditionalFormatting sqref="C27:D27">
    <cfRule type="expression" dxfId="3405" priority="3405" stopIfTrue="1">
      <formula>LEN(C27)&gt;10</formula>
    </cfRule>
  </conditionalFormatting>
  <conditionalFormatting sqref="C27:D27">
    <cfRule type="expression" dxfId="3404" priority="3404" stopIfTrue="1">
      <formula>LEN(C27)&gt;10</formula>
    </cfRule>
  </conditionalFormatting>
  <conditionalFormatting sqref="C28:D28">
    <cfRule type="expression" dxfId="3403" priority="3403" stopIfTrue="1">
      <formula>LEN(C28)&gt;10</formula>
    </cfRule>
  </conditionalFormatting>
  <conditionalFormatting sqref="C28:D28">
    <cfRule type="expression" dxfId="3402" priority="3402" stopIfTrue="1">
      <formula>LEN(C28)&gt;10</formula>
    </cfRule>
  </conditionalFormatting>
  <conditionalFormatting sqref="C28:D28">
    <cfRule type="expression" dxfId="3401" priority="3401" stopIfTrue="1">
      <formula>LEN(C28)&gt;10</formula>
    </cfRule>
  </conditionalFormatting>
  <conditionalFormatting sqref="C28:D28">
    <cfRule type="expression" dxfId="3400" priority="3400" stopIfTrue="1">
      <formula>LEN(C28)&gt;10</formula>
    </cfRule>
  </conditionalFormatting>
  <conditionalFormatting sqref="C29:D29">
    <cfRule type="expression" dxfId="3399" priority="3399" stopIfTrue="1">
      <formula>LEN(C29)&gt;10</formula>
    </cfRule>
  </conditionalFormatting>
  <conditionalFormatting sqref="C30:D30">
    <cfRule type="expression" dxfId="3398" priority="3398" stopIfTrue="1">
      <formula>LEN(C30)&gt;10</formula>
    </cfRule>
  </conditionalFormatting>
  <conditionalFormatting sqref="C30:D30">
    <cfRule type="expression" dxfId="3397" priority="3397" stopIfTrue="1">
      <formula>LEN(C30)&gt;10</formula>
    </cfRule>
  </conditionalFormatting>
  <conditionalFormatting sqref="C30:D30">
    <cfRule type="expression" dxfId="3396" priority="3396" stopIfTrue="1">
      <formula>LEN(C30)&gt;10</formula>
    </cfRule>
  </conditionalFormatting>
  <conditionalFormatting sqref="C30:D30">
    <cfRule type="expression" dxfId="3395" priority="3395" stopIfTrue="1">
      <formula>LEN(C30)&gt;10</formula>
    </cfRule>
  </conditionalFormatting>
  <conditionalFormatting sqref="C32:D32">
    <cfRule type="expression" dxfId="3394" priority="3394" stopIfTrue="1">
      <formula>LEN(C32)&gt;10</formula>
    </cfRule>
  </conditionalFormatting>
  <conditionalFormatting sqref="C32:D32">
    <cfRule type="expression" dxfId="3393" priority="3393" stopIfTrue="1">
      <formula>LEN(C32)&gt;10</formula>
    </cfRule>
  </conditionalFormatting>
  <conditionalFormatting sqref="C32:D32">
    <cfRule type="expression" dxfId="3392" priority="3392" stopIfTrue="1">
      <formula>LEN(C32)&gt;10</formula>
    </cfRule>
  </conditionalFormatting>
  <conditionalFormatting sqref="C33:D33">
    <cfRule type="expression" dxfId="3391" priority="3391" stopIfTrue="1">
      <formula>LEN(C33)&gt;10</formula>
    </cfRule>
  </conditionalFormatting>
  <conditionalFormatting sqref="C33:D33">
    <cfRule type="expression" dxfId="3390" priority="3390" stopIfTrue="1">
      <formula>LEN(C33)&gt;10</formula>
    </cfRule>
  </conditionalFormatting>
  <conditionalFormatting sqref="C33:D33">
    <cfRule type="expression" dxfId="3389" priority="3389" stopIfTrue="1">
      <formula>LEN(C33)&gt;10</formula>
    </cfRule>
  </conditionalFormatting>
  <conditionalFormatting sqref="C33:D33">
    <cfRule type="expression" dxfId="3388" priority="3388" stopIfTrue="1">
      <formula>LEN(C33)&gt;10</formula>
    </cfRule>
  </conditionalFormatting>
  <conditionalFormatting sqref="C33:D33">
    <cfRule type="expression" dxfId="3387" priority="3387" stopIfTrue="1">
      <formula>LEN(C33)&gt;10</formula>
    </cfRule>
  </conditionalFormatting>
  <conditionalFormatting sqref="C33:D33">
    <cfRule type="expression" dxfId="3386" priority="3386" stopIfTrue="1">
      <formula>LEN(C33)&gt;10</formula>
    </cfRule>
  </conditionalFormatting>
  <conditionalFormatting sqref="C34:D34">
    <cfRule type="expression" dxfId="3385" priority="3385" stopIfTrue="1">
      <formula>LEN(C34)&gt;10</formula>
    </cfRule>
  </conditionalFormatting>
  <conditionalFormatting sqref="C34:D34">
    <cfRule type="expression" dxfId="3384" priority="3384" stopIfTrue="1">
      <formula>LEN(C34)&gt;10</formula>
    </cfRule>
  </conditionalFormatting>
  <conditionalFormatting sqref="C34:D34">
    <cfRule type="expression" dxfId="3383" priority="3383" stopIfTrue="1">
      <formula>LEN(C34)&gt;10</formula>
    </cfRule>
  </conditionalFormatting>
  <conditionalFormatting sqref="C34:D34">
    <cfRule type="expression" dxfId="3382" priority="3382" stopIfTrue="1">
      <formula>LEN(C34)&gt;10</formula>
    </cfRule>
  </conditionalFormatting>
  <conditionalFormatting sqref="C34:D34">
    <cfRule type="expression" dxfId="3381" priority="3381" stopIfTrue="1">
      <formula>LEN(C34)&gt;10</formula>
    </cfRule>
  </conditionalFormatting>
  <conditionalFormatting sqref="C34:D34">
    <cfRule type="expression" dxfId="3380" priority="3380" stopIfTrue="1">
      <formula>LEN(C34)&gt;10</formula>
    </cfRule>
  </conditionalFormatting>
  <conditionalFormatting sqref="C36:D36">
    <cfRule type="expression" dxfId="3379" priority="3379" stopIfTrue="1">
      <formula>LEN(C36)&gt;10</formula>
    </cfRule>
  </conditionalFormatting>
  <conditionalFormatting sqref="C36:D36">
    <cfRule type="expression" dxfId="3378" priority="3378" stopIfTrue="1">
      <formula>LEN(C36)&gt;10</formula>
    </cfRule>
  </conditionalFormatting>
  <conditionalFormatting sqref="C36:D36">
    <cfRule type="expression" dxfId="3377" priority="3377" stopIfTrue="1">
      <formula>LEN(C36)&gt;10</formula>
    </cfRule>
  </conditionalFormatting>
  <conditionalFormatting sqref="C36:D36">
    <cfRule type="expression" dxfId="3376" priority="3376" stopIfTrue="1">
      <formula>LEN(C36)&gt;10</formula>
    </cfRule>
  </conditionalFormatting>
  <conditionalFormatting sqref="C36:D36">
    <cfRule type="expression" dxfId="3375" priority="3375" stopIfTrue="1">
      <formula>LEN(C36)&gt;10</formula>
    </cfRule>
  </conditionalFormatting>
  <conditionalFormatting sqref="C36:D36">
    <cfRule type="expression" dxfId="3374" priority="3374" stopIfTrue="1">
      <formula>LEN(C36)&gt;10</formula>
    </cfRule>
  </conditionalFormatting>
  <conditionalFormatting sqref="C36:D36">
    <cfRule type="expression" dxfId="3373" priority="3373" stopIfTrue="1">
      <formula>LEN(C36)&gt;10</formula>
    </cfRule>
  </conditionalFormatting>
  <conditionalFormatting sqref="C36:D36">
    <cfRule type="expression" dxfId="3372" priority="3372" stopIfTrue="1">
      <formula>LEN(C36)&gt;10</formula>
    </cfRule>
  </conditionalFormatting>
  <conditionalFormatting sqref="C36:D36">
    <cfRule type="expression" dxfId="3371" priority="3371" stopIfTrue="1">
      <formula>LEN(C36)&gt;10</formula>
    </cfRule>
  </conditionalFormatting>
  <conditionalFormatting sqref="C36:D36">
    <cfRule type="expression" dxfId="3370" priority="3370" stopIfTrue="1">
      <formula>LEN(C36)&gt;10</formula>
    </cfRule>
  </conditionalFormatting>
  <conditionalFormatting sqref="C37:D37">
    <cfRule type="expression" dxfId="3369" priority="3369" stopIfTrue="1">
      <formula>LEN(C37)&gt;10</formula>
    </cfRule>
  </conditionalFormatting>
  <conditionalFormatting sqref="C37:D37">
    <cfRule type="expression" dxfId="3368" priority="3368" stopIfTrue="1">
      <formula>LEN(C37)&gt;10</formula>
    </cfRule>
  </conditionalFormatting>
  <conditionalFormatting sqref="C37:D37">
    <cfRule type="expression" dxfId="3367" priority="3367" stopIfTrue="1">
      <formula>LEN(C37)&gt;10</formula>
    </cfRule>
  </conditionalFormatting>
  <conditionalFormatting sqref="C37:D37">
    <cfRule type="expression" dxfId="3366" priority="3366" stopIfTrue="1">
      <formula>LEN(C37)&gt;10</formula>
    </cfRule>
  </conditionalFormatting>
  <conditionalFormatting sqref="C37:D37">
    <cfRule type="expression" dxfId="3365" priority="3365" stopIfTrue="1">
      <formula>LEN(C37)&gt;10</formula>
    </cfRule>
  </conditionalFormatting>
  <conditionalFormatting sqref="C37:D37">
    <cfRule type="expression" dxfId="3364" priority="3364" stopIfTrue="1">
      <formula>LEN(C37)&gt;10</formula>
    </cfRule>
  </conditionalFormatting>
  <conditionalFormatting sqref="C37:D38 C27:D34">
    <cfRule type="expression" dxfId="3363" priority="3363" stopIfTrue="1">
      <formula>LEN(C27)&gt;10</formula>
    </cfRule>
  </conditionalFormatting>
  <conditionalFormatting sqref="C27:D31">
    <cfRule type="expression" dxfId="3362" priority="3362" stopIfTrue="1">
      <formula>LEN(C27)&gt;10</formula>
    </cfRule>
  </conditionalFormatting>
  <conditionalFormatting sqref="C27:D31">
    <cfRule type="expression" dxfId="3361" priority="3361" stopIfTrue="1">
      <formula>LEN(C27)&gt;10</formula>
    </cfRule>
  </conditionalFormatting>
  <conditionalFormatting sqref="C27:D27">
    <cfRule type="expression" dxfId="3360" priority="3360" stopIfTrue="1">
      <formula>LEN(C27)&gt;10</formula>
    </cfRule>
  </conditionalFormatting>
  <conditionalFormatting sqref="C28:D28">
    <cfRule type="expression" dxfId="3359" priority="3359" stopIfTrue="1">
      <formula>LEN(C28)&gt;10</formula>
    </cfRule>
  </conditionalFormatting>
  <conditionalFormatting sqref="C29:D29">
    <cfRule type="expression" dxfId="3358" priority="3358" stopIfTrue="1">
      <formula>LEN(C29)&gt;10</formula>
    </cfRule>
  </conditionalFormatting>
  <conditionalFormatting sqref="C30:D30">
    <cfRule type="expression" dxfId="3357" priority="3357" stopIfTrue="1">
      <formula>LEN(C30)&gt;10</formula>
    </cfRule>
  </conditionalFormatting>
  <conditionalFormatting sqref="C31:D31">
    <cfRule type="expression" dxfId="3356" priority="3356" stopIfTrue="1">
      <formula>LEN(C31)&gt;10</formula>
    </cfRule>
  </conditionalFormatting>
  <conditionalFormatting sqref="C27:D30">
    <cfRule type="expression" dxfId="3355" priority="3355" stopIfTrue="1">
      <formula>LEN(C27)&gt;10</formula>
    </cfRule>
  </conditionalFormatting>
  <conditionalFormatting sqref="C27:D30">
    <cfRule type="expression" dxfId="3354" priority="3354" stopIfTrue="1">
      <formula>LEN(C27)&gt;10</formula>
    </cfRule>
  </conditionalFormatting>
  <conditionalFormatting sqref="C27:D27">
    <cfRule type="expression" dxfId="3353" priority="3353" stopIfTrue="1">
      <formula>LEN(C27)&gt;10</formula>
    </cfRule>
  </conditionalFormatting>
  <conditionalFormatting sqref="C27:D27">
    <cfRule type="expression" dxfId="3352" priority="3352" stopIfTrue="1">
      <formula>LEN(C27)&gt;10</formula>
    </cfRule>
  </conditionalFormatting>
  <conditionalFormatting sqref="C27:D27">
    <cfRule type="expression" dxfId="3351" priority="3351" stopIfTrue="1">
      <formula>LEN(C27)&gt;10</formula>
    </cfRule>
  </conditionalFormatting>
  <conditionalFormatting sqref="C27:D27">
    <cfRule type="expression" dxfId="3350" priority="3350" stopIfTrue="1">
      <formula>LEN(C27)&gt;10</formula>
    </cfRule>
  </conditionalFormatting>
  <conditionalFormatting sqref="C28:D28">
    <cfRule type="expression" dxfId="3349" priority="3349" stopIfTrue="1">
      <formula>LEN(C28)&gt;10</formula>
    </cfRule>
  </conditionalFormatting>
  <conditionalFormatting sqref="C28:D28">
    <cfRule type="expression" dxfId="3348" priority="3348" stopIfTrue="1">
      <formula>LEN(C28)&gt;10</formula>
    </cfRule>
  </conditionalFormatting>
  <conditionalFormatting sqref="C28:D28">
    <cfRule type="expression" dxfId="3347" priority="3347" stopIfTrue="1">
      <formula>LEN(C28)&gt;10</formula>
    </cfRule>
  </conditionalFormatting>
  <conditionalFormatting sqref="C28:D28">
    <cfRule type="expression" dxfId="3346" priority="3346" stopIfTrue="1">
      <formula>LEN(C28)&gt;10</formula>
    </cfRule>
  </conditionalFormatting>
  <conditionalFormatting sqref="C29:D29">
    <cfRule type="expression" dxfId="3345" priority="3345" stopIfTrue="1">
      <formula>LEN(C29)&gt;10</formula>
    </cfRule>
  </conditionalFormatting>
  <conditionalFormatting sqref="C30:D30">
    <cfRule type="expression" dxfId="3344" priority="3344" stopIfTrue="1">
      <formula>LEN(C30)&gt;10</formula>
    </cfRule>
  </conditionalFormatting>
  <conditionalFormatting sqref="C30:D30">
    <cfRule type="expression" dxfId="3343" priority="3343" stopIfTrue="1">
      <formula>LEN(C30)&gt;10</formula>
    </cfRule>
  </conditionalFormatting>
  <conditionalFormatting sqref="C30:D30">
    <cfRule type="expression" dxfId="3342" priority="3342" stopIfTrue="1">
      <formula>LEN(C30)&gt;10</formula>
    </cfRule>
  </conditionalFormatting>
  <conditionalFormatting sqref="C30:D30">
    <cfRule type="expression" dxfId="3341" priority="3341" stopIfTrue="1">
      <formula>LEN(C30)&gt;10</formula>
    </cfRule>
  </conditionalFormatting>
  <conditionalFormatting sqref="C32:D32">
    <cfRule type="expression" dxfId="3340" priority="3340" stopIfTrue="1">
      <formula>LEN(C32)&gt;10</formula>
    </cfRule>
  </conditionalFormatting>
  <conditionalFormatting sqref="C32:D32">
    <cfRule type="expression" dxfId="3339" priority="3339" stopIfTrue="1">
      <formula>LEN(C32)&gt;10</formula>
    </cfRule>
  </conditionalFormatting>
  <conditionalFormatting sqref="C32:D32">
    <cfRule type="expression" dxfId="3338" priority="3338" stopIfTrue="1">
      <formula>LEN(C32)&gt;10</formula>
    </cfRule>
  </conditionalFormatting>
  <conditionalFormatting sqref="C33:D33">
    <cfRule type="expression" dxfId="3337" priority="3337" stopIfTrue="1">
      <formula>LEN(C33)&gt;10</formula>
    </cfRule>
  </conditionalFormatting>
  <conditionalFormatting sqref="C33:D33">
    <cfRule type="expression" dxfId="3336" priority="3336" stopIfTrue="1">
      <formula>LEN(C33)&gt;10</formula>
    </cfRule>
  </conditionalFormatting>
  <conditionalFormatting sqref="C33:D33">
    <cfRule type="expression" dxfId="3335" priority="3335" stopIfTrue="1">
      <formula>LEN(C33)&gt;10</formula>
    </cfRule>
  </conditionalFormatting>
  <conditionalFormatting sqref="C33:D33">
    <cfRule type="expression" dxfId="3334" priority="3334" stopIfTrue="1">
      <formula>LEN(C33)&gt;10</formula>
    </cfRule>
  </conditionalFormatting>
  <conditionalFormatting sqref="C33:D33">
    <cfRule type="expression" dxfId="3333" priority="3333" stopIfTrue="1">
      <formula>LEN(C33)&gt;10</formula>
    </cfRule>
  </conditionalFormatting>
  <conditionalFormatting sqref="C33:D33">
    <cfRule type="expression" dxfId="3332" priority="3332" stopIfTrue="1">
      <formula>LEN(C33)&gt;10</formula>
    </cfRule>
  </conditionalFormatting>
  <conditionalFormatting sqref="C34:D34">
    <cfRule type="expression" dxfId="3331" priority="3331" stopIfTrue="1">
      <formula>LEN(C34)&gt;10</formula>
    </cfRule>
  </conditionalFormatting>
  <conditionalFormatting sqref="C34:D34">
    <cfRule type="expression" dxfId="3330" priority="3330" stopIfTrue="1">
      <formula>LEN(C34)&gt;10</formula>
    </cfRule>
  </conditionalFormatting>
  <conditionalFormatting sqref="C34:D34">
    <cfRule type="expression" dxfId="3329" priority="3329" stopIfTrue="1">
      <formula>LEN(C34)&gt;10</formula>
    </cfRule>
  </conditionalFormatting>
  <conditionalFormatting sqref="C34:D34">
    <cfRule type="expression" dxfId="3328" priority="3328" stopIfTrue="1">
      <formula>LEN(C34)&gt;10</formula>
    </cfRule>
  </conditionalFormatting>
  <conditionalFormatting sqref="C34:D34">
    <cfRule type="expression" dxfId="3327" priority="3327" stopIfTrue="1">
      <formula>LEN(C34)&gt;10</formula>
    </cfRule>
  </conditionalFormatting>
  <conditionalFormatting sqref="C34:D34">
    <cfRule type="expression" dxfId="3326" priority="3326" stopIfTrue="1">
      <formula>LEN(C34)&gt;10</formula>
    </cfRule>
  </conditionalFormatting>
  <conditionalFormatting sqref="C36:D36">
    <cfRule type="expression" dxfId="3325" priority="3325" stopIfTrue="1">
      <formula>LEN(C36)&gt;10</formula>
    </cfRule>
  </conditionalFormatting>
  <conditionalFormatting sqref="C36:D36">
    <cfRule type="expression" dxfId="3324" priority="3324" stopIfTrue="1">
      <formula>LEN(C36)&gt;10</formula>
    </cfRule>
  </conditionalFormatting>
  <conditionalFormatting sqref="C36:D36">
    <cfRule type="expression" dxfId="3323" priority="3323" stopIfTrue="1">
      <formula>LEN(C36)&gt;10</formula>
    </cfRule>
  </conditionalFormatting>
  <conditionalFormatting sqref="C36:D36">
    <cfRule type="expression" dxfId="3322" priority="3322" stopIfTrue="1">
      <formula>LEN(C36)&gt;10</formula>
    </cfRule>
  </conditionalFormatting>
  <conditionalFormatting sqref="C36:D36">
    <cfRule type="expression" dxfId="3321" priority="3321" stopIfTrue="1">
      <formula>LEN(C36)&gt;10</formula>
    </cfRule>
  </conditionalFormatting>
  <conditionalFormatting sqref="C36:D36">
    <cfRule type="expression" dxfId="3320" priority="3320" stopIfTrue="1">
      <formula>LEN(C36)&gt;10</formula>
    </cfRule>
  </conditionalFormatting>
  <conditionalFormatting sqref="C36:D36">
    <cfRule type="expression" dxfId="3319" priority="3319" stopIfTrue="1">
      <formula>LEN(C36)&gt;10</formula>
    </cfRule>
  </conditionalFormatting>
  <conditionalFormatting sqref="C36:D36">
    <cfRule type="expression" dxfId="3318" priority="3318" stopIfTrue="1">
      <formula>LEN(C36)&gt;10</formula>
    </cfRule>
  </conditionalFormatting>
  <conditionalFormatting sqref="C36:D36">
    <cfRule type="expression" dxfId="3317" priority="3317" stopIfTrue="1">
      <formula>LEN(C36)&gt;10</formula>
    </cfRule>
  </conditionalFormatting>
  <conditionalFormatting sqref="C36:D36">
    <cfRule type="expression" dxfId="3316" priority="3316" stopIfTrue="1">
      <formula>LEN(C36)&gt;10</formula>
    </cfRule>
  </conditionalFormatting>
  <conditionalFormatting sqref="C37:D37">
    <cfRule type="expression" dxfId="3315" priority="3315" stopIfTrue="1">
      <formula>LEN(C37)&gt;10</formula>
    </cfRule>
  </conditionalFormatting>
  <conditionalFormatting sqref="C37:D37">
    <cfRule type="expression" dxfId="3314" priority="3314" stopIfTrue="1">
      <formula>LEN(C37)&gt;10</formula>
    </cfRule>
  </conditionalFormatting>
  <conditionalFormatting sqref="C37:D37">
    <cfRule type="expression" dxfId="3313" priority="3313" stopIfTrue="1">
      <formula>LEN(C37)&gt;10</formula>
    </cfRule>
  </conditionalFormatting>
  <conditionalFormatting sqref="C37:D37">
    <cfRule type="expression" dxfId="3312" priority="3312" stopIfTrue="1">
      <formula>LEN(C37)&gt;10</formula>
    </cfRule>
  </conditionalFormatting>
  <conditionalFormatting sqref="C37:D37">
    <cfRule type="expression" dxfId="3311" priority="3311" stopIfTrue="1">
      <formula>LEN(C37)&gt;10</formula>
    </cfRule>
  </conditionalFormatting>
  <conditionalFormatting sqref="C37:D37">
    <cfRule type="expression" dxfId="3310" priority="3310" stopIfTrue="1">
      <formula>LEN(C37)&gt;10</formula>
    </cfRule>
  </conditionalFormatting>
  <conditionalFormatting sqref="C40:D40">
    <cfRule type="expression" dxfId="3309" priority="3309" stopIfTrue="1">
      <formula>LEN(C40)&gt;10</formula>
    </cfRule>
  </conditionalFormatting>
  <conditionalFormatting sqref="C40:D40">
    <cfRule type="expression" dxfId="3308" priority="3308" stopIfTrue="1">
      <formula>LEN(C40)&gt;10</formula>
    </cfRule>
  </conditionalFormatting>
  <conditionalFormatting sqref="C40:D40">
    <cfRule type="expression" dxfId="3307" priority="3307" stopIfTrue="1">
      <formula>LEN(C40)&gt;10</formula>
    </cfRule>
  </conditionalFormatting>
  <conditionalFormatting sqref="C40:D40">
    <cfRule type="expression" dxfId="3306" priority="3306" stopIfTrue="1">
      <formula>LEN(C40)&gt;10</formula>
    </cfRule>
  </conditionalFormatting>
  <conditionalFormatting sqref="C40:D40">
    <cfRule type="expression" dxfId="3305" priority="3305" stopIfTrue="1">
      <formula>LEN(C40)&gt;10</formula>
    </cfRule>
  </conditionalFormatting>
  <conditionalFormatting sqref="C40:D40">
    <cfRule type="expression" dxfId="3304" priority="3304" stopIfTrue="1">
      <formula>LEN(C40)&gt;10</formula>
    </cfRule>
  </conditionalFormatting>
  <conditionalFormatting sqref="C40:D40">
    <cfRule type="expression" dxfId="3303" priority="3303" stopIfTrue="1">
      <formula>LEN(C40)&gt;10</formula>
    </cfRule>
  </conditionalFormatting>
  <conditionalFormatting sqref="C40:D40">
    <cfRule type="expression" dxfId="3302" priority="3302" stopIfTrue="1">
      <formula>LEN(C40)&gt;10</formula>
    </cfRule>
  </conditionalFormatting>
  <conditionalFormatting sqref="C40:D40">
    <cfRule type="expression" dxfId="3301" priority="3301" stopIfTrue="1">
      <formula>LEN(C40)&gt;10</formula>
    </cfRule>
  </conditionalFormatting>
  <conditionalFormatting sqref="C40:D40">
    <cfRule type="expression" dxfId="3300" priority="3300" stopIfTrue="1">
      <formula>LEN(C40)&gt;10</formula>
    </cfRule>
  </conditionalFormatting>
  <conditionalFormatting sqref="C40:D40">
    <cfRule type="expression" dxfId="3299" priority="3299" stopIfTrue="1">
      <formula>LEN(C40)&gt;10</formula>
    </cfRule>
  </conditionalFormatting>
  <conditionalFormatting sqref="C40:D40">
    <cfRule type="expression" dxfId="3298" priority="3298" stopIfTrue="1">
      <formula>LEN(C40)&gt;10</formula>
    </cfRule>
  </conditionalFormatting>
  <conditionalFormatting sqref="C40:D40">
    <cfRule type="expression" dxfId="3297" priority="3297" stopIfTrue="1">
      <formula>LEN(C40)&gt;10</formula>
    </cfRule>
  </conditionalFormatting>
  <conditionalFormatting sqref="C39:D39">
    <cfRule type="expression" dxfId="3296" priority="3296" stopIfTrue="1">
      <formula>LEN(C39)&gt;10</formula>
    </cfRule>
  </conditionalFormatting>
  <conditionalFormatting sqref="C39:D39">
    <cfRule type="expression" dxfId="3295" priority="3295" stopIfTrue="1">
      <formula>LEN(C39)&gt;10</formula>
    </cfRule>
  </conditionalFormatting>
  <conditionalFormatting sqref="C39:D39">
    <cfRule type="expression" dxfId="3294" priority="3294" stopIfTrue="1">
      <formula>LEN(C39)&gt;10</formula>
    </cfRule>
  </conditionalFormatting>
  <conditionalFormatting sqref="C39:D39">
    <cfRule type="expression" dxfId="3293" priority="3293" stopIfTrue="1">
      <formula>LEN(C39)&gt;10</formula>
    </cfRule>
  </conditionalFormatting>
  <conditionalFormatting sqref="C39:D39">
    <cfRule type="expression" dxfId="3292" priority="3292" stopIfTrue="1">
      <formula>LEN(C39)&gt;10</formula>
    </cfRule>
  </conditionalFormatting>
  <conditionalFormatting sqref="C39:D39">
    <cfRule type="expression" dxfId="3291" priority="3291" stopIfTrue="1">
      <formula>LEN(C39)&gt;10</formula>
    </cfRule>
  </conditionalFormatting>
  <conditionalFormatting sqref="C39:D39">
    <cfRule type="expression" dxfId="3290" priority="3290" stopIfTrue="1">
      <formula>LEN(C39)&gt;10</formula>
    </cfRule>
  </conditionalFormatting>
  <conditionalFormatting sqref="C39:D39">
    <cfRule type="expression" dxfId="3289" priority="3289" stopIfTrue="1">
      <formula>LEN(C39)&gt;10</formula>
    </cfRule>
  </conditionalFormatting>
  <conditionalFormatting sqref="C39:D39">
    <cfRule type="expression" dxfId="3288" priority="3288" stopIfTrue="1">
      <formula>LEN(C39)&gt;10</formula>
    </cfRule>
  </conditionalFormatting>
  <conditionalFormatting sqref="C39:D39">
    <cfRule type="expression" dxfId="3287" priority="3287" stopIfTrue="1">
      <formula>LEN(C39)&gt;10</formula>
    </cfRule>
  </conditionalFormatting>
  <conditionalFormatting sqref="C39:D39">
    <cfRule type="expression" dxfId="3286" priority="3286" stopIfTrue="1">
      <formula>LEN(C39)&gt;10</formula>
    </cfRule>
  </conditionalFormatting>
  <conditionalFormatting sqref="C39:D39">
    <cfRule type="expression" dxfId="3285" priority="3285" stopIfTrue="1">
      <formula>LEN(C39)&gt;10</formula>
    </cfRule>
  </conditionalFormatting>
  <conditionalFormatting sqref="C39:D39">
    <cfRule type="expression" dxfId="3284" priority="3284" stopIfTrue="1">
      <formula>LEN(C39)&gt;10</formula>
    </cfRule>
  </conditionalFormatting>
  <conditionalFormatting sqref="C39:D39">
    <cfRule type="expression" dxfId="3283" priority="3283" stopIfTrue="1">
      <formula>LEN(C39)&gt;10</formula>
    </cfRule>
  </conditionalFormatting>
  <conditionalFormatting sqref="C39:D39">
    <cfRule type="expression" dxfId="3282" priority="3282" stopIfTrue="1">
      <formula>LEN(C39)&gt;10</formula>
    </cfRule>
  </conditionalFormatting>
  <conditionalFormatting sqref="C39:D39">
    <cfRule type="expression" dxfId="3281" priority="3281" stopIfTrue="1">
      <formula>LEN(C39)&gt;10</formula>
    </cfRule>
  </conditionalFormatting>
  <conditionalFormatting sqref="C39:D39">
    <cfRule type="expression" dxfId="3280" priority="3280" stopIfTrue="1">
      <formula>LEN(C39)&gt;10</formula>
    </cfRule>
  </conditionalFormatting>
  <conditionalFormatting sqref="C39:D39">
    <cfRule type="expression" dxfId="3279" priority="3279" stopIfTrue="1">
      <formula>LEN(C39)&gt;10</formula>
    </cfRule>
  </conditionalFormatting>
  <conditionalFormatting sqref="C39:D39">
    <cfRule type="expression" dxfId="3278" priority="3278" stopIfTrue="1">
      <formula>LEN(C39)&gt;10</formula>
    </cfRule>
  </conditionalFormatting>
  <conditionalFormatting sqref="C39:D39">
    <cfRule type="expression" dxfId="3277" priority="3277" stopIfTrue="1">
      <formula>LEN(C39)&gt;10</formula>
    </cfRule>
  </conditionalFormatting>
  <conditionalFormatting sqref="C39:D39">
    <cfRule type="expression" dxfId="3276" priority="3276" stopIfTrue="1">
      <formula>LEN(C39)&gt;10</formula>
    </cfRule>
  </conditionalFormatting>
  <conditionalFormatting sqref="C39:D39">
    <cfRule type="expression" dxfId="3275" priority="3275" stopIfTrue="1">
      <formula>LEN(C39)&gt;10</formula>
    </cfRule>
  </conditionalFormatting>
  <conditionalFormatting sqref="C39:D39">
    <cfRule type="expression" dxfId="3274" priority="3274" stopIfTrue="1">
      <formula>LEN(C39)&gt;10</formula>
    </cfRule>
  </conditionalFormatting>
  <conditionalFormatting sqref="C39:D39">
    <cfRule type="expression" dxfId="3273" priority="3273" stopIfTrue="1">
      <formula>LEN(C39)&gt;10</formula>
    </cfRule>
  </conditionalFormatting>
  <conditionalFormatting sqref="C39:D39">
    <cfRule type="expression" dxfId="3272" priority="3272" stopIfTrue="1">
      <formula>LEN(C39)&gt;10</formula>
    </cfRule>
  </conditionalFormatting>
  <conditionalFormatting sqref="C27:D34 C37:D42">
    <cfRule type="expression" dxfId="3271" priority="3271" stopIfTrue="1">
      <formula>LEN(C27)&gt;10</formula>
    </cfRule>
  </conditionalFormatting>
  <conditionalFormatting sqref="C27:D31">
    <cfRule type="expression" dxfId="3270" priority="3270" stopIfTrue="1">
      <formula>LEN(C27)&gt;10</formula>
    </cfRule>
  </conditionalFormatting>
  <conditionalFormatting sqref="C27:D31">
    <cfRule type="expression" dxfId="3269" priority="3269" stopIfTrue="1">
      <formula>LEN(C27)&gt;10</formula>
    </cfRule>
  </conditionalFormatting>
  <conditionalFormatting sqref="C27:D27">
    <cfRule type="expression" dxfId="3268" priority="3268" stopIfTrue="1">
      <formula>LEN(C27)&gt;10</formula>
    </cfRule>
  </conditionalFormatting>
  <conditionalFormatting sqref="C28:D28">
    <cfRule type="expression" dxfId="3267" priority="3267" stopIfTrue="1">
      <formula>LEN(C28)&gt;10</formula>
    </cfRule>
  </conditionalFormatting>
  <conditionalFormatting sqref="C29:D29">
    <cfRule type="expression" dxfId="3266" priority="3266" stopIfTrue="1">
      <formula>LEN(C29)&gt;10</formula>
    </cfRule>
  </conditionalFormatting>
  <conditionalFormatting sqref="C30:D30">
    <cfRule type="expression" dxfId="3265" priority="3265" stopIfTrue="1">
      <formula>LEN(C30)&gt;10</formula>
    </cfRule>
  </conditionalFormatting>
  <conditionalFormatting sqref="C31:D31">
    <cfRule type="expression" dxfId="3264" priority="3264" stopIfTrue="1">
      <formula>LEN(C31)&gt;10</formula>
    </cfRule>
  </conditionalFormatting>
  <conditionalFormatting sqref="C27:D30">
    <cfRule type="expression" dxfId="3263" priority="3263" stopIfTrue="1">
      <formula>LEN(C27)&gt;10</formula>
    </cfRule>
  </conditionalFormatting>
  <conditionalFormatting sqref="C27:D30">
    <cfRule type="expression" dxfId="3262" priority="3262" stopIfTrue="1">
      <formula>LEN(C27)&gt;10</formula>
    </cfRule>
  </conditionalFormatting>
  <conditionalFormatting sqref="C27:D27">
    <cfRule type="expression" dxfId="3261" priority="3261" stopIfTrue="1">
      <formula>LEN(C27)&gt;10</formula>
    </cfRule>
  </conditionalFormatting>
  <conditionalFormatting sqref="C27:D27">
    <cfRule type="expression" dxfId="3260" priority="3260" stopIfTrue="1">
      <formula>LEN(C27)&gt;10</formula>
    </cfRule>
  </conditionalFormatting>
  <conditionalFormatting sqref="C27:D27">
    <cfRule type="expression" dxfId="3259" priority="3259" stopIfTrue="1">
      <formula>LEN(C27)&gt;10</formula>
    </cfRule>
  </conditionalFormatting>
  <conditionalFormatting sqref="C27:D27">
    <cfRule type="expression" dxfId="3258" priority="3258" stopIfTrue="1">
      <formula>LEN(C27)&gt;10</formula>
    </cfRule>
  </conditionalFormatting>
  <conditionalFormatting sqref="C28:D28">
    <cfRule type="expression" dxfId="3257" priority="3257" stopIfTrue="1">
      <formula>LEN(C28)&gt;10</formula>
    </cfRule>
  </conditionalFormatting>
  <conditionalFormatting sqref="C28:D28">
    <cfRule type="expression" dxfId="3256" priority="3256" stopIfTrue="1">
      <formula>LEN(C28)&gt;10</formula>
    </cfRule>
  </conditionalFormatting>
  <conditionalFormatting sqref="C28:D28">
    <cfRule type="expression" dxfId="3255" priority="3255" stopIfTrue="1">
      <formula>LEN(C28)&gt;10</formula>
    </cfRule>
  </conditionalFormatting>
  <conditionalFormatting sqref="C28:D28">
    <cfRule type="expression" dxfId="3254" priority="3254" stopIfTrue="1">
      <formula>LEN(C28)&gt;10</formula>
    </cfRule>
  </conditionalFormatting>
  <conditionalFormatting sqref="C29:D29">
    <cfRule type="expression" dxfId="3253" priority="3253" stopIfTrue="1">
      <formula>LEN(C29)&gt;10</formula>
    </cfRule>
  </conditionalFormatting>
  <conditionalFormatting sqref="C30:D30">
    <cfRule type="expression" dxfId="3252" priority="3252" stopIfTrue="1">
      <formula>LEN(C30)&gt;10</formula>
    </cfRule>
  </conditionalFormatting>
  <conditionalFormatting sqref="C30:D30">
    <cfRule type="expression" dxfId="3251" priority="3251" stopIfTrue="1">
      <formula>LEN(C30)&gt;10</formula>
    </cfRule>
  </conditionalFormatting>
  <conditionalFormatting sqref="C30:D30">
    <cfRule type="expression" dxfId="3250" priority="3250" stopIfTrue="1">
      <formula>LEN(C30)&gt;10</formula>
    </cfRule>
  </conditionalFormatting>
  <conditionalFormatting sqref="C30:D30">
    <cfRule type="expression" dxfId="3249" priority="3249" stopIfTrue="1">
      <formula>LEN(C30)&gt;10</formula>
    </cfRule>
  </conditionalFormatting>
  <conditionalFormatting sqref="C32:D32">
    <cfRule type="expression" dxfId="3248" priority="3248" stopIfTrue="1">
      <formula>LEN(C32)&gt;10</formula>
    </cfRule>
  </conditionalFormatting>
  <conditionalFormatting sqref="C32:D32">
    <cfRule type="expression" dxfId="3247" priority="3247" stopIfTrue="1">
      <formula>LEN(C32)&gt;10</formula>
    </cfRule>
  </conditionalFormatting>
  <conditionalFormatting sqref="C32:D32">
    <cfRule type="expression" dxfId="3246" priority="3246" stopIfTrue="1">
      <formula>LEN(C32)&gt;10</formula>
    </cfRule>
  </conditionalFormatting>
  <conditionalFormatting sqref="C33:D33">
    <cfRule type="expression" dxfId="3245" priority="3245" stopIfTrue="1">
      <formula>LEN(C33)&gt;10</formula>
    </cfRule>
  </conditionalFormatting>
  <conditionalFormatting sqref="C33:D33">
    <cfRule type="expression" dxfId="3244" priority="3244" stopIfTrue="1">
      <formula>LEN(C33)&gt;10</formula>
    </cfRule>
  </conditionalFormatting>
  <conditionalFormatting sqref="C33:D33">
    <cfRule type="expression" dxfId="3243" priority="3243" stopIfTrue="1">
      <formula>LEN(C33)&gt;10</formula>
    </cfRule>
  </conditionalFormatting>
  <conditionalFormatting sqref="C33:D33">
    <cfRule type="expression" dxfId="3242" priority="3242" stopIfTrue="1">
      <formula>LEN(C33)&gt;10</formula>
    </cfRule>
  </conditionalFormatting>
  <conditionalFormatting sqref="C33:D33">
    <cfRule type="expression" dxfId="3241" priority="3241" stopIfTrue="1">
      <formula>LEN(C33)&gt;10</formula>
    </cfRule>
  </conditionalFormatting>
  <conditionalFormatting sqref="C33:D33">
    <cfRule type="expression" dxfId="3240" priority="3240" stopIfTrue="1">
      <formula>LEN(C33)&gt;10</formula>
    </cfRule>
  </conditionalFormatting>
  <conditionalFormatting sqref="C34:D34">
    <cfRule type="expression" dxfId="3239" priority="3239" stopIfTrue="1">
      <formula>LEN(C34)&gt;10</formula>
    </cfRule>
  </conditionalFormatting>
  <conditionalFormatting sqref="C34:D34">
    <cfRule type="expression" dxfId="3238" priority="3238" stopIfTrue="1">
      <formula>LEN(C34)&gt;10</formula>
    </cfRule>
  </conditionalFormatting>
  <conditionalFormatting sqref="C34:D34">
    <cfRule type="expression" dxfId="3237" priority="3237" stopIfTrue="1">
      <formula>LEN(C34)&gt;10</formula>
    </cfRule>
  </conditionalFormatting>
  <conditionalFormatting sqref="C34:D34">
    <cfRule type="expression" dxfId="3236" priority="3236" stopIfTrue="1">
      <formula>LEN(C34)&gt;10</formula>
    </cfRule>
  </conditionalFormatting>
  <conditionalFormatting sqref="C34:D34">
    <cfRule type="expression" dxfId="3235" priority="3235" stopIfTrue="1">
      <formula>LEN(C34)&gt;10</formula>
    </cfRule>
  </conditionalFormatting>
  <conditionalFormatting sqref="C34:D34">
    <cfRule type="expression" dxfId="3234" priority="3234" stopIfTrue="1">
      <formula>LEN(C34)&gt;10</formula>
    </cfRule>
  </conditionalFormatting>
  <conditionalFormatting sqref="C36:D36">
    <cfRule type="expression" dxfId="3233" priority="3233" stopIfTrue="1">
      <formula>LEN(C36)&gt;10</formula>
    </cfRule>
  </conditionalFormatting>
  <conditionalFormatting sqref="C36:D36">
    <cfRule type="expression" dxfId="3232" priority="3232" stopIfTrue="1">
      <formula>LEN(C36)&gt;10</formula>
    </cfRule>
  </conditionalFormatting>
  <conditionalFormatting sqref="C36:D36">
    <cfRule type="expression" dxfId="3231" priority="3231" stopIfTrue="1">
      <formula>LEN(C36)&gt;10</formula>
    </cfRule>
  </conditionalFormatting>
  <conditionalFormatting sqref="C36:D36">
    <cfRule type="expression" dxfId="3230" priority="3230" stopIfTrue="1">
      <formula>LEN(C36)&gt;10</formula>
    </cfRule>
  </conditionalFormatting>
  <conditionalFormatting sqref="C36:D36">
    <cfRule type="expression" dxfId="3229" priority="3229" stopIfTrue="1">
      <formula>LEN(C36)&gt;10</formula>
    </cfRule>
  </conditionalFormatting>
  <conditionalFormatting sqref="C36:D36">
    <cfRule type="expression" dxfId="3228" priority="3228" stopIfTrue="1">
      <formula>LEN(C36)&gt;10</formula>
    </cfRule>
  </conditionalFormatting>
  <conditionalFormatting sqref="C36:D36">
    <cfRule type="expression" dxfId="3227" priority="3227" stopIfTrue="1">
      <formula>LEN(C36)&gt;10</formula>
    </cfRule>
  </conditionalFormatting>
  <conditionalFormatting sqref="C36:D36">
    <cfRule type="expression" dxfId="3226" priority="3226" stopIfTrue="1">
      <formula>LEN(C36)&gt;10</formula>
    </cfRule>
  </conditionalFormatting>
  <conditionalFormatting sqref="C36:D36">
    <cfRule type="expression" dxfId="3225" priority="3225" stopIfTrue="1">
      <formula>LEN(C36)&gt;10</formula>
    </cfRule>
  </conditionalFormatting>
  <conditionalFormatting sqref="C36:D36">
    <cfRule type="expression" dxfId="3224" priority="3224" stopIfTrue="1">
      <formula>LEN(C36)&gt;10</formula>
    </cfRule>
  </conditionalFormatting>
  <conditionalFormatting sqref="C37:D37">
    <cfRule type="expression" dxfId="3223" priority="3223" stopIfTrue="1">
      <formula>LEN(C37)&gt;10</formula>
    </cfRule>
  </conditionalFormatting>
  <conditionalFormatting sqref="C37:D37">
    <cfRule type="expression" dxfId="3222" priority="3222" stopIfTrue="1">
      <formula>LEN(C37)&gt;10</formula>
    </cfRule>
  </conditionalFormatting>
  <conditionalFormatting sqref="C37:D37">
    <cfRule type="expression" dxfId="3221" priority="3221" stopIfTrue="1">
      <formula>LEN(C37)&gt;10</formula>
    </cfRule>
  </conditionalFormatting>
  <conditionalFormatting sqref="C37:D37">
    <cfRule type="expression" dxfId="3220" priority="3220" stopIfTrue="1">
      <formula>LEN(C37)&gt;10</formula>
    </cfRule>
  </conditionalFormatting>
  <conditionalFormatting sqref="C37:D37">
    <cfRule type="expression" dxfId="3219" priority="3219" stopIfTrue="1">
      <formula>LEN(C37)&gt;10</formula>
    </cfRule>
  </conditionalFormatting>
  <conditionalFormatting sqref="C37:D37">
    <cfRule type="expression" dxfId="3218" priority="3218" stopIfTrue="1">
      <formula>LEN(C37)&gt;10</formula>
    </cfRule>
  </conditionalFormatting>
  <conditionalFormatting sqref="C37:D38 C27:D34">
    <cfRule type="expression" dxfId="3217" priority="3217" stopIfTrue="1">
      <formula>LEN(C27)&gt;10</formula>
    </cfRule>
  </conditionalFormatting>
  <conditionalFormatting sqref="C27:D31">
    <cfRule type="expression" dxfId="3216" priority="3216" stopIfTrue="1">
      <formula>LEN(C27)&gt;10</formula>
    </cfRule>
  </conditionalFormatting>
  <conditionalFormatting sqref="C27:D31">
    <cfRule type="expression" dxfId="3215" priority="3215" stopIfTrue="1">
      <formula>LEN(C27)&gt;10</formula>
    </cfRule>
  </conditionalFormatting>
  <conditionalFormatting sqref="C27:D27">
    <cfRule type="expression" dxfId="3214" priority="3214" stopIfTrue="1">
      <formula>LEN(C27)&gt;10</formula>
    </cfRule>
  </conditionalFormatting>
  <conditionalFormatting sqref="C28:D28">
    <cfRule type="expression" dxfId="3213" priority="3213" stopIfTrue="1">
      <formula>LEN(C28)&gt;10</formula>
    </cfRule>
  </conditionalFormatting>
  <conditionalFormatting sqref="C29:D29">
    <cfRule type="expression" dxfId="3212" priority="3212" stopIfTrue="1">
      <formula>LEN(C29)&gt;10</formula>
    </cfRule>
  </conditionalFormatting>
  <conditionalFormatting sqref="C30:D30">
    <cfRule type="expression" dxfId="3211" priority="3211" stopIfTrue="1">
      <formula>LEN(C30)&gt;10</formula>
    </cfRule>
  </conditionalFormatting>
  <conditionalFormatting sqref="C31:D31">
    <cfRule type="expression" dxfId="3210" priority="3210" stopIfTrue="1">
      <formula>LEN(C31)&gt;10</formula>
    </cfRule>
  </conditionalFormatting>
  <conditionalFormatting sqref="C27:D30">
    <cfRule type="expression" dxfId="3209" priority="3209" stopIfTrue="1">
      <formula>LEN(C27)&gt;10</formula>
    </cfRule>
  </conditionalFormatting>
  <conditionalFormatting sqref="C27:D30">
    <cfRule type="expression" dxfId="3208" priority="3208" stopIfTrue="1">
      <formula>LEN(C27)&gt;10</formula>
    </cfRule>
  </conditionalFormatting>
  <conditionalFormatting sqref="C27:D27">
    <cfRule type="expression" dxfId="3207" priority="3207" stopIfTrue="1">
      <formula>LEN(C27)&gt;10</formula>
    </cfRule>
  </conditionalFormatting>
  <conditionalFormatting sqref="C27:D27">
    <cfRule type="expression" dxfId="3206" priority="3206" stopIfTrue="1">
      <formula>LEN(C27)&gt;10</formula>
    </cfRule>
  </conditionalFormatting>
  <conditionalFormatting sqref="C27:D27">
    <cfRule type="expression" dxfId="3205" priority="3205" stopIfTrue="1">
      <formula>LEN(C27)&gt;10</formula>
    </cfRule>
  </conditionalFormatting>
  <conditionalFormatting sqref="C27:D27">
    <cfRule type="expression" dxfId="3204" priority="3204" stopIfTrue="1">
      <formula>LEN(C27)&gt;10</formula>
    </cfRule>
  </conditionalFormatting>
  <conditionalFormatting sqref="C28:D28">
    <cfRule type="expression" dxfId="3203" priority="3203" stopIfTrue="1">
      <formula>LEN(C28)&gt;10</formula>
    </cfRule>
  </conditionalFormatting>
  <conditionalFormatting sqref="C28:D28">
    <cfRule type="expression" dxfId="3202" priority="3202" stopIfTrue="1">
      <formula>LEN(C28)&gt;10</formula>
    </cfRule>
  </conditionalFormatting>
  <conditionalFormatting sqref="C28:D28">
    <cfRule type="expression" dxfId="3201" priority="3201" stopIfTrue="1">
      <formula>LEN(C28)&gt;10</formula>
    </cfRule>
  </conditionalFormatting>
  <conditionalFormatting sqref="C28:D28">
    <cfRule type="expression" dxfId="3200" priority="3200" stopIfTrue="1">
      <formula>LEN(C28)&gt;10</formula>
    </cfRule>
  </conditionalFormatting>
  <conditionalFormatting sqref="C29:D29">
    <cfRule type="expression" dxfId="3199" priority="3199" stopIfTrue="1">
      <formula>LEN(C29)&gt;10</formula>
    </cfRule>
  </conditionalFormatting>
  <conditionalFormatting sqref="C30:D30">
    <cfRule type="expression" dxfId="3198" priority="3198" stopIfTrue="1">
      <formula>LEN(C30)&gt;10</formula>
    </cfRule>
  </conditionalFormatting>
  <conditionalFormatting sqref="C30:D30">
    <cfRule type="expression" dxfId="3197" priority="3197" stopIfTrue="1">
      <formula>LEN(C30)&gt;10</formula>
    </cfRule>
  </conditionalFormatting>
  <conditionalFormatting sqref="C30:D30">
    <cfRule type="expression" dxfId="3196" priority="3196" stopIfTrue="1">
      <formula>LEN(C30)&gt;10</formula>
    </cfRule>
  </conditionalFormatting>
  <conditionalFormatting sqref="C30:D30">
    <cfRule type="expression" dxfId="3195" priority="3195" stopIfTrue="1">
      <formula>LEN(C30)&gt;10</formula>
    </cfRule>
  </conditionalFormatting>
  <conditionalFormatting sqref="C32:D32">
    <cfRule type="expression" dxfId="3194" priority="3194" stopIfTrue="1">
      <formula>LEN(C32)&gt;10</formula>
    </cfRule>
  </conditionalFormatting>
  <conditionalFormatting sqref="C32:D32">
    <cfRule type="expression" dxfId="3193" priority="3193" stopIfTrue="1">
      <formula>LEN(C32)&gt;10</formula>
    </cfRule>
  </conditionalFormatting>
  <conditionalFormatting sqref="C32:D32">
    <cfRule type="expression" dxfId="3192" priority="3192" stopIfTrue="1">
      <formula>LEN(C32)&gt;10</formula>
    </cfRule>
  </conditionalFormatting>
  <conditionalFormatting sqref="C33:D33">
    <cfRule type="expression" dxfId="3191" priority="3191" stopIfTrue="1">
      <formula>LEN(C33)&gt;10</formula>
    </cfRule>
  </conditionalFormatting>
  <conditionalFormatting sqref="C33:D33">
    <cfRule type="expression" dxfId="3190" priority="3190" stopIfTrue="1">
      <formula>LEN(C33)&gt;10</formula>
    </cfRule>
  </conditionalFormatting>
  <conditionalFormatting sqref="C33:D33">
    <cfRule type="expression" dxfId="3189" priority="3189" stopIfTrue="1">
      <formula>LEN(C33)&gt;10</formula>
    </cfRule>
  </conditionalFormatting>
  <conditionalFormatting sqref="C33:D33">
    <cfRule type="expression" dxfId="3188" priority="3188" stopIfTrue="1">
      <formula>LEN(C33)&gt;10</formula>
    </cfRule>
  </conditionalFormatting>
  <conditionalFormatting sqref="C33:D33">
    <cfRule type="expression" dxfId="3187" priority="3187" stopIfTrue="1">
      <formula>LEN(C33)&gt;10</formula>
    </cfRule>
  </conditionalFormatting>
  <conditionalFormatting sqref="C33:D33">
    <cfRule type="expression" dxfId="3186" priority="3186" stopIfTrue="1">
      <formula>LEN(C33)&gt;10</formula>
    </cfRule>
  </conditionalFormatting>
  <conditionalFormatting sqref="C34:D34">
    <cfRule type="expression" dxfId="3185" priority="3185" stopIfTrue="1">
      <formula>LEN(C34)&gt;10</formula>
    </cfRule>
  </conditionalFormatting>
  <conditionalFormatting sqref="C34:D34">
    <cfRule type="expression" dxfId="3184" priority="3184" stopIfTrue="1">
      <formula>LEN(C34)&gt;10</formula>
    </cfRule>
  </conditionalFormatting>
  <conditionalFormatting sqref="C34:D34">
    <cfRule type="expression" dxfId="3183" priority="3183" stopIfTrue="1">
      <formula>LEN(C34)&gt;10</formula>
    </cfRule>
  </conditionalFormatting>
  <conditionalFormatting sqref="C34:D34">
    <cfRule type="expression" dxfId="3182" priority="3182" stopIfTrue="1">
      <formula>LEN(C34)&gt;10</formula>
    </cfRule>
  </conditionalFormatting>
  <conditionalFormatting sqref="C34:D34">
    <cfRule type="expression" dxfId="3181" priority="3181" stopIfTrue="1">
      <formula>LEN(C34)&gt;10</formula>
    </cfRule>
  </conditionalFormatting>
  <conditionalFormatting sqref="C34:D34">
    <cfRule type="expression" dxfId="3180" priority="3180" stopIfTrue="1">
      <formula>LEN(C34)&gt;10</formula>
    </cfRule>
  </conditionalFormatting>
  <conditionalFormatting sqref="C36:D36">
    <cfRule type="expression" dxfId="3179" priority="3179" stopIfTrue="1">
      <formula>LEN(C36)&gt;10</formula>
    </cfRule>
  </conditionalFormatting>
  <conditionalFormatting sqref="C36:D36">
    <cfRule type="expression" dxfId="3178" priority="3178" stopIfTrue="1">
      <formula>LEN(C36)&gt;10</formula>
    </cfRule>
  </conditionalFormatting>
  <conditionalFormatting sqref="C36:D36">
    <cfRule type="expression" dxfId="3177" priority="3177" stopIfTrue="1">
      <formula>LEN(C36)&gt;10</formula>
    </cfRule>
  </conditionalFormatting>
  <conditionalFormatting sqref="C36:D36">
    <cfRule type="expression" dxfId="3176" priority="3176" stopIfTrue="1">
      <formula>LEN(C36)&gt;10</formula>
    </cfRule>
  </conditionalFormatting>
  <conditionalFormatting sqref="C36:D36">
    <cfRule type="expression" dxfId="3175" priority="3175" stopIfTrue="1">
      <formula>LEN(C36)&gt;10</formula>
    </cfRule>
  </conditionalFormatting>
  <conditionalFormatting sqref="C36:D36">
    <cfRule type="expression" dxfId="3174" priority="3174" stopIfTrue="1">
      <formula>LEN(C36)&gt;10</formula>
    </cfRule>
  </conditionalFormatting>
  <conditionalFormatting sqref="C36:D36">
    <cfRule type="expression" dxfId="3173" priority="3173" stopIfTrue="1">
      <formula>LEN(C36)&gt;10</formula>
    </cfRule>
  </conditionalFormatting>
  <conditionalFormatting sqref="C36:D36">
    <cfRule type="expression" dxfId="3172" priority="3172" stopIfTrue="1">
      <formula>LEN(C36)&gt;10</formula>
    </cfRule>
  </conditionalFormatting>
  <conditionalFormatting sqref="C36:D36">
    <cfRule type="expression" dxfId="3171" priority="3171" stopIfTrue="1">
      <formula>LEN(C36)&gt;10</formula>
    </cfRule>
  </conditionalFormatting>
  <conditionalFormatting sqref="C36:D36">
    <cfRule type="expression" dxfId="3170" priority="3170" stopIfTrue="1">
      <formula>LEN(C36)&gt;10</formula>
    </cfRule>
  </conditionalFormatting>
  <conditionalFormatting sqref="C37:D37">
    <cfRule type="expression" dxfId="3169" priority="3169" stopIfTrue="1">
      <formula>LEN(C37)&gt;10</formula>
    </cfRule>
  </conditionalFormatting>
  <conditionalFormatting sqref="C37:D37">
    <cfRule type="expression" dxfId="3168" priority="3168" stopIfTrue="1">
      <formula>LEN(C37)&gt;10</formula>
    </cfRule>
  </conditionalFormatting>
  <conditionalFormatting sqref="C37:D37">
    <cfRule type="expression" dxfId="3167" priority="3167" stopIfTrue="1">
      <formula>LEN(C37)&gt;10</formula>
    </cfRule>
  </conditionalFormatting>
  <conditionalFormatting sqref="C37:D37">
    <cfRule type="expression" dxfId="3166" priority="3166" stopIfTrue="1">
      <formula>LEN(C37)&gt;10</formula>
    </cfRule>
  </conditionalFormatting>
  <conditionalFormatting sqref="C37:D37">
    <cfRule type="expression" dxfId="3165" priority="3165" stopIfTrue="1">
      <formula>LEN(C37)&gt;10</formula>
    </cfRule>
  </conditionalFormatting>
  <conditionalFormatting sqref="C37:D37">
    <cfRule type="expression" dxfId="3164" priority="3164" stopIfTrue="1">
      <formula>LEN(C37)&gt;10</formula>
    </cfRule>
  </conditionalFormatting>
  <conditionalFormatting sqref="C40:D40">
    <cfRule type="expression" dxfId="3163" priority="3163" stopIfTrue="1">
      <formula>LEN(C40)&gt;10</formula>
    </cfRule>
  </conditionalFormatting>
  <conditionalFormatting sqref="C40:D40">
    <cfRule type="expression" dxfId="3162" priority="3162" stopIfTrue="1">
      <formula>LEN(C40)&gt;10</formula>
    </cfRule>
  </conditionalFormatting>
  <conditionalFormatting sqref="C40:D40">
    <cfRule type="expression" dxfId="3161" priority="3161" stopIfTrue="1">
      <formula>LEN(C40)&gt;10</formula>
    </cfRule>
  </conditionalFormatting>
  <conditionalFormatting sqref="C40:D40">
    <cfRule type="expression" dxfId="3160" priority="3160" stopIfTrue="1">
      <formula>LEN(C40)&gt;10</formula>
    </cfRule>
  </conditionalFormatting>
  <conditionalFormatting sqref="C40:D40">
    <cfRule type="expression" dxfId="3159" priority="3159" stopIfTrue="1">
      <formula>LEN(C40)&gt;10</formula>
    </cfRule>
  </conditionalFormatting>
  <conditionalFormatting sqref="C40:D40">
    <cfRule type="expression" dxfId="3158" priority="3158" stopIfTrue="1">
      <formula>LEN(C40)&gt;10</formula>
    </cfRule>
  </conditionalFormatting>
  <conditionalFormatting sqref="C40:D40">
    <cfRule type="expression" dxfId="3157" priority="3157" stopIfTrue="1">
      <formula>LEN(C40)&gt;10</formula>
    </cfRule>
  </conditionalFormatting>
  <conditionalFormatting sqref="C40:D40">
    <cfRule type="expression" dxfId="3156" priority="3156" stopIfTrue="1">
      <formula>LEN(C40)&gt;10</formula>
    </cfRule>
  </conditionalFormatting>
  <conditionalFormatting sqref="C40:D40">
    <cfRule type="expression" dxfId="3155" priority="3155" stopIfTrue="1">
      <formula>LEN(C40)&gt;10</formula>
    </cfRule>
  </conditionalFormatting>
  <conditionalFormatting sqref="C40:D40">
    <cfRule type="expression" dxfId="3154" priority="3154" stopIfTrue="1">
      <formula>LEN(C40)&gt;10</formula>
    </cfRule>
  </conditionalFormatting>
  <conditionalFormatting sqref="C40:D40">
    <cfRule type="expression" dxfId="3153" priority="3153" stopIfTrue="1">
      <formula>LEN(C40)&gt;10</formula>
    </cfRule>
  </conditionalFormatting>
  <conditionalFormatting sqref="C40:D40">
    <cfRule type="expression" dxfId="3152" priority="3152" stopIfTrue="1">
      <formula>LEN(C40)&gt;10</formula>
    </cfRule>
  </conditionalFormatting>
  <conditionalFormatting sqref="C40:D40">
    <cfRule type="expression" dxfId="3151" priority="3151" stopIfTrue="1">
      <formula>LEN(C40)&gt;10</formula>
    </cfRule>
  </conditionalFormatting>
  <conditionalFormatting sqref="C39:D39">
    <cfRule type="expression" dxfId="3150" priority="3150" stopIfTrue="1">
      <formula>LEN(C39)&gt;10</formula>
    </cfRule>
  </conditionalFormatting>
  <conditionalFormatting sqref="C39:D39">
    <cfRule type="expression" dxfId="3149" priority="3149" stopIfTrue="1">
      <formula>LEN(C39)&gt;10</formula>
    </cfRule>
  </conditionalFormatting>
  <conditionalFormatting sqref="C39:D39">
    <cfRule type="expression" dxfId="3148" priority="3148" stopIfTrue="1">
      <formula>LEN(C39)&gt;10</formula>
    </cfRule>
  </conditionalFormatting>
  <conditionalFormatting sqref="C39:D39">
    <cfRule type="expression" dxfId="3147" priority="3147" stopIfTrue="1">
      <formula>LEN(C39)&gt;10</formula>
    </cfRule>
  </conditionalFormatting>
  <conditionalFormatting sqref="C39:D39">
    <cfRule type="expression" dxfId="3146" priority="3146" stopIfTrue="1">
      <formula>LEN(C39)&gt;10</formula>
    </cfRule>
  </conditionalFormatting>
  <conditionalFormatting sqref="C39:D39">
    <cfRule type="expression" dxfId="3145" priority="3145" stopIfTrue="1">
      <formula>LEN(C39)&gt;10</formula>
    </cfRule>
  </conditionalFormatting>
  <conditionalFormatting sqref="C39:D39">
    <cfRule type="expression" dxfId="3144" priority="3144" stopIfTrue="1">
      <formula>LEN(C39)&gt;10</formula>
    </cfRule>
  </conditionalFormatting>
  <conditionalFormatting sqref="C39:D39">
    <cfRule type="expression" dxfId="3143" priority="3143" stopIfTrue="1">
      <formula>LEN(C39)&gt;10</formula>
    </cfRule>
  </conditionalFormatting>
  <conditionalFormatting sqref="C39:D39">
    <cfRule type="expression" dxfId="3142" priority="3142" stopIfTrue="1">
      <formula>LEN(C39)&gt;10</formula>
    </cfRule>
  </conditionalFormatting>
  <conditionalFormatting sqref="C39:D39">
    <cfRule type="expression" dxfId="3141" priority="3141" stopIfTrue="1">
      <formula>LEN(C39)&gt;10</formula>
    </cfRule>
  </conditionalFormatting>
  <conditionalFormatting sqref="C39:D39">
    <cfRule type="expression" dxfId="3140" priority="3140" stopIfTrue="1">
      <formula>LEN(C39)&gt;10</formula>
    </cfRule>
  </conditionalFormatting>
  <conditionalFormatting sqref="C39:D39">
    <cfRule type="expression" dxfId="3139" priority="3139" stopIfTrue="1">
      <formula>LEN(C39)&gt;10</formula>
    </cfRule>
  </conditionalFormatting>
  <conditionalFormatting sqref="C39:D39">
    <cfRule type="expression" dxfId="3138" priority="3138" stopIfTrue="1">
      <formula>LEN(C39)&gt;10</formula>
    </cfRule>
  </conditionalFormatting>
  <conditionalFormatting sqref="C39:D39">
    <cfRule type="expression" dxfId="3137" priority="3137" stopIfTrue="1">
      <formula>LEN(C39)&gt;10</formula>
    </cfRule>
  </conditionalFormatting>
  <conditionalFormatting sqref="C39:D39">
    <cfRule type="expression" dxfId="3136" priority="3136" stopIfTrue="1">
      <formula>LEN(C39)&gt;10</formula>
    </cfRule>
  </conditionalFormatting>
  <conditionalFormatting sqref="C39:D39">
    <cfRule type="expression" dxfId="3135" priority="3135" stopIfTrue="1">
      <formula>LEN(C39)&gt;10</formula>
    </cfRule>
  </conditionalFormatting>
  <conditionalFormatting sqref="C39:D39">
    <cfRule type="expression" dxfId="3134" priority="3134" stopIfTrue="1">
      <formula>LEN(C39)&gt;10</formula>
    </cfRule>
  </conditionalFormatting>
  <conditionalFormatting sqref="C39:D39">
    <cfRule type="expression" dxfId="3133" priority="3133" stopIfTrue="1">
      <formula>LEN(C39)&gt;10</formula>
    </cfRule>
  </conditionalFormatting>
  <conditionalFormatting sqref="C39:D39">
    <cfRule type="expression" dxfId="3132" priority="3132" stopIfTrue="1">
      <formula>LEN(C39)&gt;10</formula>
    </cfRule>
  </conditionalFormatting>
  <conditionalFormatting sqref="C39:D39">
    <cfRule type="expression" dxfId="3131" priority="3131" stopIfTrue="1">
      <formula>LEN(C39)&gt;10</formula>
    </cfRule>
  </conditionalFormatting>
  <conditionalFormatting sqref="C39:D39">
    <cfRule type="expression" dxfId="3130" priority="3130" stopIfTrue="1">
      <formula>LEN(C39)&gt;10</formula>
    </cfRule>
  </conditionalFormatting>
  <conditionalFormatting sqref="C39:D39">
    <cfRule type="expression" dxfId="3129" priority="3129" stopIfTrue="1">
      <formula>LEN(C39)&gt;10</formula>
    </cfRule>
  </conditionalFormatting>
  <conditionalFormatting sqref="C39:D39">
    <cfRule type="expression" dxfId="3128" priority="3128" stopIfTrue="1">
      <formula>LEN(C39)&gt;10</formula>
    </cfRule>
  </conditionalFormatting>
  <conditionalFormatting sqref="C39:D39">
    <cfRule type="expression" dxfId="3127" priority="3127" stopIfTrue="1">
      <formula>LEN(C39)&gt;10</formula>
    </cfRule>
  </conditionalFormatting>
  <conditionalFormatting sqref="C39:D39">
    <cfRule type="expression" dxfId="3126" priority="3126" stopIfTrue="1">
      <formula>LEN(C39)&gt;10</formula>
    </cfRule>
  </conditionalFormatting>
  <conditionalFormatting sqref="C27:D37 C39:D42">
    <cfRule type="expression" dxfId="3125" priority="3125" stopIfTrue="1">
      <formula>LEN(C27)&gt;10</formula>
    </cfRule>
  </conditionalFormatting>
  <conditionalFormatting sqref="C38:D38">
    <cfRule type="expression" dxfId="3124" priority="3124" stopIfTrue="1">
      <formula>LEN(C38)&gt;10</formula>
    </cfRule>
  </conditionalFormatting>
  <conditionalFormatting sqref="C27:D42">
    <cfRule type="expression" dxfId="3123" priority="3123" stopIfTrue="1">
      <formula>LEN(C27)&gt;10</formula>
    </cfRule>
  </conditionalFormatting>
  <conditionalFormatting sqref="C27:D34 C37:D42">
    <cfRule type="expression" dxfId="3122" priority="3122" stopIfTrue="1">
      <formula>LEN(C27)&gt;10</formula>
    </cfRule>
  </conditionalFormatting>
  <conditionalFormatting sqref="C27:D31">
    <cfRule type="expression" dxfId="3121" priority="3121" stopIfTrue="1">
      <formula>LEN(C27)&gt;10</formula>
    </cfRule>
  </conditionalFormatting>
  <conditionalFormatting sqref="C27:D31">
    <cfRule type="expression" dxfId="3120" priority="3120" stopIfTrue="1">
      <formula>LEN(C27)&gt;10</formula>
    </cfRule>
  </conditionalFormatting>
  <conditionalFormatting sqref="C27:D27">
    <cfRule type="expression" dxfId="3119" priority="3119" stopIfTrue="1">
      <formula>LEN(C27)&gt;10</formula>
    </cfRule>
  </conditionalFormatting>
  <conditionalFormatting sqref="C28:D28">
    <cfRule type="expression" dxfId="3118" priority="3118" stopIfTrue="1">
      <formula>LEN(C28)&gt;10</formula>
    </cfRule>
  </conditionalFormatting>
  <conditionalFormatting sqref="C29:D29">
    <cfRule type="expression" dxfId="3117" priority="3117" stopIfTrue="1">
      <formula>LEN(C29)&gt;10</formula>
    </cfRule>
  </conditionalFormatting>
  <conditionalFormatting sqref="C30:D30">
    <cfRule type="expression" dxfId="3116" priority="3116" stopIfTrue="1">
      <formula>LEN(C30)&gt;10</formula>
    </cfRule>
  </conditionalFormatting>
  <conditionalFormatting sqref="C31:D31">
    <cfRule type="expression" dxfId="3115" priority="3115" stopIfTrue="1">
      <formula>LEN(C31)&gt;10</formula>
    </cfRule>
  </conditionalFormatting>
  <conditionalFormatting sqref="C27:D30">
    <cfRule type="expression" dxfId="3114" priority="3114" stopIfTrue="1">
      <formula>LEN(C27)&gt;10</formula>
    </cfRule>
  </conditionalFormatting>
  <conditionalFormatting sqref="C27:D30">
    <cfRule type="expression" dxfId="3113" priority="3113" stopIfTrue="1">
      <formula>LEN(C27)&gt;10</formula>
    </cfRule>
  </conditionalFormatting>
  <conditionalFormatting sqref="C27:D27">
    <cfRule type="expression" dxfId="3112" priority="3112" stopIfTrue="1">
      <formula>LEN(C27)&gt;10</formula>
    </cfRule>
  </conditionalFormatting>
  <conditionalFormatting sqref="C27:D27">
    <cfRule type="expression" dxfId="3111" priority="3111" stopIfTrue="1">
      <formula>LEN(C27)&gt;10</formula>
    </cfRule>
  </conditionalFormatting>
  <conditionalFormatting sqref="C27:D27">
    <cfRule type="expression" dxfId="3110" priority="3110" stopIfTrue="1">
      <formula>LEN(C27)&gt;10</formula>
    </cfRule>
  </conditionalFormatting>
  <conditionalFormatting sqref="C27:D27">
    <cfRule type="expression" dxfId="3109" priority="3109" stopIfTrue="1">
      <formula>LEN(C27)&gt;10</formula>
    </cfRule>
  </conditionalFormatting>
  <conditionalFormatting sqref="C28:D28">
    <cfRule type="expression" dxfId="3108" priority="3108" stopIfTrue="1">
      <formula>LEN(C28)&gt;10</formula>
    </cfRule>
  </conditionalFormatting>
  <conditionalFormatting sqref="C28:D28">
    <cfRule type="expression" dxfId="3107" priority="3107" stopIfTrue="1">
      <formula>LEN(C28)&gt;10</formula>
    </cfRule>
  </conditionalFormatting>
  <conditionalFormatting sqref="C28:D28">
    <cfRule type="expression" dxfId="3106" priority="3106" stopIfTrue="1">
      <formula>LEN(C28)&gt;10</formula>
    </cfRule>
  </conditionalFormatting>
  <conditionalFormatting sqref="C28:D28">
    <cfRule type="expression" dxfId="3105" priority="3105" stopIfTrue="1">
      <formula>LEN(C28)&gt;10</formula>
    </cfRule>
  </conditionalFormatting>
  <conditionalFormatting sqref="C29:D29">
    <cfRule type="expression" dxfId="3104" priority="3104" stopIfTrue="1">
      <formula>LEN(C29)&gt;10</formula>
    </cfRule>
  </conditionalFormatting>
  <conditionalFormatting sqref="C30:D30">
    <cfRule type="expression" dxfId="3103" priority="3103" stopIfTrue="1">
      <formula>LEN(C30)&gt;10</formula>
    </cfRule>
  </conditionalFormatting>
  <conditionalFormatting sqref="C30:D30">
    <cfRule type="expression" dxfId="3102" priority="3102" stopIfTrue="1">
      <formula>LEN(C30)&gt;10</formula>
    </cfRule>
  </conditionalFormatting>
  <conditionalFormatting sqref="C30:D30">
    <cfRule type="expression" dxfId="3101" priority="3101" stopIfTrue="1">
      <formula>LEN(C30)&gt;10</formula>
    </cfRule>
  </conditionalFormatting>
  <conditionalFormatting sqref="C30:D30">
    <cfRule type="expression" dxfId="3100" priority="3100" stopIfTrue="1">
      <formula>LEN(C30)&gt;10</formula>
    </cfRule>
  </conditionalFormatting>
  <conditionalFormatting sqref="C32:D32">
    <cfRule type="expression" dxfId="3099" priority="3099" stopIfTrue="1">
      <formula>LEN(C32)&gt;10</formula>
    </cfRule>
  </conditionalFormatting>
  <conditionalFormatting sqref="C32:D32">
    <cfRule type="expression" dxfId="3098" priority="3098" stopIfTrue="1">
      <formula>LEN(C32)&gt;10</formula>
    </cfRule>
  </conditionalFormatting>
  <conditionalFormatting sqref="C32:D32">
    <cfRule type="expression" dxfId="3097" priority="3097" stopIfTrue="1">
      <formula>LEN(C32)&gt;10</formula>
    </cfRule>
  </conditionalFormatting>
  <conditionalFormatting sqref="C33:D33">
    <cfRule type="expression" dxfId="3096" priority="3096" stopIfTrue="1">
      <formula>LEN(C33)&gt;10</formula>
    </cfRule>
  </conditionalFormatting>
  <conditionalFormatting sqref="C33:D33">
    <cfRule type="expression" dxfId="3095" priority="3095" stopIfTrue="1">
      <formula>LEN(C33)&gt;10</formula>
    </cfRule>
  </conditionalFormatting>
  <conditionalFormatting sqref="C33:D33">
    <cfRule type="expression" dxfId="3094" priority="3094" stopIfTrue="1">
      <formula>LEN(C33)&gt;10</formula>
    </cfRule>
  </conditionalFormatting>
  <conditionalFormatting sqref="C33:D33">
    <cfRule type="expression" dxfId="3093" priority="3093" stopIfTrue="1">
      <formula>LEN(C33)&gt;10</formula>
    </cfRule>
  </conditionalFormatting>
  <conditionalFormatting sqref="C33:D33">
    <cfRule type="expression" dxfId="3092" priority="3092" stopIfTrue="1">
      <formula>LEN(C33)&gt;10</formula>
    </cfRule>
  </conditionalFormatting>
  <conditionalFormatting sqref="C33:D33">
    <cfRule type="expression" dxfId="3091" priority="3091" stopIfTrue="1">
      <formula>LEN(C33)&gt;10</formula>
    </cfRule>
  </conditionalFormatting>
  <conditionalFormatting sqref="C34:D34">
    <cfRule type="expression" dxfId="3090" priority="3090" stopIfTrue="1">
      <formula>LEN(C34)&gt;10</formula>
    </cfRule>
  </conditionalFormatting>
  <conditionalFormatting sqref="C34:D34">
    <cfRule type="expression" dxfId="3089" priority="3089" stopIfTrue="1">
      <formula>LEN(C34)&gt;10</formula>
    </cfRule>
  </conditionalFormatting>
  <conditionalFormatting sqref="C34:D34">
    <cfRule type="expression" dxfId="3088" priority="3088" stopIfTrue="1">
      <formula>LEN(C34)&gt;10</formula>
    </cfRule>
  </conditionalFormatting>
  <conditionalFormatting sqref="C34:D34">
    <cfRule type="expression" dxfId="3087" priority="3087" stopIfTrue="1">
      <formula>LEN(C34)&gt;10</formula>
    </cfRule>
  </conditionalFormatting>
  <conditionalFormatting sqref="C34:D34">
    <cfRule type="expression" dxfId="3086" priority="3086" stopIfTrue="1">
      <formula>LEN(C34)&gt;10</formula>
    </cfRule>
  </conditionalFormatting>
  <conditionalFormatting sqref="C34:D34">
    <cfRule type="expression" dxfId="3085" priority="3085" stopIfTrue="1">
      <formula>LEN(C34)&gt;10</formula>
    </cfRule>
  </conditionalFormatting>
  <conditionalFormatting sqref="C36:D36">
    <cfRule type="expression" dxfId="3084" priority="3084" stopIfTrue="1">
      <formula>LEN(C36)&gt;10</formula>
    </cfRule>
  </conditionalFormatting>
  <conditionalFormatting sqref="C36:D36">
    <cfRule type="expression" dxfId="3083" priority="3083" stopIfTrue="1">
      <formula>LEN(C36)&gt;10</formula>
    </cfRule>
  </conditionalFormatting>
  <conditionalFormatting sqref="C36:D36">
    <cfRule type="expression" dxfId="3082" priority="3082" stopIfTrue="1">
      <formula>LEN(C36)&gt;10</formula>
    </cfRule>
  </conditionalFormatting>
  <conditionalFormatting sqref="C36:D36">
    <cfRule type="expression" dxfId="3081" priority="3081" stopIfTrue="1">
      <formula>LEN(C36)&gt;10</formula>
    </cfRule>
  </conditionalFormatting>
  <conditionalFormatting sqref="C36:D36">
    <cfRule type="expression" dxfId="3080" priority="3080" stopIfTrue="1">
      <formula>LEN(C36)&gt;10</formula>
    </cfRule>
  </conditionalFormatting>
  <conditionalFormatting sqref="C36:D36">
    <cfRule type="expression" dxfId="3079" priority="3079" stopIfTrue="1">
      <formula>LEN(C36)&gt;10</formula>
    </cfRule>
  </conditionalFormatting>
  <conditionalFormatting sqref="C36:D36">
    <cfRule type="expression" dxfId="3078" priority="3078" stopIfTrue="1">
      <formula>LEN(C36)&gt;10</formula>
    </cfRule>
  </conditionalFormatting>
  <conditionalFormatting sqref="C36:D36">
    <cfRule type="expression" dxfId="3077" priority="3077" stopIfTrue="1">
      <formula>LEN(C36)&gt;10</formula>
    </cfRule>
  </conditionalFormatting>
  <conditionalFormatting sqref="C36:D36">
    <cfRule type="expression" dxfId="3076" priority="3076" stopIfTrue="1">
      <formula>LEN(C36)&gt;10</formula>
    </cfRule>
  </conditionalFormatting>
  <conditionalFormatting sqref="C36:D36">
    <cfRule type="expression" dxfId="3075" priority="3075" stopIfTrue="1">
      <formula>LEN(C36)&gt;10</formula>
    </cfRule>
  </conditionalFormatting>
  <conditionalFormatting sqref="C37:D37">
    <cfRule type="expression" dxfId="3074" priority="3074" stopIfTrue="1">
      <formula>LEN(C37)&gt;10</formula>
    </cfRule>
  </conditionalFormatting>
  <conditionalFormatting sqref="C37:D37">
    <cfRule type="expression" dxfId="3073" priority="3073" stopIfTrue="1">
      <formula>LEN(C37)&gt;10</formula>
    </cfRule>
  </conditionalFormatting>
  <conditionalFormatting sqref="C37:D37">
    <cfRule type="expression" dxfId="3072" priority="3072" stopIfTrue="1">
      <formula>LEN(C37)&gt;10</formula>
    </cfRule>
  </conditionalFormatting>
  <conditionalFormatting sqref="C37:D37">
    <cfRule type="expression" dxfId="3071" priority="3071" stopIfTrue="1">
      <formula>LEN(C37)&gt;10</formula>
    </cfRule>
  </conditionalFormatting>
  <conditionalFormatting sqref="C37:D37">
    <cfRule type="expression" dxfId="3070" priority="3070" stopIfTrue="1">
      <formula>LEN(C37)&gt;10</formula>
    </cfRule>
  </conditionalFormatting>
  <conditionalFormatting sqref="C37:D37">
    <cfRule type="expression" dxfId="3069" priority="3069" stopIfTrue="1">
      <formula>LEN(C37)&gt;10</formula>
    </cfRule>
  </conditionalFormatting>
  <conditionalFormatting sqref="C37:D38 C27:D34">
    <cfRule type="expression" dxfId="3068" priority="3068" stopIfTrue="1">
      <formula>LEN(C27)&gt;10</formula>
    </cfRule>
  </conditionalFormatting>
  <conditionalFormatting sqref="C27:D31">
    <cfRule type="expression" dxfId="3067" priority="3067" stopIfTrue="1">
      <formula>LEN(C27)&gt;10</formula>
    </cfRule>
  </conditionalFormatting>
  <conditionalFormatting sqref="C27:D31">
    <cfRule type="expression" dxfId="3066" priority="3066" stopIfTrue="1">
      <formula>LEN(C27)&gt;10</formula>
    </cfRule>
  </conditionalFormatting>
  <conditionalFormatting sqref="C27:D27">
    <cfRule type="expression" dxfId="3065" priority="3065" stopIfTrue="1">
      <formula>LEN(C27)&gt;10</formula>
    </cfRule>
  </conditionalFormatting>
  <conditionalFormatting sqref="C28:D28">
    <cfRule type="expression" dxfId="3064" priority="3064" stopIfTrue="1">
      <formula>LEN(C28)&gt;10</formula>
    </cfRule>
  </conditionalFormatting>
  <conditionalFormatting sqref="C29:D29">
    <cfRule type="expression" dxfId="3063" priority="3063" stopIfTrue="1">
      <formula>LEN(C29)&gt;10</formula>
    </cfRule>
  </conditionalFormatting>
  <conditionalFormatting sqref="C30:D30">
    <cfRule type="expression" dxfId="3062" priority="3062" stopIfTrue="1">
      <formula>LEN(C30)&gt;10</formula>
    </cfRule>
  </conditionalFormatting>
  <conditionalFormatting sqref="C31:D31">
    <cfRule type="expression" dxfId="3061" priority="3061" stopIfTrue="1">
      <formula>LEN(C31)&gt;10</formula>
    </cfRule>
  </conditionalFormatting>
  <conditionalFormatting sqref="C27:D30">
    <cfRule type="expression" dxfId="3060" priority="3060" stopIfTrue="1">
      <formula>LEN(C27)&gt;10</formula>
    </cfRule>
  </conditionalFormatting>
  <conditionalFormatting sqref="C27:D30">
    <cfRule type="expression" dxfId="3059" priority="3059" stopIfTrue="1">
      <formula>LEN(C27)&gt;10</formula>
    </cfRule>
  </conditionalFormatting>
  <conditionalFormatting sqref="C27:D27">
    <cfRule type="expression" dxfId="3058" priority="3058" stopIfTrue="1">
      <formula>LEN(C27)&gt;10</formula>
    </cfRule>
  </conditionalFormatting>
  <conditionalFormatting sqref="C27:D27">
    <cfRule type="expression" dxfId="3057" priority="3057" stopIfTrue="1">
      <formula>LEN(C27)&gt;10</formula>
    </cfRule>
  </conditionalFormatting>
  <conditionalFormatting sqref="C27:D27">
    <cfRule type="expression" dxfId="3056" priority="3056" stopIfTrue="1">
      <formula>LEN(C27)&gt;10</formula>
    </cfRule>
  </conditionalFormatting>
  <conditionalFormatting sqref="C27:D27">
    <cfRule type="expression" dxfId="3055" priority="3055" stopIfTrue="1">
      <formula>LEN(C27)&gt;10</formula>
    </cfRule>
  </conditionalFormatting>
  <conditionalFormatting sqref="C28:D28">
    <cfRule type="expression" dxfId="3054" priority="3054" stopIfTrue="1">
      <formula>LEN(C28)&gt;10</formula>
    </cfRule>
  </conditionalFormatting>
  <conditionalFormatting sqref="C28:D28">
    <cfRule type="expression" dxfId="3053" priority="3053" stopIfTrue="1">
      <formula>LEN(C28)&gt;10</formula>
    </cfRule>
  </conditionalFormatting>
  <conditionalFormatting sqref="C28:D28">
    <cfRule type="expression" dxfId="3052" priority="3052" stopIfTrue="1">
      <formula>LEN(C28)&gt;10</formula>
    </cfRule>
  </conditionalFormatting>
  <conditionalFormatting sqref="C28:D28">
    <cfRule type="expression" dxfId="3051" priority="3051" stopIfTrue="1">
      <formula>LEN(C28)&gt;10</formula>
    </cfRule>
  </conditionalFormatting>
  <conditionalFormatting sqref="C29:D29">
    <cfRule type="expression" dxfId="3050" priority="3050" stopIfTrue="1">
      <formula>LEN(C29)&gt;10</formula>
    </cfRule>
  </conditionalFormatting>
  <conditionalFormatting sqref="C30:D30">
    <cfRule type="expression" dxfId="3049" priority="3049" stopIfTrue="1">
      <formula>LEN(C30)&gt;10</formula>
    </cfRule>
  </conditionalFormatting>
  <conditionalFormatting sqref="C30:D30">
    <cfRule type="expression" dxfId="3048" priority="3048" stopIfTrue="1">
      <formula>LEN(C30)&gt;10</formula>
    </cfRule>
  </conditionalFormatting>
  <conditionalFormatting sqref="C30:D30">
    <cfRule type="expression" dxfId="3047" priority="3047" stopIfTrue="1">
      <formula>LEN(C30)&gt;10</formula>
    </cfRule>
  </conditionalFormatting>
  <conditionalFormatting sqref="C30:D30">
    <cfRule type="expression" dxfId="3046" priority="3046" stopIfTrue="1">
      <formula>LEN(C30)&gt;10</formula>
    </cfRule>
  </conditionalFormatting>
  <conditionalFormatting sqref="C32:D32">
    <cfRule type="expression" dxfId="3045" priority="3045" stopIfTrue="1">
      <formula>LEN(C32)&gt;10</formula>
    </cfRule>
  </conditionalFormatting>
  <conditionalFormatting sqref="C32:D32">
    <cfRule type="expression" dxfId="3044" priority="3044" stopIfTrue="1">
      <formula>LEN(C32)&gt;10</formula>
    </cfRule>
  </conditionalFormatting>
  <conditionalFormatting sqref="C32:D32">
    <cfRule type="expression" dxfId="3043" priority="3043" stopIfTrue="1">
      <formula>LEN(C32)&gt;10</formula>
    </cfRule>
  </conditionalFormatting>
  <conditionalFormatting sqref="C33:D33">
    <cfRule type="expression" dxfId="3042" priority="3042" stopIfTrue="1">
      <formula>LEN(C33)&gt;10</formula>
    </cfRule>
  </conditionalFormatting>
  <conditionalFormatting sqref="C33:D33">
    <cfRule type="expression" dxfId="3041" priority="3041" stopIfTrue="1">
      <formula>LEN(C33)&gt;10</formula>
    </cfRule>
  </conditionalFormatting>
  <conditionalFormatting sqref="C33:D33">
    <cfRule type="expression" dxfId="3040" priority="3040" stopIfTrue="1">
      <formula>LEN(C33)&gt;10</formula>
    </cfRule>
  </conditionalFormatting>
  <conditionalFormatting sqref="C33:D33">
    <cfRule type="expression" dxfId="3039" priority="3039" stopIfTrue="1">
      <formula>LEN(C33)&gt;10</formula>
    </cfRule>
  </conditionalFormatting>
  <conditionalFormatting sqref="C33:D33">
    <cfRule type="expression" dxfId="3038" priority="3038" stopIfTrue="1">
      <formula>LEN(C33)&gt;10</formula>
    </cfRule>
  </conditionalFormatting>
  <conditionalFormatting sqref="C33:D33">
    <cfRule type="expression" dxfId="3037" priority="3037" stopIfTrue="1">
      <formula>LEN(C33)&gt;10</formula>
    </cfRule>
  </conditionalFormatting>
  <conditionalFormatting sqref="C34:D34">
    <cfRule type="expression" dxfId="3036" priority="3036" stopIfTrue="1">
      <formula>LEN(C34)&gt;10</formula>
    </cfRule>
  </conditionalFormatting>
  <conditionalFormatting sqref="C34:D34">
    <cfRule type="expression" dxfId="3035" priority="3035" stopIfTrue="1">
      <formula>LEN(C34)&gt;10</formula>
    </cfRule>
  </conditionalFormatting>
  <conditionalFormatting sqref="C34:D34">
    <cfRule type="expression" dxfId="3034" priority="3034" stopIfTrue="1">
      <formula>LEN(C34)&gt;10</formula>
    </cfRule>
  </conditionalFormatting>
  <conditionalFormatting sqref="C34:D34">
    <cfRule type="expression" dxfId="3033" priority="3033" stopIfTrue="1">
      <formula>LEN(C34)&gt;10</formula>
    </cfRule>
  </conditionalFormatting>
  <conditionalFormatting sqref="C34:D34">
    <cfRule type="expression" dxfId="3032" priority="3032" stopIfTrue="1">
      <formula>LEN(C34)&gt;10</formula>
    </cfRule>
  </conditionalFormatting>
  <conditionalFormatting sqref="C34:D34">
    <cfRule type="expression" dxfId="3031" priority="3031" stopIfTrue="1">
      <formula>LEN(C34)&gt;10</formula>
    </cfRule>
  </conditionalFormatting>
  <conditionalFormatting sqref="C36:D36">
    <cfRule type="expression" dxfId="3030" priority="3030" stopIfTrue="1">
      <formula>LEN(C36)&gt;10</formula>
    </cfRule>
  </conditionalFormatting>
  <conditionalFormatting sqref="C36:D36">
    <cfRule type="expression" dxfId="3029" priority="3029" stopIfTrue="1">
      <formula>LEN(C36)&gt;10</formula>
    </cfRule>
  </conditionalFormatting>
  <conditionalFormatting sqref="C36:D36">
    <cfRule type="expression" dxfId="3028" priority="3028" stopIfTrue="1">
      <formula>LEN(C36)&gt;10</formula>
    </cfRule>
  </conditionalFormatting>
  <conditionalFormatting sqref="C36:D36">
    <cfRule type="expression" dxfId="3027" priority="3027" stopIfTrue="1">
      <formula>LEN(C36)&gt;10</formula>
    </cfRule>
  </conditionalFormatting>
  <conditionalFormatting sqref="C36:D36">
    <cfRule type="expression" dxfId="3026" priority="3026" stopIfTrue="1">
      <formula>LEN(C36)&gt;10</formula>
    </cfRule>
  </conditionalFormatting>
  <conditionalFormatting sqref="C36:D36">
    <cfRule type="expression" dxfId="3025" priority="3025" stopIfTrue="1">
      <formula>LEN(C36)&gt;10</formula>
    </cfRule>
  </conditionalFormatting>
  <conditionalFormatting sqref="C36:D36">
    <cfRule type="expression" dxfId="3024" priority="3024" stopIfTrue="1">
      <formula>LEN(C36)&gt;10</formula>
    </cfRule>
  </conditionalFormatting>
  <conditionalFormatting sqref="C36:D36">
    <cfRule type="expression" dxfId="3023" priority="3023" stopIfTrue="1">
      <formula>LEN(C36)&gt;10</formula>
    </cfRule>
  </conditionalFormatting>
  <conditionalFormatting sqref="C36:D36">
    <cfRule type="expression" dxfId="3022" priority="3022" stopIfTrue="1">
      <formula>LEN(C36)&gt;10</formula>
    </cfRule>
  </conditionalFormatting>
  <conditionalFormatting sqref="C36:D36">
    <cfRule type="expression" dxfId="3021" priority="3021" stopIfTrue="1">
      <formula>LEN(C36)&gt;10</formula>
    </cfRule>
  </conditionalFormatting>
  <conditionalFormatting sqref="C37:D37">
    <cfRule type="expression" dxfId="3020" priority="3020" stopIfTrue="1">
      <formula>LEN(C37)&gt;10</formula>
    </cfRule>
  </conditionalFormatting>
  <conditionalFormatting sqref="C37:D37">
    <cfRule type="expression" dxfId="3019" priority="3019" stopIfTrue="1">
      <formula>LEN(C37)&gt;10</formula>
    </cfRule>
  </conditionalFormatting>
  <conditionalFormatting sqref="C37:D37">
    <cfRule type="expression" dxfId="3018" priority="3018" stopIfTrue="1">
      <formula>LEN(C37)&gt;10</formula>
    </cfRule>
  </conditionalFormatting>
  <conditionalFormatting sqref="C37:D37">
    <cfRule type="expression" dxfId="3017" priority="3017" stopIfTrue="1">
      <formula>LEN(C37)&gt;10</formula>
    </cfRule>
  </conditionalFormatting>
  <conditionalFormatting sqref="C37:D37">
    <cfRule type="expression" dxfId="3016" priority="3016" stopIfTrue="1">
      <formula>LEN(C37)&gt;10</formula>
    </cfRule>
  </conditionalFormatting>
  <conditionalFormatting sqref="C37:D37">
    <cfRule type="expression" dxfId="3015" priority="3015" stopIfTrue="1">
      <formula>LEN(C37)&gt;10</formula>
    </cfRule>
  </conditionalFormatting>
  <conditionalFormatting sqref="C40:D40">
    <cfRule type="expression" dxfId="3014" priority="3014" stopIfTrue="1">
      <formula>LEN(C40)&gt;10</formula>
    </cfRule>
  </conditionalFormatting>
  <conditionalFormatting sqref="C40:D40">
    <cfRule type="expression" dxfId="3013" priority="3013" stopIfTrue="1">
      <formula>LEN(C40)&gt;10</formula>
    </cfRule>
  </conditionalFormatting>
  <conditionalFormatting sqref="C40:D40">
    <cfRule type="expression" dxfId="3012" priority="3012" stopIfTrue="1">
      <formula>LEN(C40)&gt;10</formula>
    </cfRule>
  </conditionalFormatting>
  <conditionalFormatting sqref="C40:D40">
    <cfRule type="expression" dxfId="3011" priority="3011" stopIfTrue="1">
      <formula>LEN(C40)&gt;10</formula>
    </cfRule>
  </conditionalFormatting>
  <conditionalFormatting sqref="C40:D40">
    <cfRule type="expression" dxfId="3010" priority="3010" stopIfTrue="1">
      <formula>LEN(C40)&gt;10</formula>
    </cfRule>
  </conditionalFormatting>
  <conditionalFormatting sqref="C40:D40">
    <cfRule type="expression" dxfId="3009" priority="3009" stopIfTrue="1">
      <formula>LEN(C40)&gt;10</formula>
    </cfRule>
  </conditionalFormatting>
  <conditionalFormatting sqref="C40:D40">
    <cfRule type="expression" dxfId="3008" priority="3008" stopIfTrue="1">
      <formula>LEN(C40)&gt;10</formula>
    </cfRule>
  </conditionalFormatting>
  <conditionalFormatting sqref="C40:D40">
    <cfRule type="expression" dxfId="3007" priority="3007" stopIfTrue="1">
      <formula>LEN(C40)&gt;10</formula>
    </cfRule>
  </conditionalFormatting>
  <conditionalFormatting sqref="C40:D40">
    <cfRule type="expression" dxfId="3006" priority="3006" stopIfTrue="1">
      <formula>LEN(C40)&gt;10</formula>
    </cfRule>
  </conditionalFormatting>
  <conditionalFormatting sqref="C40:D40">
    <cfRule type="expression" dxfId="3005" priority="3005" stopIfTrue="1">
      <formula>LEN(C40)&gt;10</formula>
    </cfRule>
  </conditionalFormatting>
  <conditionalFormatting sqref="C40:D40">
    <cfRule type="expression" dxfId="3004" priority="3004" stopIfTrue="1">
      <formula>LEN(C40)&gt;10</formula>
    </cfRule>
  </conditionalFormatting>
  <conditionalFormatting sqref="C40:D40">
    <cfRule type="expression" dxfId="3003" priority="3003" stopIfTrue="1">
      <formula>LEN(C40)&gt;10</formula>
    </cfRule>
  </conditionalFormatting>
  <conditionalFormatting sqref="C40:D40">
    <cfRule type="expression" dxfId="3002" priority="3002" stopIfTrue="1">
      <formula>LEN(C40)&gt;10</formula>
    </cfRule>
  </conditionalFormatting>
  <conditionalFormatting sqref="C39:D39">
    <cfRule type="expression" dxfId="3001" priority="3001" stopIfTrue="1">
      <formula>LEN(C39)&gt;10</formula>
    </cfRule>
  </conditionalFormatting>
  <conditionalFormatting sqref="C39:D39">
    <cfRule type="expression" dxfId="3000" priority="3000" stopIfTrue="1">
      <formula>LEN(C39)&gt;10</formula>
    </cfRule>
  </conditionalFormatting>
  <conditionalFormatting sqref="C39:D39">
    <cfRule type="expression" dxfId="2999" priority="2999" stopIfTrue="1">
      <formula>LEN(C39)&gt;10</formula>
    </cfRule>
  </conditionalFormatting>
  <conditionalFormatting sqref="C39:D39">
    <cfRule type="expression" dxfId="2998" priority="2998" stopIfTrue="1">
      <formula>LEN(C39)&gt;10</formula>
    </cfRule>
  </conditionalFormatting>
  <conditionalFormatting sqref="C39:D39">
    <cfRule type="expression" dxfId="2997" priority="2997" stopIfTrue="1">
      <formula>LEN(C39)&gt;10</formula>
    </cfRule>
  </conditionalFormatting>
  <conditionalFormatting sqref="C39:D39">
    <cfRule type="expression" dxfId="2996" priority="2996" stopIfTrue="1">
      <formula>LEN(C39)&gt;10</formula>
    </cfRule>
  </conditionalFormatting>
  <conditionalFormatting sqref="C39:D39">
    <cfRule type="expression" dxfId="2995" priority="2995" stopIfTrue="1">
      <formula>LEN(C39)&gt;10</formula>
    </cfRule>
  </conditionalFormatting>
  <conditionalFormatting sqref="C39:D39">
    <cfRule type="expression" dxfId="2994" priority="2994" stopIfTrue="1">
      <formula>LEN(C39)&gt;10</formula>
    </cfRule>
  </conditionalFormatting>
  <conditionalFormatting sqref="C39:D39">
    <cfRule type="expression" dxfId="2993" priority="2993" stopIfTrue="1">
      <formula>LEN(C39)&gt;10</formula>
    </cfRule>
  </conditionalFormatting>
  <conditionalFormatting sqref="C39:D39">
    <cfRule type="expression" dxfId="2992" priority="2992" stopIfTrue="1">
      <formula>LEN(C39)&gt;10</formula>
    </cfRule>
  </conditionalFormatting>
  <conditionalFormatting sqref="C39:D39">
    <cfRule type="expression" dxfId="2991" priority="2991" stopIfTrue="1">
      <formula>LEN(C39)&gt;10</formula>
    </cfRule>
  </conditionalFormatting>
  <conditionalFormatting sqref="C39:D39">
    <cfRule type="expression" dxfId="2990" priority="2990" stopIfTrue="1">
      <formula>LEN(C39)&gt;10</formula>
    </cfRule>
  </conditionalFormatting>
  <conditionalFormatting sqref="C39:D39">
    <cfRule type="expression" dxfId="2989" priority="2989" stopIfTrue="1">
      <formula>LEN(C39)&gt;10</formula>
    </cfRule>
  </conditionalFormatting>
  <conditionalFormatting sqref="C39:D39">
    <cfRule type="expression" dxfId="2988" priority="2988" stopIfTrue="1">
      <formula>LEN(C39)&gt;10</formula>
    </cfRule>
  </conditionalFormatting>
  <conditionalFormatting sqref="C39:D39">
    <cfRule type="expression" dxfId="2987" priority="2987" stopIfTrue="1">
      <formula>LEN(C39)&gt;10</formula>
    </cfRule>
  </conditionalFormatting>
  <conditionalFormatting sqref="C39:D39">
    <cfRule type="expression" dxfId="2986" priority="2986" stopIfTrue="1">
      <formula>LEN(C39)&gt;10</formula>
    </cfRule>
  </conditionalFormatting>
  <conditionalFormatting sqref="C39:D39">
    <cfRule type="expression" dxfId="2985" priority="2985" stopIfTrue="1">
      <formula>LEN(C39)&gt;10</formula>
    </cfRule>
  </conditionalFormatting>
  <conditionalFormatting sqref="C39:D39">
    <cfRule type="expression" dxfId="2984" priority="2984" stopIfTrue="1">
      <formula>LEN(C39)&gt;10</formula>
    </cfRule>
  </conditionalFormatting>
  <conditionalFormatting sqref="C39:D39">
    <cfRule type="expression" dxfId="2983" priority="2983" stopIfTrue="1">
      <formula>LEN(C39)&gt;10</formula>
    </cfRule>
  </conditionalFormatting>
  <conditionalFormatting sqref="C39:D39">
    <cfRule type="expression" dxfId="2982" priority="2982" stopIfTrue="1">
      <formula>LEN(C39)&gt;10</formula>
    </cfRule>
  </conditionalFormatting>
  <conditionalFormatting sqref="C39:D39">
    <cfRule type="expression" dxfId="2981" priority="2981" stopIfTrue="1">
      <formula>LEN(C39)&gt;10</formula>
    </cfRule>
  </conditionalFormatting>
  <conditionalFormatting sqref="C39:D39">
    <cfRule type="expression" dxfId="2980" priority="2980" stopIfTrue="1">
      <formula>LEN(C39)&gt;10</formula>
    </cfRule>
  </conditionalFormatting>
  <conditionalFormatting sqref="C39:D39">
    <cfRule type="expression" dxfId="2979" priority="2979" stopIfTrue="1">
      <formula>LEN(C39)&gt;10</formula>
    </cfRule>
  </conditionalFormatting>
  <conditionalFormatting sqref="C39:D39">
    <cfRule type="expression" dxfId="2978" priority="2978" stopIfTrue="1">
      <formula>LEN(C39)&gt;10</formula>
    </cfRule>
  </conditionalFormatting>
  <conditionalFormatting sqref="C39:D39">
    <cfRule type="expression" dxfId="2977" priority="2977" stopIfTrue="1">
      <formula>LEN(C39)&gt;10</formula>
    </cfRule>
  </conditionalFormatting>
  <conditionalFormatting sqref="C27:D34 C37:D42">
    <cfRule type="expression" dxfId="2976" priority="2976" stopIfTrue="1">
      <formula>LEN(C27)&gt;10</formula>
    </cfRule>
  </conditionalFormatting>
  <conditionalFormatting sqref="C27:D31">
    <cfRule type="expression" dxfId="2975" priority="2975" stopIfTrue="1">
      <formula>LEN(C27)&gt;10</formula>
    </cfRule>
  </conditionalFormatting>
  <conditionalFormatting sqref="C27:D31">
    <cfRule type="expression" dxfId="2974" priority="2974" stopIfTrue="1">
      <formula>LEN(C27)&gt;10</formula>
    </cfRule>
  </conditionalFormatting>
  <conditionalFormatting sqref="C27:D27">
    <cfRule type="expression" dxfId="2973" priority="2973" stopIfTrue="1">
      <formula>LEN(C27)&gt;10</formula>
    </cfRule>
  </conditionalFormatting>
  <conditionalFormatting sqref="C28:D28">
    <cfRule type="expression" dxfId="2972" priority="2972" stopIfTrue="1">
      <formula>LEN(C28)&gt;10</formula>
    </cfRule>
  </conditionalFormatting>
  <conditionalFormatting sqref="C29:D29">
    <cfRule type="expression" dxfId="2971" priority="2971" stopIfTrue="1">
      <formula>LEN(C29)&gt;10</formula>
    </cfRule>
  </conditionalFormatting>
  <conditionalFormatting sqref="C30:D30">
    <cfRule type="expression" dxfId="2970" priority="2970" stopIfTrue="1">
      <formula>LEN(C30)&gt;10</formula>
    </cfRule>
  </conditionalFormatting>
  <conditionalFormatting sqref="C31:D31">
    <cfRule type="expression" dxfId="2969" priority="2969" stopIfTrue="1">
      <formula>LEN(C31)&gt;10</formula>
    </cfRule>
  </conditionalFormatting>
  <conditionalFormatting sqref="C27:D30">
    <cfRule type="expression" dxfId="2968" priority="2968" stopIfTrue="1">
      <formula>LEN(C27)&gt;10</formula>
    </cfRule>
  </conditionalFormatting>
  <conditionalFormatting sqref="C27:D30">
    <cfRule type="expression" dxfId="2967" priority="2967" stopIfTrue="1">
      <formula>LEN(C27)&gt;10</formula>
    </cfRule>
  </conditionalFormatting>
  <conditionalFormatting sqref="C27:D27">
    <cfRule type="expression" dxfId="2966" priority="2966" stopIfTrue="1">
      <formula>LEN(C27)&gt;10</formula>
    </cfRule>
  </conditionalFormatting>
  <conditionalFormatting sqref="C27:D27">
    <cfRule type="expression" dxfId="2965" priority="2965" stopIfTrue="1">
      <formula>LEN(C27)&gt;10</formula>
    </cfRule>
  </conditionalFormatting>
  <conditionalFormatting sqref="C27:D27">
    <cfRule type="expression" dxfId="2964" priority="2964" stopIfTrue="1">
      <formula>LEN(C27)&gt;10</formula>
    </cfRule>
  </conditionalFormatting>
  <conditionalFormatting sqref="C27:D27">
    <cfRule type="expression" dxfId="2963" priority="2963" stopIfTrue="1">
      <formula>LEN(C27)&gt;10</formula>
    </cfRule>
  </conditionalFormatting>
  <conditionalFormatting sqref="C28:D28">
    <cfRule type="expression" dxfId="2962" priority="2962" stopIfTrue="1">
      <formula>LEN(C28)&gt;10</formula>
    </cfRule>
  </conditionalFormatting>
  <conditionalFormatting sqref="C28:D28">
    <cfRule type="expression" dxfId="2961" priority="2961" stopIfTrue="1">
      <formula>LEN(C28)&gt;10</formula>
    </cfRule>
  </conditionalFormatting>
  <conditionalFormatting sqref="C28:D28">
    <cfRule type="expression" dxfId="2960" priority="2960" stopIfTrue="1">
      <formula>LEN(C28)&gt;10</formula>
    </cfRule>
  </conditionalFormatting>
  <conditionalFormatting sqref="C28:D28">
    <cfRule type="expression" dxfId="2959" priority="2959" stopIfTrue="1">
      <formula>LEN(C28)&gt;10</formula>
    </cfRule>
  </conditionalFormatting>
  <conditionalFormatting sqref="C29:D29">
    <cfRule type="expression" dxfId="2958" priority="2958" stopIfTrue="1">
      <formula>LEN(C29)&gt;10</formula>
    </cfRule>
  </conditionalFormatting>
  <conditionalFormatting sqref="C30:D30">
    <cfRule type="expression" dxfId="2957" priority="2957" stopIfTrue="1">
      <formula>LEN(C30)&gt;10</formula>
    </cfRule>
  </conditionalFormatting>
  <conditionalFormatting sqref="C30:D30">
    <cfRule type="expression" dxfId="2956" priority="2956" stopIfTrue="1">
      <formula>LEN(C30)&gt;10</formula>
    </cfRule>
  </conditionalFormatting>
  <conditionalFormatting sqref="C30:D30">
    <cfRule type="expression" dxfId="2955" priority="2955" stopIfTrue="1">
      <formula>LEN(C30)&gt;10</formula>
    </cfRule>
  </conditionalFormatting>
  <conditionalFormatting sqref="C30:D30">
    <cfRule type="expression" dxfId="2954" priority="2954" stopIfTrue="1">
      <formula>LEN(C30)&gt;10</formula>
    </cfRule>
  </conditionalFormatting>
  <conditionalFormatting sqref="C32:D32">
    <cfRule type="expression" dxfId="2953" priority="2953" stopIfTrue="1">
      <formula>LEN(C32)&gt;10</formula>
    </cfRule>
  </conditionalFormatting>
  <conditionalFormatting sqref="C32:D32">
    <cfRule type="expression" dxfId="2952" priority="2952" stopIfTrue="1">
      <formula>LEN(C32)&gt;10</formula>
    </cfRule>
  </conditionalFormatting>
  <conditionalFormatting sqref="C32:D32">
    <cfRule type="expression" dxfId="2951" priority="2951" stopIfTrue="1">
      <formula>LEN(C32)&gt;10</formula>
    </cfRule>
  </conditionalFormatting>
  <conditionalFormatting sqref="C33:D33">
    <cfRule type="expression" dxfId="2950" priority="2950" stopIfTrue="1">
      <formula>LEN(C33)&gt;10</formula>
    </cfRule>
  </conditionalFormatting>
  <conditionalFormatting sqref="C33:D33">
    <cfRule type="expression" dxfId="2949" priority="2949" stopIfTrue="1">
      <formula>LEN(C33)&gt;10</formula>
    </cfRule>
  </conditionalFormatting>
  <conditionalFormatting sqref="C33:D33">
    <cfRule type="expression" dxfId="2948" priority="2948" stopIfTrue="1">
      <formula>LEN(C33)&gt;10</formula>
    </cfRule>
  </conditionalFormatting>
  <conditionalFormatting sqref="C33:D33">
    <cfRule type="expression" dxfId="2947" priority="2947" stopIfTrue="1">
      <formula>LEN(C33)&gt;10</formula>
    </cfRule>
  </conditionalFormatting>
  <conditionalFormatting sqref="C33:D33">
    <cfRule type="expression" dxfId="2946" priority="2946" stopIfTrue="1">
      <formula>LEN(C33)&gt;10</formula>
    </cfRule>
  </conditionalFormatting>
  <conditionalFormatting sqref="C33:D33">
    <cfRule type="expression" dxfId="2945" priority="2945" stopIfTrue="1">
      <formula>LEN(C33)&gt;10</formula>
    </cfRule>
  </conditionalFormatting>
  <conditionalFormatting sqref="C34:D34">
    <cfRule type="expression" dxfId="2944" priority="2944" stopIfTrue="1">
      <formula>LEN(C34)&gt;10</formula>
    </cfRule>
  </conditionalFormatting>
  <conditionalFormatting sqref="C34:D34">
    <cfRule type="expression" dxfId="2943" priority="2943" stopIfTrue="1">
      <formula>LEN(C34)&gt;10</formula>
    </cfRule>
  </conditionalFormatting>
  <conditionalFormatting sqref="C34:D34">
    <cfRule type="expression" dxfId="2942" priority="2942" stopIfTrue="1">
      <formula>LEN(C34)&gt;10</formula>
    </cfRule>
  </conditionalFormatting>
  <conditionalFormatting sqref="C34:D34">
    <cfRule type="expression" dxfId="2941" priority="2941" stopIfTrue="1">
      <formula>LEN(C34)&gt;10</formula>
    </cfRule>
  </conditionalFormatting>
  <conditionalFormatting sqref="C34:D34">
    <cfRule type="expression" dxfId="2940" priority="2940" stopIfTrue="1">
      <formula>LEN(C34)&gt;10</formula>
    </cfRule>
  </conditionalFormatting>
  <conditionalFormatting sqref="C34:D34">
    <cfRule type="expression" dxfId="2939" priority="2939" stopIfTrue="1">
      <formula>LEN(C34)&gt;10</formula>
    </cfRule>
  </conditionalFormatting>
  <conditionalFormatting sqref="C36:D36">
    <cfRule type="expression" dxfId="2938" priority="2938" stopIfTrue="1">
      <formula>LEN(C36)&gt;10</formula>
    </cfRule>
  </conditionalFormatting>
  <conditionalFormatting sqref="C36:D36">
    <cfRule type="expression" dxfId="2937" priority="2937" stopIfTrue="1">
      <formula>LEN(C36)&gt;10</formula>
    </cfRule>
  </conditionalFormatting>
  <conditionalFormatting sqref="C36:D36">
    <cfRule type="expression" dxfId="2936" priority="2936" stopIfTrue="1">
      <formula>LEN(C36)&gt;10</formula>
    </cfRule>
  </conditionalFormatting>
  <conditionalFormatting sqref="C36:D36">
    <cfRule type="expression" dxfId="2935" priority="2935" stopIfTrue="1">
      <formula>LEN(C36)&gt;10</formula>
    </cfRule>
  </conditionalFormatting>
  <conditionalFormatting sqref="C36:D36">
    <cfRule type="expression" dxfId="2934" priority="2934" stopIfTrue="1">
      <formula>LEN(C36)&gt;10</formula>
    </cfRule>
  </conditionalFormatting>
  <conditionalFormatting sqref="C36:D36">
    <cfRule type="expression" dxfId="2933" priority="2933" stopIfTrue="1">
      <formula>LEN(C36)&gt;10</formula>
    </cfRule>
  </conditionalFormatting>
  <conditionalFormatting sqref="C36:D36">
    <cfRule type="expression" dxfId="2932" priority="2932" stopIfTrue="1">
      <formula>LEN(C36)&gt;10</formula>
    </cfRule>
  </conditionalFormatting>
  <conditionalFormatting sqref="C36:D36">
    <cfRule type="expression" dxfId="2931" priority="2931" stopIfTrue="1">
      <formula>LEN(C36)&gt;10</formula>
    </cfRule>
  </conditionalFormatting>
  <conditionalFormatting sqref="C36:D36">
    <cfRule type="expression" dxfId="2930" priority="2930" stopIfTrue="1">
      <formula>LEN(C36)&gt;10</formula>
    </cfRule>
  </conditionalFormatting>
  <conditionalFormatting sqref="C36:D36">
    <cfRule type="expression" dxfId="2929" priority="2929" stopIfTrue="1">
      <formula>LEN(C36)&gt;10</formula>
    </cfRule>
  </conditionalFormatting>
  <conditionalFormatting sqref="C37:D37">
    <cfRule type="expression" dxfId="2928" priority="2928" stopIfTrue="1">
      <formula>LEN(C37)&gt;10</formula>
    </cfRule>
  </conditionalFormatting>
  <conditionalFormatting sqref="C37:D37">
    <cfRule type="expression" dxfId="2927" priority="2927" stopIfTrue="1">
      <formula>LEN(C37)&gt;10</formula>
    </cfRule>
  </conditionalFormatting>
  <conditionalFormatting sqref="C37:D37">
    <cfRule type="expression" dxfId="2926" priority="2926" stopIfTrue="1">
      <formula>LEN(C37)&gt;10</formula>
    </cfRule>
  </conditionalFormatting>
  <conditionalFormatting sqref="C37:D37">
    <cfRule type="expression" dxfId="2925" priority="2925" stopIfTrue="1">
      <formula>LEN(C37)&gt;10</formula>
    </cfRule>
  </conditionalFormatting>
  <conditionalFormatting sqref="C37:D37">
    <cfRule type="expression" dxfId="2924" priority="2924" stopIfTrue="1">
      <formula>LEN(C37)&gt;10</formula>
    </cfRule>
  </conditionalFormatting>
  <conditionalFormatting sqref="C37:D37">
    <cfRule type="expression" dxfId="2923" priority="2923" stopIfTrue="1">
      <formula>LEN(C37)&gt;10</formula>
    </cfRule>
  </conditionalFormatting>
  <conditionalFormatting sqref="C37:D38 C27:D34">
    <cfRule type="expression" dxfId="2922" priority="2922" stopIfTrue="1">
      <formula>LEN(C27)&gt;10</formula>
    </cfRule>
  </conditionalFormatting>
  <conditionalFormatting sqref="C27:D31">
    <cfRule type="expression" dxfId="2921" priority="2921" stopIfTrue="1">
      <formula>LEN(C27)&gt;10</formula>
    </cfRule>
  </conditionalFormatting>
  <conditionalFormatting sqref="C27:D31">
    <cfRule type="expression" dxfId="2920" priority="2920" stopIfTrue="1">
      <formula>LEN(C27)&gt;10</formula>
    </cfRule>
  </conditionalFormatting>
  <conditionalFormatting sqref="C27:D27">
    <cfRule type="expression" dxfId="2919" priority="2919" stopIfTrue="1">
      <formula>LEN(C27)&gt;10</formula>
    </cfRule>
  </conditionalFormatting>
  <conditionalFormatting sqref="C28:D28">
    <cfRule type="expression" dxfId="2918" priority="2918" stopIfTrue="1">
      <formula>LEN(C28)&gt;10</formula>
    </cfRule>
  </conditionalFormatting>
  <conditionalFormatting sqref="C29:D29">
    <cfRule type="expression" dxfId="2917" priority="2917" stopIfTrue="1">
      <formula>LEN(C29)&gt;10</formula>
    </cfRule>
  </conditionalFormatting>
  <conditionalFormatting sqref="C30:D30">
    <cfRule type="expression" dxfId="2916" priority="2916" stopIfTrue="1">
      <formula>LEN(C30)&gt;10</formula>
    </cfRule>
  </conditionalFormatting>
  <conditionalFormatting sqref="C31:D31">
    <cfRule type="expression" dxfId="2915" priority="2915" stopIfTrue="1">
      <formula>LEN(C31)&gt;10</formula>
    </cfRule>
  </conditionalFormatting>
  <conditionalFormatting sqref="C27:D30">
    <cfRule type="expression" dxfId="2914" priority="2914" stopIfTrue="1">
      <formula>LEN(C27)&gt;10</formula>
    </cfRule>
  </conditionalFormatting>
  <conditionalFormatting sqref="C27:D30">
    <cfRule type="expression" dxfId="2913" priority="2913" stopIfTrue="1">
      <formula>LEN(C27)&gt;10</formula>
    </cfRule>
  </conditionalFormatting>
  <conditionalFormatting sqref="C27:D27">
    <cfRule type="expression" dxfId="2912" priority="2912" stopIfTrue="1">
      <formula>LEN(C27)&gt;10</formula>
    </cfRule>
  </conditionalFormatting>
  <conditionalFormatting sqref="C27:D27">
    <cfRule type="expression" dxfId="2911" priority="2911" stopIfTrue="1">
      <formula>LEN(C27)&gt;10</formula>
    </cfRule>
  </conditionalFormatting>
  <conditionalFormatting sqref="C27:D27">
    <cfRule type="expression" dxfId="2910" priority="2910" stopIfTrue="1">
      <formula>LEN(C27)&gt;10</formula>
    </cfRule>
  </conditionalFormatting>
  <conditionalFormatting sqref="C27:D27">
    <cfRule type="expression" dxfId="2909" priority="2909" stopIfTrue="1">
      <formula>LEN(C27)&gt;10</formula>
    </cfRule>
  </conditionalFormatting>
  <conditionalFormatting sqref="C28:D28">
    <cfRule type="expression" dxfId="2908" priority="2908" stopIfTrue="1">
      <formula>LEN(C28)&gt;10</formula>
    </cfRule>
  </conditionalFormatting>
  <conditionalFormatting sqref="C28:D28">
    <cfRule type="expression" dxfId="2907" priority="2907" stopIfTrue="1">
      <formula>LEN(C28)&gt;10</formula>
    </cfRule>
  </conditionalFormatting>
  <conditionalFormatting sqref="C28:D28">
    <cfRule type="expression" dxfId="2906" priority="2906" stopIfTrue="1">
      <formula>LEN(C28)&gt;10</formula>
    </cfRule>
  </conditionalFormatting>
  <conditionalFormatting sqref="C28:D28">
    <cfRule type="expression" dxfId="2905" priority="2905" stopIfTrue="1">
      <formula>LEN(C28)&gt;10</formula>
    </cfRule>
  </conditionalFormatting>
  <conditionalFormatting sqref="C29:D29">
    <cfRule type="expression" dxfId="2904" priority="2904" stopIfTrue="1">
      <formula>LEN(C29)&gt;10</formula>
    </cfRule>
  </conditionalFormatting>
  <conditionalFormatting sqref="C30:D30">
    <cfRule type="expression" dxfId="2903" priority="2903" stopIfTrue="1">
      <formula>LEN(C30)&gt;10</formula>
    </cfRule>
  </conditionalFormatting>
  <conditionalFormatting sqref="C30:D30">
    <cfRule type="expression" dxfId="2902" priority="2902" stopIfTrue="1">
      <formula>LEN(C30)&gt;10</formula>
    </cfRule>
  </conditionalFormatting>
  <conditionalFormatting sqref="C30:D30">
    <cfRule type="expression" dxfId="2901" priority="2901" stopIfTrue="1">
      <formula>LEN(C30)&gt;10</formula>
    </cfRule>
  </conditionalFormatting>
  <conditionalFormatting sqref="C30:D30">
    <cfRule type="expression" dxfId="2900" priority="2900" stopIfTrue="1">
      <formula>LEN(C30)&gt;10</formula>
    </cfRule>
  </conditionalFormatting>
  <conditionalFormatting sqref="C32:D32">
    <cfRule type="expression" dxfId="2899" priority="2899" stopIfTrue="1">
      <formula>LEN(C32)&gt;10</formula>
    </cfRule>
  </conditionalFormatting>
  <conditionalFormatting sqref="C32:D32">
    <cfRule type="expression" dxfId="2898" priority="2898" stopIfTrue="1">
      <formula>LEN(C32)&gt;10</formula>
    </cfRule>
  </conditionalFormatting>
  <conditionalFormatting sqref="C32:D32">
    <cfRule type="expression" dxfId="2897" priority="2897" stopIfTrue="1">
      <formula>LEN(C32)&gt;10</formula>
    </cfRule>
  </conditionalFormatting>
  <conditionalFormatting sqref="C33:D33">
    <cfRule type="expression" dxfId="2896" priority="2896" stopIfTrue="1">
      <formula>LEN(C33)&gt;10</formula>
    </cfRule>
  </conditionalFormatting>
  <conditionalFormatting sqref="C33:D33">
    <cfRule type="expression" dxfId="2895" priority="2895" stopIfTrue="1">
      <formula>LEN(C33)&gt;10</formula>
    </cfRule>
  </conditionalFormatting>
  <conditionalFormatting sqref="C33:D33">
    <cfRule type="expression" dxfId="2894" priority="2894" stopIfTrue="1">
      <formula>LEN(C33)&gt;10</formula>
    </cfRule>
  </conditionalFormatting>
  <conditionalFormatting sqref="C33:D33">
    <cfRule type="expression" dxfId="2893" priority="2893" stopIfTrue="1">
      <formula>LEN(C33)&gt;10</formula>
    </cfRule>
  </conditionalFormatting>
  <conditionalFormatting sqref="C33:D33">
    <cfRule type="expression" dxfId="2892" priority="2892" stopIfTrue="1">
      <formula>LEN(C33)&gt;10</formula>
    </cfRule>
  </conditionalFormatting>
  <conditionalFormatting sqref="C33:D33">
    <cfRule type="expression" dxfId="2891" priority="2891" stopIfTrue="1">
      <formula>LEN(C33)&gt;10</formula>
    </cfRule>
  </conditionalFormatting>
  <conditionalFormatting sqref="C34:D34">
    <cfRule type="expression" dxfId="2890" priority="2890" stopIfTrue="1">
      <formula>LEN(C34)&gt;10</formula>
    </cfRule>
  </conditionalFormatting>
  <conditionalFormatting sqref="C34:D34">
    <cfRule type="expression" dxfId="2889" priority="2889" stopIfTrue="1">
      <formula>LEN(C34)&gt;10</formula>
    </cfRule>
  </conditionalFormatting>
  <conditionalFormatting sqref="C34:D34">
    <cfRule type="expression" dxfId="2888" priority="2888" stopIfTrue="1">
      <formula>LEN(C34)&gt;10</formula>
    </cfRule>
  </conditionalFormatting>
  <conditionalFormatting sqref="C34:D34">
    <cfRule type="expression" dxfId="2887" priority="2887" stopIfTrue="1">
      <formula>LEN(C34)&gt;10</formula>
    </cfRule>
  </conditionalFormatting>
  <conditionalFormatting sqref="C34:D34">
    <cfRule type="expression" dxfId="2886" priority="2886" stopIfTrue="1">
      <formula>LEN(C34)&gt;10</formula>
    </cfRule>
  </conditionalFormatting>
  <conditionalFormatting sqref="C34:D34">
    <cfRule type="expression" dxfId="2885" priority="2885" stopIfTrue="1">
      <formula>LEN(C34)&gt;10</formula>
    </cfRule>
  </conditionalFormatting>
  <conditionalFormatting sqref="C36:D36">
    <cfRule type="expression" dxfId="2884" priority="2884" stopIfTrue="1">
      <formula>LEN(C36)&gt;10</formula>
    </cfRule>
  </conditionalFormatting>
  <conditionalFormatting sqref="C36:D36">
    <cfRule type="expression" dxfId="2883" priority="2883" stopIfTrue="1">
      <formula>LEN(C36)&gt;10</formula>
    </cfRule>
  </conditionalFormatting>
  <conditionalFormatting sqref="C36:D36">
    <cfRule type="expression" dxfId="2882" priority="2882" stopIfTrue="1">
      <formula>LEN(C36)&gt;10</formula>
    </cfRule>
  </conditionalFormatting>
  <conditionalFormatting sqref="C36:D36">
    <cfRule type="expression" dxfId="2881" priority="2881" stopIfTrue="1">
      <formula>LEN(C36)&gt;10</formula>
    </cfRule>
  </conditionalFormatting>
  <conditionalFormatting sqref="C36:D36">
    <cfRule type="expression" dxfId="2880" priority="2880" stopIfTrue="1">
      <formula>LEN(C36)&gt;10</formula>
    </cfRule>
  </conditionalFormatting>
  <conditionalFormatting sqref="C36:D36">
    <cfRule type="expression" dxfId="2879" priority="2879" stopIfTrue="1">
      <formula>LEN(C36)&gt;10</formula>
    </cfRule>
  </conditionalFormatting>
  <conditionalFormatting sqref="C36:D36">
    <cfRule type="expression" dxfId="2878" priority="2878" stopIfTrue="1">
      <formula>LEN(C36)&gt;10</formula>
    </cfRule>
  </conditionalFormatting>
  <conditionalFormatting sqref="C36:D36">
    <cfRule type="expression" dxfId="2877" priority="2877" stopIfTrue="1">
      <formula>LEN(C36)&gt;10</formula>
    </cfRule>
  </conditionalFormatting>
  <conditionalFormatting sqref="C36:D36">
    <cfRule type="expression" dxfId="2876" priority="2876" stopIfTrue="1">
      <formula>LEN(C36)&gt;10</formula>
    </cfRule>
  </conditionalFormatting>
  <conditionalFormatting sqref="C36:D36">
    <cfRule type="expression" dxfId="2875" priority="2875" stopIfTrue="1">
      <formula>LEN(C36)&gt;10</formula>
    </cfRule>
  </conditionalFormatting>
  <conditionalFormatting sqref="C37:D37">
    <cfRule type="expression" dxfId="2874" priority="2874" stopIfTrue="1">
      <formula>LEN(C37)&gt;10</formula>
    </cfRule>
  </conditionalFormatting>
  <conditionalFormatting sqref="C37:D37">
    <cfRule type="expression" dxfId="2873" priority="2873" stopIfTrue="1">
      <formula>LEN(C37)&gt;10</formula>
    </cfRule>
  </conditionalFormatting>
  <conditionalFormatting sqref="C37:D37">
    <cfRule type="expression" dxfId="2872" priority="2872" stopIfTrue="1">
      <formula>LEN(C37)&gt;10</formula>
    </cfRule>
  </conditionalFormatting>
  <conditionalFormatting sqref="C37:D37">
    <cfRule type="expression" dxfId="2871" priority="2871" stopIfTrue="1">
      <formula>LEN(C37)&gt;10</formula>
    </cfRule>
  </conditionalFormatting>
  <conditionalFormatting sqref="C37:D37">
    <cfRule type="expression" dxfId="2870" priority="2870" stopIfTrue="1">
      <formula>LEN(C37)&gt;10</formula>
    </cfRule>
  </conditionalFormatting>
  <conditionalFormatting sqref="C37:D37">
    <cfRule type="expression" dxfId="2869" priority="2869" stopIfTrue="1">
      <formula>LEN(C37)&gt;10</formula>
    </cfRule>
  </conditionalFormatting>
  <conditionalFormatting sqref="C40:D40">
    <cfRule type="expression" dxfId="2868" priority="2868" stopIfTrue="1">
      <formula>LEN(C40)&gt;10</formula>
    </cfRule>
  </conditionalFormatting>
  <conditionalFormatting sqref="C40:D40">
    <cfRule type="expression" dxfId="2867" priority="2867" stopIfTrue="1">
      <formula>LEN(C40)&gt;10</formula>
    </cfRule>
  </conditionalFormatting>
  <conditionalFormatting sqref="C40:D40">
    <cfRule type="expression" dxfId="2866" priority="2866" stopIfTrue="1">
      <formula>LEN(C40)&gt;10</formula>
    </cfRule>
  </conditionalFormatting>
  <conditionalFormatting sqref="C40:D40">
    <cfRule type="expression" dxfId="2865" priority="2865" stopIfTrue="1">
      <formula>LEN(C40)&gt;10</formula>
    </cfRule>
  </conditionalFormatting>
  <conditionalFormatting sqref="C40:D40">
    <cfRule type="expression" dxfId="2864" priority="2864" stopIfTrue="1">
      <formula>LEN(C40)&gt;10</formula>
    </cfRule>
  </conditionalFormatting>
  <conditionalFormatting sqref="C40:D40">
    <cfRule type="expression" dxfId="2863" priority="2863" stopIfTrue="1">
      <formula>LEN(C40)&gt;10</formula>
    </cfRule>
  </conditionalFormatting>
  <conditionalFormatting sqref="C40:D40">
    <cfRule type="expression" dxfId="2862" priority="2862" stopIfTrue="1">
      <formula>LEN(C40)&gt;10</formula>
    </cfRule>
  </conditionalFormatting>
  <conditionalFormatting sqref="C40:D40">
    <cfRule type="expression" dxfId="2861" priority="2861" stopIfTrue="1">
      <formula>LEN(C40)&gt;10</formula>
    </cfRule>
  </conditionalFormatting>
  <conditionalFormatting sqref="C40:D40">
    <cfRule type="expression" dxfId="2860" priority="2860" stopIfTrue="1">
      <formula>LEN(C40)&gt;10</formula>
    </cfRule>
  </conditionalFormatting>
  <conditionalFormatting sqref="C40:D40">
    <cfRule type="expression" dxfId="2859" priority="2859" stopIfTrue="1">
      <formula>LEN(C40)&gt;10</formula>
    </cfRule>
  </conditionalFormatting>
  <conditionalFormatting sqref="C40:D40">
    <cfRule type="expression" dxfId="2858" priority="2858" stopIfTrue="1">
      <formula>LEN(C40)&gt;10</formula>
    </cfRule>
  </conditionalFormatting>
  <conditionalFormatting sqref="C40:D40">
    <cfRule type="expression" dxfId="2857" priority="2857" stopIfTrue="1">
      <formula>LEN(C40)&gt;10</formula>
    </cfRule>
  </conditionalFormatting>
  <conditionalFormatting sqref="C40:D40">
    <cfRule type="expression" dxfId="2856" priority="2856" stopIfTrue="1">
      <formula>LEN(C40)&gt;10</formula>
    </cfRule>
  </conditionalFormatting>
  <conditionalFormatting sqref="C39:D39">
    <cfRule type="expression" dxfId="2855" priority="2855" stopIfTrue="1">
      <formula>LEN(C39)&gt;10</formula>
    </cfRule>
  </conditionalFormatting>
  <conditionalFormatting sqref="C39:D39">
    <cfRule type="expression" dxfId="2854" priority="2854" stopIfTrue="1">
      <formula>LEN(C39)&gt;10</formula>
    </cfRule>
  </conditionalFormatting>
  <conditionalFormatting sqref="C39:D39">
    <cfRule type="expression" dxfId="2853" priority="2853" stopIfTrue="1">
      <formula>LEN(C39)&gt;10</formula>
    </cfRule>
  </conditionalFormatting>
  <conditionalFormatting sqref="C39:D39">
    <cfRule type="expression" dxfId="2852" priority="2852" stopIfTrue="1">
      <formula>LEN(C39)&gt;10</formula>
    </cfRule>
  </conditionalFormatting>
  <conditionalFormatting sqref="C39:D39">
    <cfRule type="expression" dxfId="2851" priority="2851" stopIfTrue="1">
      <formula>LEN(C39)&gt;10</formula>
    </cfRule>
  </conditionalFormatting>
  <conditionalFormatting sqref="C39:D39">
    <cfRule type="expression" dxfId="2850" priority="2850" stopIfTrue="1">
      <formula>LEN(C39)&gt;10</formula>
    </cfRule>
  </conditionalFormatting>
  <conditionalFormatting sqref="C39:D39">
    <cfRule type="expression" dxfId="2849" priority="2849" stopIfTrue="1">
      <formula>LEN(C39)&gt;10</formula>
    </cfRule>
  </conditionalFormatting>
  <conditionalFormatting sqref="C39:D39">
    <cfRule type="expression" dxfId="2848" priority="2848" stopIfTrue="1">
      <formula>LEN(C39)&gt;10</formula>
    </cfRule>
  </conditionalFormatting>
  <conditionalFormatting sqref="C39:D39">
    <cfRule type="expression" dxfId="2847" priority="2847" stopIfTrue="1">
      <formula>LEN(C39)&gt;10</formula>
    </cfRule>
  </conditionalFormatting>
  <conditionalFormatting sqref="C39:D39">
    <cfRule type="expression" dxfId="2846" priority="2846" stopIfTrue="1">
      <formula>LEN(C39)&gt;10</formula>
    </cfRule>
  </conditionalFormatting>
  <conditionalFormatting sqref="C39:D39">
    <cfRule type="expression" dxfId="2845" priority="2845" stopIfTrue="1">
      <formula>LEN(C39)&gt;10</formula>
    </cfRule>
  </conditionalFormatting>
  <conditionalFormatting sqref="C39:D39">
    <cfRule type="expression" dxfId="2844" priority="2844" stopIfTrue="1">
      <formula>LEN(C39)&gt;10</formula>
    </cfRule>
  </conditionalFormatting>
  <conditionalFormatting sqref="C39:D39">
    <cfRule type="expression" dxfId="2843" priority="2843" stopIfTrue="1">
      <formula>LEN(C39)&gt;10</formula>
    </cfRule>
  </conditionalFormatting>
  <conditionalFormatting sqref="C39:D39">
    <cfRule type="expression" dxfId="2842" priority="2842" stopIfTrue="1">
      <formula>LEN(C39)&gt;10</formula>
    </cfRule>
  </conditionalFormatting>
  <conditionalFormatting sqref="C39:D39">
    <cfRule type="expression" dxfId="2841" priority="2841" stopIfTrue="1">
      <formula>LEN(C39)&gt;10</formula>
    </cfRule>
  </conditionalFormatting>
  <conditionalFormatting sqref="C39:D39">
    <cfRule type="expression" dxfId="2840" priority="2840" stopIfTrue="1">
      <formula>LEN(C39)&gt;10</formula>
    </cfRule>
  </conditionalFormatting>
  <conditionalFormatting sqref="C39:D39">
    <cfRule type="expression" dxfId="2839" priority="2839" stopIfTrue="1">
      <formula>LEN(C39)&gt;10</formula>
    </cfRule>
  </conditionalFormatting>
  <conditionalFormatting sqref="C39:D39">
    <cfRule type="expression" dxfId="2838" priority="2838" stopIfTrue="1">
      <formula>LEN(C39)&gt;10</formula>
    </cfRule>
  </conditionalFormatting>
  <conditionalFormatting sqref="C39:D39">
    <cfRule type="expression" dxfId="2837" priority="2837" stopIfTrue="1">
      <formula>LEN(C39)&gt;10</formula>
    </cfRule>
  </conditionalFormatting>
  <conditionalFormatting sqref="C39:D39">
    <cfRule type="expression" dxfId="2836" priority="2836" stopIfTrue="1">
      <formula>LEN(C39)&gt;10</formula>
    </cfRule>
  </conditionalFormatting>
  <conditionalFormatting sqref="C39:D39">
    <cfRule type="expression" dxfId="2835" priority="2835" stopIfTrue="1">
      <formula>LEN(C39)&gt;10</formula>
    </cfRule>
  </conditionalFormatting>
  <conditionalFormatting sqref="C39:D39">
    <cfRule type="expression" dxfId="2834" priority="2834" stopIfTrue="1">
      <formula>LEN(C39)&gt;10</formula>
    </cfRule>
  </conditionalFormatting>
  <conditionalFormatting sqref="C39:D39">
    <cfRule type="expression" dxfId="2833" priority="2833" stopIfTrue="1">
      <formula>LEN(C39)&gt;10</formula>
    </cfRule>
  </conditionalFormatting>
  <conditionalFormatting sqref="C39:D39">
    <cfRule type="expression" dxfId="2832" priority="2832" stopIfTrue="1">
      <formula>LEN(C39)&gt;10</formula>
    </cfRule>
  </conditionalFormatting>
  <conditionalFormatting sqref="C39:D39">
    <cfRule type="expression" dxfId="2831" priority="2831" stopIfTrue="1">
      <formula>LEN(C39)&gt;10</formula>
    </cfRule>
  </conditionalFormatting>
  <conditionalFormatting sqref="C27:D33">
    <cfRule type="expression" dxfId="2830" priority="2830" stopIfTrue="1">
      <formula>LEN(C27)&gt;10</formula>
    </cfRule>
  </conditionalFormatting>
  <conditionalFormatting sqref="C27:D33">
    <cfRule type="expression" dxfId="2829" priority="2829" stopIfTrue="1">
      <formula>LEN(C27)&gt;10</formula>
    </cfRule>
  </conditionalFormatting>
  <conditionalFormatting sqref="C27:D28">
    <cfRule type="expression" dxfId="2828" priority="2828" stopIfTrue="1">
      <formula>LEN(C27)&gt;10</formula>
    </cfRule>
  </conditionalFormatting>
  <conditionalFormatting sqref="C28:D30">
    <cfRule type="expression" dxfId="2827" priority="2827" stopIfTrue="1">
      <formula>LEN(C28)&gt;10</formula>
    </cfRule>
  </conditionalFormatting>
  <conditionalFormatting sqref="C27:D34 C37:D42">
    <cfRule type="expression" dxfId="2826" priority="2826" stopIfTrue="1">
      <formula>LEN(C27)&gt;10</formula>
    </cfRule>
  </conditionalFormatting>
  <conditionalFormatting sqref="C27:D31">
    <cfRule type="expression" dxfId="2825" priority="2825" stopIfTrue="1">
      <formula>LEN(C27)&gt;10</formula>
    </cfRule>
  </conditionalFormatting>
  <conditionalFormatting sqref="C27:D31">
    <cfRule type="expression" dxfId="2824" priority="2824" stopIfTrue="1">
      <formula>LEN(C27)&gt;10</formula>
    </cfRule>
  </conditionalFormatting>
  <conditionalFormatting sqref="C27:D27">
    <cfRule type="expression" dxfId="2823" priority="2823" stopIfTrue="1">
      <formula>LEN(C27)&gt;10</formula>
    </cfRule>
  </conditionalFormatting>
  <conditionalFormatting sqref="C28:D28">
    <cfRule type="expression" dxfId="2822" priority="2822" stopIfTrue="1">
      <formula>LEN(C28)&gt;10</formula>
    </cfRule>
  </conditionalFormatting>
  <conditionalFormatting sqref="C29:D29">
    <cfRule type="expression" dxfId="2821" priority="2821" stopIfTrue="1">
      <formula>LEN(C29)&gt;10</formula>
    </cfRule>
  </conditionalFormatting>
  <conditionalFormatting sqref="C30:D30">
    <cfRule type="expression" dxfId="2820" priority="2820" stopIfTrue="1">
      <formula>LEN(C30)&gt;10</formula>
    </cfRule>
  </conditionalFormatting>
  <conditionalFormatting sqref="C31:D31">
    <cfRule type="expression" dxfId="2819" priority="2819" stopIfTrue="1">
      <formula>LEN(C31)&gt;10</formula>
    </cfRule>
  </conditionalFormatting>
  <conditionalFormatting sqref="C27:D30">
    <cfRule type="expression" dxfId="2818" priority="2818" stopIfTrue="1">
      <formula>LEN(C27)&gt;10</formula>
    </cfRule>
  </conditionalFormatting>
  <conditionalFormatting sqref="C27:D30">
    <cfRule type="expression" dxfId="2817" priority="2817" stopIfTrue="1">
      <formula>LEN(C27)&gt;10</formula>
    </cfRule>
  </conditionalFormatting>
  <conditionalFormatting sqref="C27:D27">
    <cfRule type="expression" dxfId="2816" priority="2816" stopIfTrue="1">
      <formula>LEN(C27)&gt;10</formula>
    </cfRule>
  </conditionalFormatting>
  <conditionalFormatting sqref="C27:D27">
    <cfRule type="expression" dxfId="2815" priority="2815" stopIfTrue="1">
      <formula>LEN(C27)&gt;10</formula>
    </cfRule>
  </conditionalFormatting>
  <conditionalFormatting sqref="C27:D27">
    <cfRule type="expression" dxfId="2814" priority="2814" stopIfTrue="1">
      <formula>LEN(C27)&gt;10</formula>
    </cfRule>
  </conditionalFormatting>
  <conditionalFormatting sqref="C27:D27">
    <cfRule type="expression" dxfId="2813" priority="2813" stopIfTrue="1">
      <formula>LEN(C27)&gt;10</formula>
    </cfRule>
  </conditionalFormatting>
  <conditionalFormatting sqref="C28:D28">
    <cfRule type="expression" dxfId="2812" priority="2812" stopIfTrue="1">
      <formula>LEN(C28)&gt;10</formula>
    </cfRule>
  </conditionalFormatting>
  <conditionalFormatting sqref="C28:D28">
    <cfRule type="expression" dxfId="2811" priority="2811" stopIfTrue="1">
      <formula>LEN(C28)&gt;10</formula>
    </cfRule>
  </conditionalFormatting>
  <conditionalFormatting sqref="C28:D28">
    <cfRule type="expression" dxfId="2810" priority="2810" stopIfTrue="1">
      <formula>LEN(C28)&gt;10</formula>
    </cfRule>
  </conditionalFormatting>
  <conditionalFormatting sqref="C28:D28">
    <cfRule type="expression" dxfId="2809" priority="2809" stopIfTrue="1">
      <formula>LEN(C28)&gt;10</formula>
    </cfRule>
  </conditionalFormatting>
  <conditionalFormatting sqref="C29:D29">
    <cfRule type="expression" dxfId="2808" priority="2808" stopIfTrue="1">
      <formula>LEN(C29)&gt;10</formula>
    </cfRule>
  </conditionalFormatting>
  <conditionalFormatting sqref="C30:D30">
    <cfRule type="expression" dxfId="2807" priority="2807" stopIfTrue="1">
      <formula>LEN(C30)&gt;10</formula>
    </cfRule>
  </conditionalFormatting>
  <conditionalFormatting sqref="C30:D30">
    <cfRule type="expression" dxfId="2806" priority="2806" stopIfTrue="1">
      <formula>LEN(C30)&gt;10</formula>
    </cfRule>
  </conditionalFormatting>
  <conditionalFormatting sqref="C30:D30">
    <cfRule type="expression" dxfId="2805" priority="2805" stopIfTrue="1">
      <formula>LEN(C30)&gt;10</formula>
    </cfRule>
  </conditionalFormatting>
  <conditionalFormatting sqref="C30:D30">
    <cfRule type="expression" dxfId="2804" priority="2804" stopIfTrue="1">
      <formula>LEN(C30)&gt;10</formula>
    </cfRule>
  </conditionalFormatting>
  <conditionalFormatting sqref="C32:D32">
    <cfRule type="expression" dxfId="2803" priority="2803" stopIfTrue="1">
      <formula>LEN(C32)&gt;10</formula>
    </cfRule>
  </conditionalFormatting>
  <conditionalFormatting sqref="C32:D32">
    <cfRule type="expression" dxfId="2802" priority="2802" stopIfTrue="1">
      <formula>LEN(C32)&gt;10</formula>
    </cfRule>
  </conditionalFormatting>
  <conditionalFormatting sqref="C32:D32">
    <cfRule type="expression" dxfId="2801" priority="2801" stopIfTrue="1">
      <formula>LEN(C32)&gt;10</formula>
    </cfRule>
  </conditionalFormatting>
  <conditionalFormatting sqref="C33:D33">
    <cfRule type="expression" dxfId="2800" priority="2800" stopIfTrue="1">
      <formula>LEN(C33)&gt;10</formula>
    </cfRule>
  </conditionalFormatting>
  <conditionalFormatting sqref="C33:D33">
    <cfRule type="expression" dxfId="2799" priority="2799" stopIfTrue="1">
      <formula>LEN(C33)&gt;10</formula>
    </cfRule>
  </conditionalFormatting>
  <conditionalFormatting sqref="C33:D33">
    <cfRule type="expression" dxfId="2798" priority="2798" stopIfTrue="1">
      <formula>LEN(C33)&gt;10</formula>
    </cfRule>
  </conditionalFormatting>
  <conditionalFormatting sqref="C33:D33">
    <cfRule type="expression" dxfId="2797" priority="2797" stopIfTrue="1">
      <formula>LEN(C33)&gt;10</formula>
    </cfRule>
  </conditionalFormatting>
  <conditionalFormatting sqref="C33:D33">
    <cfRule type="expression" dxfId="2796" priority="2796" stopIfTrue="1">
      <formula>LEN(C33)&gt;10</formula>
    </cfRule>
  </conditionalFormatting>
  <conditionalFormatting sqref="C33:D33">
    <cfRule type="expression" dxfId="2795" priority="2795" stopIfTrue="1">
      <formula>LEN(C33)&gt;10</formula>
    </cfRule>
  </conditionalFormatting>
  <conditionalFormatting sqref="C34:D34">
    <cfRule type="expression" dxfId="2794" priority="2794" stopIfTrue="1">
      <formula>LEN(C34)&gt;10</formula>
    </cfRule>
  </conditionalFormatting>
  <conditionalFormatting sqref="C34:D34">
    <cfRule type="expression" dxfId="2793" priority="2793" stopIfTrue="1">
      <formula>LEN(C34)&gt;10</formula>
    </cfRule>
  </conditionalFormatting>
  <conditionalFormatting sqref="C34:D34">
    <cfRule type="expression" dxfId="2792" priority="2792" stopIfTrue="1">
      <formula>LEN(C34)&gt;10</formula>
    </cfRule>
  </conditionalFormatting>
  <conditionalFormatting sqref="C34:D34">
    <cfRule type="expression" dxfId="2791" priority="2791" stopIfTrue="1">
      <formula>LEN(C34)&gt;10</formula>
    </cfRule>
  </conditionalFormatting>
  <conditionalFormatting sqref="C34:D34">
    <cfRule type="expression" dxfId="2790" priority="2790" stopIfTrue="1">
      <formula>LEN(C34)&gt;10</formula>
    </cfRule>
  </conditionalFormatting>
  <conditionalFormatting sqref="C34:D34">
    <cfRule type="expression" dxfId="2789" priority="2789" stopIfTrue="1">
      <formula>LEN(C34)&gt;10</formula>
    </cfRule>
  </conditionalFormatting>
  <conditionalFormatting sqref="C36:D36">
    <cfRule type="expression" dxfId="2788" priority="2788" stopIfTrue="1">
      <formula>LEN(C36)&gt;10</formula>
    </cfRule>
  </conditionalFormatting>
  <conditionalFormatting sqref="C36:D36">
    <cfRule type="expression" dxfId="2787" priority="2787" stopIfTrue="1">
      <formula>LEN(C36)&gt;10</formula>
    </cfRule>
  </conditionalFormatting>
  <conditionalFormatting sqref="C36:D36">
    <cfRule type="expression" dxfId="2786" priority="2786" stopIfTrue="1">
      <formula>LEN(C36)&gt;10</formula>
    </cfRule>
  </conditionalFormatting>
  <conditionalFormatting sqref="C36:D36">
    <cfRule type="expression" dxfId="2785" priority="2785" stopIfTrue="1">
      <formula>LEN(C36)&gt;10</formula>
    </cfRule>
  </conditionalFormatting>
  <conditionalFormatting sqref="C36:D36">
    <cfRule type="expression" dxfId="2784" priority="2784" stopIfTrue="1">
      <formula>LEN(C36)&gt;10</formula>
    </cfRule>
  </conditionalFormatting>
  <conditionalFormatting sqref="C36:D36">
    <cfRule type="expression" dxfId="2783" priority="2783" stopIfTrue="1">
      <formula>LEN(C36)&gt;10</formula>
    </cfRule>
  </conditionalFormatting>
  <conditionalFormatting sqref="C36:D36">
    <cfRule type="expression" dxfId="2782" priority="2782" stopIfTrue="1">
      <formula>LEN(C36)&gt;10</formula>
    </cfRule>
  </conditionalFormatting>
  <conditionalFormatting sqref="C36:D36">
    <cfRule type="expression" dxfId="2781" priority="2781" stopIfTrue="1">
      <formula>LEN(C36)&gt;10</formula>
    </cfRule>
  </conditionalFormatting>
  <conditionalFormatting sqref="C36:D36">
    <cfRule type="expression" dxfId="2780" priority="2780" stopIfTrue="1">
      <formula>LEN(C36)&gt;10</formula>
    </cfRule>
  </conditionalFormatting>
  <conditionalFormatting sqref="C36:D36">
    <cfRule type="expression" dxfId="2779" priority="2779" stopIfTrue="1">
      <formula>LEN(C36)&gt;10</formula>
    </cfRule>
  </conditionalFormatting>
  <conditionalFormatting sqref="C37:D37">
    <cfRule type="expression" dxfId="2778" priority="2778" stopIfTrue="1">
      <formula>LEN(C37)&gt;10</formula>
    </cfRule>
  </conditionalFormatting>
  <conditionalFormatting sqref="C37:D37">
    <cfRule type="expression" dxfId="2777" priority="2777" stopIfTrue="1">
      <formula>LEN(C37)&gt;10</formula>
    </cfRule>
  </conditionalFormatting>
  <conditionalFormatting sqref="C37:D37">
    <cfRule type="expression" dxfId="2776" priority="2776" stopIfTrue="1">
      <formula>LEN(C37)&gt;10</formula>
    </cfRule>
  </conditionalFormatting>
  <conditionalFormatting sqref="C37:D37">
    <cfRule type="expression" dxfId="2775" priority="2775" stopIfTrue="1">
      <formula>LEN(C37)&gt;10</formula>
    </cfRule>
  </conditionalFormatting>
  <conditionalFormatting sqref="C37:D37">
    <cfRule type="expression" dxfId="2774" priority="2774" stopIfTrue="1">
      <formula>LEN(C37)&gt;10</formula>
    </cfRule>
  </conditionalFormatting>
  <conditionalFormatting sqref="C37:D37">
    <cfRule type="expression" dxfId="2773" priority="2773" stopIfTrue="1">
      <formula>LEN(C37)&gt;10</formula>
    </cfRule>
  </conditionalFormatting>
  <conditionalFormatting sqref="C37:D38 C27:D34">
    <cfRule type="expression" dxfId="2772" priority="2772" stopIfTrue="1">
      <formula>LEN(C27)&gt;10</formula>
    </cfRule>
  </conditionalFormatting>
  <conditionalFormatting sqref="C27:D31">
    <cfRule type="expression" dxfId="2771" priority="2771" stopIfTrue="1">
      <formula>LEN(C27)&gt;10</formula>
    </cfRule>
  </conditionalFormatting>
  <conditionalFormatting sqref="C27:D31">
    <cfRule type="expression" dxfId="2770" priority="2770" stopIfTrue="1">
      <formula>LEN(C27)&gt;10</formula>
    </cfRule>
  </conditionalFormatting>
  <conditionalFormatting sqref="C27:D27">
    <cfRule type="expression" dxfId="2769" priority="2769" stopIfTrue="1">
      <formula>LEN(C27)&gt;10</formula>
    </cfRule>
  </conditionalFormatting>
  <conditionalFormatting sqref="C28:D28">
    <cfRule type="expression" dxfId="2768" priority="2768" stopIfTrue="1">
      <formula>LEN(C28)&gt;10</formula>
    </cfRule>
  </conditionalFormatting>
  <conditionalFormatting sqref="C29:D29">
    <cfRule type="expression" dxfId="2767" priority="2767" stopIfTrue="1">
      <formula>LEN(C29)&gt;10</formula>
    </cfRule>
  </conditionalFormatting>
  <conditionalFormatting sqref="C30:D30">
    <cfRule type="expression" dxfId="2766" priority="2766" stopIfTrue="1">
      <formula>LEN(C30)&gt;10</formula>
    </cfRule>
  </conditionalFormatting>
  <conditionalFormatting sqref="C31:D31">
    <cfRule type="expression" dxfId="2765" priority="2765" stopIfTrue="1">
      <formula>LEN(C31)&gt;10</formula>
    </cfRule>
  </conditionalFormatting>
  <conditionalFormatting sqref="C27:D30">
    <cfRule type="expression" dxfId="2764" priority="2764" stopIfTrue="1">
      <formula>LEN(C27)&gt;10</formula>
    </cfRule>
  </conditionalFormatting>
  <conditionalFormatting sqref="C27:D30">
    <cfRule type="expression" dxfId="2763" priority="2763" stopIfTrue="1">
      <formula>LEN(C27)&gt;10</formula>
    </cfRule>
  </conditionalFormatting>
  <conditionalFormatting sqref="C27:D27">
    <cfRule type="expression" dxfId="2762" priority="2762" stopIfTrue="1">
      <formula>LEN(C27)&gt;10</formula>
    </cfRule>
  </conditionalFormatting>
  <conditionalFormatting sqref="C27:D27">
    <cfRule type="expression" dxfId="2761" priority="2761" stopIfTrue="1">
      <formula>LEN(C27)&gt;10</formula>
    </cfRule>
  </conditionalFormatting>
  <conditionalFormatting sqref="C27:D27">
    <cfRule type="expression" dxfId="2760" priority="2760" stopIfTrue="1">
      <formula>LEN(C27)&gt;10</formula>
    </cfRule>
  </conditionalFormatting>
  <conditionalFormatting sqref="C27:D27">
    <cfRule type="expression" dxfId="2759" priority="2759" stopIfTrue="1">
      <formula>LEN(C27)&gt;10</formula>
    </cfRule>
  </conditionalFormatting>
  <conditionalFormatting sqref="C28:D28">
    <cfRule type="expression" dxfId="2758" priority="2758" stopIfTrue="1">
      <formula>LEN(C28)&gt;10</formula>
    </cfRule>
  </conditionalFormatting>
  <conditionalFormatting sqref="C28:D28">
    <cfRule type="expression" dxfId="2757" priority="2757" stopIfTrue="1">
      <formula>LEN(C28)&gt;10</formula>
    </cfRule>
  </conditionalFormatting>
  <conditionalFormatting sqref="C28:D28">
    <cfRule type="expression" dxfId="2756" priority="2756" stopIfTrue="1">
      <formula>LEN(C28)&gt;10</formula>
    </cfRule>
  </conditionalFormatting>
  <conditionalFormatting sqref="C28:D28">
    <cfRule type="expression" dxfId="2755" priority="2755" stopIfTrue="1">
      <formula>LEN(C28)&gt;10</formula>
    </cfRule>
  </conditionalFormatting>
  <conditionalFormatting sqref="C29:D29">
    <cfRule type="expression" dxfId="2754" priority="2754" stopIfTrue="1">
      <formula>LEN(C29)&gt;10</formula>
    </cfRule>
  </conditionalFormatting>
  <conditionalFormatting sqref="C30:D30">
    <cfRule type="expression" dxfId="2753" priority="2753" stopIfTrue="1">
      <formula>LEN(C30)&gt;10</formula>
    </cfRule>
  </conditionalFormatting>
  <conditionalFormatting sqref="C30:D30">
    <cfRule type="expression" dxfId="2752" priority="2752" stopIfTrue="1">
      <formula>LEN(C30)&gt;10</formula>
    </cfRule>
  </conditionalFormatting>
  <conditionalFormatting sqref="C30:D30">
    <cfRule type="expression" dxfId="2751" priority="2751" stopIfTrue="1">
      <formula>LEN(C30)&gt;10</formula>
    </cfRule>
  </conditionalFormatting>
  <conditionalFormatting sqref="C30:D30">
    <cfRule type="expression" dxfId="2750" priority="2750" stopIfTrue="1">
      <formula>LEN(C30)&gt;10</formula>
    </cfRule>
  </conditionalFormatting>
  <conditionalFormatting sqref="C32:D32">
    <cfRule type="expression" dxfId="2749" priority="2749" stopIfTrue="1">
      <formula>LEN(C32)&gt;10</formula>
    </cfRule>
  </conditionalFormatting>
  <conditionalFormatting sqref="C32:D32">
    <cfRule type="expression" dxfId="2748" priority="2748" stopIfTrue="1">
      <formula>LEN(C32)&gt;10</formula>
    </cfRule>
  </conditionalFormatting>
  <conditionalFormatting sqref="C32:D32">
    <cfRule type="expression" dxfId="2747" priority="2747" stopIfTrue="1">
      <formula>LEN(C32)&gt;10</formula>
    </cfRule>
  </conditionalFormatting>
  <conditionalFormatting sqref="C33:D33">
    <cfRule type="expression" dxfId="2746" priority="2746" stopIfTrue="1">
      <formula>LEN(C33)&gt;10</formula>
    </cfRule>
  </conditionalFormatting>
  <conditionalFormatting sqref="C33:D33">
    <cfRule type="expression" dxfId="2745" priority="2745" stopIfTrue="1">
      <formula>LEN(C33)&gt;10</formula>
    </cfRule>
  </conditionalFormatting>
  <conditionalFormatting sqref="C33:D33">
    <cfRule type="expression" dxfId="2744" priority="2744" stopIfTrue="1">
      <formula>LEN(C33)&gt;10</formula>
    </cfRule>
  </conditionalFormatting>
  <conditionalFormatting sqref="C33:D33">
    <cfRule type="expression" dxfId="2743" priority="2743" stopIfTrue="1">
      <formula>LEN(C33)&gt;10</formula>
    </cfRule>
  </conditionalFormatting>
  <conditionalFormatting sqref="C33:D33">
    <cfRule type="expression" dxfId="2742" priority="2742" stopIfTrue="1">
      <formula>LEN(C33)&gt;10</formula>
    </cfRule>
  </conditionalFormatting>
  <conditionalFormatting sqref="C33:D33">
    <cfRule type="expression" dxfId="2741" priority="2741" stopIfTrue="1">
      <formula>LEN(C33)&gt;10</formula>
    </cfRule>
  </conditionalFormatting>
  <conditionalFormatting sqref="C34:D34">
    <cfRule type="expression" dxfId="2740" priority="2740" stopIfTrue="1">
      <formula>LEN(C34)&gt;10</formula>
    </cfRule>
  </conditionalFormatting>
  <conditionalFormatting sqref="C34:D34">
    <cfRule type="expression" dxfId="2739" priority="2739" stopIfTrue="1">
      <formula>LEN(C34)&gt;10</formula>
    </cfRule>
  </conditionalFormatting>
  <conditionalFormatting sqref="C34:D34">
    <cfRule type="expression" dxfId="2738" priority="2738" stopIfTrue="1">
      <formula>LEN(C34)&gt;10</formula>
    </cfRule>
  </conditionalFormatting>
  <conditionalFormatting sqref="C34:D34">
    <cfRule type="expression" dxfId="2737" priority="2737" stopIfTrue="1">
      <formula>LEN(C34)&gt;10</formula>
    </cfRule>
  </conditionalFormatting>
  <conditionalFormatting sqref="C34:D34">
    <cfRule type="expression" dxfId="2736" priority="2736" stopIfTrue="1">
      <formula>LEN(C34)&gt;10</formula>
    </cfRule>
  </conditionalFormatting>
  <conditionalFormatting sqref="C34:D34">
    <cfRule type="expression" dxfId="2735" priority="2735" stopIfTrue="1">
      <formula>LEN(C34)&gt;10</formula>
    </cfRule>
  </conditionalFormatting>
  <conditionalFormatting sqref="C36:D36">
    <cfRule type="expression" dxfId="2734" priority="2734" stopIfTrue="1">
      <formula>LEN(C36)&gt;10</formula>
    </cfRule>
  </conditionalFormatting>
  <conditionalFormatting sqref="C36:D36">
    <cfRule type="expression" dxfId="2733" priority="2733" stopIfTrue="1">
      <formula>LEN(C36)&gt;10</formula>
    </cfRule>
  </conditionalFormatting>
  <conditionalFormatting sqref="C36:D36">
    <cfRule type="expression" dxfId="2732" priority="2732" stopIfTrue="1">
      <formula>LEN(C36)&gt;10</formula>
    </cfRule>
  </conditionalFormatting>
  <conditionalFormatting sqref="C36:D36">
    <cfRule type="expression" dxfId="2731" priority="2731" stopIfTrue="1">
      <formula>LEN(C36)&gt;10</formula>
    </cfRule>
  </conditionalFormatting>
  <conditionalFormatting sqref="C36:D36">
    <cfRule type="expression" dxfId="2730" priority="2730" stopIfTrue="1">
      <formula>LEN(C36)&gt;10</formula>
    </cfRule>
  </conditionalFormatting>
  <conditionalFormatting sqref="C36:D36">
    <cfRule type="expression" dxfId="2729" priority="2729" stopIfTrue="1">
      <formula>LEN(C36)&gt;10</formula>
    </cfRule>
  </conditionalFormatting>
  <conditionalFormatting sqref="C36:D36">
    <cfRule type="expression" dxfId="2728" priority="2728" stopIfTrue="1">
      <formula>LEN(C36)&gt;10</formula>
    </cfRule>
  </conditionalFormatting>
  <conditionalFormatting sqref="C36:D36">
    <cfRule type="expression" dxfId="2727" priority="2727" stopIfTrue="1">
      <formula>LEN(C36)&gt;10</formula>
    </cfRule>
  </conditionalFormatting>
  <conditionalFormatting sqref="C36:D36">
    <cfRule type="expression" dxfId="2726" priority="2726" stopIfTrue="1">
      <formula>LEN(C36)&gt;10</formula>
    </cfRule>
  </conditionalFormatting>
  <conditionalFormatting sqref="C36:D36">
    <cfRule type="expression" dxfId="2725" priority="2725" stopIfTrue="1">
      <formula>LEN(C36)&gt;10</formula>
    </cfRule>
  </conditionalFormatting>
  <conditionalFormatting sqref="C37:D37">
    <cfRule type="expression" dxfId="2724" priority="2724" stopIfTrue="1">
      <formula>LEN(C37)&gt;10</formula>
    </cfRule>
  </conditionalFormatting>
  <conditionalFormatting sqref="C37:D37">
    <cfRule type="expression" dxfId="2723" priority="2723" stopIfTrue="1">
      <formula>LEN(C37)&gt;10</formula>
    </cfRule>
  </conditionalFormatting>
  <conditionalFormatting sqref="C37:D37">
    <cfRule type="expression" dxfId="2722" priority="2722" stopIfTrue="1">
      <formula>LEN(C37)&gt;10</formula>
    </cfRule>
  </conditionalFormatting>
  <conditionalFormatting sqref="C37:D37">
    <cfRule type="expression" dxfId="2721" priority="2721" stopIfTrue="1">
      <formula>LEN(C37)&gt;10</formula>
    </cfRule>
  </conditionalFormatting>
  <conditionalFormatting sqref="C37:D37">
    <cfRule type="expression" dxfId="2720" priority="2720" stopIfTrue="1">
      <formula>LEN(C37)&gt;10</formula>
    </cfRule>
  </conditionalFormatting>
  <conditionalFormatting sqref="C37:D37">
    <cfRule type="expression" dxfId="2719" priority="2719" stopIfTrue="1">
      <formula>LEN(C37)&gt;10</formula>
    </cfRule>
  </conditionalFormatting>
  <conditionalFormatting sqref="C40:D40">
    <cfRule type="expression" dxfId="2718" priority="2718" stopIfTrue="1">
      <formula>LEN(C40)&gt;10</formula>
    </cfRule>
  </conditionalFormatting>
  <conditionalFormatting sqref="C40:D40">
    <cfRule type="expression" dxfId="2717" priority="2717" stopIfTrue="1">
      <formula>LEN(C40)&gt;10</formula>
    </cfRule>
  </conditionalFormatting>
  <conditionalFormatting sqref="C40:D40">
    <cfRule type="expression" dxfId="2716" priority="2716" stopIfTrue="1">
      <formula>LEN(C40)&gt;10</formula>
    </cfRule>
  </conditionalFormatting>
  <conditionalFormatting sqref="C40:D40">
    <cfRule type="expression" dxfId="2715" priority="2715" stopIfTrue="1">
      <formula>LEN(C40)&gt;10</formula>
    </cfRule>
  </conditionalFormatting>
  <conditionalFormatting sqref="C40:D40">
    <cfRule type="expression" dxfId="2714" priority="2714" stopIfTrue="1">
      <formula>LEN(C40)&gt;10</formula>
    </cfRule>
  </conditionalFormatting>
  <conditionalFormatting sqref="C40:D40">
    <cfRule type="expression" dxfId="2713" priority="2713" stopIfTrue="1">
      <formula>LEN(C40)&gt;10</formula>
    </cfRule>
  </conditionalFormatting>
  <conditionalFormatting sqref="C40:D40">
    <cfRule type="expression" dxfId="2712" priority="2712" stopIfTrue="1">
      <formula>LEN(C40)&gt;10</formula>
    </cfRule>
  </conditionalFormatting>
  <conditionalFormatting sqref="C40:D40">
    <cfRule type="expression" dxfId="2711" priority="2711" stopIfTrue="1">
      <formula>LEN(C40)&gt;10</formula>
    </cfRule>
  </conditionalFormatting>
  <conditionalFormatting sqref="C40:D40">
    <cfRule type="expression" dxfId="2710" priority="2710" stopIfTrue="1">
      <formula>LEN(C40)&gt;10</formula>
    </cfRule>
  </conditionalFormatting>
  <conditionalFormatting sqref="C40:D40">
    <cfRule type="expression" dxfId="2709" priority="2709" stopIfTrue="1">
      <formula>LEN(C40)&gt;10</formula>
    </cfRule>
  </conditionalFormatting>
  <conditionalFormatting sqref="C40:D40">
    <cfRule type="expression" dxfId="2708" priority="2708" stopIfTrue="1">
      <formula>LEN(C40)&gt;10</formula>
    </cfRule>
  </conditionalFormatting>
  <conditionalFormatting sqref="C40:D40">
    <cfRule type="expression" dxfId="2707" priority="2707" stopIfTrue="1">
      <formula>LEN(C40)&gt;10</formula>
    </cfRule>
  </conditionalFormatting>
  <conditionalFormatting sqref="C40:D40">
    <cfRule type="expression" dxfId="2706" priority="2706" stopIfTrue="1">
      <formula>LEN(C40)&gt;10</formula>
    </cfRule>
  </conditionalFormatting>
  <conditionalFormatting sqref="C39:D39">
    <cfRule type="expression" dxfId="2705" priority="2705" stopIfTrue="1">
      <formula>LEN(C39)&gt;10</formula>
    </cfRule>
  </conditionalFormatting>
  <conditionalFormatting sqref="C39:D39">
    <cfRule type="expression" dxfId="2704" priority="2704" stopIfTrue="1">
      <formula>LEN(C39)&gt;10</formula>
    </cfRule>
  </conditionalFormatting>
  <conditionalFormatting sqref="C39:D39">
    <cfRule type="expression" dxfId="2703" priority="2703" stopIfTrue="1">
      <formula>LEN(C39)&gt;10</formula>
    </cfRule>
  </conditionalFormatting>
  <conditionalFormatting sqref="C39:D39">
    <cfRule type="expression" dxfId="2702" priority="2702" stopIfTrue="1">
      <formula>LEN(C39)&gt;10</formula>
    </cfRule>
  </conditionalFormatting>
  <conditionalFormatting sqref="C39:D39">
    <cfRule type="expression" dxfId="2701" priority="2701" stopIfTrue="1">
      <formula>LEN(C39)&gt;10</formula>
    </cfRule>
  </conditionalFormatting>
  <conditionalFormatting sqref="C39:D39">
    <cfRule type="expression" dxfId="2700" priority="2700" stopIfTrue="1">
      <formula>LEN(C39)&gt;10</formula>
    </cfRule>
  </conditionalFormatting>
  <conditionalFormatting sqref="C39:D39">
    <cfRule type="expression" dxfId="2699" priority="2699" stopIfTrue="1">
      <formula>LEN(C39)&gt;10</formula>
    </cfRule>
  </conditionalFormatting>
  <conditionalFormatting sqref="C39:D39">
    <cfRule type="expression" dxfId="2698" priority="2698" stopIfTrue="1">
      <formula>LEN(C39)&gt;10</formula>
    </cfRule>
  </conditionalFormatting>
  <conditionalFormatting sqref="C39:D39">
    <cfRule type="expression" dxfId="2697" priority="2697" stopIfTrue="1">
      <formula>LEN(C39)&gt;10</formula>
    </cfRule>
  </conditionalFormatting>
  <conditionalFormatting sqref="C39:D39">
    <cfRule type="expression" dxfId="2696" priority="2696" stopIfTrue="1">
      <formula>LEN(C39)&gt;10</formula>
    </cfRule>
  </conditionalFormatting>
  <conditionalFormatting sqref="C39:D39">
    <cfRule type="expression" dxfId="2695" priority="2695" stopIfTrue="1">
      <formula>LEN(C39)&gt;10</formula>
    </cfRule>
  </conditionalFormatting>
  <conditionalFormatting sqref="C39:D39">
    <cfRule type="expression" dxfId="2694" priority="2694" stopIfTrue="1">
      <formula>LEN(C39)&gt;10</formula>
    </cfRule>
  </conditionalFormatting>
  <conditionalFormatting sqref="C39:D39">
    <cfRule type="expression" dxfId="2693" priority="2693" stopIfTrue="1">
      <formula>LEN(C39)&gt;10</formula>
    </cfRule>
  </conditionalFormatting>
  <conditionalFormatting sqref="C39:D39">
    <cfRule type="expression" dxfId="2692" priority="2692" stopIfTrue="1">
      <formula>LEN(C39)&gt;10</formula>
    </cfRule>
  </conditionalFormatting>
  <conditionalFormatting sqref="C39:D39">
    <cfRule type="expression" dxfId="2691" priority="2691" stopIfTrue="1">
      <formula>LEN(C39)&gt;10</formula>
    </cfRule>
  </conditionalFormatting>
  <conditionalFormatting sqref="C39:D39">
    <cfRule type="expression" dxfId="2690" priority="2690" stopIfTrue="1">
      <formula>LEN(C39)&gt;10</formula>
    </cfRule>
  </conditionalFormatting>
  <conditionalFormatting sqref="C39:D39">
    <cfRule type="expression" dxfId="2689" priority="2689" stopIfTrue="1">
      <formula>LEN(C39)&gt;10</formula>
    </cfRule>
  </conditionalFormatting>
  <conditionalFormatting sqref="C39:D39">
    <cfRule type="expression" dxfId="2688" priority="2688" stopIfTrue="1">
      <formula>LEN(C39)&gt;10</formula>
    </cfRule>
  </conditionalFormatting>
  <conditionalFormatting sqref="C39:D39">
    <cfRule type="expression" dxfId="2687" priority="2687" stopIfTrue="1">
      <formula>LEN(C39)&gt;10</formula>
    </cfRule>
  </conditionalFormatting>
  <conditionalFormatting sqref="C39:D39">
    <cfRule type="expression" dxfId="2686" priority="2686" stopIfTrue="1">
      <formula>LEN(C39)&gt;10</formula>
    </cfRule>
  </conditionalFormatting>
  <conditionalFormatting sqref="C39:D39">
    <cfRule type="expression" dxfId="2685" priority="2685" stopIfTrue="1">
      <formula>LEN(C39)&gt;10</formula>
    </cfRule>
  </conditionalFormatting>
  <conditionalFormatting sqref="C39:D39">
    <cfRule type="expression" dxfId="2684" priority="2684" stopIfTrue="1">
      <formula>LEN(C39)&gt;10</formula>
    </cfRule>
  </conditionalFormatting>
  <conditionalFormatting sqref="C39:D39">
    <cfRule type="expression" dxfId="2683" priority="2683" stopIfTrue="1">
      <formula>LEN(C39)&gt;10</formula>
    </cfRule>
  </conditionalFormatting>
  <conditionalFormatting sqref="C39:D39">
    <cfRule type="expression" dxfId="2682" priority="2682" stopIfTrue="1">
      <formula>LEN(C39)&gt;10</formula>
    </cfRule>
  </conditionalFormatting>
  <conditionalFormatting sqref="C39:D39">
    <cfRule type="expression" dxfId="2681" priority="2681" stopIfTrue="1">
      <formula>LEN(C39)&gt;10</formula>
    </cfRule>
  </conditionalFormatting>
  <conditionalFormatting sqref="C27:D34 C37:D42">
    <cfRule type="expression" dxfId="2680" priority="2680" stopIfTrue="1">
      <formula>LEN(C27)&gt;10</formula>
    </cfRule>
  </conditionalFormatting>
  <conditionalFormatting sqref="C27:D31">
    <cfRule type="expression" dxfId="2679" priority="2679" stopIfTrue="1">
      <formula>LEN(C27)&gt;10</formula>
    </cfRule>
  </conditionalFormatting>
  <conditionalFormatting sqref="C27:D31">
    <cfRule type="expression" dxfId="2678" priority="2678" stopIfTrue="1">
      <formula>LEN(C27)&gt;10</formula>
    </cfRule>
  </conditionalFormatting>
  <conditionalFormatting sqref="C27:D27">
    <cfRule type="expression" dxfId="2677" priority="2677" stopIfTrue="1">
      <formula>LEN(C27)&gt;10</formula>
    </cfRule>
  </conditionalFormatting>
  <conditionalFormatting sqref="C28:D28">
    <cfRule type="expression" dxfId="2676" priority="2676" stopIfTrue="1">
      <formula>LEN(C28)&gt;10</formula>
    </cfRule>
  </conditionalFormatting>
  <conditionalFormatting sqref="C29:D29">
    <cfRule type="expression" dxfId="2675" priority="2675" stopIfTrue="1">
      <formula>LEN(C29)&gt;10</formula>
    </cfRule>
  </conditionalFormatting>
  <conditionalFormatting sqref="C30:D30">
    <cfRule type="expression" dxfId="2674" priority="2674" stopIfTrue="1">
      <formula>LEN(C30)&gt;10</formula>
    </cfRule>
  </conditionalFormatting>
  <conditionalFormatting sqref="C31:D31">
    <cfRule type="expression" dxfId="2673" priority="2673" stopIfTrue="1">
      <formula>LEN(C31)&gt;10</formula>
    </cfRule>
  </conditionalFormatting>
  <conditionalFormatting sqref="C27:D30">
    <cfRule type="expression" dxfId="2672" priority="2672" stopIfTrue="1">
      <formula>LEN(C27)&gt;10</formula>
    </cfRule>
  </conditionalFormatting>
  <conditionalFormatting sqref="C27:D30">
    <cfRule type="expression" dxfId="2671" priority="2671" stopIfTrue="1">
      <formula>LEN(C27)&gt;10</formula>
    </cfRule>
  </conditionalFormatting>
  <conditionalFormatting sqref="C27:D27">
    <cfRule type="expression" dxfId="2670" priority="2670" stopIfTrue="1">
      <formula>LEN(C27)&gt;10</formula>
    </cfRule>
  </conditionalFormatting>
  <conditionalFormatting sqref="C27:D27">
    <cfRule type="expression" dxfId="2669" priority="2669" stopIfTrue="1">
      <formula>LEN(C27)&gt;10</formula>
    </cfRule>
  </conditionalFormatting>
  <conditionalFormatting sqref="C27:D27">
    <cfRule type="expression" dxfId="2668" priority="2668" stopIfTrue="1">
      <formula>LEN(C27)&gt;10</formula>
    </cfRule>
  </conditionalFormatting>
  <conditionalFormatting sqref="C27:D27">
    <cfRule type="expression" dxfId="2667" priority="2667" stopIfTrue="1">
      <formula>LEN(C27)&gt;10</formula>
    </cfRule>
  </conditionalFormatting>
  <conditionalFormatting sqref="C28:D28">
    <cfRule type="expression" dxfId="2666" priority="2666" stopIfTrue="1">
      <formula>LEN(C28)&gt;10</formula>
    </cfRule>
  </conditionalFormatting>
  <conditionalFormatting sqref="C28:D28">
    <cfRule type="expression" dxfId="2665" priority="2665" stopIfTrue="1">
      <formula>LEN(C28)&gt;10</formula>
    </cfRule>
  </conditionalFormatting>
  <conditionalFormatting sqref="C28:D28">
    <cfRule type="expression" dxfId="2664" priority="2664" stopIfTrue="1">
      <formula>LEN(C28)&gt;10</formula>
    </cfRule>
  </conditionalFormatting>
  <conditionalFormatting sqref="C28:D28">
    <cfRule type="expression" dxfId="2663" priority="2663" stopIfTrue="1">
      <formula>LEN(C28)&gt;10</formula>
    </cfRule>
  </conditionalFormatting>
  <conditionalFormatting sqref="C29:D29">
    <cfRule type="expression" dxfId="2662" priority="2662" stopIfTrue="1">
      <formula>LEN(C29)&gt;10</formula>
    </cfRule>
  </conditionalFormatting>
  <conditionalFormatting sqref="C30:D30">
    <cfRule type="expression" dxfId="2661" priority="2661" stopIfTrue="1">
      <formula>LEN(C30)&gt;10</formula>
    </cfRule>
  </conditionalFormatting>
  <conditionalFormatting sqref="C30:D30">
    <cfRule type="expression" dxfId="2660" priority="2660" stopIfTrue="1">
      <formula>LEN(C30)&gt;10</formula>
    </cfRule>
  </conditionalFormatting>
  <conditionalFormatting sqref="C30:D30">
    <cfRule type="expression" dxfId="2659" priority="2659" stopIfTrue="1">
      <formula>LEN(C30)&gt;10</formula>
    </cfRule>
  </conditionalFormatting>
  <conditionalFormatting sqref="C30:D30">
    <cfRule type="expression" dxfId="2658" priority="2658" stopIfTrue="1">
      <formula>LEN(C30)&gt;10</formula>
    </cfRule>
  </conditionalFormatting>
  <conditionalFormatting sqref="C32:D32">
    <cfRule type="expression" dxfId="2657" priority="2657" stopIfTrue="1">
      <formula>LEN(C32)&gt;10</formula>
    </cfRule>
  </conditionalFormatting>
  <conditionalFormatting sqref="C32:D32">
    <cfRule type="expression" dxfId="2656" priority="2656" stopIfTrue="1">
      <formula>LEN(C32)&gt;10</formula>
    </cfRule>
  </conditionalFormatting>
  <conditionalFormatting sqref="C32:D32">
    <cfRule type="expression" dxfId="2655" priority="2655" stopIfTrue="1">
      <formula>LEN(C32)&gt;10</formula>
    </cfRule>
  </conditionalFormatting>
  <conditionalFormatting sqref="C33:D33">
    <cfRule type="expression" dxfId="2654" priority="2654" stopIfTrue="1">
      <formula>LEN(C33)&gt;10</formula>
    </cfRule>
  </conditionalFormatting>
  <conditionalFormatting sqref="C33:D33">
    <cfRule type="expression" dxfId="2653" priority="2653" stopIfTrue="1">
      <formula>LEN(C33)&gt;10</formula>
    </cfRule>
  </conditionalFormatting>
  <conditionalFormatting sqref="C33:D33">
    <cfRule type="expression" dxfId="2652" priority="2652" stopIfTrue="1">
      <formula>LEN(C33)&gt;10</formula>
    </cfRule>
  </conditionalFormatting>
  <conditionalFormatting sqref="C33:D33">
    <cfRule type="expression" dxfId="2651" priority="2651" stopIfTrue="1">
      <formula>LEN(C33)&gt;10</formula>
    </cfRule>
  </conditionalFormatting>
  <conditionalFormatting sqref="C33:D33">
    <cfRule type="expression" dxfId="2650" priority="2650" stopIfTrue="1">
      <formula>LEN(C33)&gt;10</formula>
    </cfRule>
  </conditionalFormatting>
  <conditionalFormatting sqref="C33:D33">
    <cfRule type="expression" dxfId="2649" priority="2649" stopIfTrue="1">
      <formula>LEN(C33)&gt;10</formula>
    </cfRule>
  </conditionalFormatting>
  <conditionalFormatting sqref="C34:D34">
    <cfRule type="expression" dxfId="2648" priority="2648" stopIfTrue="1">
      <formula>LEN(C34)&gt;10</formula>
    </cfRule>
  </conditionalFormatting>
  <conditionalFormatting sqref="C34:D34">
    <cfRule type="expression" dxfId="2647" priority="2647" stopIfTrue="1">
      <formula>LEN(C34)&gt;10</formula>
    </cfRule>
  </conditionalFormatting>
  <conditionalFormatting sqref="C34:D34">
    <cfRule type="expression" dxfId="2646" priority="2646" stopIfTrue="1">
      <formula>LEN(C34)&gt;10</formula>
    </cfRule>
  </conditionalFormatting>
  <conditionalFormatting sqref="C34:D34">
    <cfRule type="expression" dxfId="2645" priority="2645" stopIfTrue="1">
      <formula>LEN(C34)&gt;10</formula>
    </cfRule>
  </conditionalFormatting>
  <conditionalFormatting sqref="C34:D34">
    <cfRule type="expression" dxfId="2644" priority="2644" stopIfTrue="1">
      <formula>LEN(C34)&gt;10</formula>
    </cfRule>
  </conditionalFormatting>
  <conditionalFormatting sqref="C34:D34">
    <cfRule type="expression" dxfId="2643" priority="2643" stopIfTrue="1">
      <formula>LEN(C34)&gt;10</formula>
    </cfRule>
  </conditionalFormatting>
  <conditionalFormatting sqref="C36:D36">
    <cfRule type="expression" dxfId="2642" priority="2642" stopIfTrue="1">
      <formula>LEN(C36)&gt;10</formula>
    </cfRule>
  </conditionalFormatting>
  <conditionalFormatting sqref="C36:D36">
    <cfRule type="expression" dxfId="2641" priority="2641" stopIfTrue="1">
      <formula>LEN(C36)&gt;10</formula>
    </cfRule>
  </conditionalFormatting>
  <conditionalFormatting sqref="C36:D36">
    <cfRule type="expression" dxfId="2640" priority="2640" stopIfTrue="1">
      <formula>LEN(C36)&gt;10</formula>
    </cfRule>
  </conditionalFormatting>
  <conditionalFormatting sqref="C36:D36">
    <cfRule type="expression" dxfId="2639" priority="2639" stopIfTrue="1">
      <formula>LEN(C36)&gt;10</formula>
    </cfRule>
  </conditionalFormatting>
  <conditionalFormatting sqref="C36:D36">
    <cfRule type="expression" dxfId="2638" priority="2638" stopIfTrue="1">
      <formula>LEN(C36)&gt;10</formula>
    </cfRule>
  </conditionalFormatting>
  <conditionalFormatting sqref="C36:D36">
    <cfRule type="expression" dxfId="2637" priority="2637" stopIfTrue="1">
      <formula>LEN(C36)&gt;10</formula>
    </cfRule>
  </conditionalFormatting>
  <conditionalFormatting sqref="C36:D36">
    <cfRule type="expression" dxfId="2636" priority="2636" stopIfTrue="1">
      <formula>LEN(C36)&gt;10</formula>
    </cfRule>
  </conditionalFormatting>
  <conditionalFormatting sqref="C36:D36">
    <cfRule type="expression" dxfId="2635" priority="2635" stopIfTrue="1">
      <formula>LEN(C36)&gt;10</formula>
    </cfRule>
  </conditionalFormatting>
  <conditionalFormatting sqref="C36:D36">
    <cfRule type="expression" dxfId="2634" priority="2634" stopIfTrue="1">
      <formula>LEN(C36)&gt;10</formula>
    </cfRule>
  </conditionalFormatting>
  <conditionalFormatting sqref="C36:D36">
    <cfRule type="expression" dxfId="2633" priority="2633" stopIfTrue="1">
      <formula>LEN(C36)&gt;10</formula>
    </cfRule>
  </conditionalFormatting>
  <conditionalFormatting sqref="C37:D37">
    <cfRule type="expression" dxfId="2632" priority="2632" stopIfTrue="1">
      <formula>LEN(C37)&gt;10</formula>
    </cfRule>
  </conditionalFormatting>
  <conditionalFormatting sqref="C37:D37">
    <cfRule type="expression" dxfId="2631" priority="2631" stopIfTrue="1">
      <formula>LEN(C37)&gt;10</formula>
    </cfRule>
  </conditionalFormatting>
  <conditionalFormatting sqref="C37:D37">
    <cfRule type="expression" dxfId="2630" priority="2630" stopIfTrue="1">
      <formula>LEN(C37)&gt;10</formula>
    </cfRule>
  </conditionalFormatting>
  <conditionalFormatting sqref="C37:D37">
    <cfRule type="expression" dxfId="2629" priority="2629" stopIfTrue="1">
      <formula>LEN(C37)&gt;10</formula>
    </cfRule>
  </conditionalFormatting>
  <conditionalFormatting sqref="C37:D37">
    <cfRule type="expression" dxfId="2628" priority="2628" stopIfTrue="1">
      <formula>LEN(C37)&gt;10</formula>
    </cfRule>
  </conditionalFormatting>
  <conditionalFormatting sqref="C37:D37">
    <cfRule type="expression" dxfId="2627" priority="2627" stopIfTrue="1">
      <formula>LEN(C37)&gt;10</formula>
    </cfRule>
  </conditionalFormatting>
  <conditionalFormatting sqref="C37:D38 C27:D34">
    <cfRule type="expression" dxfId="2626" priority="2626" stopIfTrue="1">
      <formula>LEN(C27)&gt;10</formula>
    </cfRule>
  </conditionalFormatting>
  <conditionalFormatting sqref="C27:D31">
    <cfRule type="expression" dxfId="2625" priority="2625" stopIfTrue="1">
      <formula>LEN(C27)&gt;10</formula>
    </cfRule>
  </conditionalFormatting>
  <conditionalFormatting sqref="C27:D31">
    <cfRule type="expression" dxfId="2624" priority="2624" stopIfTrue="1">
      <formula>LEN(C27)&gt;10</formula>
    </cfRule>
  </conditionalFormatting>
  <conditionalFormatting sqref="C27:D27">
    <cfRule type="expression" dxfId="2623" priority="2623" stopIfTrue="1">
      <formula>LEN(C27)&gt;10</formula>
    </cfRule>
  </conditionalFormatting>
  <conditionalFormatting sqref="C28:D28">
    <cfRule type="expression" dxfId="2622" priority="2622" stopIfTrue="1">
      <formula>LEN(C28)&gt;10</formula>
    </cfRule>
  </conditionalFormatting>
  <conditionalFormatting sqref="C29:D29">
    <cfRule type="expression" dxfId="2621" priority="2621" stopIfTrue="1">
      <formula>LEN(C29)&gt;10</formula>
    </cfRule>
  </conditionalFormatting>
  <conditionalFormatting sqref="C30:D30">
    <cfRule type="expression" dxfId="2620" priority="2620" stopIfTrue="1">
      <formula>LEN(C30)&gt;10</formula>
    </cfRule>
  </conditionalFormatting>
  <conditionalFormatting sqref="C31:D31">
    <cfRule type="expression" dxfId="2619" priority="2619" stopIfTrue="1">
      <formula>LEN(C31)&gt;10</formula>
    </cfRule>
  </conditionalFormatting>
  <conditionalFormatting sqref="C27:D30">
    <cfRule type="expression" dxfId="2618" priority="2618" stopIfTrue="1">
      <formula>LEN(C27)&gt;10</formula>
    </cfRule>
  </conditionalFormatting>
  <conditionalFormatting sqref="C27:D30">
    <cfRule type="expression" dxfId="2617" priority="2617" stopIfTrue="1">
      <formula>LEN(C27)&gt;10</formula>
    </cfRule>
  </conditionalFormatting>
  <conditionalFormatting sqref="C27:D27">
    <cfRule type="expression" dxfId="2616" priority="2616" stopIfTrue="1">
      <formula>LEN(C27)&gt;10</formula>
    </cfRule>
  </conditionalFormatting>
  <conditionalFormatting sqref="C27:D27">
    <cfRule type="expression" dxfId="2615" priority="2615" stopIfTrue="1">
      <formula>LEN(C27)&gt;10</formula>
    </cfRule>
  </conditionalFormatting>
  <conditionalFormatting sqref="C27:D27">
    <cfRule type="expression" dxfId="2614" priority="2614" stopIfTrue="1">
      <formula>LEN(C27)&gt;10</formula>
    </cfRule>
  </conditionalFormatting>
  <conditionalFormatting sqref="C27:D27">
    <cfRule type="expression" dxfId="2613" priority="2613" stopIfTrue="1">
      <formula>LEN(C27)&gt;10</formula>
    </cfRule>
  </conditionalFormatting>
  <conditionalFormatting sqref="C28:D28">
    <cfRule type="expression" dxfId="2612" priority="2612" stopIfTrue="1">
      <formula>LEN(C28)&gt;10</formula>
    </cfRule>
  </conditionalFormatting>
  <conditionalFormatting sqref="C28:D28">
    <cfRule type="expression" dxfId="2611" priority="2611" stopIfTrue="1">
      <formula>LEN(C28)&gt;10</formula>
    </cfRule>
  </conditionalFormatting>
  <conditionalFormatting sqref="C28:D28">
    <cfRule type="expression" dxfId="2610" priority="2610" stopIfTrue="1">
      <formula>LEN(C28)&gt;10</formula>
    </cfRule>
  </conditionalFormatting>
  <conditionalFormatting sqref="C28:D28">
    <cfRule type="expression" dxfId="2609" priority="2609" stopIfTrue="1">
      <formula>LEN(C28)&gt;10</formula>
    </cfRule>
  </conditionalFormatting>
  <conditionalFormatting sqref="C29:D29">
    <cfRule type="expression" dxfId="2608" priority="2608" stopIfTrue="1">
      <formula>LEN(C29)&gt;10</formula>
    </cfRule>
  </conditionalFormatting>
  <conditionalFormatting sqref="C30:D30">
    <cfRule type="expression" dxfId="2607" priority="2607" stopIfTrue="1">
      <formula>LEN(C30)&gt;10</formula>
    </cfRule>
  </conditionalFormatting>
  <conditionalFormatting sqref="C30:D30">
    <cfRule type="expression" dxfId="2606" priority="2606" stopIfTrue="1">
      <formula>LEN(C30)&gt;10</formula>
    </cfRule>
  </conditionalFormatting>
  <conditionalFormatting sqref="C30:D30">
    <cfRule type="expression" dxfId="2605" priority="2605" stopIfTrue="1">
      <formula>LEN(C30)&gt;10</formula>
    </cfRule>
  </conditionalFormatting>
  <conditionalFormatting sqref="C30:D30">
    <cfRule type="expression" dxfId="2604" priority="2604" stopIfTrue="1">
      <formula>LEN(C30)&gt;10</formula>
    </cfRule>
  </conditionalFormatting>
  <conditionalFormatting sqref="C32:D32">
    <cfRule type="expression" dxfId="2603" priority="2603" stopIfTrue="1">
      <formula>LEN(C32)&gt;10</formula>
    </cfRule>
  </conditionalFormatting>
  <conditionalFormatting sqref="C32:D32">
    <cfRule type="expression" dxfId="2602" priority="2602" stopIfTrue="1">
      <formula>LEN(C32)&gt;10</formula>
    </cfRule>
  </conditionalFormatting>
  <conditionalFormatting sqref="C32:D32">
    <cfRule type="expression" dxfId="2601" priority="2601" stopIfTrue="1">
      <formula>LEN(C32)&gt;10</formula>
    </cfRule>
  </conditionalFormatting>
  <conditionalFormatting sqref="C33:D33">
    <cfRule type="expression" dxfId="2600" priority="2600" stopIfTrue="1">
      <formula>LEN(C33)&gt;10</formula>
    </cfRule>
  </conditionalFormatting>
  <conditionalFormatting sqref="C33:D33">
    <cfRule type="expression" dxfId="2599" priority="2599" stopIfTrue="1">
      <formula>LEN(C33)&gt;10</formula>
    </cfRule>
  </conditionalFormatting>
  <conditionalFormatting sqref="C33:D33">
    <cfRule type="expression" dxfId="2598" priority="2598" stopIfTrue="1">
      <formula>LEN(C33)&gt;10</formula>
    </cfRule>
  </conditionalFormatting>
  <conditionalFormatting sqref="C33:D33">
    <cfRule type="expression" dxfId="2597" priority="2597" stopIfTrue="1">
      <formula>LEN(C33)&gt;10</formula>
    </cfRule>
  </conditionalFormatting>
  <conditionalFormatting sqref="C33:D33">
    <cfRule type="expression" dxfId="2596" priority="2596" stopIfTrue="1">
      <formula>LEN(C33)&gt;10</formula>
    </cfRule>
  </conditionalFormatting>
  <conditionalFormatting sqref="C33:D33">
    <cfRule type="expression" dxfId="2595" priority="2595" stopIfTrue="1">
      <formula>LEN(C33)&gt;10</formula>
    </cfRule>
  </conditionalFormatting>
  <conditionalFormatting sqref="C34:D34">
    <cfRule type="expression" dxfId="2594" priority="2594" stopIfTrue="1">
      <formula>LEN(C34)&gt;10</formula>
    </cfRule>
  </conditionalFormatting>
  <conditionalFormatting sqref="C34:D34">
    <cfRule type="expression" dxfId="2593" priority="2593" stopIfTrue="1">
      <formula>LEN(C34)&gt;10</formula>
    </cfRule>
  </conditionalFormatting>
  <conditionalFormatting sqref="C34:D34">
    <cfRule type="expression" dxfId="2592" priority="2592" stopIfTrue="1">
      <formula>LEN(C34)&gt;10</formula>
    </cfRule>
  </conditionalFormatting>
  <conditionalFormatting sqref="C34:D34">
    <cfRule type="expression" dxfId="2591" priority="2591" stopIfTrue="1">
      <formula>LEN(C34)&gt;10</formula>
    </cfRule>
  </conditionalFormatting>
  <conditionalFormatting sqref="C34:D34">
    <cfRule type="expression" dxfId="2590" priority="2590" stopIfTrue="1">
      <formula>LEN(C34)&gt;10</formula>
    </cfRule>
  </conditionalFormatting>
  <conditionalFormatting sqref="C34:D34">
    <cfRule type="expression" dxfId="2589" priority="2589" stopIfTrue="1">
      <formula>LEN(C34)&gt;10</formula>
    </cfRule>
  </conditionalFormatting>
  <conditionalFormatting sqref="C36:D36">
    <cfRule type="expression" dxfId="2588" priority="2588" stopIfTrue="1">
      <formula>LEN(C36)&gt;10</formula>
    </cfRule>
  </conditionalFormatting>
  <conditionalFormatting sqref="C36:D36">
    <cfRule type="expression" dxfId="2587" priority="2587" stopIfTrue="1">
      <formula>LEN(C36)&gt;10</formula>
    </cfRule>
  </conditionalFormatting>
  <conditionalFormatting sqref="C36:D36">
    <cfRule type="expression" dxfId="2586" priority="2586" stopIfTrue="1">
      <formula>LEN(C36)&gt;10</formula>
    </cfRule>
  </conditionalFormatting>
  <conditionalFormatting sqref="C36:D36">
    <cfRule type="expression" dxfId="2585" priority="2585" stopIfTrue="1">
      <formula>LEN(C36)&gt;10</formula>
    </cfRule>
  </conditionalFormatting>
  <conditionalFormatting sqref="C36:D36">
    <cfRule type="expression" dxfId="2584" priority="2584" stopIfTrue="1">
      <formula>LEN(C36)&gt;10</formula>
    </cfRule>
  </conditionalFormatting>
  <conditionalFormatting sqref="C36:D36">
    <cfRule type="expression" dxfId="2583" priority="2583" stopIfTrue="1">
      <formula>LEN(C36)&gt;10</formula>
    </cfRule>
  </conditionalFormatting>
  <conditionalFormatting sqref="C36:D36">
    <cfRule type="expression" dxfId="2582" priority="2582" stopIfTrue="1">
      <formula>LEN(C36)&gt;10</formula>
    </cfRule>
  </conditionalFormatting>
  <conditionalFormatting sqref="C36:D36">
    <cfRule type="expression" dxfId="2581" priority="2581" stopIfTrue="1">
      <formula>LEN(C36)&gt;10</formula>
    </cfRule>
  </conditionalFormatting>
  <conditionalFormatting sqref="C36:D36">
    <cfRule type="expression" dxfId="2580" priority="2580" stopIfTrue="1">
      <formula>LEN(C36)&gt;10</formula>
    </cfRule>
  </conditionalFormatting>
  <conditionalFormatting sqref="C36:D36">
    <cfRule type="expression" dxfId="2579" priority="2579" stopIfTrue="1">
      <formula>LEN(C36)&gt;10</formula>
    </cfRule>
  </conditionalFormatting>
  <conditionalFormatting sqref="C37:D37">
    <cfRule type="expression" dxfId="2578" priority="2578" stopIfTrue="1">
      <formula>LEN(C37)&gt;10</formula>
    </cfRule>
  </conditionalFormatting>
  <conditionalFormatting sqref="C37:D37">
    <cfRule type="expression" dxfId="2577" priority="2577" stopIfTrue="1">
      <formula>LEN(C37)&gt;10</formula>
    </cfRule>
  </conditionalFormatting>
  <conditionalFormatting sqref="C37:D37">
    <cfRule type="expression" dxfId="2576" priority="2576" stopIfTrue="1">
      <formula>LEN(C37)&gt;10</formula>
    </cfRule>
  </conditionalFormatting>
  <conditionalFormatting sqref="C37:D37">
    <cfRule type="expression" dxfId="2575" priority="2575" stopIfTrue="1">
      <formula>LEN(C37)&gt;10</formula>
    </cfRule>
  </conditionalFormatting>
  <conditionalFormatting sqref="C37:D37">
    <cfRule type="expression" dxfId="2574" priority="2574" stopIfTrue="1">
      <formula>LEN(C37)&gt;10</formula>
    </cfRule>
  </conditionalFormatting>
  <conditionalFormatting sqref="C37:D37">
    <cfRule type="expression" dxfId="2573" priority="2573" stopIfTrue="1">
      <formula>LEN(C37)&gt;10</formula>
    </cfRule>
  </conditionalFormatting>
  <conditionalFormatting sqref="C40:D40">
    <cfRule type="expression" dxfId="2572" priority="2572" stopIfTrue="1">
      <formula>LEN(C40)&gt;10</formula>
    </cfRule>
  </conditionalFormatting>
  <conditionalFormatting sqref="C40:D40">
    <cfRule type="expression" dxfId="2571" priority="2571" stopIfTrue="1">
      <formula>LEN(C40)&gt;10</formula>
    </cfRule>
  </conditionalFormatting>
  <conditionalFormatting sqref="C40:D40">
    <cfRule type="expression" dxfId="2570" priority="2570" stopIfTrue="1">
      <formula>LEN(C40)&gt;10</formula>
    </cfRule>
  </conditionalFormatting>
  <conditionalFormatting sqref="C40:D40">
    <cfRule type="expression" dxfId="2569" priority="2569" stopIfTrue="1">
      <formula>LEN(C40)&gt;10</formula>
    </cfRule>
  </conditionalFormatting>
  <conditionalFormatting sqref="C40:D40">
    <cfRule type="expression" dxfId="2568" priority="2568" stopIfTrue="1">
      <formula>LEN(C40)&gt;10</formula>
    </cfRule>
  </conditionalFormatting>
  <conditionalFormatting sqref="C40:D40">
    <cfRule type="expression" dxfId="2567" priority="2567" stopIfTrue="1">
      <formula>LEN(C40)&gt;10</formula>
    </cfRule>
  </conditionalFormatting>
  <conditionalFormatting sqref="C40:D40">
    <cfRule type="expression" dxfId="2566" priority="2566" stopIfTrue="1">
      <formula>LEN(C40)&gt;10</formula>
    </cfRule>
  </conditionalFormatting>
  <conditionalFormatting sqref="C40:D40">
    <cfRule type="expression" dxfId="2565" priority="2565" stopIfTrue="1">
      <formula>LEN(C40)&gt;10</formula>
    </cfRule>
  </conditionalFormatting>
  <conditionalFormatting sqref="C40:D40">
    <cfRule type="expression" dxfId="2564" priority="2564" stopIfTrue="1">
      <formula>LEN(C40)&gt;10</formula>
    </cfRule>
  </conditionalFormatting>
  <conditionalFormatting sqref="C40:D40">
    <cfRule type="expression" dxfId="2563" priority="2563" stopIfTrue="1">
      <formula>LEN(C40)&gt;10</formula>
    </cfRule>
  </conditionalFormatting>
  <conditionalFormatting sqref="C40:D40">
    <cfRule type="expression" dxfId="2562" priority="2562" stopIfTrue="1">
      <formula>LEN(C40)&gt;10</formula>
    </cfRule>
  </conditionalFormatting>
  <conditionalFormatting sqref="C40:D40">
    <cfRule type="expression" dxfId="2561" priority="2561" stopIfTrue="1">
      <formula>LEN(C40)&gt;10</formula>
    </cfRule>
  </conditionalFormatting>
  <conditionalFormatting sqref="C40:D40">
    <cfRule type="expression" dxfId="2560" priority="2560" stopIfTrue="1">
      <formula>LEN(C40)&gt;10</formula>
    </cfRule>
  </conditionalFormatting>
  <conditionalFormatting sqref="C39:D39">
    <cfRule type="expression" dxfId="2559" priority="2559" stopIfTrue="1">
      <formula>LEN(C39)&gt;10</formula>
    </cfRule>
  </conditionalFormatting>
  <conditionalFormatting sqref="C39:D39">
    <cfRule type="expression" dxfId="2558" priority="2558" stopIfTrue="1">
      <formula>LEN(C39)&gt;10</formula>
    </cfRule>
  </conditionalFormatting>
  <conditionalFormatting sqref="C39:D39">
    <cfRule type="expression" dxfId="2557" priority="2557" stopIfTrue="1">
      <formula>LEN(C39)&gt;10</formula>
    </cfRule>
  </conditionalFormatting>
  <conditionalFormatting sqref="C39:D39">
    <cfRule type="expression" dxfId="2556" priority="2556" stopIfTrue="1">
      <formula>LEN(C39)&gt;10</formula>
    </cfRule>
  </conditionalFormatting>
  <conditionalFormatting sqref="C39:D39">
    <cfRule type="expression" dxfId="2555" priority="2555" stopIfTrue="1">
      <formula>LEN(C39)&gt;10</formula>
    </cfRule>
  </conditionalFormatting>
  <conditionalFormatting sqref="C39:D39">
    <cfRule type="expression" dxfId="2554" priority="2554" stopIfTrue="1">
      <formula>LEN(C39)&gt;10</formula>
    </cfRule>
  </conditionalFormatting>
  <conditionalFormatting sqref="C39:D39">
    <cfRule type="expression" dxfId="2553" priority="2553" stopIfTrue="1">
      <formula>LEN(C39)&gt;10</formula>
    </cfRule>
  </conditionalFormatting>
  <conditionalFormatting sqref="C39:D39">
    <cfRule type="expression" dxfId="2552" priority="2552" stopIfTrue="1">
      <formula>LEN(C39)&gt;10</formula>
    </cfRule>
  </conditionalFormatting>
  <conditionalFormatting sqref="C39:D39">
    <cfRule type="expression" dxfId="2551" priority="2551" stopIfTrue="1">
      <formula>LEN(C39)&gt;10</formula>
    </cfRule>
  </conditionalFormatting>
  <conditionalFormatting sqref="C39:D39">
    <cfRule type="expression" dxfId="2550" priority="2550" stopIfTrue="1">
      <formula>LEN(C39)&gt;10</formula>
    </cfRule>
  </conditionalFormatting>
  <conditionalFormatting sqref="C39:D39">
    <cfRule type="expression" dxfId="2549" priority="2549" stopIfTrue="1">
      <formula>LEN(C39)&gt;10</formula>
    </cfRule>
  </conditionalFormatting>
  <conditionalFormatting sqref="C39:D39">
    <cfRule type="expression" dxfId="2548" priority="2548" stopIfTrue="1">
      <formula>LEN(C39)&gt;10</formula>
    </cfRule>
  </conditionalFormatting>
  <conditionalFormatting sqref="C39:D39">
    <cfRule type="expression" dxfId="2547" priority="2547" stopIfTrue="1">
      <formula>LEN(C39)&gt;10</formula>
    </cfRule>
  </conditionalFormatting>
  <conditionalFormatting sqref="C39:D39">
    <cfRule type="expression" dxfId="2546" priority="2546" stopIfTrue="1">
      <formula>LEN(C39)&gt;10</formula>
    </cfRule>
  </conditionalFormatting>
  <conditionalFormatting sqref="C39:D39">
    <cfRule type="expression" dxfId="2545" priority="2545" stopIfTrue="1">
      <formula>LEN(C39)&gt;10</formula>
    </cfRule>
  </conditionalFormatting>
  <conditionalFormatting sqref="C39:D39">
    <cfRule type="expression" dxfId="2544" priority="2544" stopIfTrue="1">
      <formula>LEN(C39)&gt;10</formula>
    </cfRule>
  </conditionalFormatting>
  <conditionalFormatting sqref="C39:D39">
    <cfRule type="expression" dxfId="2543" priority="2543" stopIfTrue="1">
      <formula>LEN(C39)&gt;10</formula>
    </cfRule>
  </conditionalFormatting>
  <conditionalFormatting sqref="C39:D39">
    <cfRule type="expression" dxfId="2542" priority="2542" stopIfTrue="1">
      <formula>LEN(C39)&gt;10</formula>
    </cfRule>
  </conditionalFormatting>
  <conditionalFormatting sqref="C39:D39">
    <cfRule type="expression" dxfId="2541" priority="2541" stopIfTrue="1">
      <formula>LEN(C39)&gt;10</formula>
    </cfRule>
  </conditionalFormatting>
  <conditionalFormatting sqref="C39:D39">
    <cfRule type="expression" dxfId="2540" priority="2540" stopIfTrue="1">
      <formula>LEN(C39)&gt;10</formula>
    </cfRule>
  </conditionalFormatting>
  <conditionalFormatting sqref="C39:D39">
    <cfRule type="expression" dxfId="2539" priority="2539" stopIfTrue="1">
      <formula>LEN(C39)&gt;10</formula>
    </cfRule>
  </conditionalFormatting>
  <conditionalFormatting sqref="C39:D39">
    <cfRule type="expression" dxfId="2538" priority="2538" stopIfTrue="1">
      <formula>LEN(C39)&gt;10</formula>
    </cfRule>
  </conditionalFormatting>
  <conditionalFormatting sqref="C39:D39">
    <cfRule type="expression" dxfId="2537" priority="2537" stopIfTrue="1">
      <formula>LEN(C39)&gt;10</formula>
    </cfRule>
  </conditionalFormatting>
  <conditionalFormatting sqref="C39:D39">
    <cfRule type="expression" dxfId="2536" priority="2536" stopIfTrue="1">
      <formula>LEN(C39)&gt;10</formula>
    </cfRule>
  </conditionalFormatting>
  <conditionalFormatting sqref="C39:D39">
    <cfRule type="expression" dxfId="2535" priority="2535" stopIfTrue="1">
      <formula>LEN(C39)&gt;10</formula>
    </cfRule>
  </conditionalFormatting>
  <conditionalFormatting sqref="C27:D37 C39:D42">
    <cfRule type="expression" dxfId="2534" priority="2534" stopIfTrue="1">
      <formula>LEN(C27)&gt;10</formula>
    </cfRule>
  </conditionalFormatting>
  <conditionalFormatting sqref="C38:D38">
    <cfRule type="expression" dxfId="2533" priority="2533" stopIfTrue="1">
      <formula>LEN(C38)&gt;10</formula>
    </cfRule>
  </conditionalFormatting>
  <conditionalFormatting sqref="C27:D42">
    <cfRule type="expression" dxfId="2532" priority="2532" stopIfTrue="1">
      <formula>LEN(C27)&gt;10</formula>
    </cfRule>
  </conditionalFormatting>
  <conditionalFormatting sqref="C29:D29">
    <cfRule type="expression" dxfId="2531" priority="2531" stopIfTrue="1">
      <formula>LEN(C29)&gt;10</formula>
    </cfRule>
  </conditionalFormatting>
  <conditionalFormatting sqref="C29:D29">
    <cfRule type="expression" dxfId="2530" priority="2530" stopIfTrue="1">
      <formula>LEN(C29)&gt;10</formula>
    </cfRule>
  </conditionalFormatting>
  <conditionalFormatting sqref="C29:D29">
    <cfRule type="expression" dxfId="2529" priority="2529" stopIfTrue="1">
      <formula>LEN(C29)&gt;10</formula>
    </cfRule>
  </conditionalFormatting>
  <conditionalFormatting sqref="C29:D29">
    <cfRule type="expression" dxfId="2528" priority="2528" stopIfTrue="1">
      <formula>LEN(C29)&gt;10</formula>
    </cfRule>
  </conditionalFormatting>
  <conditionalFormatting sqref="C29:D29">
    <cfRule type="expression" dxfId="2527" priority="2527" stopIfTrue="1">
      <formula>LEN(C29)&gt;10</formula>
    </cfRule>
  </conditionalFormatting>
  <conditionalFormatting sqref="C29:D29">
    <cfRule type="expression" dxfId="2526" priority="2526" stopIfTrue="1">
      <formula>LEN(C29)&gt;10</formula>
    </cfRule>
  </conditionalFormatting>
  <conditionalFormatting sqref="C29:D29">
    <cfRule type="expression" dxfId="2525" priority="2525" stopIfTrue="1">
      <formula>LEN(C29)&gt;10</formula>
    </cfRule>
  </conditionalFormatting>
  <conditionalFormatting sqref="C29:D29">
    <cfRule type="expression" dxfId="2524" priority="2524" stopIfTrue="1">
      <formula>LEN(C29)&gt;10</formula>
    </cfRule>
  </conditionalFormatting>
  <conditionalFormatting sqref="C29:D29">
    <cfRule type="expression" dxfId="2523" priority="2523" stopIfTrue="1">
      <formula>LEN(C29)&gt;10</formula>
    </cfRule>
  </conditionalFormatting>
  <conditionalFormatting sqref="C29:D29">
    <cfRule type="expression" dxfId="2522" priority="2522" stopIfTrue="1">
      <formula>LEN(C29)&gt;10</formula>
    </cfRule>
  </conditionalFormatting>
  <conditionalFormatting sqref="C29:D29">
    <cfRule type="expression" dxfId="2521" priority="2521" stopIfTrue="1">
      <formula>LEN(C29)&gt;10</formula>
    </cfRule>
  </conditionalFormatting>
  <conditionalFormatting sqref="C29:D29">
    <cfRule type="expression" dxfId="2520" priority="2520" stopIfTrue="1">
      <formula>LEN(C29)&gt;10</formula>
    </cfRule>
  </conditionalFormatting>
  <conditionalFormatting sqref="C29:D29">
    <cfRule type="expression" dxfId="2519" priority="2519" stopIfTrue="1">
      <formula>LEN(C29)&gt;10</formula>
    </cfRule>
  </conditionalFormatting>
  <conditionalFormatting sqref="C29:D29">
    <cfRule type="expression" dxfId="2518" priority="2518" stopIfTrue="1">
      <formula>LEN(C29)&gt;10</formula>
    </cfRule>
  </conditionalFormatting>
  <conditionalFormatting sqref="C29:D29">
    <cfRule type="expression" dxfId="2517" priority="2517" stopIfTrue="1">
      <formula>LEN(C29)&gt;10</formula>
    </cfRule>
  </conditionalFormatting>
  <conditionalFormatting sqref="C29:D29">
    <cfRule type="expression" dxfId="2516" priority="2516" stopIfTrue="1">
      <formula>LEN(C29)&gt;10</formula>
    </cfRule>
  </conditionalFormatting>
  <conditionalFormatting sqref="C29:D29">
    <cfRule type="expression" dxfId="2515" priority="2515" stopIfTrue="1">
      <formula>LEN(C29)&gt;10</formula>
    </cfRule>
  </conditionalFormatting>
  <conditionalFormatting sqref="C29:D29">
    <cfRule type="expression" dxfId="2514" priority="2514" stopIfTrue="1">
      <formula>LEN(C29)&gt;10</formula>
    </cfRule>
  </conditionalFormatting>
  <conditionalFormatting sqref="C29:D29">
    <cfRule type="expression" dxfId="2513" priority="2513" stopIfTrue="1">
      <formula>LEN(C29)&gt;10</formula>
    </cfRule>
  </conditionalFormatting>
  <conditionalFormatting sqref="C29:D29">
    <cfRule type="expression" dxfId="2512" priority="2512" stopIfTrue="1">
      <formula>LEN(C29)&gt;10</formula>
    </cfRule>
  </conditionalFormatting>
  <conditionalFormatting sqref="C29:D29">
    <cfRule type="expression" dxfId="2511" priority="2511" stopIfTrue="1">
      <formula>LEN(C29)&gt;10</formula>
    </cfRule>
  </conditionalFormatting>
  <conditionalFormatting sqref="C29:D29">
    <cfRule type="expression" dxfId="2510" priority="2510" stopIfTrue="1">
      <formula>LEN(C29)&gt;10</formula>
    </cfRule>
  </conditionalFormatting>
  <conditionalFormatting sqref="C29:D29">
    <cfRule type="expression" dxfId="2509" priority="2509" stopIfTrue="1">
      <formula>LEN(C29)&gt;10</formula>
    </cfRule>
  </conditionalFormatting>
  <conditionalFormatting sqref="C29:D29">
    <cfRule type="expression" dxfId="2508" priority="2508" stopIfTrue="1">
      <formula>LEN(C29)&gt;10</formula>
    </cfRule>
  </conditionalFormatting>
  <conditionalFormatting sqref="C29:D29">
    <cfRule type="expression" dxfId="2507" priority="2507" stopIfTrue="1">
      <formula>LEN(C29)&gt;10</formula>
    </cfRule>
  </conditionalFormatting>
  <conditionalFormatting sqref="C29:D29">
    <cfRule type="expression" dxfId="2506" priority="2506" stopIfTrue="1">
      <formula>LEN(C29)&gt;10</formula>
    </cfRule>
  </conditionalFormatting>
  <conditionalFormatting sqref="C29:D29">
    <cfRule type="expression" dxfId="2505" priority="2505" stopIfTrue="1">
      <formula>LEN(C29)&gt;10</formula>
    </cfRule>
  </conditionalFormatting>
  <conditionalFormatting sqref="C29:D29">
    <cfRule type="expression" dxfId="2504" priority="2504" stopIfTrue="1">
      <formula>LEN(C29)&gt;10</formula>
    </cfRule>
  </conditionalFormatting>
  <conditionalFormatting sqref="C29:D29">
    <cfRule type="expression" dxfId="2503" priority="2503" stopIfTrue="1">
      <formula>LEN(C29)&gt;10</formula>
    </cfRule>
  </conditionalFormatting>
  <conditionalFormatting sqref="C29:D29">
    <cfRule type="expression" dxfId="2502" priority="2502" stopIfTrue="1">
      <formula>LEN(C29)&gt;10</formula>
    </cfRule>
  </conditionalFormatting>
  <conditionalFormatting sqref="C29:D29">
    <cfRule type="expression" dxfId="2501" priority="2501" stopIfTrue="1">
      <formula>LEN(C29)&gt;10</formula>
    </cfRule>
  </conditionalFormatting>
  <conditionalFormatting sqref="C29:D29">
    <cfRule type="expression" dxfId="2500" priority="2500" stopIfTrue="1">
      <formula>LEN(C29)&gt;10</formula>
    </cfRule>
  </conditionalFormatting>
  <conditionalFormatting sqref="C29:D29">
    <cfRule type="expression" dxfId="2499" priority="2499" stopIfTrue="1">
      <formula>LEN(C29)&gt;10</formula>
    </cfRule>
  </conditionalFormatting>
  <conditionalFormatting sqref="C29:D29">
    <cfRule type="expression" dxfId="2498" priority="2498" stopIfTrue="1">
      <formula>LEN(C29)&gt;10</formula>
    </cfRule>
  </conditionalFormatting>
  <conditionalFormatting sqref="C29:D29">
    <cfRule type="expression" dxfId="2497" priority="2497" stopIfTrue="1">
      <formula>LEN(C29)&gt;10</formula>
    </cfRule>
  </conditionalFormatting>
  <conditionalFormatting sqref="C29:D29">
    <cfRule type="expression" dxfId="2496" priority="2496" stopIfTrue="1">
      <formula>LEN(C29)&gt;10</formula>
    </cfRule>
  </conditionalFormatting>
  <conditionalFormatting sqref="C29:D29">
    <cfRule type="expression" dxfId="2495" priority="2495" stopIfTrue="1">
      <formula>LEN(C29)&gt;10</formula>
    </cfRule>
  </conditionalFormatting>
  <conditionalFormatting sqref="C29:D29">
    <cfRule type="expression" dxfId="2494" priority="2494" stopIfTrue="1">
      <formula>LEN(C29)&gt;10</formula>
    </cfRule>
  </conditionalFormatting>
  <conditionalFormatting sqref="C29:D29">
    <cfRule type="expression" dxfId="2493" priority="2493" stopIfTrue="1">
      <formula>LEN(C29)&gt;10</formula>
    </cfRule>
  </conditionalFormatting>
  <conditionalFormatting sqref="C29:D29">
    <cfRule type="expression" dxfId="2492" priority="2492" stopIfTrue="1">
      <formula>LEN(C29)&gt;10</formula>
    </cfRule>
  </conditionalFormatting>
  <conditionalFormatting sqref="C29:D29">
    <cfRule type="expression" dxfId="2491" priority="2491" stopIfTrue="1">
      <formula>LEN(C29)&gt;10</formula>
    </cfRule>
  </conditionalFormatting>
  <conditionalFormatting sqref="C29:D29">
    <cfRule type="expression" dxfId="2490" priority="2490" stopIfTrue="1">
      <formula>LEN(C29)&gt;10</formula>
    </cfRule>
  </conditionalFormatting>
  <conditionalFormatting sqref="C29:D29">
    <cfRule type="expression" dxfId="2489" priority="2489" stopIfTrue="1">
      <formula>LEN(C29)&gt;10</formula>
    </cfRule>
  </conditionalFormatting>
  <conditionalFormatting sqref="C29:D29">
    <cfRule type="expression" dxfId="2488" priority="2488" stopIfTrue="1">
      <formula>LEN(C29)&gt;10</formula>
    </cfRule>
  </conditionalFormatting>
  <conditionalFormatting sqref="C29:D29">
    <cfRule type="expression" dxfId="2487" priority="2487" stopIfTrue="1">
      <formula>LEN(C29)&gt;10</formula>
    </cfRule>
  </conditionalFormatting>
  <conditionalFormatting sqref="C29:D29">
    <cfRule type="expression" dxfId="2486" priority="2486" stopIfTrue="1">
      <formula>LEN(C29)&gt;10</formula>
    </cfRule>
  </conditionalFormatting>
  <conditionalFormatting sqref="C29:D29">
    <cfRule type="expression" dxfId="2485" priority="2485" stopIfTrue="1">
      <formula>LEN(C29)&gt;10</formula>
    </cfRule>
  </conditionalFormatting>
  <conditionalFormatting sqref="C29:D29">
    <cfRule type="expression" dxfId="2484" priority="2484" stopIfTrue="1">
      <formula>LEN(C29)&gt;10</formula>
    </cfRule>
  </conditionalFormatting>
  <conditionalFormatting sqref="C29:D29">
    <cfRule type="expression" dxfId="2483" priority="2483" stopIfTrue="1">
      <formula>LEN(C29)&gt;10</formula>
    </cfRule>
  </conditionalFormatting>
  <conditionalFormatting sqref="C29:D29">
    <cfRule type="expression" dxfId="2482" priority="2482" stopIfTrue="1">
      <formula>LEN(C29)&gt;10</formula>
    </cfRule>
  </conditionalFormatting>
  <conditionalFormatting sqref="C29:D29">
    <cfRule type="expression" dxfId="2481" priority="2481" stopIfTrue="1">
      <formula>LEN(C29)&gt;10</formula>
    </cfRule>
  </conditionalFormatting>
  <conditionalFormatting sqref="C29:D29">
    <cfRule type="expression" dxfId="2480" priority="2480" stopIfTrue="1">
      <formula>LEN(C29)&gt;10</formula>
    </cfRule>
  </conditionalFormatting>
  <conditionalFormatting sqref="C29:D29">
    <cfRule type="expression" dxfId="2479" priority="2479" stopIfTrue="1">
      <formula>LEN(C29)&gt;10</formula>
    </cfRule>
  </conditionalFormatting>
  <conditionalFormatting sqref="C29:D29">
    <cfRule type="expression" dxfId="2478" priority="2478" stopIfTrue="1">
      <formula>LEN(C29)&gt;10</formula>
    </cfRule>
  </conditionalFormatting>
  <conditionalFormatting sqref="C29:D29">
    <cfRule type="expression" dxfId="2477" priority="2477" stopIfTrue="1">
      <formula>LEN(C29)&gt;10</formula>
    </cfRule>
  </conditionalFormatting>
  <conditionalFormatting sqref="C29:D29">
    <cfRule type="expression" dxfId="2476" priority="2476" stopIfTrue="1">
      <formula>LEN(C29)&gt;10</formula>
    </cfRule>
  </conditionalFormatting>
  <conditionalFormatting sqref="C29:D29">
    <cfRule type="expression" dxfId="2475" priority="2475" stopIfTrue="1">
      <formula>LEN(C29)&gt;10</formula>
    </cfRule>
  </conditionalFormatting>
  <conditionalFormatting sqref="C29:D29">
    <cfRule type="expression" dxfId="2474" priority="2474" stopIfTrue="1">
      <formula>LEN(C29)&gt;10</formula>
    </cfRule>
  </conditionalFormatting>
  <conditionalFormatting sqref="C29:D29">
    <cfRule type="expression" dxfId="2473" priority="2473" stopIfTrue="1">
      <formula>LEN(C29)&gt;10</formula>
    </cfRule>
  </conditionalFormatting>
  <conditionalFormatting sqref="C29:D29">
    <cfRule type="expression" dxfId="2472" priority="2472" stopIfTrue="1">
      <formula>LEN(C29)&gt;10</formula>
    </cfRule>
  </conditionalFormatting>
  <conditionalFormatting sqref="C29:D29">
    <cfRule type="expression" dxfId="2471" priority="2471" stopIfTrue="1">
      <formula>LEN(C29)&gt;10</formula>
    </cfRule>
  </conditionalFormatting>
  <conditionalFormatting sqref="C29:D29">
    <cfRule type="expression" dxfId="2470" priority="2470" stopIfTrue="1">
      <formula>LEN(C29)&gt;10</formula>
    </cfRule>
  </conditionalFormatting>
  <conditionalFormatting sqref="C29:D29">
    <cfRule type="expression" dxfId="2469" priority="2469" stopIfTrue="1">
      <formula>LEN(C29)&gt;10</formula>
    </cfRule>
  </conditionalFormatting>
  <conditionalFormatting sqref="C29:D29">
    <cfRule type="expression" dxfId="2468" priority="2468" stopIfTrue="1">
      <formula>LEN(C29)&gt;10</formula>
    </cfRule>
  </conditionalFormatting>
  <conditionalFormatting sqref="C29:D29">
    <cfRule type="expression" dxfId="2467" priority="2467" stopIfTrue="1">
      <formula>LEN(C29)&gt;10</formula>
    </cfRule>
  </conditionalFormatting>
  <conditionalFormatting sqref="C29:D29">
    <cfRule type="expression" dxfId="2466" priority="2466" stopIfTrue="1">
      <formula>LEN(C29)&gt;10</formula>
    </cfRule>
  </conditionalFormatting>
  <conditionalFormatting sqref="C29:D29">
    <cfRule type="expression" dxfId="2465" priority="2465" stopIfTrue="1">
      <formula>LEN(C29)&gt;10</formula>
    </cfRule>
  </conditionalFormatting>
  <conditionalFormatting sqref="C29:D29">
    <cfRule type="expression" dxfId="2464" priority="2464" stopIfTrue="1">
      <formula>LEN(C29)&gt;10</formula>
    </cfRule>
  </conditionalFormatting>
  <conditionalFormatting sqref="C29:D29">
    <cfRule type="expression" dxfId="2463" priority="2463" stopIfTrue="1">
      <formula>LEN(C29)&gt;10</formula>
    </cfRule>
  </conditionalFormatting>
  <conditionalFormatting sqref="C29:D29">
    <cfRule type="expression" dxfId="2462" priority="2462" stopIfTrue="1">
      <formula>LEN(C29)&gt;10</formula>
    </cfRule>
  </conditionalFormatting>
  <conditionalFormatting sqref="C29:D29">
    <cfRule type="expression" dxfId="2461" priority="2461" stopIfTrue="1">
      <formula>LEN(C29)&gt;10</formula>
    </cfRule>
  </conditionalFormatting>
  <conditionalFormatting sqref="C29:D29">
    <cfRule type="expression" dxfId="2460" priority="2460" stopIfTrue="1">
      <formula>LEN(C29)&gt;10</formula>
    </cfRule>
  </conditionalFormatting>
  <conditionalFormatting sqref="C29:D29">
    <cfRule type="expression" dxfId="2459" priority="2459" stopIfTrue="1">
      <formula>LEN(C29)&gt;10</formula>
    </cfRule>
  </conditionalFormatting>
  <conditionalFormatting sqref="C29:D29">
    <cfRule type="expression" dxfId="2458" priority="2458" stopIfTrue="1">
      <formula>LEN(C29)&gt;10</formula>
    </cfRule>
  </conditionalFormatting>
  <conditionalFormatting sqref="C29:D29">
    <cfRule type="expression" dxfId="2457" priority="2457" stopIfTrue="1">
      <formula>LEN(C29)&gt;10</formula>
    </cfRule>
  </conditionalFormatting>
  <conditionalFormatting sqref="C29:D29">
    <cfRule type="expression" dxfId="2456" priority="2456" stopIfTrue="1">
      <formula>LEN(C29)&gt;10</formula>
    </cfRule>
  </conditionalFormatting>
  <conditionalFormatting sqref="C29:D29">
    <cfRule type="expression" dxfId="2455" priority="2455" stopIfTrue="1">
      <formula>LEN(C29)&gt;10</formula>
    </cfRule>
  </conditionalFormatting>
  <conditionalFormatting sqref="C29:D29">
    <cfRule type="expression" dxfId="2454" priority="2454" stopIfTrue="1">
      <formula>LEN(C29)&gt;10</formula>
    </cfRule>
  </conditionalFormatting>
  <conditionalFormatting sqref="C29:D29">
    <cfRule type="expression" dxfId="2453" priority="2453" stopIfTrue="1">
      <formula>LEN(C29)&gt;10</formula>
    </cfRule>
  </conditionalFormatting>
  <conditionalFormatting sqref="C29:D29">
    <cfRule type="expression" dxfId="2452" priority="2452" stopIfTrue="1">
      <formula>LEN(C29)&gt;10</formula>
    </cfRule>
  </conditionalFormatting>
  <conditionalFormatting sqref="C29:D29">
    <cfRule type="expression" dxfId="2451" priority="2451" stopIfTrue="1">
      <formula>LEN(C29)&gt;10</formula>
    </cfRule>
  </conditionalFormatting>
  <conditionalFormatting sqref="C29:D29">
    <cfRule type="expression" dxfId="2450" priority="2450" stopIfTrue="1">
      <formula>LEN(C29)&gt;10</formula>
    </cfRule>
  </conditionalFormatting>
  <conditionalFormatting sqref="C29:D29">
    <cfRule type="expression" dxfId="2449" priority="2449" stopIfTrue="1">
      <formula>LEN(C29)&gt;10</formula>
    </cfRule>
  </conditionalFormatting>
  <conditionalFormatting sqref="C29:D29">
    <cfRule type="expression" dxfId="2448" priority="2448" stopIfTrue="1">
      <formula>LEN(C29)&gt;10</formula>
    </cfRule>
  </conditionalFormatting>
  <conditionalFormatting sqref="C29:D29">
    <cfRule type="expression" dxfId="2447" priority="2447" stopIfTrue="1">
      <formula>LEN(C29)&gt;10</formula>
    </cfRule>
  </conditionalFormatting>
  <conditionalFormatting sqref="C29:D29">
    <cfRule type="expression" dxfId="2446" priority="2446" stopIfTrue="1">
      <formula>LEN(C29)&gt;10</formula>
    </cfRule>
  </conditionalFormatting>
  <conditionalFormatting sqref="C29:D29">
    <cfRule type="expression" dxfId="2445" priority="2445" stopIfTrue="1">
      <formula>LEN(C29)&gt;10</formula>
    </cfRule>
  </conditionalFormatting>
  <conditionalFormatting sqref="C29:D29">
    <cfRule type="expression" dxfId="2444" priority="2444" stopIfTrue="1">
      <formula>LEN(C29)&gt;10</formula>
    </cfRule>
  </conditionalFormatting>
  <conditionalFormatting sqref="C29:D29">
    <cfRule type="expression" dxfId="2443" priority="2443" stopIfTrue="1">
      <formula>LEN(C29)&gt;10</formula>
    </cfRule>
  </conditionalFormatting>
  <conditionalFormatting sqref="C29:D29">
    <cfRule type="expression" dxfId="2442" priority="2442" stopIfTrue="1">
      <formula>LEN(C29)&gt;10</formula>
    </cfRule>
  </conditionalFormatting>
  <conditionalFormatting sqref="C29:D29">
    <cfRule type="expression" dxfId="2441" priority="2441" stopIfTrue="1">
      <formula>LEN(C29)&gt;10</formula>
    </cfRule>
  </conditionalFormatting>
  <conditionalFormatting sqref="C29:D29">
    <cfRule type="expression" dxfId="2440" priority="2440" stopIfTrue="1">
      <formula>LEN(C29)&gt;10</formula>
    </cfRule>
  </conditionalFormatting>
  <conditionalFormatting sqref="C29:D29">
    <cfRule type="expression" dxfId="2439" priority="2439" stopIfTrue="1">
      <formula>LEN(C29)&gt;10</formula>
    </cfRule>
  </conditionalFormatting>
  <conditionalFormatting sqref="C29:D29">
    <cfRule type="expression" dxfId="2438" priority="2438" stopIfTrue="1">
      <formula>LEN(C29)&gt;10</formula>
    </cfRule>
  </conditionalFormatting>
  <conditionalFormatting sqref="C29:D29">
    <cfRule type="expression" dxfId="2437" priority="2437" stopIfTrue="1">
      <formula>LEN(C29)&gt;10</formula>
    </cfRule>
  </conditionalFormatting>
  <conditionalFormatting sqref="C29:D29">
    <cfRule type="expression" dxfId="2436" priority="2436" stopIfTrue="1">
      <formula>LEN(C29)&gt;10</formula>
    </cfRule>
  </conditionalFormatting>
  <conditionalFormatting sqref="C29:D29">
    <cfRule type="expression" dxfId="2435" priority="2435" stopIfTrue="1">
      <formula>LEN(C29)&gt;10</formula>
    </cfRule>
  </conditionalFormatting>
  <conditionalFormatting sqref="C29:D29">
    <cfRule type="expression" dxfId="2434" priority="2434" stopIfTrue="1">
      <formula>LEN(C29)&gt;10</formula>
    </cfRule>
  </conditionalFormatting>
  <conditionalFormatting sqref="C29:D29">
    <cfRule type="expression" dxfId="2433" priority="2433" stopIfTrue="1">
      <formula>LEN(C29)&gt;10</formula>
    </cfRule>
  </conditionalFormatting>
  <conditionalFormatting sqref="C29:D29">
    <cfRule type="expression" dxfId="2432" priority="2432" stopIfTrue="1">
      <formula>LEN(C29)&gt;10</formula>
    </cfRule>
  </conditionalFormatting>
  <conditionalFormatting sqref="C29:D29">
    <cfRule type="expression" dxfId="2431" priority="2431" stopIfTrue="1">
      <formula>LEN(C29)&gt;10</formula>
    </cfRule>
  </conditionalFormatting>
  <conditionalFormatting sqref="C29:D29">
    <cfRule type="expression" dxfId="2430" priority="2430" stopIfTrue="1">
      <formula>LEN(C29)&gt;10</formula>
    </cfRule>
  </conditionalFormatting>
  <conditionalFormatting sqref="C29:D29">
    <cfRule type="expression" dxfId="2429" priority="2429" stopIfTrue="1">
      <formula>LEN(C29)&gt;10</formula>
    </cfRule>
  </conditionalFormatting>
  <conditionalFormatting sqref="C29:D29">
    <cfRule type="expression" dxfId="2428" priority="2428" stopIfTrue="1">
      <formula>LEN(C29)&gt;10</formula>
    </cfRule>
  </conditionalFormatting>
  <conditionalFormatting sqref="C29:D29">
    <cfRule type="expression" dxfId="2427" priority="2427" stopIfTrue="1">
      <formula>LEN(C29)&gt;10</formula>
    </cfRule>
  </conditionalFormatting>
  <conditionalFormatting sqref="C29:D29">
    <cfRule type="expression" dxfId="2426" priority="2426" stopIfTrue="1">
      <formula>LEN(C29)&gt;10</formula>
    </cfRule>
  </conditionalFormatting>
  <conditionalFormatting sqref="C29:D29">
    <cfRule type="expression" dxfId="2425" priority="2425" stopIfTrue="1">
      <formula>LEN(C29)&gt;10</formula>
    </cfRule>
  </conditionalFormatting>
  <conditionalFormatting sqref="C29:D29">
    <cfRule type="expression" dxfId="2424" priority="2424" stopIfTrue="1">
      <formula>LEN(C29)&gt;10</formula>
    </cfRule>
  </conditionalFormatting>
  <conditionalFormatting sqref="C29:D29">
    <cfRule type="expression" dxfId="2423" priority="2423" stopIfTrue="1">
      <formula>LEN(C29)&gt;10</formula>
    </cfRule>
  </conditionalFormatting>
  <conditionalFormatting sqref="C29:D29">
    <cfRule type="expression" dxfId="2422" priority="2422" stopIfTrue="1">
      <formula>LEN(C29)&gt;10</formula>
    </cfRule>
  </conditionalFormatting>
  <conditionalFormatting sqref="C29:D29">
    <cfRule type="expression" dxfId="2421" priority="2421" stopIfTrue="1">
      <formula>LEN(C29)&gt;10</formula>
    </cfRule>
  </conditionalFormatting>
  <conditionalFormatting sqref="C29:D29">
    <cfRule type="expression" dxfId="2420" priority="2420" stopIfTrue="1">
      <formula>LEN(C29)&gt;10</formula>
    </cfRule>
  </conditionalFormatting>
  <conditionalFormatting sqref="C29:D29">
    <cfRule type="expression" dxfId="2419" priority="2419" stopIfTrue="1">
      <formula>LEN(C29)&gt;10</formula>
    </cfRule>
  </conditionalFormatting>
  <conditionalFormatting sqref="C29:D29">
    <cfRule type="expression" dxfId="2418" priority="2418" stopIfTrue="1">
      <formula>LEN(C29)&gt;10</formula>
    </cfRule>
  </conditionalFormatting>
  <conditionalFormatting sqref="C29:D29">
    <cfRule type="expression" dxfId="2417" priority="2417" stopIfTrue="1">
      <formula>LEN(C29)&gt;10</formula>
    </cfRule>
  </conditionalFormatting>
  <conditionalFormatting sqref="C29:D29">
    <cfRule type="expression" dxfId="2416" priority="2416" stopIfTrue="1">
      <formula>LEN(C29)&gt;10</formula>
    </cfRule>
  </conditionalFormatting>
  <conditionalFormatting sqref="C29:D29">
    <cfRule type="expression" dxfId="2415" priority="2415" stopIfTrue="1">
      <formula>LEN(C29)&gt;10</formula>
    </cfRule>
  </conditionalFormatting>
  <conditionalFormatting sqref="C29:D29">
    <cfRule type="expression" dxfId="2414" priority="2414" stopIfTrue="1">
      <formula>LEN(C29)&gt;10</formula>
    </cfRule>
  </conditionalFormatting>
  <conditionalFormatting sqref="C29:D29">
    <cfRule type="expression" dxfId="2413" priority="2413" stopIfTrue="1">
      <formula>LEN(C29)&gt;10</formula>
    </cfRule>
  </conditionalFormatting>
  <conditionalFormatting sqref="C29:D29">
    <cfRule type="expression" dxfId="2412" priority="2412" stopIfTrue="1">
      <formula>LEN(C29)&gt;10</formula>
    </cfRule>
  </conditionalFormatting>
  <conditionalFormatting sqref="C29:D29">
    <cfRule type="expression" dxfId="2411" priority="2411" stopIfTrue="1">
      <formula>LEN(C29)&gt;10</formula>
    </cfRule>
  </conditionalFormatting>
  <conditionalFormatting sqref="C29:D29">
    <cfRule type="expression" dxfId="2410" priority="2410" stopIfTrue="1">
      <formula>LEN(C29)&gt;10</formula>
    </cfRule>
  </conditionalFormatting>
  <conditionalFormatting sqref="C29:D29">
    <cfRule type="expression" dxfId="2409" priority="2409" stopIfTrue="1">
      <formula>LEN(C29)&gt;10</formula>
    </cfRule>
  </conditionalFormatting>
  <conditionalFormatting sqref="C27:D27">
    <cfRule type="expression" dxfId="2408" priority="2408" stopIfTrue="1">
      <formula>LEN(C27)&gt;10</formula>
    </cfRule>
  </conditionalFormatting>
  <conditionalFormatting sqref="C27:D27">
    <cfRule type="expression" dxfId="2407" priority="2407" stopIfTrue="1">
      <formula>LEN(C27)&gt;10</formula>
    </cfRule>
  </conditionalFormatting>
  <conditionalFormatting sqref="C27:D27">
    <cfRule type="expression" dxfId="2406" priority="2406" stopIfTrue="1">
      <formula>LEN(C27)&gt;10</formula>
    </cfRule>
  </conditionalFormatting>
  <conditionalFormatting sqref="C27:D27">
    <cfRule type="expression" dxfId="2405" priority="2405" stopIfTrue="1">
      <formula>LEN(C27)&gt;10</formula>
    </cfRule>
  </conditionalFormatting>
  <conditionalFormatting sqref="C27:D27">
    <cfRule type="expression" dxfId="2404" priority="2404" stopIfTrue="1">
      <formula>LEN(C27)&gt;10</formula>
    </cfRule>
  </conditionalFormatting>
  <conditionalFormatting sqref="C27:D27">
    <cfRule type="expression" dxfId="2403" priority="2403" stopIfTrue="1">
      <formula>LEN(C27)&gt;10</formula>
    </cfRule>
  </conditionalFormatting>
  <conditionalFormatting sqref="C27:D27">
    <cfRule type="expression" dxfId="2402" priority="2402" stopIfTrue="1">
      <formula>LEN(C27)&gt;10</formula>
    </cfRule>
  </conditionalFormatting>
  <conditionalFormatting sqref="C27:D27">
    <cfRule type="expression" dxfId="2401" priority="2401" stopIfTrue="1">
      <formula>LEN(C27)&gt;10</formula>
    </cfRule>
  </conditionalFormatting>
  <conditionalFormatting sqref="C27:D27">
    <cfRule type="expression" dxfId="2400" priority="2400" stopIfTrue="1">
      <formula>LEN(C27)&gt;10</formula>
    </cfRule>
  </conditionalFormatting>
  <conditionalFormatting sqref="C27:D27">
    <cfRule type="expression" dxfId="2399" priority="2399" stopIfTrue="1">
      <formula>LEN(C27)&gt;10</formula>
    </cfRule>
  </conditionalFormatting>
  <conditionalFormatting sqref="C27:D27">
    <cfRule type="expression" dxfId="2398" priority="2398" stopIfTrue="1">
      <formula>LEN(C27)&gt;10</formula>
    </cfRule>
  </conditionalFormatting>
  <conditionalFormatting sqref="C27:D27">
    <cfRule type="expression" dxfId="2397" priority="2397" stopIfTrue="1">
      <formula>LEN(C27)&gt;10</formula>
    </cfRule>
  </conditionalFormatting>
  <conditionalFormatting sqref="C27:D27">
    <cfRule type="expression" dxfId="2396" priority="2396" stopIfTrue="1">
      <formula>LEN(C27)&gt;10</formula>
    </cfRule>
  </conditionalFormatting>
  <conditionalFormatting sqref="C27:D27">
    <cfRule type="expression" dxfId="2395" priority="2395" stopIfTrue="1">
      <formula>LEN(C27)&gt;10</formula>
    </cfRule>
  </conditionalFormatting>
  <conditionalFormatting sqref="C27:D27">
    <cfRule type="expression" dxfId="2394" priority="2394" stopIfTrue="1">
      <formula>LEN(C27)&gt;10</formula>
    </cfRule>
  </conditionalFormatting>
  <conditionalFormatting sqref="C27:D27">
    <cfRule type="expression" dxfId="2393" priority="2393" stopIfTrue="1">
      <formula>LEN(C27)&gt;10</formula>
    </cfRule>
  </conditionalFormatting>
  <conditionalFormatting sqref="C27:D27">
    <cfRule type="expression" dxfId="2392" priority="2392" stopIfTrue="1">
      <formula>LEN(C27)&gt;10</formula>
    </cfRule>
  </conditionalFormatting>
  <conditionalFormatting sqref="C27:D27">
    <cfRule type="expression" dxfId="2391" priority="2391" stopIfTrue="1">
      <formula>LEN(C27)&gt;10</formula>
    </cfRule>
  </conditionalFormatting>
  <conditionalFormatting sqref="C27:D27">
    <cfRule type="expression" dxfId="2390" priority="2390" stopIfTrue="1">
      <formula>LEN(C27)&gt;10</formula>
    </cfRule>
  </conditionalFormatting>
  <conditionalFormatting sqref="C27:D27">
    <cfRule type="expression" dxfId="2389" priority="2389" stopIfTrue="1">
      <formula>LEN(C27)&gt;10</formula>
    </cfRule>
  </conditionalFormatting>
  <conditionalFormatting sqref="C27:D27">
    <cfRule type="expression" dxfId="2388" priority="2388" stopIfTrue="1">
      <formula>LEN(C27)&gt;10</formula>
    </cfRule>
  </conditionalFormatting>
  <conditionalFormatting sqref="C27:D27">
    <cfRule type="expression" dxfId="2387" priority="2387" stopIfTrue="1">
      <formula>LEN(C27)&gt;10</formula>
    </cfRule>
  </conditionalFormatting>
  <conditionalFormatting sqref="C27:D27">
    <cfRule type="expression" dxfId="2386" priority="2386" stopIfTrue="1">
      <formula>LEN(C27)&gt;10</formula>
    </cfRule>
  </conditionalFormatting>
  <conditionalFormatting sqref="C27:D27">
    <cfRule type="expression" dxfId="2385" priority="2385" stopIfTrue="1">
      <formula>LEN(C27)&gt;10</formula>
    </cfRule>
  </conditionalFormatting>
  <conditionalFormatting sqref="C27:D27">
    <cfRule type="expression" dxfId="2384" priority="2384" stopIfTrue="1">
      <formula>LEN(C27)&gt;10</formula>
    </cfRule>
  </conditionalFormatting>
  <conditionalFormatting sqref="C27:D27">
    <cfRule type="expression" dxfId="2383" priority="2383" stopIfTrue="1">
      <formula>LEN(C27)&gt;10</formula>
    </cfRule>
  </conditionalFormatting>
  <conditionalFormatting sqref="C27:D27">
    <cfRule type="expression" dxfId="2382" priority="2382" stopIfTrue="1">
      <formula>LEN(C27)&gt;10</formula>
    </cfRule>
  </conditionalFormatting>
  <conditionalFormatting sqref="C27:D27">
    <cfRule type="expression" dxfId="2381" priority="2381" stopIfTrue="1">
      <formula>LEN(C27)&gt;10</formula>
    </cfRule>
  </conditionalFormatting>
  <conditionalFormatting sqref="C27:D27">
    <cfRule type="expression" dxfId="2380" priority="2380" stopIfTrue="1">
      <formula>LEN(C27)&gt;10</formula>
    </cfRule>
  </conditionalFormatting>
  <conditionalFormatting sqref="C27:D27">
    <cfRule type="expression" dxfId="2379" priority="2379" stopIfTrue="1">
      <formula>LEN(C27)&gt;10</formula>
    </cfRule>
  </conditionalFormatting>
  <conditionalFormatting sqref="C27:D27">
    <cfRule type="expression" dxfId="2378" priority="2378" stopIfTrue="1">
      <formula>LEN(C27)&gt;10</formula>
    </cfRule>
  </conditionalFormatting>
  <conditionalFormatting sqref="C27:D27">
    <cfRule type="expression" dxfId="2377" priority="2377" stopIfTrue="1">
      <formula>LEN(C27)&gt;10</formula>
    </cfRule>
  </conditionalFormatting>
  <conditionalFormatting sqref="C27:D27">
    <cfRule type="expression" dxfId="2376" priority="2376" stopIfTrue="1">
      <formula>LEN(C27)&gt;10</formula>
    </cfRule>
  </conditionalFormatting>
  <conditionalFormatting sqref="C27:D27">
    <cfRule type="expression" dxfId="2375" priority="2375" stopIfTrue="1">
      <formula>LEN(C27)&gt;10</formula>
    </cfRule>
  </conditionalFormatting>
  <conditionalFormatting sqref="C27:D27">
    <cfRule type="expression" dxfId="2374" priority="2374" stopIfTrue="1">
      <formula>LEN(C27)&gt;10</formula>
    </cfRule>
  </conditionalFormatting>
  <conditionalFormatting sqref="C27:D27">
    <cfRule type="expression" dxfId="2373" priority="2373" stopIfTrue="1">
      <formula>LEN(C27)&gt;10</formula>
    </cfRule>
  </conditionalFormatting>
  <conditionalFormatting sqref="C27:D27">
    <cfRule type="expression" dxfId="2372" priority="2372" stopIfTrue="1">
      <formula>LEN(C27)&gt;10</formula>
    </cfRule>
  </conditionalFormatting>
  <conditionalFormatting sqref="C27:D27">
    <cfRule type="expression" dxfId="2371" priority="2371" stopIfTrue="1">
      <formula>LEN(C27)&gt;10</formula>
    </cfRule>
  </conditionalFormatting>
  <conditionalFormatting sqref="C27:D27">
    <cfRule type="expression" dxfId="2370" priority="2370" stopIfTrue="1">
      <formula>LEN(C27)&gt;10</formula>
    </cfRule>
  </conditionalFormatting>
  <conditionalFormatting sqref="C27:D27">
    <cfRule type="expression" dxfId="2369" priority="2369" stopIfTrue="1">
      <formula>LEN(C27)&gt;10</formula>
    </cfRule>
  </conditionalFormatting>
  <conditionalFormatting sqref="C27:D27">
    <cfRule type="expression" dxfId="2368" priority="2368" stopIfTrue="1">
      <formula>LEN(C27)&gt;10</formula>
    </cfRule>
  </conditionalFormatting>
  <conditionalFormatting sqref="C27:D27">
    <cfRule type="expression" dxfId="2367" priority="2367" stopIfTrue="1">
      <formula>LEN(C27)&gt;10</formula>
    </cfRule>
  </conditionalFormatting>
  <conditionalFormatting sqref="C27:D27">
    <cfRule type="expression" dxfId="2366" priority="2366" stopIfTrue="1">
      <formula>LEN(C27)&gt;10</formula>
    </cfRule>
  </conditionalFormatting>
  <conditionalFormatting sqref="C27:D27">
    <cfRule type="expression" dxfId="2365" priority="2365" stopIfTrue="1">
      <formula>LEN(C27)&gt;10</formula>
    </cfRule>
  </conditionalFormatting>
  <conditionalFormatting sqref="C27:D27">
    <cfRule type="expression" dxfId="2364" priority="2364" stopIfTrue="1">
      <formula>LEN(C27)&gt;10</formula>
    </cfRule>
  </conditionalFormatting>
  <conditionalFormatting sqref="C27:D27">
    <cfRule type="expression" dxfId="2363" priority="2363" stopIfTrue="1">
      <formula>LEN(C27)&gt;10</formula>
    </cfRule>
  </conditionalFormatting>
  <conditionalFormatting sqref="C27:D27">
    <cfRule type="expression" dxfId="2362" priority="2362" stopIfTrue="1">
      <formula>LEN(C27)&gt;10</formula>
    </cfRule>
  </conditionalFormatting>
  <conditionalFormatting sqref="C27:D27">
    <cfRule type="expression" dxfId="2361" priority="2361" stopIfTrue="1">
      <formula>LEN(C27)&gt;10</formula>
    </cfRule>
  </conditionalFormatting>
  <conditionalFormatting sqref="C27:D27">
    <cfRule type="expression" dxfId="2360" priority="2360" stopIfTrue="1">
      <formula>LEN(C27)&gt;10</formula>
    </cfRule>
  </conditionalFormatting>
  <conditionalFormatting sqref="C27:D27">
    <cfRule type="expression" dxfId="2359" priority="2359" stopIfTrue="1">
      <formula>LEN(C27)&gt;10</formula>
    </cfRule>
  </conditionalFormatting>
  <conditionalFormatting sqref="C27:D27">
    <cfRule type="expression" dxfId="2358" priority="2358" stopIfTrue="1">
      <formula>LEN(C27)&gt;10</formula>
    </cfRule>
  </conditionalFormatting>
  <conditionalFormatting sqref="C27:D27">
    <cfRule type="expression" dxfId="2357" priority="2357" stopIfTrue="1">
      <formula>LEN(C27)&gt;10</formula>
    </cfRule>
  </conditionalFormatting>
  <conditionalFormatting sqref="C27:D27">
    <cfRule type="expression" dxfId="2356" priority="2356" stopIfTrue="1">
      <formula>LEN(C27)&gt;10</formula>
    </cfRule>
  </conditionalFormatting>
  <conditionalFormatting sqref="C27:D27">
    <cfRule type="expression" dxfId="2355" priority="2355" stopIfTrue="1">
      <formula>LEN(C27)&gt;10</formula>
    </cfRule>
  </conditionalFormatting>
  <conditionalFormatting sqref="C27:D27">
    <cfRule type="expression" dxfId="2354" priority="2354" stopIfTrue="1">
      <formula>LEN(C27)&gt;10</formula>
    </cfRule>
  </conditionalFormatting>
  <conditionalFormatting sqref="C27:D27">
    <cfRule type="expression" dxfId="2353" priority="2353" stopIfTrue="1">
      <formula>LEN(C27)&gt;10</formula>
    </cfRule>
  </conditionalFormatting>
  <conditionalFormatting sqref="C27:D27">
    <cfRule type="expression" dxfId="2352" priority="2352" stopIfTrue="1">
      <formula>LEN(C27)&gt;10</formula>
    </cfRule>
  </conditionalFormatting>
  <conditionalFormatting sqref="C27:D27">
    <cfRule type="expression" dxfId="2351" priority="2351" stopIfTrue="1">
      <formula>LEN(C27)&gt;10</formula>
    </cfRule>
  </conditionalFormatting>
  <conditionalFormatting sqref="C27:D27">
    <cfRule type="expression" dxfId="2350" priority="2350" stopIfTrue="1">
      <formula>LEN(C27)&gt;10</formula>
    </cfRule>
  </conditionalFormatting>
  <conditionalFormatting sqref="C27:D27">
    <cfRule type="expression" dxfId="2349" priority="2349" stopIfTrue="1">
      <formula>LEN(C27)&gt;10</formula>
    </cfRule>
  </conditionalFormatting>
  <conditionalFormatting sqref="C27:D27">
    <cfRule type="expression" dxfId="2348" priority="2348" stopIfTrue="1">
      <formula>LEN(C27)&gt;10</formula>
    </cfRule>
  </conditionalFormatting>
  <conditionalFormatting sqref="C27:D27">
    <cfRule type="expression" dxfId="2347" priority="2347" stopIfTrue="1">
      <formula>LEN(C27)&gt;10</formula>
    </cfRule>
  </conditionalFormatting>
  <conditionalFormatting sqref="C27:D27">
    <cfRule type="expression" dxfId="2346" priority="2346" stopIfTrue="1">
      <formula>LEN(C27)&gt;10</formula>
    </cfRule>
  </conditionalFormatting>
  <conditionalFormatting sqref="C27:D27">
    <cfRule type="expression" dxfId="2345" priority="2345" stopIfTrue="1">
      <formula>LEN(C27)&gt;10</formula>
    </cfRule>
  </conditionalFormatting>
  <conditionalFormatting sqref="C27:D27">
    <cfRule type="expression" dxfId="2344" priority="2344" stopIfTrue="1">
      <formula>LEN(C27)&gt;10</formula>
    </cfRule>
  </conditionalFormatting>
  <conditionalFormatting sqref="C27:D27">
    <cfRule type="expression" dxfId="2343" priority="2343" stopIfTrue="1">
      <formula>LEN(C27)&gt;10</formula>
    </cfRule>
  </conditionalFormatting>
  <conditionalFormatting sqref="C27:D27">
    <cfRule type="expression" dxfId="2342" priority="2342" stopIfTrue="1">
      <formula>LEN(C27)&gt;10</formula>
    </cfRule>
  </conditionalFormatting>
  <conditionalFormatting sqref="C27:D27">
    <cfRule type="expression" dxfId="2341" priority="2341" stopIfTrue="1">
      <formula>LEN(C27)&gt;10</formula>
    </cfRule>
  </conditionalFormatting>
  <conditionalFormatting sqref="C27:D27">
    <cfRule type="expression" dxfId="2340" priority="2340" stopIfTrue="1">
      <formula>LEN(C27)&gt;10</formula>
    </cfRule>
  </conditionalFormatting>
  <conditionalFormatting sqref="C27:D27">
    <cfRule type="expression" dxfId="2339" priority="2339" stopIfTrue="1">
      <formula>LEN(C27)&gt;10</formula>
    </cfRule>
  </conditionalFormatting>
  <conditionalFormatting sqref="C27:D27">
    <cfRule type="expression" dxfId="2338" priority="2338" stopIfTrue="1">
      <formula>LEN(C27)&gt;10</formula>
    </cfRule>
  </conditionalFormatting>
  <conditionalFormatting sqref="C27:D27">
    <cfRule type="expression" dxfId="2337" priority="2337" stopIfTrue="1">
      <formula>LEN(C27)&gt;10</formula>
    </cfRule>
  </conditionalFormatting>
  <conditionalFormatting sqref="C27:D27">
    <cfRule type="expression" dxfId="2336" priority="2336" stopIfTrue="1">
      <formula>LEN(C27)&gt;10</formula>
    </cfRule>
  </conditionalFormatting>
  <conditionalFormatting sqref="C27:D27">
    <cfRule type="expression" dxfId="2335" priority="2335" stopIfTrue="1">
      <formula>LEN(C27)&gt;10</formula>
    </cfRule>
  </conditionalFormatting>
  <conditionalFormatting sqref="C27:D27">
    <cfRule type="expression" dxfId="2334" priority="2334" stopIfTrue="1">
      <formula>LEN(C27)&gt;10</formula>
    </cfRule>
  </conditionalFormatting>
  <conditionalFormatting sqref="C27:D27">
    <cfRule type="expression" dxfId="2333" priority="2333" stopIfTrue="1">
      <formula>LEN(C27)&gt;10</formula>
    </cfRule>
  </conditionalFormatting>
  <conditionalFormatting sqref="C27:D27">
    <cfRule type="expression" dxfId="2332" priority="2332" stopIfTrue="1">
      <formula>LEN(C27)&gt;10</formula>
    </cfRule>
  </conditionalFormatting>
  <conditionalFormatting sqref="C27:D27">
    <cfRule type="expression" dxfId="2331" priority="2331" stopIfTrue="1">
      <formula>LEN(C27)&gt;10</formula>
    </cfRule>
  </conditionalFormatting>
  <conditionalFormatting sqref="C27:D27">
    <cfRule type="expression" dxfId="2330" priority="2330" stopIfTrue="1">
      <formula>LEN(C27)&gt;10</formula>
    </cfRule>
  </conditionalFormatting>
  <conditionalFormatting sqref="C27:D27">
    <cfRule type="expression" dxfId="2329" priority="2329" stopIfTrue="1">
      <formula>LEN(C27)&gt;10</formula>
    </cfRule>
  </conditionalFormatting>
  <conditionalFormatting sqref="C27:D27">
    <cfRule type="expression" dxfId="2328" priority="2328" stopIfTrue="1">
      <formula>LEN(C27)&gt;10</formula>
    </cfRule>
  </conditionalFormatting>
  <conditionalFormatting sqref="C27:D27">
    <cfRule type="expression" dxfId="2327" priority="2327" stopIfTrue="1">
      <formula>LEN(C27)&gt;10</formula>
    </cfRule>
  </conditionalFormatting>
  <conditionalFormatting sqref="C27:D27">
    <cfRule type="expression" dxfId="2326" priority="2326" stopIfTrue="1">
      <formula>LEN(C27)&gt;10</formula>
    </cfRule>
  </conditionalFormatting>
  <conditionalFormatting sqref="C27:D27">
    <cfRule type="expression" dxfId="2325" priority="2325" stopIfTrue="1">
      <formula>LEN(C27)&gt;10</formula>
    </cfRule>
  </conditionalFormatting>
  <conditionalFormatting sqref="C27:D27">
    <cfRule type="expression" dxfId="2324" priority="2324" stopIfTrue="1">
      <formula>LEN(C27)&gt;10</formula>
    </cfRule>
  </conditionalFormatting>
  <conditionalFormatting sqref="C27:D27">
    <cfRule type="expression" dxfId="2323" priority="2323" stopIfTrue="1">
      <formula>LEN(C27)&gt;10</formula>
    </cfRule>
  </conditionalFormatting>
  <conditionalFormatting sqref="C27:D27">
    <cfRule type="expression" dxfId="2322" priority="2322" stopIfTrue="1">
      <formula>LEN(C27)&gt;10</formula>
    </cfRule>
  </conditionalFormatting>
  <conditionalFormatting sqref="C27:D27">
    <cfRule type="expression" dxfId="2321" priority="2321" stopIfTrue="1">
      <formula>LEN(C27)&gt;10</formula>
    </cfRule>
  </conditionalFormatting>
  <conditionalFormatting sqref="C27:D27">
    <cfRule type="expression" dxfId="2320" priority="2320" stopIfTrue="1">
      <formula>LEN(C27)&gt;10</formula>
    </cfRule>
  </conditionalFormatting>
  <conditionalFormatting sqref="C27:D27">
    <cfRule type="expression" dxfId="2319" priority="2319" stopIfTrue="1">
      <formula>LEN(C27)&gt;10</formula>
    </cfRule>
  </conditionalFormatting>
  <conditionalFormatting sqref="C27:D27">
    <cfRule type="expression" dxfId="2318" priority="2318" stopIfTrue="1">
      <formula>LEN(C27)&gt;10</formula>
    </cfRule>
  </conditionalFormatting>
  <conditionalFormatting sqref="C27:D27">
    <cfRule type="expression" dxfId="2317" priority="2317" stopIfTrue="1">
      <formula>LEN(C27)&gt;10</formula>
    </cfRule>
  </conditionalFormatting>
  <conditionalFormatting sqref="C27:D27">
    <cfRule type="expression" dxfId="2316" priority="2316" stopIfTrue="1">
      <formula>LEN(C27)&gt;10</formula>
    </cfRule>
  </conditionalFormatting>
  <conditionalFormatting sqref="C27:D27">
    <cfRule type="expression" dxfId="2315" priority="2315" stopIfTrue="1">
      <formula>LEN(C27)&gt;10</formula>
    </cfRule>
  </conditionalFormatting>
  <conditionalFormatting sqref="C27:D27">
    <cfRule type="expression" dxfId="2314" priority="2314" stopIfTrue="1">
      <formula>LEN(C27)&gt;10</formula>
    </cfRule>
  </conditionalFormatting>
  <conditionalFormatting sqref="C27:D27">
    <cfRule type="expression" dxfId="2313" priority="2313" stopIfTrue="1">
      <formula>LEN(C27)&gt;10</formula>
    </cfRule>
  </conditionalFormatting>
  <conditionalFormatting sqref="C27:D27">
    <cfRule type="expression" dxfId="2312" priority="2312" stopIfTrue="1">
      <formula>LEN(C27)&gt;10</formula>
    </cfRule>
  </conditionalFormatting>
  <conditionalFormatting sqref="C27:D27">
    <cfRule type="expression" dxfId="2311" priority="2311" stopIfTrue="1">
      <formula>LEN(C27)&gt;10</formula>
    </cfRule>
  </conditionalFormatting>
  <conditionalFormatting sqref="C27:D27">
    <cfRule type="expression" dxfId="2310" priority="2310" stopIfTrue="1">
      <formula>LEN(C27)&gt;10</formula>
    </cfRule>
  </conditionalFormatting>
  <conditionalFormatting sqref="C27:D27">
    <cfRule type="expression" dxfId="2309" priority="2309" stopIfTrue="1">
      <formula>LEN(C27)&gt;10</formula>
    </cfRule>
  </conditionalFormatting>
  <conditionalFormatting sqref="C27:D27">
    <cfRule type="expression" dxfId="2308" priority="2308" stopIfTrue="1">
      <formula>LEN(C27)&gt;10</formula>
    </cfRule>
  </conditionalFormatting>
  <conditionalFormatting sqref="C27:D27">
    <cfRule type="expression" dxfId="2307" priority="2307" stopIfTrue="1">
      <formula>LEN(C27)&gt;10</formula>
    </cfRule>
  </conditionalFormatting>
  <conditionalFormatting sqref="C27:D27">
    <cfRule type="expression" dxfId="2306" priority="2306" stopIfTrue="1">
      <formula>LEN(C27)&gt;10</formula>
    </cfRule>
  </conditionalFormatting>
  <conditionalFormatting sqref="C27:D27">
    <cfRule type="expression" dxfId="2305" priority="2305" stopIfTrue="1">
      <formula>LEN(C27)&gt;10</formula>
    </cfRule>
  </conditionalFormatting>
  <conditionalFormatting sqref="C27:D27">
    <cfRule type="expression" dxfId="2304" priority="2304" stopIfTrue="1">
      <formula>LEN(C27)&gt;10</formula>
    </cfRule>
  </conditionalFormatting>
  <conditionalFormatting sqref="C27:D27">
    <cfRule type="expression" dxfId="2303" priority="2303" stopIfTrue="1">
      <formula>LEN(C27)&gt;10</formula>
    </cfRule>
  </conditionalFormatting>
  <conditionalFormatting sqref="C27:D27">
    <cfRule type="expression" dxfId="2302" priority="2302" stopIfTrue="1">
      <formula>LEN(C27)&gt;10</formula>
    </cfRule>
  </conditionalFormatting>
  <conditionalFormatting sqref="C27:D27">
    <cfRule type="expression" dxfId="2301" priority="2301" stopIfTrue="1">
      <formula>LEN(C27)&gt;10</formula>
    </cfRule>
  </conditionalFormatting>
  <conditionalFormatting sqref="C27:D27">
    <cfRule type="expression" dxfId="2300" priority="2300" stopIfTrue="1">
      <formula>LEN(C27)&gt;10</formula>
    </cfRule>
  </conditionalFormatting>
  <conditionalFormatting sqref="C27:D27">
    <cfRule type="expression" dxfId="2299" priority="2299" stopIfTrue="1">
      <formula>LEN(C27)&gt;10</formula>
    </cfRule>
  </conditionalFormatting>
  <conditionalFormatting sqref="C27:D27">
    <cfRule type="expression" dxfId="2298" priority="2298" stopIfTrue="1">
      <formula>LEN(C27)&gt;10</formula>
    </cfRule>
  </conditionalFormatting>
  <conditionalFormatting sqref="C27:D27">
    <cfRule type="expression" dxfId="2297" priority="2297" stopIfTrue="1">
      <formula>LEN(C27)&gt;10</formula>
    </cfRule>
  </conditionalFormatting>
  <conditionalFormatting sqref="C27:D27">
    <cfRule type="expression" dxfId="2296" priority="2296" stopIfTrue="1">
      <formula>LEN(C27)&gt;10</formula>
    </cfRule>
  </conditionalFormatting>
  <conditionalFormatting sqref="C27:D27">
    <cfRule type="expression" dxfId="2295" priority="2295" stopIfTrue="1">
      <formula>LEN(C27)&gt;10</formula>
    </cfRule>
  </conditionalFormatting>
  <conditionalFormatting sqref="C27:D27">
    <cfRule type="expression" dxfId="2294" priority="2294" stopIfTrue="1">
      <formula>LEN(C27)&gt;10</formula>
    </cfRule>
  </conditionalFormatting>
  <conditionalFormatting sqref="C27:D27">
    <cfRule type="expression" dxfId="2293" priority="2293" stopIfTrue="1">
      <formula>LEN(C27)&gt;10</formula>
    </cfRule>
  </conditionalFormatting>
  <conditionalFormatting sqref="C27:D27">
    <cfRule type="expression" dxfId="2292" priority="2292" stopIfTrue="1">
      <formula>LEN(C27)&gt;10</formula>
    </cfRule>
  </conditionalFormatting>
  <conditionalFormatting sqref="C27:D27">
    <cfRule type="expression" dxfId="2291" priority="2291" stopIfTrue="1">
      <formula>LEN(C27)&gt;10</formula>
    </cfRule>
  </conditionalFormatting>
  <conditionalFormatting sqref="C27:D27">
    <cfRule type="expression" dxfId="2290" priority="2290" stopIfTrue="1">
      <formula>LEN(C27)&gt;10</formula>
    </cfRule>
  </conditionalFormatting>
  <conditionalFormatting sqref="C27:D27">
    <cfRule type="expression" dxfId="2289" priority="2289" stopIfTrue="1">
      <formula>LEN(C27)&gt;10</formula>
    </cfRule>
  </conditionalFormatting>
  <conditionalFormatting sqref="C27:D27">
    <cfRule type="expression" dxfId="2288" priority="2288" stopIfTrue="1">
      <formula>LEN(C27)&gt;10</formula>
    </cfRule>
  </conditionalFormatting>
  <conditionalFormatting sqref="C27:D27">
    <cfRule type="expression" dxfId="2287" priority="2287" stopIfTrue="1">
      <formula>LEN(C27)&gt;10</formula>
    </cfRule>
  </conditionalFormatting>
  <conditionalFormatting sqref="C27:D27">
    <cfRule type="expression" dxfId="2286" priority="2286" stopIfTrue="1">
      <formula>LEN(C27)&gt;10</formula>
    </cfRule>
  </conditionalFormatting>
  <conditionalFormatting sqref="C32:D32">
    <cfRule type="expression" dxfId="2285" priority="2285" stopIfTrue="1">
      <formula>LEN(C32)&gt;10</formula>
    </cfRule>
  </conditionalFormatting>
  <conditionalFormatting sqref="C32:D32">
    <cfRule type="expression" dxfId="2284" priority="2284" stopIfTrue="1">
      <formula>LEN(C32)&gt;10</formula>
    </cfRule>
  </conditionalFormatting>
  <conditionalFormatting sqref="C32:D32">
    <cfRule type="expression" dxfId="2283" priority="2283" stopIfTrue="1">
      <formula>LEN(C32)&gt;10</formula>
    </cfRule>
  </conditionalFormatting>
  <conditionalFormatting sqref="C32:D32">
    <cfRule type="expression" dxfId="2282" priority="2282" stopIfTrue="1">
      <formula>LEN(C32)&gt;10</formula>
    </cfRule>
  </conditionalFormatting>
  <conditionalFormatting sqref="C32:D32">
    <cfRule type="expression" dxfId="2281" priority="2281" stopIfTrue="1">
      <formula>LEN(C32)&gt;10</formula>
    </cfRule>
  </conditionalFormatting>
  <conditionalFormatting sqref="C32:D32">
    <cfRule type="expression" dxfId="2280" priority="2280" stopIfTrue="1">
      <formula>LEN(C32)&gt;10</formula>
    </cfRule>
  </conditionalFormatting>
  <conditionalFormatting sqref="C32:D32">
    <cfRule type="expression" dxfId="2279" priority="2279" stopIfTrue="1">
      <formula>LEN(C32)&gt;10</formula>
    </cfRule>
  </conditionalFormatting>
  <conditionalFormatting sqref="C32:D32">
    <cfRule type="expression" dxfId="2278" priority="2278" stopIfTrue="1">
      <formula>LEN(C32)&gt;10</formula>
    </cfRule>
  </conditionalFormatting>
  <conditionalFormatting sqref="C32:D32">
    <cfRule type="expression" dxfId="2277" priority="2277" stopIfTrue="1">
      <formula>LEN(C32)&gt;10</formula>
    </cfRule>
  </conditionalFormatting>
  <conditionalFormatting sqref="C32:D32">
    <cfRule type="expression" dxfId="2276" priority="2276" stopIfTrue="1">
      <formula>LEN(C32)&gt;10</formula>
    </cfRule>
  </conditionalFormatting>
  <conditionalFormatting sqref="C32:D32">
    <cfRule type="expression" dxfId="2275" priority="2275" stopIfTrue="1">
      <formula>LEN(C32)&gt;10</formula>
    </cfRule>
  </conditionalFormatting>
  <conditionalFormatting sqref="C32:D32">
    <cfRule type="expression" dxfId="2274" priority="2274" stopIfTrue="1">
      <formula>LEN(C32)&gt;10</formula>
    </cfRule>
  </conditionalFormatting>
  <conditionalFormatting sqref="C32:D32">
    <cfRule type="expression" dxfId="2273" priority="2273" stopIfTrue="1">
      <formula>LEN(C32)&gt;10</formula>
    </cfRule>
  </conditionalFormatting>
  <conditionalFormatting sqref="C32:D32">
    <cfRule type="expression" dxfId="2272" priority="2272" stopIfTrue="1">
      <formula>LEN(C32)&gt;10</formula>
    </cfRule>
  </conditionalFormatting>
  <conditionalFormatting sqref="C32:D32">
    <cfRule type="expression" dxfId="2271" priority="2271" stopIfTrue="1">
      <formula>LEN(C32)&gt;10</formula>
    </cfRule>
  </conditionalFormatting>
  <conditionalFormatting sqref="C32:D32">
    <cfRule type="expression" dxfId="2270" priority="2270" stopIfTrue="1">
      <formula>LEN(C32)&gt;10</formula>
    </cfRule>
  </conditionalFormatting>
  <conditionalFormatting sqref="C32:D32">
    <cfRule type="expression" dxfId="2269" priority="2269" stopIfTrue="1">
      <formula>LEN(C32)&gt;10</formula>
    </cfRule>
  </conditionalFormatting>
  <conditionalFormatting sqref="C32:D32">
    <cfRule type="expression" dxfId="2268" priority="2268" stopIfTrue="1">
      <formula>LEN(C32)&gt;10</formula>
    </cfRule>
  </conditionalFormatting>
  <conditionalFormatting sqref="C32:D32">
    <cfRule type="expression" dxfId="2267" priority="2267" stopIfTrue="1">
      <formula>LEN(C32)&gt;10</formula>
    </cfRule>
  </conditionalFormatting>
  <conditionalFormatting sqref="C32:D32">
    <cfRule type="expression" dxfId="2266" priority="2266" stopIfTrue="1">
      <formula>LEN(C32)&gt;10</formula>
    </cfRule>
  </conditionalFormatting>
  <conditionalFormatting sqref="C32:D32">
    <cfRule type="expression" dxfId="2265" priority="2265" stopIfTrue="1">
      <formula>LEN(C32)&gt;10</formula>
    </cfRule>
  </conditionalFormatting>
  <conditionalFormatting sqref="C32:D32">
    <cfRule type="expression" dxfId="2264" priority="2264" stopIfTrue="1">
      <formula>LEN(C32)&gt;10</formula>
    </cfRule>
  </conditionalFormatting>
  <conditionalFormatting sqref="C32:D32">
    <cfRule type="expression" dxfId="2263" priority="2263" stopIfTrue="1">
      <formula>LEN(C32)&gt;10</formula>
    </cfRule>
  </conditionalFormatting>
  <conditionalFormatting sqref="C32:D32">
    <cfRule type="expression" dxfId="2262" priority="2262" stopIfTrue="1">
      <formula>LEN(C32)&gt;10</formula>
    </cfRule>
  </conditionalFormatting>
  <conditionalFormatting sqref="C32:D32">
    <cfRule type="expression" dxfId="2261" priority="2261" stopIfTrue="1">
      <formula>LEN(C32)&gt;10</formula>
    </cfRule>
  </conditionalFormatting>
  <conditionalFormatting sqref="C32:D32">
    <cfRule type="expression" dxfId="2260" priority="2260" stopIfTrue="1">
      <formula>LEN(C32)&gt;10</formula>
    </cfRule>
  </conditionalFormatting>
  <conditionalFormatting sqref="C32:D32">
    <cfRule type="expression" dxfId="2259" priority="2259" stopIfTrue="1">
      <formula>LEN(C32)&gt;10</formula>
    </cfRule>
  </conditionalFormatting>
  <conditionalFormatting sqref="C32:D32">
    <cfRule type="expression" dxfId="2258" priority="2258" stopIfTrue="1">
      <formula>LEN(C32)&gt;10</formula>
    </cfRule>
  </conditionalFormatting>
  <conditionalFormatting sqref="C32:D32">
    <cfRule type="expression" dxfId="2257" priority="2257" stopIfTrue="1">
      <formula>LEN(C32)&gt;10</formula>
    </cfRule>
  </conditionalFormatting>
  <conditionalFormatting sqref="C32:D32">
    <cfRule type="expression" dxfId="2256" priority="2256" stopIfTrue="1">
      <formula>LEN(C32)&gt;10</formula>
    </cfRule>
  </conditionalFormatting>
  <conditionalFormatting sqref="C32:D32">
    <cfRule type="expression" dxfId="2255" priority="2255" stopIfTrue="1">
      <formula>LEN(C32)&gt;10</formula>
    </cfRule>
  </conditionalFormatting>
  <conditionalFormatting sqref="C32:D32">
    <cfRule type="expression" dxfId="2254" priority="2254" stopIfTrue="1">
      <formula>LEN(C32)&gt;10</formula>
    </cfRule>
  </conditionalFormatting>
  <conditionalFormatting sqref="C32:D32">
    <cfRule type="expression" dxfId="2253" priority="2253" stopIfTrue="1">
      <formula>LEN(C32)&gt;10</formula>
    </cfRule>
  </conditionalFormatting>
  <conditionalFormatting sqref="C32:D32">
    <cfRule type="expression" dxfId="2252" priority="2252" stopIfTrue="1">
      <formula>LEN(C32)&gt;10</formula>
    </cfRule>
  </conditionalFormatting>
  <conditionalFormatting sqref="C32:D32">
    <cfRule type="expression" dxfId="2251" priority="2251" stopIfTrue="1">
      <formula>LEN(C32)&gt;10</formula>
    </cfRule>
  </conditionalFormatting>
  <conditionalFormatting sqref="C32:D32">
    <cfRule type="expression" dxfId="2250" priority="2250" stopIfTrue="1">
      <formula>LEN(C32)&gt;10</formula>
    </cfRule>
  </conditionalFormatting>
  <conditionalFormatting sqref="C32:D32">
    <cfRule type="expression" dxfId="2249" priority="2249" stopIfTrue="1">
      <formula>LEN(C32)&gt;10</formula>
    </cfRule>
  </conditionalFormatting>
  <conditionalFormatting sqref="C32:D32">
    <cfRule type="expression" dxfId="2248" priority="2248" stopIfTrue="1">
      <formula>LEN(C32)&gt;10</formula>
    </cfRule>
  </conditionalFormatting>
  <conditionalFormatting sqref="C32:D32">
    <cfRule type="expression" dxfId="2247" priority="2247" stopIfTrue="1">
      <formula>LEN(C32)&gt;10</formula>
    </cfRule>
  </conditionalFormatting>
  <conditionalFormatting sqref="C32:D32">
    <cfRule type="expression" dxfId="2246" priority="2246" stopIfTrue="1">
      <formula>LEN(C32)&gt;10</formula>
    </cfRule>
  </conditionalFormatting>
  <conditionalFormatting sqref="C32:D32">
    <cfRule type="expression" dxfId="2245" priority="2245" stopIfTrue="1">
      <formula>LEN(C32)&gt;10</formula>
    </cfRule>
  </conditionalFormatting>
  <conditionalFormatting sqref="C32:D32">
    <cfRule type="expression" dxfId="2244" priority="2244" stopIfTrue="1">
      <formula>LEN(C32)&gt;10</formula>
    </cfRule>
  </conditionalFormatting>
  <conditionalFormatting sqref="C32:D32">
    <cfRule type="expression" dxfId="2243" priority="2243" stopIfTrue="1">
      <formula>LEN(C32)&gt;10</formula>
    </cfRule>
  </conditionalFormatting>
  <conditionalFormatting sqref="C32:D32">
    <cfRule type="expression" dxfId="2242" priority="2242" stopIfTrue="1">
      <formula>LEN(C32)&gt;10</formula>
    </cfRule>
  </conditionalFormatting>
  <conditionalFormatting sqref="C32:D32">
    <cfRule type="expression" dxfId="2241" priority="2241" stopIfTrue="1">
      <formula>LEN(C32)&gt;10</formula>
    </cfRule>
  </conditionalFormatting>
  <conditionalFormatting sqref="C32:D32">
    <cfRule type="expression" dxfId="2240" priority="2240" stopIfTrue="1">
      <formula>LEN(C32)&gt;10</formula>
    </cfRule>
  </conditionalFormatting>
  <conditionalFormatting sqref="C32:D32">
    <cfRule type="expression" dxfId="2239" priority="2239" stopIfTrue="1">
      <formula>LEN(C32)&gt;10</formula>
    </cfRule>
  </conditionalFormatting>
  <conditionalFormatting sqref="C32:D32">
    <cfRule type="expression" dxfId="2238" priority="2238" stopIfTrue="1">
      <formula>LEN(C32)&gt;10</formula>
    </cfRule>
  </conditionalFormatting>
  <conditionalFormatting sqref="C32:D32">
    <cfRule type="expression" dxfId="2237" priority="2237" stopIfTrue="1">
      <formula>LEN(C32)&gt;10</formula>
    </cfRule>
  </conditionalFormatting>
  <conditionalFormatting sqref="C32:D32">
    <cfRule type="expression" dxfId="2236" priority="2236" stopIfTrue="1">
      <formula>LEN(C32)&gt;10</formula>
    </cfRule>
  </conditionalFormatting>
  <conditionalFormatting sqref="C32:D32">
    <cfRule type="expression" dxfId="2235" priority="2235" stopIfTrue="1">
      <formula>LEN(C32)&gt;10</formula>
    </cfRule>
  </conditionalFormatting>
  <conditionalFormatting sqref="C32:D32">
    <cfRule type="expression" dxfId="2234" priority="2234" stopIfTrue="1">
      <formula>LEN(C32)&gt;10</formula>
    </cfRule>
  </conditionalFormatting>
  <conditionalFormatting sqref="C32:D32">
    <cfRule type="expression" dxfId="2233" priority="2233" stopIfTrue="1">
      <formula>LEN(C32)&gt;10</formula>
    </cfRule>
  </conditionalFormatting>
  <conditionalFormatting sqref="C32:D32">
    <cfRule type="expression" dxfId="2232" priority="2232" stopIfTrue="1">
      <formula>LEN(C32)&gt;10</formula>
    </cfRule>
  </conditionalFormatting>
  <conditionalFormatting sqref="C32:D32">
    <cfRule type="expression" dxfId="2231" priority="2231" stopIfTrue="1">
      <formula>LEN(C32)&gt;10</formula>
    </cfRule>
  </conditionalFormatting>
  <conditionalFormatting sqref="C32:D32">
    <cfRule type="expression" dxfId="2230" priority="2230" stopIfTrue="1">
      <formula>LEN(C32)&gt;10</formula>
    </cfRule>
  </conditionalFormatting>
  <conditionalFormatting sqref="C32:D32">
    <cfRule type="expression" dxfId="2229" priority="2229" stopIfTrue="1">
      <formula>LEN(C32)&gt;10</formula>
    </cfRule>
  </conditionalFormatting>
  <conditionalFormatting sqref="C32:D32">
    <cfRule type="expression" dxfId="2228" priority="2228" stopIfTrue="1">
      <formula>LEN(C32)&gt;10</formula>
    </cfRule>
  </conditionalFormatting>
  <conditionalFormatting sqref="C32:D32">
    <cfRule type="expression" dxfId="2227" priority="2227" stopIfTrue="1">
      <formula>LEN(C32)&gt;10</formula>
    </cfRule>
  </conditionalFormatting>
  <conditionalFormatting sqref="C32:D32">
    <cfRule type="expression" dxfId="2226" priority="2226" stopIfTrue="1">
      <formula>LEN(C32)&gt;10</formula>
    </cfRule>
  </conditionalFormatting>
  <conditionalFormatting sqref="C32:D32">
    <cfRule type="expression" dxfId="2225" priority="2225" stopIfTrue="1">
      <formula>LEN(C32)&gt;10</formula>
    </cfRule>
  </conditionalFormatting>
  <conditionalFormatting sqref="C32:D32">
    <cfRule type="expression" dxfId="2224" priority="2224" stopIfTrue="1">
      <formula>LEN(C32)&gt;10</formula>
    </cfRule>
  </conditionalFormatting>
  <conditionalFormatting sqref="C32:D32">
    <cfRule type="expression" dxfId="2223" priority="2223" stopIfTrue="1">
      <formula>LEN(C32)&gt;10</formula>
    </cfRule>
  </conditionalFormatting>
  <conditionalFormatting sqref="C32:D32">
    <cfRule type="expression" dxfId="2222" priority="2222" stopIfTrue="1">
      <formula>LEN(C32)&gt;10</formula>
    </cfRule>
  </conditionalFormatting>
  <conditionalFormatting sqref="C32:D32">
    <cfRule type="expression" dxfId="2221" priority="2221" stopIfTrue="1">
      <formula>LEN(C32)&gt;10</formula>
    </cfRule>
  </conditionalFormatting>
  <conditionalFormatting sqref="C32:D32">
    <cfRule type="expression" dxfId="2220" priority="2220" stopIfTrue="1">
      <formula>LEN(C32)&gt;10</formula>
    </cfRule>
  </conditionalFormatting>
  <conditionalFormatting sqref="C32:D32">
    <cfRule type="expression" dxfId="2219" priority="2219" stopIfTrue="1">
      <formula>LEN(C32)&gt;10</formula>
    </cfRule>
  </conditionalFormatting>
  <conditionalFormatting sqref="C32:D32">
    <cfRule type="expression" dxfId="2218" priority="2218" stopIfTrue="1">
      <formula>LEN(C32)&gt;10</formula>
    </cfRule>
  </conditionalFormatting>
  <conditionalFormatting sqref="C32:D32">
    <cfRule type="expression" dxfId="2217" priority="2217" stopIfTrue="1">
      <formula>LEN(C32)&gt;10</formula>
    </cfRule>
  </conditionalFormatting>
  <conditionalFormatting sqref="C32:D32">
    <cfRule type="expression" dxfId="2216" priority="2216" stopIfTrue="1">
      <formula>LEN(C32)&gt;10</formula>
    </cfRule>
  </conditionalFormatting>
  <conditionalFormatting sqref="C32:D32">
    <cfRule type="expression" dxfId="2215" priority="2215" stopIfTrue="1">
      <formula>LEN(C32)&gt;10</formula>
    </cfRule>
  </conditionalFormatting>
  <conditionalFormatting sqref="C32:D32">
    <cfRule type="expression" dxfId="2214" priority="2214" stopIfTrue="1">
      <formula>LEN(C32)&gt;10</formula>
    </cfRule>
  </conditionalFormatting>
  <conditionalFormatting sqref="C43:D50 C52:D68">
    <cfRule type="expression" dxfId="2213" priority="2213" stopIfTrue="1">
      <formula>LEN(C43)&gt;10</formula>
    </cfRule>
  </conditionalFormatting>
  <conditionalFormatting sqref="C52:D68 C43:D50">
    <cfRule type="expression" dxfId="2212" priority="2212" stopIfTrue="1">
      <formula>LEN(C43)&gt;10</formula>
    </cfRule>
  </conditionalFormatting>
  <conditionalFormatting sqref="C52:D68 C43:D50">
    <cfRule type="expression" dxfId="2211" priority="2211" stopIfTrue="1">
      <formula>LEN(C43)&gt;10</formula>
    </cfRule>
  </conditionalFormatting>
  <conditionalFormatting sqref="C52:D68 C43:D50">
    <cfRule type="expression" dxfId="2210" priority="2210" stopIfTrue="1">
      <formula>LEN(C43)&gt;10</formula>
    </cfRule>
  </conditionalFormatting>
  <conditionalFormatting sqref="D55:D59 C60:D68 C43:D45 C47:D54">
    <cfRule type="expression" dxfId="2209" priority="2209" stopIfTrue="1">
      <formula>LEN(C43)&gt;10</formula>
    </cfRule>
  </conditionalFormatting>
  <conditionalFormatting sqref="C55:C59">
    <cfRule type="expression" dxfId="2208" priority="2208" stopIfTrue="1">
      <formula>LEN(C55)&gt;10</formula>
    </cfRule>
  </conditionalFormatting>
  <conditionalFormatting sqref="C43:D50 C52:D68">
    <cfRule type="expression" dxfId="2207" priority="2207" stopIfTrue="1">
      <formula>LEN(C43)&gt;10</formula>
    </cfRule>
  </conditionalFormatting>
  <conditionalFormatting sqref="C52:D68 C43:D50">
    <cfRule type="expression" dxfId="2206" priority="2206" stopIfTrue="1">
      <formula>LEN(C43)&gt;10</formula>
    </cfRule>
  </conditionalFormatting>
  <conditionalFormatting sqref="C52:D68 C43:D50">
    <cfRule type="expression" dxfId="2205" priority="2205" stopIfTrue="1">
      <formula>LEN(C43)&gt;10</formula>
    </cfRule>
  </conditionalFormatting>
  <conditionalFormatting sqref="C52:D68 C43:D50">
    <cfRule type="expression" dxfId="2204" priority="2204" stopIfTrue="1">
      <formula>LEN(C43)&gt;10</formula>
    </cfRule>
  </conditionalFormatting>
  <conditionalFormatting sqref="D55:D59 C60:D68 C43:D45 C47:D54">
    <cfRule type="expression" dxfId="2203" priority="2203" stopIfTrue="1">
      <formula>LEN(C43)&gt;10</formula>
    </cfRule>
  </conditionalFormatting>
  <conditionalFormatting sqref="C55:C59">
    <cfRule type="expression" dxfId="2202" priority="2202" stopIfTrue="1">
      <formula>LEN(C55)&gt;10</formula>
    </cfRule>
  </conditionalFormatting>
  <conditionalFormatting sqref="C43:D68">
    <cfRule type="expression" dxfId="2201" priority="2201" stopIfTrue="1">
      <formula>LEN(C43)&gt;10</formula>
    </cfRule>
  </conditionalFormatting>
  <conditionalFormatting sqref="C43:D50 C52:D68">
    <cfRule type="expression" dxfId="2200" priority="2200" stopIfTrue="1">
      <formula>LEN(C43)&gt;10</formula>
    </cfRule>
  </conditionalFormatting>
  <conditionalFormatting sqref="C52:D68 C43:D50">
    <cfRule type="expression" dxfId="2199" priority="2199" stopIfTrue="1">
      <formula>LEN(C43)&gt;10</formula>
    </cfRule>
  </conditionalFormatting>
  <conditionalFormatting sqref="C52:D68 C43:D50">
    <cfRule type="expression" dxfId="2198" priority="2198" stopIfTrue="1">
      <formula>LEN(C43)&gt;10</formula>
    </cfRule>
  </conditionalFormatting>
  <conditionalFormatting sqref="C52:D68 C43:D50">
    <cfRule type="expression" dxfId="2197" priority="2197" stopIfTrue="1">
      <formula>LEN(C43)&gt;10</formula>
    </cfRule>
  </conditionalFormatting>
  <conditionalFormatting sqref="D55:D59 C60:D68 C43:D45 C47:D54">
    <cfRule type="expression" dxfId="2196" priority="2196" stopIfTrue="1">
      <formula>LEN(C43)&gt;10</formula>
    </cfRule>
  </conditionalFormatting>
  <conditionalFormatting sqref="C55:C59">
    <cfRule type="expression" dxfId="2195" priority="2195" stopIfTrue="1">
      <formula>LEN(C55)&gt;10</formula>
    </cfRule>
  </conditionalFormatting>
  <conditionalFormatting sqref="C43:D68">
    <cfRule type="expression" dxfId="2194" priority="2194" stopIfTrue="1">
      <formula>LEN(C43)&gt;10</formula>
    </cfRule>
  </conditionalFormatting>
  <conditionalFormatting sqref="C68:D68">
    <cfRule type="expression" dxfId="2193" priority="2193" stopIfTrue="1">
      <formula>LEN(C68)&gt;10</formula>
    </cfRule>
  </conditionalFormatting>
  <conditionalFormatting sqref="C68:D68">
    <cfRule type="expression" dxfId="2192" priority="2192" stopIfTrue="1">
      <formula>LEN(C68)&gt;10</formula>
    </cfRule>
  </conditionalFormatting>
  <conditionalFormatting sqref="C68:D68">
    <cfRule type="expression" dxfId="2191" priority="2191" stopIfTrue="1">
      <formula>LEN(C68)&gt;10</formula>
    </cfRule>
  </conditionalFormatting>
  <conditionalFormatting sqref="C68:D68">
    <cfRule type="expression" dxfId="2190" priority="2190" stopIfTrue="1">
      <formula>LEN(C68)&gt;10</formula>
    </cfRule>
  </conditionalFormatting>
  <conditionalFormatting sqref="C68:D68">
    <cfRule type="expression" dxfId="2189" priority="2189" stopIfTrue="1">
      <formula>LEN(C68)&gt;10</formula>
    </cfRule>
  </conditionalFormatting>
  <conditionalFormatting sqref="C68:D68">
    <cfRule type="expression" dxfId="2188" priority="2188" stopIfTrue="1">
      <formula>LEN(C68)&gt;10</formula>
    </cfRule>
  </conditionalFormatting>
  <conditionalFormatting sqref="C68:D68">
    <cfRule type="expression" dxfId="2187" priority="2187" stopIfTrue="1">
      <formula>LEN(C68)&gt;10</formula>
    </cfRule>
  </conditionalFormatting>
  <conditionalFormatting sqref="C68:D68">
    <cfRule type="expression" dxfId="2186" priority="2186" stopIfTrue="1">
      <formula>LEN(C68)&gt;10</formula>
    </cfRule>
  </conditionalFormatting>
  <conditionalFormatting sqref="C68:D68">
    <cfRule type="expression" dxfId="2185" priority="2185" stopIfTrue="1">
      <formula>LEN(C68)&gt;10</formula>
    </cfRule>
  </conditionalFormatting>
  <conditionalFormatting sqref="C68:D68">
    <cfRule type="expression" dxfId="2184" priority="2184" stopIfTrue="1">
      <formula>LEN(C68)&gt;10</formula>
    </cfRule>
  </conditionalFormatting>
  <conditionalFormatting sqref="C68:D68">
    <cfRule type="expression" dxfId="2183" priority="2183" stopIfTrue="1">
      <formula>LEN(C68)&gt;10</formula>
    </cfRule>
  </conditionalFormatting>
  <conditionalFormatting sqref="C68:D68">
    <cfRule type="expression" dxfId="2182" priority="2182" stopIfTrue="1">
      <formula>LEN(C68)&gt;10</formula>
    </cfRule>
  </conditionalFormatting>
  <conditionalFormatting sqref="C68:D68">
    <cfRule type="expression" dxfId="2181" priority="2181" stopIfTrue="1">
      <formula>LEN(C68)&gt;10</formula>
    </cfRule>
  </conditionalFormatting>
  <conditionalFormatting sqref="C68:D68">
    <cfRule type="expression" dxfId="2180" priority="2180" stopIfTrue="1">
      <formula>LEN(C68)&gt;10</formula>
    </cfRule>
  </conditionalFormatting>
  <conditionalFormatting sqref="C68:D68">
    <cfRule type="expression" dxfId="2179" priority="2179" stopIfTrue="1">
      <formula>LEN(C68)&gt;10</formula>
    </cfRule>
  </conditionalFormatting>
  <conditionalFormatting sqref="C68:D68">
    <cfRule type="expression" dxfId="2178" priority="2178" stopIfTrue="1">
      <formula>LEN(C68)&gt;10</formula>
    </cfRule>
  </conditionalFormatting>
  <conditionalFormatting sqref="C68:D68">
    <cfRule type="expression" dxfId="2177" priority="2177" stopIfTrue="1">
      <formula>LEN(C68)&gt;10</formula>
    </cfRule>
  </conditionalFormatting>
  <conditionalFormatting sqref="C52:D52">
    <cfRule type="expression" dxfId="2176" priority="2176" stopIfTrue="1">
      <formula>LEN(C52)&gt;10</formula>
    </cfRule>
  </conditionalFormatting>
  <conditionalFormatting sqref="C52:D52">
    <cfRule type="expression" dxfId="2175" priority="2175" stopIfTrue="1">
      <formula>LEN(C52)&gt;10</formula>
    </cfRule>
  </conditionalFormatting>
  <conditionalFormatting sqref="C52:D52">
    <cfRule type="expression" dxfId="2174" priority="2174" stopIfTrue="1">
      <formula>LEN(C52)&gt;10</formula>
    </cfRule>
  </conditionalFormatting>
  <conditionalFormatting sqref="C52:D52">
    <cfRule type="expression" dxfId="2173" priority="2173" stopIfTrue="1">
      <formula>LEN(C52)&gt;10</formula>
    </cfRule>
  </conditionalFormatting>
  <conditionalFormatting sqref="C52:D52">
    <cfRule type="expression" dxfId="2172" priority="2172" stopIfTrue="1">
      <formula>LEN(C52)&gt;10</formula>
    </cfRule>
  </conditionalFormatting>
  <conditionalFormatting sqref="C52:D52">
    <cfRule type="expression" dxfId="2171" priority="2171" stopIfTrue="1">
      <formula>LEN(C52)&gt;10</formula>
    </cfRule>
  </conditionalFormatting>
  <conditionalFormatting sqref="C52:D52">
    <cfRule type="expression" dxfId="2170" priority="2170" stopIfTrue="1">
      <formula>LEN(C52)&gt;10</formula>
    </cfRule>
  </conditionalFormatting>
  <conditionalFormatting sqref="C52:D52">
    <cfRule type="expression" dxfId="2169" priority="2169" stopIfTrue="1">
      <formula>LEN(C52)&gt;10</formula>
    </cfRule>
  </conditionalFormatting>
  <conditionalFormatting sqref="C52:D52">
    <cfRule type="expression" dxfId="2168" priority="2168" stopIfTrue="1">
      <formula>LEN(C52)&gt;10</formula>
    </cfRule>
  </conditionalFormatting>
  <conditionalFormatting sqref="C52:D52">
    <cfRule type="expression" dxfId="2167" priority="2167" stopIfTrue="1">
      <formula>LEN(C52)&gt;10</formula>
    </cfRule>
  </conditionalFormatting>
  <conditionalFormatting sqref="C52:D52">
    <cfRule type="expression" dxfId="2166" priority="2166" stopIfTrue="1">
      <formula>LEN(C52)&gt;10</formula>
    </cfRule>
  </conditionalFormatting>
  <conditionalFormatting sqref="C52:D52">
    <cfRule type="expression" dxfId="2165" priority="2165" stopIfTrue="1">
      <formula>LEN(C52)&gt;10</formula>
    </cfRule>
  </conditionalFormatting>
  <conditionalFormatting sqref="C52:D52">
    <cfRule type="expression" dxfId="2164" priority="2164" stopIfTrue="1">
      <formula>LEN(C52)&gt;10</formula>
    </cfRule>
  </conditionalFormatting>
  <conditionalFormatting sqref="C52:D52">
    <cfRule type="expression" dxfId="2163" priority="2163" stopIfTrue="1">
      <formula>LEN(C52)&gt;10</formula>
    </cfRule>
  </conditionalFormatting>
  <conditionalFormatting sqref="C52:D52">
    <cfRule type="expression" dxfId="2162" priority="2162" stopIfTrue="1">
      <formula>LEN(C52)&gt;10</formula>
    </cfRule>
  </conditionalFormatting>
  <conditionalFormatting sqref="C52:D52">
    <cfRule type="expression" dxfId="2161" priority="2161" stopIfTrue="1">
      <formula>LEN(C52)&gt;10</formula>
    </cfRule>
  </conditionalFormatting>
  <conditionalFormatting sqref="C52:D52">
    <cfRule type="expression" dxfId="2160" priority="2160" stopIfTrue="1">
      <formula>LEN(C52)&gt;10</formula>
    </cfRule>
  </conditionalFormatting>
  <conditionalFormatting sqref="C52:D52">
    <cfRule type="expression" dxfId="2159" priority="2159" stopIfTrue="1">
      <formula>LEN(C52)&gt;10</formula>
    </cfRule>
  </conditionalFormatting>
  <conditionalFormatting sqref="C52:D52">
    <cfRule type="expression" dxfId="2158" priority="2158" stopIfTrue="1">
      <formula>LEN(C52)&gt;10</formula>
    </cfRule>
  </conditionalFormatting>
  <conditionalFormatting sqref="C52:D52">
    <cfRule type="expression" dxfId="2157" priority="2157" stopIfTrue="1">
      <formula>LEN(C52)&gt;10</formula>
    </cfRule>
  </conditionalFormatting>
  <conditionalFormatting sqref="C52:D52">
    <cfRule type="expression" dxfId="2156" priority="2156" stopIfTrue="1">
      <formula>LEN(C52)&gt;10</formula>
    </cfRule>
  </conditionalFormatting>
  <conditionalFormatting sqref="C52:D52">
    <cfRule type="expression" dxfId="2155" priority="2155" stopIfTrue="1">
      <formula>LEN(C52)&gt;10</formula>
    </cfRule>
  </conditionalFormatting>
  <conditionalFormatting sqref="C52:D52">
    <cfRule type="expression" dxfId="2154" priority="2154" stopIfTrue="1">
      <formula>LEN(C52)&gt;10</formula>
    </cfRule>
  </conditionalFormatting>
  <conditionalFormatting sqref="C54:D54">
    <cfRule type="expression" dxfId="2153" priority="2153" stopIfTrue="1">
      <formula>LEN(C54)&gt;10</formula>
    </cfRule>
  </conditionalFormatting>
  <conditionalFormatting sqref="C54:D54">
    <cfRule type="expression" dxfId="2152" priority="2152" stopIfTrue="1">
      <formula>LEN(C54)&gt;10</formula>
    </cfRule>
  </conditionalFormatting>
  <conditionalFormatting sqref="C54:D54">
    <cfRule type="expression" dxfId="2151" priority="2151" stopIfTrue="1">
      <formula>LEN(C54)&gt;10</formula>
    </cfRule>
  </conditionalFormatting>
  <conditionalFormatting sqref="C54:D54">
    <cfRule type="expression" dxfId="2150" priority="2150" stopIfTrue="1">
      <formula>LEN(C54)&gt;10</formula>
    </cfRule>
  </conditionalFormatting>
  <conditionalFormatting sqref="C54:D54">
    <cfRule type="expression" dxfId="2149" priority="2149" stopIfTrue="1">
      <formula>LEN(C54)&gt;10</formula>
    </cfRule>
  </conditionalFormatting>
  <conditionalFormatting sqref="C54:D54">
    <cfRule type="expression" dxfId="2148" priority="2148" stopIfTrue="1">
      <formula>LEN(C54)&gt;10</formula>
    </cfRule>
  </conditionalFormatting>
  <conditionalFormatting sqref="C54:D54">
    <cfRule type="expression" dxfId="2147" priority="2147" stopIfTrue="1">
      <formula>LEN(C54)&gt;10</formula>
    </cfRule>
  </conditionalFormatting>
  <conditionalFormatting sqref="C54:D54">
    <cfRule type="expression" dxfId="2146" priority="2146" stopIfTrue="1">
      <formula>LEN(C54)&gt;10</formula>
    </cfRule>
  </conditionalFormatting>
  <conditionalFormatting sqref="C54:D54">
    <cfRule type="expression" dxfId="2145" priority="2145" stopIfTrue="1">
      <formula>LEN(C54)&gt;10</formula>
    </cfRule>
  </conditionalFormatting>
  <conditionalFormatting sqref="C54:D54">
    <cfRule type="expression" dxfId="2144" priority="2144" stopIfTrue="1">
      <formula>LEN(C54)&gt;10</formula>
    </cfRule>
  </conditionalFormatting>
  <conditionalFormatting sqref="C54:D54">
    <cfRule type="expression" dxfId="2143" priority="2143" stopIfTrue="1">
      <formula>LEN(C54)&gt;10</formula>
    </cfRule>
  </conditionalFormatting>
  <conditionalFormatting sqref="C54:D54">
    <cfRule type="expression" dxfId="2142" priority="2142" stopIfTrue="1">
      <formula>LEN(C54)&gt;10</formula>
    </cfRule>
  </conditionalFormatting>
  <conditionalFormatting sqref="C54:D54">
    <cfRule type="expression" dxfId="2141" priority="2141" stopIfTrue="1">
      <formula>LEN(C54)&gt;10</formula>
    </cfRule>
  </conditionalFormatting>
  <conditionalFormatting sqref="C54:D54">
    <cfRule type="expression" dxfId="2140" priority="2140" stopIfTrue="1">
      <formula>LEN(C54)&gt;10</formula>
    </cfRule>
  </conditionalFormatting>
  <conditionalFormatting sqref="C54:D54">
    <cfRule type="expression" dxfId="2139" priority="2139" stopIfTrue="1">
      <formula>LEN(C54)&gt;10</formula>
    </cfRule>
  </conditionalFormatting>
  <conditionalFormatting sqref="C54:D54">
    <cfRule type="expression" dxfId="2138" priority="2138" stopIfTrue="1">
      <formula>LEN(C54)&gt;10</formula>
    </cfRule>
  </conditionalFormatting>
  <conditionalFormatting sqref="C54:D54">
    <cfRule type="expression" dxfId="2137" priority="2137" stopIfTrue="1">
      <formula>LEN(C54)&gt;10</formula>
    </cfRule>
  </conditionalFormatting>
  <conditionalFormatting sqref="C54:D54">
    <cfRule type="expression" dxfId="2136" priority="2136" stopIfTrue="1">
      <formula>LEN(C54)&gt;10</formula>
    </cfRule>
  </conditionalFormatting>
  <conditionalFormatting sqref="C54:D54">
    <cfRule type="expression" dxfId="2135" priority="2135" stopIfTrue="1">
      <formula>LEN(C54)&gt;10</formula>
    </cfRule>
  </conditionalFormatting>
  <conditionalFormatting sqref="C54:D54">
    <cfRule type="expression" dxfId="2134" priority="2134" stopIfTrue="1">
      <formula>LEN(C54)&gt;10</formula>
    </cfRule>
  </conditionalFormatting>
  <conditionalFormatting sqref="C54:D54">
    <cfRule type="expression" dxfId="2133" priority="2133" stopIfTrue="1">
      <formula>LEN(C54)&gt;10</formula>
    </cfRule>
  </conditionalFormatting>
  <conditionalFormatting sqref="C54:D54">
    <cfRule type="expression" dxfId="2132" priority="2132" stopIfTrue="1">
      <formula>LEN(C54)&gt;10</formula>
    </cfRule>
  </conditionalFormatting>
  <conditionalFormatting sqref="C54:D54">
    <cfRule type="expression" dxfId="2131" priority="2131" stopIfTrue="1">
      <formula>LEN(C54)&gt;10</formula>
    </cfRule>
  </conditionalFormatting>
  <conditionalFormatting sqref="C50:D51">
    <cfRule type="expression" dxfId="2130" priority="2130" stopIfTrue="1">
      <formula>LEN(C50)&gt;10</formula>
    </cfRule>
  </conditionalFormatting>
  <conditionalFormatting sqref="C50:D50">
    <cfRule type="expression" dxfId="2129" priority="2129" stopIfTrue="1">
      <formula>LEN(C50)&gt;10</formula>
    </cfRule>
  </conditionalFormatting>
  <conditionalFormatting sqref="C50:D50">
    <cfRule type="expression" dxfId="2128" priority="2128" stopIfTrue="1">
      <formula>LEN(C50)&gt;10</formula>
    </cfRule>
  </conditionalFormatting>
  <conditionalFormatting sqref="C50:D50">
    <cfRule type="expression" dxfId="2127" priority="2127" stopIfTrue="1">
      <formula>LEN(C50)&gt;10</formula>
    </cfRule>
  </conditionalFormatting>
  <conditionalFormatting sqref="C51:D51">
    <cfRule type="expression" dxfId="2126" priority="2126" stopIfTrue="1">
      <formula>LEN(C51)&gt;10</formula>
    </cfRule>
  </conditionalFormatting>
  <conditionalFormatting sqref="C51:D51">
    <cfRule type="expression" dxfId="2125" priority="2125" stopIfTrue="1">
      <formula>LEN(C51)&gt;10</formula>
    </cfRule>
  </conditionalFormatting>
  <conditionalFormatting sqref="C51:D51">
    <cfRule type="expression" dxfId="2124" priority="2124" stopIfTrue="1">
      <formula>LEN(C51)&gt;10</formula>
    </cfRule>
  </conditionalFormatting>
  <conditionalFormatting sqref="C51:D51">
    <cfRule type="expression" dxfId="2123" priority="2123" stopIfTrue="1">
      <formula>LEN(C51)&gt;10</formula>
    </cfRule>
  </conditionalFormatting>
  <conditionalFormatting sqref="C51:D51">
    <cfRule type="expression" dxfId="2122" priority="2122" stopIfTrue="1">
      <formula>LEN(C51)&gt;10</formula>
    </cfRule>
  </conditionalFormatting>
  <conditionalFormatting sqref="C51:D51">
    <cfRule type="expression" dxfId="2121" priority="2121" stopIfTrue="1">
      <formula>LEN(C51)&gt;10</formula>
    </cfRule>
  </conditionalFormatting>
  <conditionalFormatting sqref="C50:D51">
    <cfRule type="expression" dxfId="2120" priority="2120" stopIfTrue="1">
      <formula>LEN(C50)&gt;10</formula>
    </cfRule>
  </conditionalFormatting>
  <conditionalFormatting sqref="C50:D50">
    <cfRule type="expression" dxfId="2119" priority="2119" stopIfTrue="1">
      <formula>LEN(C50)&gt;10</formula>
    </cfRule>
  </conditionalFormatting>
  <conditionalFormatting sqref="C50:D50">
    <cfRule type="expression" dxfId="2118" priority="2118" stopIfTrue="1">
      <formula>LEN(C50)&gt;10</formula>
    </cfRule>
  </conditionalFormatting>
  <conditionalFormatting sqref="C50:D50">
    <cfRule type="expression" dxfId="2117" priority="2117" stopIfTrue="1">
      <formula>LEN(C50)&gt;10</formula>
    </cfRule>
  </conditionalFormatting>
  <conditionalFormatting sqref="C51:D51">
    <cfRule type="expression" dxfId="2116" priority="2116" stopIfTrue="1">
      <formula>LEN(C51)&gt;10</formula>
    </cfRule>
  </conditionalFormatting>
  <conditionalFormatting sqref="C51:D51">
    <cfRule type="expression" dxfId="2115" priority="2115" stopIfTrue="1">
      <formula>LEN(C51)&gt;10</formula>
    </cfRule>
  </conditionalFormatting>
  <conditionalFormatting sqref="C51:D51">
    <cfRule type="expression" dxfId="2114" priority="2114" stopIfTrue="1">
      <formula>LEN(C51)&gt;10</formula>
    </cfRule>
  </conditionalFormatting>
  <conditionalFormatting sqref="C51:D51">
    <cfRule type="expression" dxfId="2113" priority="2113" stopIfTrue="1">
      <formula>LEN(C51)&gt;10</formula>
    </cfRule>
  </conditionalFormatting>
  <conditionalFormatting sqref="C51:D51">
    <cfRule type="expression" dxfId="2112" priority="2112" stopIfTrue="1">
      <formula>LEN(C51)&gt;10</formula>
    </cfRule>
  </conditionalFormatting>
  <conditionalFormatting sqref="C51:D51">
    <cfRule type="expression" dxfId="2111" priority="2111" stopIfTrue="1">
      <formula>LEN(C51)&gt;10</formula>
    </cfRule>
  </conditionalFormatting>
  <conditionalFormatting sqref="C50:D51">
    <cfRule type="expression" dxfId="2110" priority="2110" stopIfTrue="1">
      <formula>LEN(C50)&gt;10</formula>
    </cfRule>
  </conditionalFormatting>
  <conditionalFormatting sqref="C50:D50">
    <cfRule type="expression" dxfId="2109" priority="2109" stopIfTrue="1">
      <formula>LEN(C50)&gt;10</formula>
    </cfRule>
  </conditionalFormatting>
  <conditionalFormatting sqref="C50:D50">
    <cfRule type="expression" dxfId="2108" priority="2108" stopIfTrue="1">
      <formula>LEN(C50)&gt;10</formula>
    </cfRule>
  </conditionalFormatting>
  <conditionalFormatting sqref="C50:D50">
    <cfRule type="expression" dxfId="2107" priority="2107" stopIfTrue="1">
      <formula>LEN(C50)&gt;10</formula>
    </cfRule>
  </conditionalFormatting>
  <conditionalFormatting sqref="C51:D51">
    <cfRule type="expression" dxfId="2106" priority="2106" stopIfTrue="1">
      <formula>LEN(C51)&gt;10</formula>
    </cfRule>
  </conditionalFormatting>
  <conditionalFormatting sqref="C51:D51">
    <cfRule type="expression" dxfId="2105" priority="2105" stopIfTrue="1">
      <formula>LEN(C51)&gt;10</formula>
    </cfRule>
  </conditionalFormatting>
  <conditionalFormatting sqref="C51:D51">
    <cfRule type="expression" dxfId="2104" priority="2104" stopIfTrue="1">
      <formula>LEN(C51)&gt;10</formula>
    </cfRule>
  </conditionalFormatting>
  <conditionalFormatting sqref="C51:D51">
    <cfRule type="expression" dxfId="2103" priority="2103" stopIfTrue="1">
      <formula>LEN(C51)&gt;10</formula>
    </cfRule>
  </conditionalFormatting>
  <conditionalFormatting sqref="C51:D51">
    <cfRule type="expression" dxfId="2102" priority="2102" stopIfTrue="1">
      <formula>LEN(C51)&gt;10</formula>
    </cfRule>
  </conditionalFormatting>
  <conditionalFormatting sqref="C51:D51">
    <cfRule type="expression" dxfId="2101" priority="2101" stopIfTrue="1">
      <formula>LEN(C51)&gt;10</formula>
    </cfRule>
  </conditionalFormatting>
  <conditionalFormatting sqref="C50:D51">
    <cfRule type="expression" dxfId="2100" priority="2100" stopIfTrue="1">
      <formula>LEN(C50)&gt;10</formula>
    </cfRule>
  </conditionalFormatting>
  <conditionalFormatting sqref="C50:D50">
    <cfRule type="expression" dxfId="2099" priority="2099" stopIfTrue="1">
      <formula>LEN(C50)&gt;10</formula>
    </cfRule>
  </conditionalFormatting>
  <conditionalFormatting sqref="C50:D50">
    <cfRule type="expression" dxfId="2098" priority="2098" stopIfTrue="1">
      <formula>LEN(C50)&gt;10</formula>
    </cfRule>
  </conditionalFormatting>
  <conditionalFormatting sqref="C50:D50">
    <cfRule type="expression" dxfId="2097" priority="2097" stopIfTrue="1">
      <formula>LEN(C50)&gt;10</formula>
    </cfRule>
  </conditionalFormatting>
  <conditionalFormatting sqref="C51:D51">
    <cfRule type="expression" dxfId="2096" priority="2096" stopIfTrue="1">
      <formula>LEN(C51)&gt;10</formula>
    </cfRule>
  </conditionalFormatting>
  <conditionalFormatting sqref="C51:D51">
    <cfRule type="expression" dxfId="2095" priority="2095" stopIfTrue="1">
      <formula>LEN(C51)&gt;10</formula>
    </cfRule>
  </conditionalFormatting>
  <conditionalFormatting sqref="C51:D51">
    <cfRule type="expression" dxfId="2094" priority="2094" stopIfTrue="1">
      <formula>LEN(C51)&gt;10</formula>
    </cfRule>
  </conditionalFormatting>
  <conditionalFormatting sqref="C51:D51">
    <cfRule type="expression" dxfId="2093" priority="2093" stopIfTrue="1">
      <formula>LEN(C51)&gt;10</formula>
    </cfRule>
  </conditionalFormatting>
  <conditionalFormatting sqref="C51:D51">
    <cfRule type="expression" dxfId="2092" priority="2092" stopIfTrue="1">
      <formula>LEN(C51)&gt;10</formula>
    </cfRule>
  </conditionalFormatting>
  <conditionalFormatting sqref="C51:D51">
    <cfRule type="expression" dxfId="2091" priority="2091" stopIfTrue="1">
      <formula>LEN(C51)&gt;10</formula>
    </cfRule>
  </conditionalFormatting>
  <conditionalFormatting sqref="C50:D51">
    <cfRule type="expression" dxfId="2090" priority="2090" stopIfTrue="1">
      <formula>LEN(C50)&gt;10</formula>
    </cfRule>
  </conditionalFormatting>
  <conditionalFormatting sqref="C50:D51">
    <cfRule type="expression" dxfId="2089" priority="2089" stopIfTrue="1">
      <formula>LEN(C50)&gt;10</formula>
    </cfRule>
  </conditionalFormatting>
  <conditionalFormatting sqref="C50:D51">
    <cfRule type="expression" dxfId="2088" priority="2088" stopIfTrue="1">
      <formula>LEN(C50)&gt;10</formula>
    </cfRule>
  </conditionalFormatting>
  <conditionalFormatting sqref="C50:D50">
    <cfRule type="expression" dxfId="2087" priority="2087" stopIfTrue="1">
      <formula>LEN(C50)&gt;10</formula>
    </cfRule>
  </conditionalFormatting>
  <conditionalFormatting sqref="C50:D50">
    <cfRule type="expression" dxfId="2086" priority="2086" stopIfTrue="1">
      <formula>LEN(C50)&gt;10</formula>
    </cfRule>
  </conditionalFormatting>
  <conditionalFormatting sqref="C50:D50">
    <cfRule type="expression" dxfId="2085" priority="2085" stopIfTrue="1">
      <formula>LEN(C50)&gt;10</formula>
    </cfRule>
  </conditionalFormatting>
  <conditionalFormatting sqref="C51:D51">
    <cfRule type="expression" dxfId="2084" priority="2084" stopIfTrue="1">
      <formula>LEN(C51)&gt;10</formula>
    </cfRule>
  </conditionalFormatting>
  <conditionalFormatting sqref="C51:D51">
    <cfRule type="expression" dxfId="2083" priority="2083" stopIfTrue="1">
      <formula>LEN(C51)&gt;10</formula>
    </cfRule>
  </conditionalFormatting>
  <conditionalFormatting sqref="C51:D51">
    <cfRule type="expression" dxfId="2082" priority="2082" stopIfTrue="1">
      <formula>LEN(C51)&gt;10</formula>
    </cfRule>
  </conditionalFormatting>
  <conditionalFormatting sqref="C51:D51">
    <cfRule type="expression" dxfId="2081" priority="2081" stopIfTrue="1">
      <formula>LEN(C51)&gt;10</formula>
    </cfRule>
  </conditionalFormatting>
  <conditionalFormatting sqref="C51:D51">
    <cfRule type="expression" dxfId="2080" priority="2080" stopIfTrue="1">
      <formula>LEN(C51)&gt;10</formula>
    </cfRule>
  </conditionalFormatting>
  <conditionalFormatting sqref="C51:D51">
    <cfRule type="expression" dxfId="2079" priority="2079" stopIfTrue="1">
      <formula>LEN(C51)&gt;10</formula>
    </cfRule>
  </conditionalFormatting>
  <conditionalFormatting sqref="C50:D51">
    <cfRule type="expression" dxfId="2078" priority="2078" stopIfTrue="1">
      <formula>LEN(C50)&gt;10</formula>
    </cfRule>
  </conditionalFormatting>
  <conditionalFormatting sqref="C50:D50">
    <cfRule type="expression" dxfId="2077" priority="2077" stopIfTrue="1">
      <formula>LEN(C50)&gt;10</formula>
    </cfRule>
  </conditionalFormatting>
  <conditionalFormatting sqref="C50:D50">
    <cfRule type="expression" dxfId="2076" priority="2076" stopIfTrue="1">
      <formula>LEN(C50)&gt;10</formula>
    </cfRule>
  </conditionalFormatting>
  <conditionalFormatting sqref="C50:D50">
    <cfRule type="expression" dxfId="2075" priority="2075" stopIfTrue="1">
      <formula>LEN(C50)&gt;10</formula>
    </cfRule>
  </conditionalFormatting>
  <conditionalFormatting sqref="C51:D51">
    <cfRule type="expression" dxfId="2074" priority="2074" stopIfTrue="1">
      <formula>LEN(C51)&gt;10</formula>
    </cfRule>
  </conditionalFormatting>
  <conditionalFormatting sqref="C51:D51">
    <cfRule type="expression" dxfId="2073" priority="2073" stopIfTrue="1">
      <formula>LEN(C51)&gt;10</formula>
    </cfRule>
  </conditionalFormatting>
  <conditionalFormatting sqref="C51:D51">
    <cfRule type="expression" dxfId="2072" priority="2072" stopIfTrue="1">
      <formula>LEN(C51)&gt;10</formula>
    </cfRule>
  </conditionalFormatting>
  <conditionalFormatting sqref="C51:D51">
    <cfRule type="expression" dxfId="2071" priority="2071" stopIfTrue="1">
      <formula>LEN(C51)&gt;10</formula>
    </cfRule>
  </conditionalFormatting>
  <conditionalFormatting sqref="C51:D51">
    <cfRule type="expression" dxfId="2070" priority="2070" stopIfTrue="1">
      <formula>LEN(C51)&gt;10</formula>
    </cfRule>
  </conditionalFormatting>
  <conditionalFormatting sqref="C51:D51">
    <cfRule type="expression" dxfId="2069" priority="2069" stopIfTrue="1">
      <formula>LEN(C51)&gt;10</formula>
    </cfRule>
  </conditionalFormatting>
  <conditionalFormatting sqref="C50:D51">
    <cfRule type="expression" dxfId="2068" priority="2068" stopIfTrue="1">
      <formula>LEN(C50)&gt;10</formula>
    </cfRule>
  </conditionalFormatting>
  <conditionalFormatting sqref="C50:D50">
    <cfRule type="expression" dxfId="2067" priority="2067" stopIfTrue="1">
      <formula>LEN(C50)&gt;10</formula>
    </cfRule>
  </conditionalFormatting>
  <conditionalFormatting sqref="C50:D50">
    <cfRule type="expression" dxfId="2066" priority="2066" stopIfTrue="1">
      <formula>LEN(C50)&gt;10</formula>
    </cfRule>
  </conditionalFormatting>
  <conditionalFormatting sqref="C50:D50">
    <cfRule type="expression" dxfId="2065" priority="2065" stopIfTrue="1">
      <formula>LEN(C50)&gt;10</formula>
    </cfRule>
  </conditionalFormatting>
  <conditionalFormatting sqref="C51:D51">
    <cfRule type="expression" dxfId="2064" priority="2064" stopIfTrue="1">
      <formula>LEN(C51)&gt;10</formula>
    </cfRule>
  </conditionalFormatting>
  <conditionalFormatting sqref="C51:D51">
    <cfRule type="expression" dxfId="2063" priority="2063" stopIfTrue="1">
      <formula>LEN(C51)&gt;10</formula>
    </cfRule>
  </conditionalFormatting>
  <conditionalFormatting sqref="C51:D51">
    <cfRule type="expression" dxfId="2062" priority="2062" stopIfTrue="1">
      <formula>LEN(C51)&gt;10</formula>
    </cfRule>
  </conditionalFormatting>
  <conditionalFormatting sqref="C51:D51">
    <cfRule type="expression" dxfId="2061" priority="2061" stopIfTrue="1">
      <formula>LEN(C51)&gt;10</formula>
    </cfRule>
  </conditionalFormatting>
  <conditionalFormatting sqref="C51:D51">
    <cfRule type="expression" dxfId="2060" priority="2060" stopIfTrue="1">
      <formula>LEN(C51)&gt;10</formula>
    </cfRule>
  </conditionalFormatting>
  <conditionalFormatting sqref="C51:D51">
    <cfRule type="expression" dxfId="2059" priority="2059" stopIfTrue="1">
      <formula>LEN(C51)&gt;10</formula>
    </cfRule>
  </conditionalFormatting>
  <conditionalFormatting sqref="C50:D51">
    <cfRule type="expression" dxfId="2058" priority="2058" stopIfTrue="1">
      <formula>LEN(C50)&gt;10</formula>
    </cfRule>
  </conditionalFormatting>
  <conditionalFormatting sqref="C50:D50">
    <cfRule type="expression" dxfId="2057" priority="2057" stopIfTrue="1">
      <formula>LEN(C50)&gt;10</formula>
    </cfRule>
  </conditionalFormatting>
  <conditionalFormatting sqref="C50:D50">
    <cfRule type="expression" dxfId="2056" priority="2056" stopIfTrue="1">
      <formula>LEN(C50)&gt;10</formula>
    </cfRule>
  </conditionalFormatting>
  <conditionalFormatting sqref="C50:D50">
    <cfRule type="expression" dxfId="2055" priority="2055" stopIfTrue="1">
      <formula>LEN(C50)&gt;10</formula>
    </cfRule>
  </conditionalFormatting>
  <conditionalFormatting sqref="C51:D51">
    <cfRule type="expression" dxfId="2054" priority="2054" stopIfTrue="1">
      <formula>LEN(C51)&gt;10</formula>
    </cfRule>
  </conditionalFormatting>
  <conditionalFormatting sqref="C51:D51">
    <cfRule type="expression" dxfId="2053" priority="2053" stopIfTrue="1">
      <formula>LEN(C51)&gt;10</formula>
    </cfRule>
  </conditionalFormatting>
  <conditionalFormatting sqref="C51:D51">
    <cfRule type="expression" dxfId="2052" priority="2052" stopIfTrue="1">
      <formula>LEN(C51)&gt;10</formula>
    </cfRule>
  </conditionalFormatting>
  <conditionalFormatting sqref="C51:D51">
    <cfRule type="expression" dxfId="2051" priority="2051" stopIfTrue="1">
      <formula>LEN(C51)&gt;10</formula>
    </cfRule>
  </conditionalFormatting>
  <conditionalFormatting sqref="C51:D51">
    <cfRule type="expression" dxfId="2050" priority="2050" stopIfTrue="1">
      <formula>LEN(C51)&gt;10</formula>
    </cfRule>
  </conditionalFormatting>
  <conditionalFormatting sqref="C51:D51">
    <cfRule type="expression" dxfId="2049" priority="2049" stopIfTrue="1">
      <formula>LEN(C51)&gt;10</formula>
    </cfRule>
  </conditionalFormatting>
  <conditionalFormatting sqref="C50:D51">
    <cfRule type="expression" dxfId="2048" priority="2048" stopIfTrue="1">
      <formula>LEN(C50)&gt;10</formula>
    </cfRule>
  </conditionalFormatting>
  <conditionalFormatting sqref="C50:D51">
    <cfRule type="expression" dxfId="2047" priority="2047" stopIfTrue="1">
      <formula>LEN(C50)&gt;10</formula>
    </cfRule>
  </conditionalFormatting>
  <conditionalFormatting sqref="C50:D50">
    <cfRule type="expression" dxfId="2046" priority="2046" stopIfTrue="1">
      <formula>LEN(C50)&gt;10</formula>
    </cfRule>
  </conditionalFormatting>
  <conditionalFormatting sqref="C50:D50">
    <cfRule type="expression" dxfId="2045" priority="2045" stopIfTrue="1">
      <formula>LEN(C50)&gt;10</formula>
    </cfRule>
  </conditionalFormatting>
  <conditionalFormatting sqref="C50:D50">
    <cfRule type="expression" dxfId="2044" priority="2044" stopIfTrue="1">
      <formula>LEN(C50)&gt;10</formula>
    </cfRule>
  </conditionalFormatting>
  <conditionalFormatting sqref="C51:D51">
    <cfRule type="expression" dxfId="2043" priority="2043" stopIfTrue="1">
      <formula>LEN(C51)&gt;10</formula>
    </cfRule>
  </conditionalFormatting>
  <conditionalFormatting sqref="C51:D51">
    <cfRule type="expression" dxfId="2042" priority="2042" stopIfTrue="1">
      <formula>LEN(C51)&gt;10</formula>
    </cfRule>
  </conditionalFormatting>
  <conditionalFormatting sqref="C51:D51">
    <cfRule type="expression" dxfId="2041" priority="2041" stopIfTrue="1">
      <formula>LEN(C51)&gt;10</formula>
    </cfRule>
  </conditionalFormatting>
  <conditionalFormatting sqref="C51:D51">
    <cfRule type="expression" dxfId="2040" priority="2040" stopIfTrue="1">
      <formula>LEN(C51)&gt;10</formula>
    </cfRule>
  </conditionalFormatting>
  <conditionalFormatting sqref="C51:D51">
    <cfRule type="expression" dxfId="2039" priority="2039" stopIfTrue="1">
      <formula>LEN(C51)&gt;10</formula>
    </cfRule>
  </conditionalFormatting>
  <conditionalFormatting sqref="C51:D51">
    <cfRule type="expression" dxfId="2038" priority="2038" stopIfTrue="1">
      <formula>LEN(C51)&gt;10</formula>
    </cfRule>
  </conditionalFormatting>
  <conditionalFormatting sqref="C50:D51">
    <cfRule type="expression" dxfId="2037" priority="2037" stopIfTrue="1">
      <formula>LEN(C50)&gt;10</formula>
    </cfRule>
  </conditionalFormatting>
  <conditionalFormatting sqref="C50:D50">
    <cfRule type="expression" dxfId="2036" priority="2036" stopIfTrue="1">
      <formula>LEN(C50)&gt;10</formula>
    </cfRule>
  </conditionalFormatting>
  <conditionalFormatting sqref="C50:D50">
    <cfRule type="expression" dxfId="2035" priority="2035" stopIfTrue="1">
      <formula>LEN(C50)&gt;10</formula>
    </cfRule>
  </conditionalFormatting>
  <conditionalFormatting sqref="C50:D50">
    <cfRule type="expression" dxfId="2034" priority="2034" stopIfTrue="1">
      <formula>LEN(C50)&gt;10</formula>
    </cfRule>
  </conditionalFormatting>
  <conditionalFormatting sqref="C51:D51">
    <cfRule type="expression" dxfId="2033" priority="2033" stopIfTrue="1">
      <formula>LEN(C51)&gt;10</formula>
    </cfRule>
  </conditionalFormatting>
  <conditionalFormatting sqref="C51:D51">
    <cfRule type="expression" dxfId="2032" priority="2032" stopIfTrue="1">
      <formula>LEN(C51)&gt;10</formula>
    </cfRule>
  </conditionalFormatting>
  <conditionalFormatting sqref="C51:D51">
    <cfRule type="expression" dxfId="2031" priority="2031" stopIfTrue="1">
      <formula>LEN(C51)&gt;10</formula>
    </cfRule>
  </conditionalFormatting>
  <conditionalFormatting sqref="C51:D51">
    <cfRule type="expression" dxfId="2030" priority="2030" stopIfTrue="1">
      <formula>LEN(C51)&gt;10</formula>
    </cfRule>
  </conditionalFormatting>
  <conditionalFormatting sqref="C51:D51">
    <cfRule type="expression" dxfId="2029" priority="2029" stopIfTrue="1">
      <formula>LEN(C51)&gt;10</formula>
    </cfRule>
  </conditionalFormatting>
  <conditionalFormatting sqref="C51:D51">
    <cfRule type="expression" dxfId="2028" priority="2028" stopIfTrue="1">
      <formula>LEN(C51)&gt;10</formula>
    </cfRule>
  </conditionalFormatting>
  <conditionalFormatting sqref="C50:D51">
    <cfRule type="expression" dxfId="2027" priority="2027" stopIfTrue="1">
      <formula>LEN(C50)&gt;10</formula>
    </cfRule>
  </conditionalFormatting>
  <conditionalFormatting sqref="C50:D50">
    <cfRule type="expression" dxfId="2026" priority="2026" stopIfTrue="1">
      <formula>LEN(C50)&gt;10</formula>
    </cfRule>
  </conditionalFormatting>
  <conditionalFormatting sqref="C50:D50">
    <cfRule type="expression" dxfId="2025" priority="2025" stopIfTrue="1">
      <formula>LEN(C50)&gt;10</formula>
    </cfRule>
  </conditionalFormatting>
  <conditionalFormatting sqref="C50:D50">
    <cfRule type="expression" dxfId="2024" priority="2024" stopIfTrue="1">
      <formula>LEN(C50)&gt;10</formula>
    </cfRule>
  </conditionalFormatting>
  <conditionalFormatting sqref="C51:D51">
    <cfRule type="expression" dxfId="2023" priority="2023" stopIfTrue="1">
      <formula>LEN(C51)&gt;10</formula>
    </cfRule>
  </conditionalFormatting>
  <conditionalFormatting sqref="C51:D51">
    <cfRule type="expression" dxfId="2022" priority="2022" stopIfTrue="1">
      <formula>LEN(C51)&gt;10</formula>
    </cfRule>
  </conditionalFormatting>
  <conditionalFormatting sqref="C51:D51">
    <cfRule type="expression" dxfId="2021" priority="2021" stopIfTrue="1">
      <formula>LEN(C51)&gt;10</formula>
    </cfRule>
  </conditionalFormatting>
  <conditionalFormatting sqref="C51:D51">
    <cfRule type="expression" dxfId="2020" priority="2020" stopIfTrue="1">
      <formula>LEN(C51)&gt;10</formula>
    </cfRule>
  </conditionalFormatting>
  <conditionalFormatting sqref="C51:D51">
    <cfRule type="expression" dxfId="2019" priority="2019" stopIfTrue="1">
      <formula>LEN(C51)&gt;10</formula>
    </cfRule>
  </conditionalFormatting>
  <conditionalFormatting sqref="C51:D51">
    <cfRule type="expression" dxfId="2018" priority="2018" stopIfTrue="1">
      <formula>LEN(C51)&gt;10</formula>
    </cfRule>
  </conditionalFormatting>
  <conditionalFormatting sqref="C50:D51">
    <cfRule type="expression" dxfId="2017" priority="2017" stopIfTrue="1">
      <formula>LEN(C50)&gt;10</formula>
    </cfRule>
  </conditionalFormatting>
  <conditionalFormatting sqref="C50:D50">
    <cfRule type="expression" dxfId="2016" priority="2016" stopIfTrue="1">
      <formula>LEN(C50)&gt;10</formula>
    </cfRule>
  </conditionalFormatting>
  <conditionalFormatting sqref="C50:D50">
    <cfRule type="expression" dxfId="2015" priority="2015" stopIfTrue="1">
      <formula>LEN(C50)&gt;10</formula>
    </cfRule>
  </conditionalFormatting>
  <conditionalFormatting sqref="C50:D50">
    <cfRule type="expression" dxfId="2014" priority="2014" stopIfTrue="1">
      <formula>LEN(C50)&gt;10</formula>
    </cfRule>
  </conditionalFormatting>
  <conditionalFormatting sqref="C51:D51">
    <cfRule type="expression" dxfId="2013" priority="2013" stopIfTrue="1">
      <formula>LEN(C51)&gt;10</formula>
    </cfRule>
  </conditionalFormatting>
  <conditionalFormatting sqref="C51:D51">
    <cfRule type="expression" dxfId="2012" priority="2012" stopIfTrue="1">
      <formula>LEN(C51)&gt;10</formula>
    </cfRule>
  </conditionalFormatting>
  <conditionalFormatting sqref="C51:D51">
    <cfRule type="expression" dxfId="2011" priority="2011" stopIfTrue="1">
      <formula>LEN(C51)&gt;10</formula>
    </cfRule>
  </conditionalFormatting>
  <conditionalFormatting sqref="C51:D51">
    <cfRule type="expression" dxfId="2010" priority="2010" stopIfTrue="1">
      <formula>LEN(C51)&gt;10</formula>
    </cfRule>
  </conditionalFormatting>
  <conditionalFormatting sqref="C51:D51">
    <cfRule type="expression" dxfId="2009" priority="2009" stopIfTrue="1">
      <formula>LEN(C51)&gt;10</formula>
    </cfRule>
  </conditionalFormatting>
  <conditionalFormatting sqref="C51:D51">
    <cfRule type="expression" dxfId="2008" priority="2008" stopIfTrue="1">
      <formula>LEN(C51)&gt;10</formula>
    </cfRule>
  </conditionalFormatting>
  <conditionalFormatting sqref="C50:D51">
    <cfRule type="expression" dxfId="2007" priority="2007" stopIfTrue="1">
      <formula>LEN(C50)&gt;10</formula>
    </cfRule>
  </conditionalFormatting>
  <conditionalFormatting sqref="C50:D51">
    <cfRule type="expression" dxfId="2006" priority="2006" stopIfTrue="1">
      <formula>LEN(C50)&gt;10</formula>
    </cfRule>
  </conditionalFormatting>
  <conditionalFormatting sqref="C50:D51">
    <cfRule type="expression" dxfId="2005" priority="2005" stopIfTrue="1">
      <formula>LEN(C50)&gt;10</formula>
    </cfRule>
  </conditionalFormatting>
  <conditionalFormatting sqref="C50:D50">
    <cfRule type="expression" dxfId="2004" priority="2004" stopIfTrue="1">
      <formula>LEN(C50)&gt;10</formula>
    </cfRule>
  </conditionalFormatting>
  <conditionalFormatting sqref="C50:D50">
    <cfRule type="expression" dxfId="2003" priority="2003" stopIfTrue="1">
      <formula>LEN(C50)&gt;10</formula>
    </cfRule>
  </conditionalFormatting>
  <conditionalFormatting sqref="C50:D50">
    <cfRule type="expression" dxfId="2002" priority="2002" stopIfTrue="1">
      <formula>LEN(C50)&gt;10</formula>
    </cfRule>
  </conditionalFormatting>
  <conditionalFormatting sqref="C51:D51">
    <cfRule type="expression" dxfId="2001" priority="2001" stopIfTrue="1">
      <formula>LEN(C51)&gt;10</formula>
    </cfRule>
  </conditionalFormatting>
  <conditionalFormatting sqref="C51:D51">
    <cfRule type="expression" dxfId="2000" priority="2000" stopIfTrue="1">
      <formula>LEN(C51)&gt;10</formula>
    </cfRule>
  </conditionalFormatting>
  <conditionalFormatting sqref="C51:D51">
    <cfRule type="expression" dxfId="1999" priority="1999" stopIfTrue="1">
      <formula>LEN(C51)&gt;10</formula>
    </cfRule>
  </conditionalFormatting>
  <conditionalFormatting sqref="C51:D51">
    <cfRule type="expression" dxfId="1998" priority="1998" stopIfTrue="1">
      <formula>LEN(C51)&gt;10</formula>
    </cfRule>
  </conditionalFormatting>
  <conditionalFormatting sqref="C51:D51">
    <cfRule type="expression" dxfId="1997" priority="1997" stopIfTrue="1">
      <formula>LEN(C51)&gt;10</formula>
    </cfRule>
  </conditionalFormatting>
  <conditionalFormatting sqref="C51:D51">
    <cfRule type="expression" dxfId="1996" priority="1996" stopIfTrue="1">
      <formula>LEN(C51)&gt;10</formula>
    </cfRule>
  </conditionalFormatting>
  <conditionalFormatting sqref="C50:D51">
    <cfRule type="expression" dxfId="1995" priority="1995" stopIfTrue="1">
      <formula>LEN(C50)&gt;10</formula>
    </cfRule>
  </conditionalFormatting>
  <conditionalFormatting sqref="C50:D50">
    <cfRule type="expression" dxfId="1994" priority="1994" stopIfTrue="1">
      <formula>LEN(C50)&gt;10</formula>
    </cfRule>
  </conditionalFormatting>
  <conditionalFormatting sqref="C50:D50">
    <cfRule type="expression" dxfId="1993" priority="1993" stopIfTrue="1">
      <formula>LEN(C50)&gt;10</formula>
    </cfRule>
  </conditionalFormatting>
  <conditionalFormatting sqref="C50:D50">
    <cfRule type="expression" dxfId="1992" priority="1992" stopIfTrue="1">
      <formula>LEN(C50)&gt;10</formula>
    </cfRule>
  </conditionalFormatting>
  <conditionalFormatting sqref="C51:D51">
    <cfRule type="expression" dxfId="1991" priority="1991" stopIfTrue="1">
      <formula>LEN(C51)&gt;10</formula>
    </cfRule>
  </conditionalFormatting>
  <conditionalFormatting sqref="C51:D51">
    <cfRule type="expression" dxfId="1990" priority="1990" stopIfTrue="1">
      <formula>LEN(C51)&gt;10</formula>
    </cfRule>
  </conditionalFormatting>
  <conditionalFormatting sqref="C51:D51">
    <cfRule type="expression" dxfId="1989" priority="1989" stopIfTrue="1">
      <formula>LEN(C51)&gt;10</formula>
    </cfRule>
  </conditionalFormatting>
  <conditionalFormatting sqref="C51:D51">
    <cfRule type="expression" dxfId="1988" priority="1988" stopIfTrue="1">
      <formula>LEN(C51)&gt;10</formula>
    </cfRule>
  </conditionalFormatting>
  <conditionalFormatting sqref="C51:D51">
    <cfRule type="expression" dxfId="1987" priority="1987" stopIfTrue="1">
      <formula>LEN(C51)&gt;10</formula>
    </cfRule>
  </conditionalFormatting>
  <conditionalFormatting sqref="C51:D51">
    <cfRule type="expression" dxfId="1986" priority="1986" stopIfTrue="1">
      <formula>LEN(C51)&gt;10</formula>
    </cfRule>
  </conditionalFormatting>
  <conditionalFormatting sqref="C50:D51">
    <cfRule type="expression" dxfId="1985" priority="1985" stopIfTrue="1">
      <formula>LEN(C50)&gt;10</formula>
    </cfRule>
  </conditionalFormatting>
  <conditionalFormatting sqref="C50:D50">
    <cfRule type="expression" dxfId="1984" priority="1984" stopIfTrue="1">
      <formula>LEN(C50)&gt;10</formula>
    </cfRule>
  </conditionalFormatting>
  <conditionalFormatting sqref="C50:D50">
    <cfRule type="expression" dxfId="1983" priority="1983" stopIfTrue="1">
      <formula>LEN(C50)&gt;10</formula>
    </cfRule>
  </conditionalFormatting>
  <conditionalFormatting sqref="C50:D50">
    <cfRule type="expression" dxfId="1982" priority="1982" stopIfTrue="1">
      <formula>LEN(C50)&gt;10</formula>
    </cfRule>
  </conditionalFormatting>
  <conditionalFormatting sqref="C51:D51">
    <cfRule type="expression" dxfId="1981" priority="1981" stopIfTrue="1">
      <formula>LEN(C51)&gt;10</formula>
    </cfRule>
  </conditionalFormatting>
  <conditionalFormatting sqref="C51:D51">
    <cfRule type="expression" dxfId="1980" priority="1980" stopIfTrue="1">
      <formula>LEN(C51)&gt;10</formula>
    </cfRule>
  </conditionalFormatting>
  <conditionalFormatting sqref="C51:D51">
    <cfRule type="expression" dxfId="1979" priority="1979" stopIfTrue="1">
      <formula>LEN(C51)&gt;10</formula>
    </cfRule>
  </conditionalFormatting>
  <conditionalFormatting sqref="C51:D51">
    <cfRule type="expression" dxfId="1978" priority="1978" stopIfTrue="1">
      <formula>LEN(C51)&gt;10</formula>
    </cfRule>
  </conditionalFormatting>
  <conditionalFormatting sqref="C51:D51">
    <cfRule type="expression" dxfId="1977" priority="1977" stopIfTrue="1">
      <formula>LEN(C51)&gt;10</formula>
    </cfRule>
  </conditionalFormatting>
  <conditionalFormatting sqref="C51:D51">
    <cfRule type="expression" dxfId="1976" priority="1976" stopIfTrue="1">
      <formula>LEN(C51)&gt;10</formula>
    </cfRule>
  </conditionalFormatting>
  <conditionalFormatting sqref="C50:D51">
    <cfRule type="expression" dxfId="1975" priority="1975" stopIfTrue="1">
      <formula>LEN(C50)&gt;10</formula>
    </cfRule>
  </conditionalFormatting>
  <conditionalFormatting sqref="C50:D50">
    <cfRule type="expression" dxfId="1974" priority="1974" stopIfTrue="1">
      <formula>LEN(C50)&gt;10</formula>
    </cfRule>
  </conditionalFormatting>
  <conditionalFormatting sqref="C50:D50">
    <cfRule type="expression" dxfId="1973" priority="1973" stopIfTrue="1">
      <formula>LEN(C50)&gt;10</formula>
    </cfRule>
  </conditionalFormatting>
  <conditionalFormatting sqref="C50:D50">
    <cfRule type="expression" dxfId="1972" priority="1972" stopIfTrue="1">
      <formula>LEN(C50)&gt;10</formula>
    </cfRule>
  </conditionalFormatting>
  <conditionalFormatting sqref="C51:D51">
    <cfRule type="expression" dxfId="1971" priority="1971" stopIfTrue="1">
      <formula>LEN(C51)&gt;10</formula>
    </cfRule>
  </conditionalFormatting>
  <conditionalFormatting sqref="C51:D51">
    <cfRule type="expression" dxfId="1970" priority="1970" stopIfTrue="1">
      <formula>LEN(C51)&gt;10</formula>
    </cfRule>
  </conditionalFormatting>
  <conditionalFormatting sqref="C51:D51">
    <cfRule type="expression" dxfId="1969" priority="1969" stopIfTrue="1">
      <formula>LEN(C51)&gt;10</formula>
    </cfRule>
  </conditionalFormatting>
  <conditionalFormatting sqref="C51:D51">
    <cfRule type="expression" dxfId="1968" priority="1968" stopIfTrue="1">
      <formula>LEN(C51)&gt;10</formula>
    </cfRule>
  </conditionalFormatting>
  <conditionalFormatting sqref="C51:D51">
    <cfRule type="expression" dxfId="1967" priority="1967" stopIfTrue="1">
      <formula>LEN(C51)&gt;10</formula>
    </cfRule>
  </conditionalFormatting>
  <conditionalFormatting sqref="C51:D51">
    <cfRule type="expression" dxfId="1966" priority="1966" stopIfTrue="1">
      <formula>LEN(C51)&gt;10</formula>
    </cfRule>
  </conditionalFormatting>
  <conditionalFormatting sqref="C50:D51">
    <cfRule type="expression" dxfId="1965" priority="1965" stopIfTrue="1">
      <formula>LEN(C50)&gt;10</formula>
    </cfRule>
  </conditionalFormatting>
  <conditionalFormatting sqref="C50:D51">
    <cfRule type="expression" dxfId="1964" priority="1964" stopIfTrue="1">
      <formula>LEN(C50)&gt;10</formula>
    </cfRule>
  </conditionalFormatting>
  <conditionalFormatting sqref="C50:D51">
    <cfRule type="expression" dxfId="1963" priority="1963" stopIfTrue="1">
      <formula>LEN(C50)&gt;10</formula>
    </cfRule>
  </conditionalFormatting>
  <conditionalFormatting sqref="C50:D50">
    <cfRule type="expression" dxfId="1962" priority="1962" stopIfTrue="1">
      <formula>LEN(C50)&gt;10</formula>
    </cfRule>
  </conditionalFormatting>
  <conditionalFormatting sqref="C50:D50">
    <cfRule type="expression" dxfId="1961" priority="1961" stopIfTrue="1">
      <formula>LEN(C50)&gt;10</formula>
    </cfRule>
  </conditionalFormatting>
  <conditionalFormatting sqref="C50:D50">
    <cfRule type="expression" dxfId="1960" priority="1960" stopIfTrue="1">
      <formula>LEN(C50)&gt;10</formula>
    </cfRule>
  </conditionalFormatting>
  <conditionalFormatting sqref="C51:D51">
    <cfRule type="expression" dxfId="1959" priority="1959" stopIfTrue="1">
      <formula>LEN(C51)&gt;10</formula>
    </cfRule>
  </conditionalFormatting>
  <conditionalFormatting sqref="C51:D51">
    <cfRule type="expression" dxfId="1958" priority="1958" stopIfTrue="1">
      <formula>LEN(C51)&gt;10</formula>
    </cfRule>
  </conditionalFormatting>
  <conditionalFormatting sqref="C51:D51">
    <cfRule type="expression" dxfId="1957" priority="1957" stopIfTrue="1">
      <formula>LEN(C51)&gt;10</formula>
    </cfRule>
  </conditionalFormatting>
  <conditionalFormatting sqref="C51:D51">
    <cfRule type="expression" dxfId="1956" priority="1956" stopIfTrue="1">
      <formula>LEN(C51)&gt;10</formula>
    </cfRule>
  </conditionalFormatting>
  <conditionalFormatting sqref="C51:D51">
    <cfRule type="expression" dxfId="1955" priority="1955" stopIfTrue="1">
      <formula>LEN(C51)&gt;10</formula>
    </cfRule>
  </conditionalFormatting>
  <conditionalFormatting sqref="C51:D51">
    <cfRule type="expression" dxfId="1954" priority="1954" stopIfTrue="1">
      <formula>LEN(C51)&gt;10</formula>
    </cfRule>
  </conditionalFormatting>
  <conditionalFormatting sqref="C50:D51">
    <cfRule type="expression" dxfId="1953" priority="1953" stopIfTrue="1">
      <formula>LEN(C50)&gt;10</formula>
    </cfRule>
  </conditionalFormatting>
  <conditionalFormatting sqref="C50:D50">
    <cfRule type="expression" dxfId="1952" priority="1952" stopIfTrue="1">
      <formula>LEN(C50)&gt;10</formula>
    </cfRule>
  </conditionalFormatting>
  <conditionalFormatting sqref="C50:D50">
    <cfRule type="expression" dxfId="1951" priority="1951" stopIfTrue="1">
      <formula>LEN(C50)&gt;10</formula>
    </cfRule>
  </conditionalFormatting>
  <conditionalFormatting sqref="C50:D50">
    <cfRule type="expression" dxfId="1950" priority="1950" stopIfTrue="1">
      <formula>LEN(C50)&gt;10</formula>
    </cfRule>
  </conditionalFormatting>
  <conditionalFormatting sqref="C51:D51">
    <cfRule type="expression" dxfId="1949" priority="1949" stopIfTrue="1">
      <formula>LEN(C51)&gt;10</formula>
    </cfRule>
  </conditionalFormatting>
  <conditionalFormatting sqref="C51:D51">
    <cfRule type="expression" dxfId="1948" priority="1948" stopIfTrue="1">
      <formula>LEN(C51)&gt;10</formula>
    </cfRule>
  </conditionalFormatting>
  <conditionalFormatting sqref="C51:D51">
    <cfRule type="expression" dxfId="1947" priority="1947" stopIfTrue="1">
      <formula>LEN(C51)&gt;10</formula>
    </cfRule>
  </conditionalFormatting>
  <conditionalFormatting sqref="C51:D51">
    <cfRule type="expression" dxfId="1946" priority="1946" stopIfTrue="1">
      <formula>LEN(C51)&gt;10</formula>
    </cfRule>
  </conditionalFormatting>
  <conditionalFormatting sqref="C51:D51">
    <cfRule type="expression" dxfId="1945" priority="1945" stopIfTrue="1">
      <formula>LEN(C51)&gt;10</formula>
    </cfRule>
  </conditionalFormatting>
  <conditionalFormatting sqref="C51:D51">
    <cfRule type="expression" dxfId="1944" priority="1944" stopIfTrue="1">
      <formula>LEN(C51)&gt;10</formula>
    </cfRule>
  </conditionalFormatting>
  <conditionalFormatting sqref="C50:D51">
    <cfRule type="expression" dxfId="1943" priority="1943" stopIfTrue="1">
      <formula>LEN(C50)&gt;10</formula>
    </cfRule>
  </conditionalFormatting>
  <conditionalFormatting sqref="C50:D50">
    <cfRule type="expression" dxfId="1942" priority="1942" stopIfTrue="1">
      <formula>LEN(C50)&gt;10</formula>
    </cfRule>
  </conditionalFormatting>
  <conditionalFormatting sqref="C50:D50">
    <cfRule type="expression" dxfId="1941" priority="1941" stopIfTrue="1">
      <formula>LEN(C50)&gt;10</formula>
    </cfRule>
  </conditionalFormatting>
  <conditionalFormatting sqref="C50:D50">
    <cfRule type="expression" dxfId="1940" priority="1940" stopIfTrue="1">
      <formula>LEN(C50)&gt;10</formula>
    </cfRule>
  </conditionalFormatting>
  <conditionalFormatting sqref="C51:D51">
    <cfRule type="expression" dxfId="1939" priority="1939" stopIfTrue="1">
      <formula>LEN(C51)&gt;10</formula>
    </cfRule>
  </conditionalFormatting>
  <conditionalFormatting sqref="C51:D51">
    <cfRule type="expression" dxfId="1938" priority="1938" stopIfTrue="1">
      <formula>LEN(C51)&gt;10</formula>
    </cfRule>
  </conditionalFormatting>
  <conditionalFormatting sqref="C51:D51">
    <cfRule type="expression" dxfId="1937" priority="1937" stopIfTrue="1">
      <formula>LEN(C51)&gt;10</formula>
    </cfRule>
  </conditionalFormatting>
  <conditionalFormatting sqref="C51:D51">
    <cfRule type="expression" dxfId="1936" priority="1936" stopIfTrue="1">
      <formula>LEN(C51)&gt;10</formula>
    </cfRule>
  </conditionalFormatting>
  <conditionalFormatting sqref="C51:D51">
    <cfRule type="expression" dxfId="1935" priority="1935" stopIfTrue="1">
      <formula>LEN(C51)&gt;10</formula>
    </cfRule>
  </conditionalFormatting>
  <conditionalFormatting sqref="C51:D51">
    <cfRule type="expression" dxfId="1934" priority="1934" stopIfTrue="1">
      <formula>LEN(C51)&gt;10</formula>
    </cfRule>
  </conditionalFormatting>
  <conditionalFormatting sqref="C50:D51">
    <cfRule type="expression" dxfId="1933" priority="1933" stopIfTrue="1">
      <formula>LEN(C50)&gt;10</formula>
    </cfRule>
  </conditionalFormatting>
  <conditionalFormatting sqref="C50:D50">
    <cfRule type="expression" dxfId="1932" priority="1932" stopIfTrue="1">
      <formula>LEN(C50)&gt;10</formula>
    </cfRule>
  </conditionalFormatting>
  <conditionalFormatting sqref="C50:D50">
    <cfRule type="expression" dxfId="1931" priority="1931" stopIfTrue="1">
      <formula>LEN(C50)&gt;10</formula>
    </cfRule>
  </conditionalFormatting>
  <conditionalFormatting sqref="C50:D50">
    <cfRule type="expression" dxfId="1930" priority="1930" stopIfTrue="1">
      <formula>LEN(C50)&gt;10</formula>
    </cfRule>
  </conditionalFormatting>
  <conditionalFormatting sqref="C51:D51">
    <cfRule type="expression" dxfId="1929" priority="1929" stopIfTrue="1">
      <formula>LEN(C51)&gt;10</formula>
    </cfRule>
  </conditionalFormatting>
  <conditionalFormatting sqref="C51:D51">
    <cfRule type="expression" dxfId="1928" priority="1928" stopIfTrue="1">
      <formula>LEN(C51)&gt;10</formula>
    </cfRule>
  </conditionalFormatting>
  <conditionalFormatting sqref="C51:D51">
    <cfRule type="expression" dxfId="1927" priority="1927" stopIfTrue="1">
      <formula>LEN(C51)&gt;10</formula>
    </cfRule>
  </conditionalFormatting>
  <conditionalFormatting sqref="C51:D51">
    <cfRule type="expression" dxfId="1926" priority="1926" stopIfTrue="1">
      <formula>LEN(C51)&gt;10</formula>
    </cfRule>
  </conditionalFormatting>
  <conditionalFormatting sqref="C51:D51">
    <cfRule type="expression" dxfId="1925" priority="1925" stopIfTrue="1">
      <formula>LEN(C51)&gt;10</formula>
    </cfRule>
  </conditionalFormatting>
  <conditionalFormatting sqref="C51:D51">
    <cfRule type="expression" dxfId="1924" priority="1924" stopIfTrue="1">
      <formula>LEN(C51)&gt;10</formula>
    </cfRule>
  </conditionalFormatting>
  <conditionalFormatting sqref="C50:D51">
    <cfRule type="expression" dxfId="1923" priority="1923" stopIfTrue="1">
      <formula>LEN(C50)&gt;10</formula>
    </cfRule>
  </conditionalFormatting>
  <conditionalFormatting sqref="C50:D51">
    <cfRule type="expression" dxfId="1922" priority="1922" stopIfTrue="1">
      <formula>LEN(C50)&gt;10</formula>
    </cfRule>
  </conditionalFormatting>
  <conditionalFormatting sqref="C50:D51">
    <cfRule type="expression" dxfId="1921" priority="1921" stopIfTrue="1">
      <formula>LEN(C50)&gt;10</formula>
    </cfRule>
  </conditionalFormatting>
  <conditionalFormatting sqref="C50:D50">
    <cfRule type="expression" dxfId="1920" priority="1920" stopIfTrue="1">
      <formula>LEN(C50)&gt;10</formula>
    </cfRule>
  </conditionalFormatting>
  <conditionalFormatting sqref="C50:D50">
    <cfRule type="expression" dxfId="1919" priority="1919" stopIfTrue="1">
      <formula>LEN(C50)&gt;10</formula>
    </cfRule>
  </conditionalFormatting>
  <conditionalFormatting sqref="C50:D50">
    <cfRule type="expression" dxfId="1918" priority="1918" stopIfTrue="1">
      <formula>LEN(C50)&gt;10</formula>
    </cfRule>
  </conditionalFormatting>
  <conditionalFormatting sqref="C51:D51">
    <cfRule type="expression" dxfId="1917" priority="1917" stopIfTrue="1">
      <formula>LEN(C51)&gt;10</formula>
    </cfRule>
  </conditionalFormatting>
  <conditionalFormatting sqref="C51:D51">
    <cfRule type="expression" dxfId="1916" priority="1916" stopIfTrue="1">
      <formula>LEN(C51)&gt;10</formula>
    </cfRule>
  </conditionalFormatting>
  <conditionalFormatting sqref="C51:D51">
    <cfRule type="expression" dxfId="1915" priority="1915" stopIfTrue="1">
      <formula>LEN(C51)&gt;10</formula>
    </cfRule>
  </conditionalFormatting>
  <conditionalFormatting sqref="C51:D51">
    <cfRule type="expression" dxfId="1914" priority="1914" stopIfTrue="1">
      <formula>LEN(C51)&gt;10</formula>
    </cfRule>
  </conditionalFormatting>
  <conditionalFormatting sqref="C51:D51">
    <cfRule type="expression" dxfId="1913" priority="1913" stopIfTrue="1">
      <formula>LEN(C51)&gt;10</formula>
    </cfRule>
  </conditionalFormatting>
  <conditionalFormatting sqref="C51:D51">
    <cfRule type="expression" dxfId="1912" priority="1912" stopIfTrue="1">
      <formula>LEN(C51)&gt;10</formula>
    </cfRule>
  </conditionalFormatting>
  <conditionalFormatting sqref="C50:D51">
    <cfRule type="expression" dxfId="1911" priority="1911" stopIfTrue="1">
      <formula>LEN(C50)&gt;10</formula>
    </cfRule>
  </conditionalFormatting>
  <conditionalFormatting sqref="C50:D50">
    <cfRule type="expression" dxfId="1910" priority="1910" stopIfTrue="1">
      <formula>LEN(C50)&gt;10</formula>
    </cfRule>
  </conditionalFormatting>
  <conditionalFormatting sqref="C50:D50">
    <cfRule type="expression" dxfId="1909" priority="1909" stopIfTrue="1">
      <formula>LEN(C50)&gt;10</formula>
    </cfRule>
  </conditionalFormatting>
  <conditionalFormatting sqref="C50:D50">
    <cfRule type="expression" dxfId="1908" priority="1908" stopIfTrue="1">
      <formula>LEN(C50)&gt;10</formula>
    </cfRule>
  </conditionalFormatting>
  <conditionalFormatting sqref="C51:D51">
    <cfRule type="expression" dxfId="1907" priority="1907" stopIfTrue="1">
      <formula>LEN(C51)&gt;10</formula>
    </cfRule>
  </conditionalFormatting>
  <conditionalFormatting sqref="C51:D51">
    <cfRule type="expression" dxfId="1906" priority="1906" stopIfTrue="1">
      <formula>LEN(C51)&gt;10</formula>
    </cfRule>
  </conditionalFormatting>
  <conditionalFormatting sqref="C51:D51">
    <cfRule type="expression" dxfId="1905" priority="1905" stopIfTrue="1">
      <formula>LEN(C51)&gt;10</formula>
    </cfRule>
  </conditionalFormatting>
  <conditionalFormatting sqref="C51:D51">
    <cfRule type="expression" dxfId="1904" priority="1904" stopIfTrue="1">
      <formula>LEN(C51)&gt;10</formula>
    </cfRule>
  </conditionalFormatting>
  <conditionalFormatting sqref="C51:D51">
    <cfRule type="expression" dxfId="1903" priority="1903" stopIfTrue="1">
      <formula>LEN(C51)&gt;10</formula>
    </cfRule>
  </conditionalFormatting>
  <conditionalFormatting sqref="C51:D51">
    <cfRule type="expression" dxfId="1902" priority="1902" stopIfTrue="1">
      <formula>LEN(C51)&gt;10</formula>
    </cfRule>
  </conditionalFormatting>
  <conditionalFormatting sqref="C50:D51">
    <cfRule type="expression" dxfId="1901" priority="1901" stopIfTrue="1">
      <formula>LEN(C50)&gt;10</formula>
    </cfRule>
  </conditionalFormatting>
  <conditionalFormatting sqref="C50:D50">
    <cfRule type="expression" dxfId="1900" priority="1900" stopIfTrue="1">
      <formula>LEN(C50)&gt;10</formula>
    </cfRule>
  </conditionalFormatting>
  <conditionalFormatting sqref="C50:D50">
    <cfRule type="expression" dxfId="1899" priority="1899" stopIfTrue="1">
      <formula>LEN(C50)&gt;10</formula>
    </cfRule>
  </conditionalFormatting>
  <conditionalFormatting sqref="C50:D50">
    <cfRule type="expression" dxfId="1898" priority="1898" stopIfTrue="1">
      <formula>LEN(C50)&gt;10</formula>
    </cfRule>
  </conditionalFormatting>
  <conditionalFormatting sqref="C51:D51">
    <cfRule type="expression" dxfId="1897" priority="1897" stopIfTrue="1">
      <formula>LEN(C51)&gt;10</formula>
    </cfRule>
  </conditionalFormatting>
  <conditionalFormatting sqref="C51:D51">
    <cfRule type="expression" dxfId="1896" priority="1896" stopIfTrue="1">
      <formula>LEN(C51)&gt;10</formula>
    </cfRule>
  </conditionalFormatting>
  <conditionalFormatting sqref="C51:D51">
    <cfRule type="expression" dxfId="1895" priority="1895" stopIfTrue="1">
      <formula>LEN(C51)&gt;10</formula>
    </cfRule>
  </conditionalFormatting>
  <conditionalFormatting sqref="C51:D51">
    <cfRule type="expression" dxfId="1894" priority="1894" stopIfTrue="1">
      <formula>LEN(C51)&gt;10</formula>
    </cfRule>
  </conditionalFormatting>
  <conditionalFormatting sqref="C51:D51">
    <cfRule type="expression" dxfId="1893" priority="1893" stopIfTrue="1">
      <formula>LEN(C51)&gt;10</formula>
    </cfRule>
  </conditionalFormatting>
  <conditionalFormatting sqref="C51:D51">
    <cfRule type="expression" dxfId="1892" priority="1892" stopIfTrue="1">
      <formula>LEN(C51)&gt;10</formula>
    </cfRule>
  </conditionalFormatting>
  <conditionalFormatting sqref="C50:D51">
    <cfRule type="expression" dxfId="1891" priority="1891" stopIfTrue="1">
      <formula>LEN(C50)&gt;10</formula>
    </cfRule>
  </conditionalFormatting>
  <conditionalFormatting sqref="C50:D50">
    <cfRule type="expression" dxfId="1890" priority="1890" stopIfTrue="1">
      <formula>LEN(C50)&gt;10</formula>
    </cfRule>
  </conditionalFormatting>
  <conditionalFormatting sqref="C50:D50">
    <cfRule type="expression" dxfId="1889" priority="1889" stopIfTrue="1">
      <formula>LEN(C50)&gt;10</formula>
    </cfRule>
  </conditionalFormatting>
  <conditionalFormatting sqref="C50:D50">
    <cfRule type="expression" dxfId="1888" priority="1888" stopIfTrue="1">
      <formula>LEN(C50)&gt;10</formula>
    </cfRule>
  </conditionalFormatting>
  <conditionalFormatting sqref="C51:D51">
    <cfRule type="expression" dxfId="1887" priority="1887" stopIfTrue="1">
      <formula>LEN(C51)&gt;10</formula>
    </cfRule>
  </conditionalFormatting>
  <conditionalFormatting sqref="C51:D51">
    <cfRule type="expression" dxfId="1886" priority="1886" stopIfTrue="1">
      <formula>LEN(C51)&gt;10</formula>
    </cfRule>
  </conditionalFormatting>
  <conditionalFormatting sqref="C51:D51">
    <cfRule type="expression" dxfId="1885" priority="1885" stopIfTrue="1">
      <formula>LEN(C51)&gt;10</formula>
    </cfRule>
  </conditionalFormatting>
  <conditionalFormatting sqref="C51:D51">
    <cfRule type="expression" dxfId="1884" priority="1884" stopIfTrue="1">
      <formula>LEN(C51)&gt;10</formula>
    </cfRule>
  </conditionalFormatting>
  <conditionalFormatting sqref="C51:D51">
    <cfRule type="expression" dxfId="1883" priority="1883" stopIfTrue="1">
      <formula>LEN(C51)&gt;10</formula>
    </cfRule>
  </conditionalFormatting>
  <conditionalFormatting sqref="C51:D51">
    <cfRule type="expression" dxfId="1882" priority="1882" stopIfTrue="1">
      <formula>LEN(C51)&gt;10</formula>
    </cfRule>
  </conditionalFormatting>
  <conditionalFormatting sqref="C50:D51">
    <cfRule type="expression" dxfId="1881" priority="1881" stopIfTrue="1">
      <formula>LEN(C50)&gt;10</formula>
    </cfRule>
  </conditionalFormatting>
  <conditionalFormatting sqref="C50:D51">
    <cfRule type="expression" dxfId="1880" priority="1880" stopIfTrue="1">
      <formula>LEN(C50)&gt;10</formula>
    </cfRule>
  </conditionalFormatting>
  <conditionalFormatting sqref="C56:D56">
    <cfRule type="expression" dxfId="1879" priority="1879" stopIfTrue="1">
      <formula>LEN(C56)&gt;10</formula>
    </cfRule>
  </conditionalFormatting>
  <conditionalFormatting sqref="C56:D56">
    <cfRule type="expression" dxfId="1878" priority="1878" stopIfTrue="1">
      <formula>LEN(C56)&gt;10</formula>
    </cfRule>
  </conditionalFormatting>
  <conditionalFormatting sqref="C56:D56">
    <cfRule type="expression" dxfId="1877" priority="1877" stopIfTrue="1">
      <formula>LEN(C56)&gt;10</formula>
    </cfRule>
  </conditionalFormatting>
  <conditionalFormatting sqref="C56:D56">
    <cfRule type="expression" dxfId="1876" priority="1876" stopIfTrue="1">
      <formula>LEN(C56)&gt;10</formula>
    </cfRule>
  </conditionalFormatting>
  <conditionalFormatting sqref="C56:D56">
    <cfRule type="expression" dxfId="1875" priority="1875" stopIfTrue="1">
      <formula>LEN(C56)&gt;10</formula>
    </cfRule>
  </conditionalFormatting>
  <conditionalFormatting sqref="C56:D56">
    <cfRule type="expression" dxfId="1874" priority="1874" stopIfTrue="1">
      <formula>LEN(C56)&gt;10</formula>
    </cfRule>
  </conditionalFormatting>
  <conditionalFormatting sqref="C56:D56">
    <cfRule type="expression" dxfId="1873" priority="1873" stopIfTrue="1">
      <formula>LEN(C56)&gt;10</formula>
    </cfRule>
  </conditionalFormatting>
  <conditionalFormatting sqref="C56:D56">
    <cfRule type="expression" dxfId="1872" priority="1872" stopIfTrue="1">
      <formula>LEN(C56)&gt;10</formula>
    </cfRule>
  </conditionalFormatting>
  <conditionalFormatting sqref="C56:D56">
    <cfRule type="expression" dxfId="1871" priority="1871" stopIfTrue="1">
      <formula>LEN(C56)&gt;10</formula>
    </cfRule>
  </conditionalFormatting>
  <conditionalFormatting sqref="C56:D56">
    <cfRule type="expression" dxfId="1870" priority="1870" stopIfTrue="1">
      <formula>LEN(C56)&gt;10</formula>
    </cfRule>
  </conditionalFormatting>
  <conditionalFormatting sqref="C56:D56">
    <cfRule type="expression" dxfId="1869" priority="1869" stopIfTrue="1">
      <formula>LEN(C56)&gt;10</formula>
    </cfRule>
  </conditionalFormatting>
  <conditionalFormatting sqref="C56:D56">
    <cfRule type="expression" dxfId="1868" priority="1868" stopIfTrue="1">
      <formula>LEN(C56)&gt;10</formula>
    </cfRule>
  </conditionalFormatting>
  <conditionalFormatting sqref="C56:D56">
    <cfRule type="expression" dxfId="1867" priority="1867" stopIfTrue="1">
      <formula>LEN(C56)&gt;10</formula>
    </cfRule>
  </conditionalFormatting>
  <conditionalFormatting sqref="C56:D56">
    <cfRule type="expression" dxfId="1866" priority="1866" stopIfTrue="1">
      <formula>LEN(C56)&gt;10</formula>
    </cfRule>
  </conditionalFormatting>
  <conditionalFormatting sqref="C56:D56">
    <cfRule type="expression" dxfId="1865" priority="1865" stopIfTrue="1">
      <formula>LEN(C56)&gt;10</formula>
    </cfRule>
  </conditionalFormatting>
  <conditionalFormatting sqref="C56:D56">
    <cfRule type="expression" dxfId="1864" priority="1864" stopIfTrue="1">
      <formula>LEN(C56)&gt;10</formula>
    </cfRule>
  </conditionalFormatting>
  <conditionalFormatting sqref="C56:D56">
    <cfRule type="expression" dxfId="1863" priority="1863" stopIfTrue="1">
      <formula>LEN(C56)&gt;10</formula>
    </cfRule>
  </conditionalFormatting>
  <conditionalFormatting sqref="C56:D56">
    <cfRule type="expression" dxfId="1862" priority="1862" stopIfTrue="1">
      <formula>LEN(C56)&gt;10</formula>
    </cfRule>
  </conditionalFormatting>
  <conditionalFormatting sqref="C56:D56">
    <cfRule type="expression" dxfId="1861" priority="1861" stopIfTrue="1">
      <formula>LEN(C56)&gt;10</formula>
    </cfRule>
  </conditionalFormatting>
  <conditionalFormatting sqref="C56:D56">
    <cfRule type="expression" dxfId="1860" priority="1860" stopIfTrue="1">
      <formula>LEN(C56)&gt;10</formula>
    </cfRule>
  </conditionalFormatting>
  <conditionalFormatting sqref="C56:D56">
    <cfRule type="expression" dxfId="1859" priority="1859" stopIfTrue="1">
      <formula>LEN(C56)&gt;10</formula>
    </cfRule>
  </conditionalFormatting>
  <conditionalFormatting sqref="C56:D56">
    <cfRule type="expression" dxfId="1858" priority="1858" stopIfTrue="1">
      <formula>LEN(C56)&gt;10</formula>
    </cfRule>
  </conditionalFormatting>
  <conditionalFormatting sqref="C56:D56">
    <cfRule type="expression" dxfId="1857" priority="1857" stopIfTrue="1">
      <formula>LEN(C56)&gt;10</formula>
    </cfRule>
  </conditionalFormatting>
  <conditionalFormatting sqref="C56:D56">
    <cfRule type="expression" dxfId="1856" priority="1856" stopIfTrue="1">
      <formula>LEN(C56)&gt;10</formula>
    </cfRule>
  </conditionalFormatting>
  <conditionalFormatting sqref="C56:D56">
    <cfRule type="expression" dxfId="1855" priority="1855" stopIfTrue="1">
      <formula>LEN(C56)&gt;10</formula>
    </cfRule>
  </conditionalFormatting>
  <conditionalFormatting sqref="C56:D56">
    <cfRule type="expression" dxfId="1854" priority="1854" stopIfTrue="1">
      <formula>LEN(C56)&gt;10</formula>
    </cfRule>
  </conditionalFormatting>
  <conditionalFormatting sqref="C56:D56">
    <cfRule type="expression" dxfId="1853" priority="1853" stopIfTrue="1">
      <formula>LEN(C56)&gt;10</formula>
    </cfRule>
  </conditionalFormatting>
  <conditionalFormatting sqref="C56:D56">
    <cfRule type="expression" dxfId="1852" priority="1852" stopIfTrue="1">
      <formula>LEN(C56)&gt;10</formula>
    </cfRule>
  </conditionalFormatting>
  <conditionalFormatting sqref="C56:D56">
    <cfRule type="expression" dxfId="1851" priority="1851" stopIfTrue="1">
      <formula>LEN(C56)&gt;10</formula>
    </cfRule>
  </conditionalFormatting>
  <conditionalFormatting sqref="C46:D46">
    <cfRule type="expression" dxfId="1850" priority="1850" stopIfTrue="1">
      <formula>LEN(C46)&gt;10</formula>
    </cfRule>
  </conditionalFormatting>
  <conditionalFormatting sqref="C46:D46">
    <cfRule type="expression" dxfId="1849" priority="1849" stopIfTrue="1">
      <formula>LEN(C46)&gt;10</formula>
    </cfRule>
  </conditionalFormatting>
  <conditionalFormatting sqref="C46:D46">
    <cfRule type="expression" dxfId="1848" priority="1848" stopIfTrue="1">
      <formula>LEN(C46)&gt;10</formula>
    </cfRule>
  </conditionalFormatting>
  <conditionalFormatting sqref="C69:D70">
    <cfRule type="expression" dxfId="1847" priority="1847" stopIfTrue="1">
      <formula>LEN(C69)&gt;10</formula>
    </cfRule>
  </conditionalFormatting>
  <conditionalFormatting sqref="C69:D70">
    <cfRule type="expression" dxfId="1846" priority="1846" stopIfTrue="1">
      <formula>LEN(C69)&gt;10</formula>
    </cfRule>
  </conditionalFormatting>
  <conditionalFormatting sqref="C69:D70">
    <cfRule type="expression" dxfId="1845" priority="1845" stopIfTrue="1">
      <formula>LEN(C69)&gt;10</formula>
    </cfRule>
  </conditionalFormatting>
  <conditionalFormatting sqref="C69:D70">
    <cfRule type="expression" dxfId="1844" priority="1844" stopIfTrue="1">
      <formula>LEN(C69)&gt;10</formula>
    </cfRule>
  </conditionalFormatting>
  <conditionalFormatting sqref="C69:D70">
    <cfRule type="expression" dxfId="1843" priority="1843" stopIfTrue="1">
      <formula>LEN(C69)&gt;10</formula>
    </cfRule>
  </conditionalFormatting>
  <conditionalFormatting sqref="C69:D70">
    <cfRule type="expression" dxfId="1842" priority="1842" stopIfTrue="1">
      <formula>LEN(C69)&gt;10</formula>
    </cfRule>
  </conditionalFormatting>
  <conditionalFormatting sqref="C69:D70">
    <cfRule type="expression" dxfId="1841" priority="1841" stopIfTrue="1">
      <formula>LEN(C69)&gt;10</formula>
    </cfRule>
  </conditionalFormatting>
  <conditionalFormatting sqref="C69:D70">
    <cfRule type="expression" dxfId="1840" priority="1840" stopIfTrue="1">
      <formula>LEN(C69)&gt;10</formula>
    </cfRule>
  </conditionalFormatting>
  <conditionalFormatting sqref="C69:D70">
    <cfRule type="expression" dxfId="1839" priority="1839" stopIfTrue="1">
      <formula>LEN(C69)&gt;10</formula>
    </cfRule>
  </conditionalFormatting>
  <conditionalFormatting sqref="C69:D70">
    <cfRule type="expression" dxfId="1838" priority="1838" stopIfTrue="1">
      <formula>LEN(C69)&gt;10</formula>
    </cfRule>
  </conditionalFormatting>
  <conditionalFormatting sqref="C69:D70">
    <cfRule type="expression" dxfId="1837" priority="1837" stopIfTrue="1">
      <formula>LEN(C69)&gt;10</formula>
    </cfRule>
  </conditionalFormatting>
  <conditionalFormatting sqref="C69:D70">
    <cfRule type="expression" dxfId="1836" priority="1836" stopIfTrue="1">
      <formula>LEN(C69)&gt;10</formula>
    </cfRule>
  </conditionalFormatting>
  <conditionalFormatting sqref="C69:D70">
    <cfRule type="expression" dxfId="1835" priority="1835" stopIfTrue="1">
      <formula>LEN(C69)&gt;10</formula>
    </cfRule>
  </conditionalFormatting>
  <conditionalFormatting sqref="C69:D70">
    <cfRule type="expression" dxfId="1834" priority="1834" stopIfTrue="1">
      <formula>LEN(C69)&gt;10</formula>
    </cfRule>
  </conditionalFormatting>
  <conditionalFormatting sqref="C69:D70">
    <cfRule type="expression" dxfId="1833" priority="1833" stopIfTrue="1">
      <formula>LEN(C69)&gt;10</formula>
    </cfRule>
  </conditionalFormatting>
  <conditionalFormatting sqref="C69:D70">
    <cfRule type="expression" dxfId="1832" priority="1832" stopIfTrue="1">
      <formula>LEN(C69)&gt;10</formula>
    </cfRule>
  </conditionalFormatting>
  <conditionalFormatting sqref="C69:D70">
    <cfRule type="expression" dxfId="1831" priority="1831" stopIfTrue="1">
      <formula>LEN(C69)&gt;10</formula>
    </cfRule>
  </conditionalFormatting>
  <conditionalFormatting sqref="C73:D79">
    <cfRule type="expression" dxfId="1830" priority="1830" stopIfTrue="1">
      <formula>LEN(C73)&gt;10</formula>
    </cfRule>
  </conditionalFormatting>
  <conditionalFormatting sqref="C73:D78">
    <cfRule type="expression" dxfId="1829" priority="1829" stopIfTrue="1">
      <formula>LEN(C73)&gt;10</formula>
    </cfRule>
  </conditionalFormatting>
  <conditionalFormatting sqref="C73:D78">
    <cfRule type="expression" dxfId="1828" priority="1828" stopIfTrue="1">
      <formula>LEN(C73)&gt;10</formula>
    </cfRule>
  </conditionalFormatting>
  <conditionalFormatting sqref="C73:D78">
    <cfRule type="expression" dxfId="1827" priority="1827" stopIfTrue="1">
      <formula>LEN(C73)&gt;10</formula>
    </cfRule>
  </conditionalFormatting>
  <conditionalFormatting sqref="C73:D73">
    <cfRule type="expression" dxfId="1826" priority="1826" stopIfTrue="1">
      <formula>LEN(C73)&gt;10</formula>
    </cfRule>
  </conditionalFormatting>
  <conditionalFormatting sqref="C73:D75">
    <cfRule type="expression" dxfId="1825" priority="1825" stopIfTrue="1">
      <formula>LEN(C73)&gt;10</formula>
    </cfRule>
  </conditionalFormatting>
  <conditionalFormatting sqref="C73:D79">
    <cfRule type="expression" dxfId="1824" priority="1824" stopIfTrue="1">
      <formula>LEN(C73)&gt;10</formula>
    </cfRule>
  </conditionalFormatting>
  <conditionalFormatting sqref="C73:D78">
    <cfRule type="expression" dxfId="1823" priority="1823" stopIfTrue="1">
      <formula>LEN(C73)&gt;10</formula>
    </cfRule>
  </conditionalFormatting>
  <conditionalFormatting sqref="C73:D78">
    <cfRule type="expression" dxfId="1822" priority="1822" stopIfTrue="1">
      <formula>LEN(C73)&gt;10</formula>
    </cfRule>
  </conditionalFormatting>
  <conditionalFormatting sqref="C73:D78">
    <cfRule type="expression" dxfId="1821" priority="1821" stopIfTrue="1">
      <formula>LEN(C73)&gt;10</formula>
    </cfRule>
  </conditionalFormatting>
  <conditionalFormatting sqref="C73:D73">
    <cfRule type="expression" dxfId="1820" priority="1820" stopIfTrue="1">
      <formula>LEN(C73)&gt;10</formula>
    </cfRule>
  </conditionalFormatting>
  <conditionalFormatting sqref="C73:D75">
    <cfRule type="expression" dxfId="1819" priority="1819" stopIfTrue="1">
      <formula>LEN(C73)&gt;10</formula>
    </cfRule>
  </conditionalFormatting>
  <conditionalFormatting sqref="C73:D79">
    <cfRule type="expression" dxfId="1818" priority="1818" stopIfTrue="1">
      <formula>LEN(C73)&gt;10</formula>
    </cfRule>
  </conditionalFormatting>
  <conditionalFormatting sqref="C73:D79">
    <cfRule type="expression" dxfId="1817" priority="1817" stopIfTrue="1">
      <formula>LEN(C73)&gt;10</formula>
    </cfRule>
  </conditionalFormatting>
  <conditionalFormatting sqref="C73:D78">
    <cfRule type="expression" dxfId="1816" priority="1816" stopIfTrue="1">
      <formula>LEN(C73)&gt;10</formula>
    </cfRule>
  </conditionalFormatting>
  <conditionalFormatting sqref="C73:D78">
    <cfRule type="expression" dxfId="1815" priority="1815" stopIfTrue="1">
      <formula>LEN(C73)&gt;10</formula>
    </cfRule>
  </conditionalFormatting>
  <conditionalFormatting sqref="C73:D78">
    <cfRule type="expression" dxfId="1814" priority="1814" stopIfTrue="1">
      <formula>LEN(C73)&gt;10</formula>
    </cfRule>
  </conditionalFormatting>
  <conditionalFormatting sqref="C73:D73">
    <cfRule type="expression" dxfId="1813" priority="1813" stopIfTrue="1">
      <formula>LEN(C73)&gt;10</formula>
    </cfRule>
  </conditionalFormatting>
  <conditionalFormatting sqref="C73:D75">
    <cfRule type="expression" dxfId="1812" priority="1812" stopIfTrue="1">
      <formula>LEN(C73)&gt;10</formula>
    </cfRule>
  </conditionalFormatting>
  <conditionalFormatting sqref="C73:D79">
    <cfRule type="expression" dxfId="1811" priority="1811" stopIfTrue="1">
      <formula>LEN(C73)&gt;10</formula>
    </cfRule>
  </conditionalFormatting>
  <conditionalFormatting sqref="C144:D144">
    <cfRule type="expression" dxfId="1810" priority="1810" stopIfTrue="1">
      <formula>LEN(C144)&gt;10</formula>
    </cfRule>
  </conditionalFormatting>
  <conditionalFormatting sqref="C144:D144">
    <cfRule type="expression" dxfId="1809" priority="1809" stopIfTrue="1">
      <formula>LEN(C144)&gt;10</formula>
    </cfRule>
  </conditionalFormatting>
  <conditionalFormatting sqref="C144:D144">
    <cfRule type="expression" dxfId="1808" priority="1808" stopIfTrue="1">
      <formula>LEN(C144)&gt;10</formula>
    </cfRule>
  </conditionalFormatting>
  <conditionalFormatting sqref="C144:D144">
    <cfRule type="expression" dxfId="1807" priority="1807" stopIfTrue="1">
      <formula>LEN(C144)&gt;10</formula>
    </cfRule>
  </conditionalFormatting>
  <conditionalFormatting sqref="C144:D144">
    <cfRule type="expression" dxfId="1806" priority="1806" stopIfTrue="1">
      <formula>LEN(C144)&gt;10</formula>
    </cfRule>
  </conditionalFormatting>
  <conditionalFormatting sqref="C145:D145">
    <cfRule type="expression" dxfId="1805" priority="1805" stopIfTrue="1">
      <formula>LEN(C145)&gt;10</formula>
    </cfRule>
  </conditionalFormatting>
  <conditionalFormatting sqref="C145:D145">
    <cfRule type="expression" dxfId="1804" priority="1804" stopIfTrue="1">
      <formula>LEN(C145)&gt;10</formula>
    </cfRule>
  </conditionalFormatting>
  <conditionalFormatting sqref="C145:D145">
    <cfRule type="expression" dxfId="1803" priority="1803" stopIfTrue="1">
      <formula>LEN(C145)&gt;10</formula>
    </cfRule>
  </conditionalFormatting>
  <conditionalFormatting sqref="C145:D145">
    <cfRule type="expression" dxfId="1802" priority="1802" stopIfTrue="1">
      <formula>LEN(C145)&gt;10</formula>
    </cfRule>
  </conditionalFormatting>
  <conditionalFormatting sqref="C145:D145">
    <cfRule type="expression" dxfId="1801" priority="1801" stopIfTrue="1">
      <formula>LEN(C145)&gt;10</formula>
    </cfRule>
  </conditionalFormatting>
  <conditionalFormatting sqref="C146:D146">
    <cfRule type="expression" dxfId="1800" priority="1800" stopIfTrue="1">
      <formula>LEN(C146)&gt;10</formula>
    </cfRule>
  </conditionalFormatting>
  <conditionalFormatting sqref="C146:D146">
    <cfRule type="expression" dxfId="1799" priority="1799" stopIfTrue="1">
      <formula>LEN(C146)&gt;10</formula>
    </cfRule>
  </conditionalFormatting>
  <conditionalFormatting sqref="C146:D146">
    <cfRule type="expression" dxfId="1798" priority="1798" stopIfTrue="1">
      <formula>LEN(C146)&gt;10</formula>
    </cfRule>
  </conditionalFormatting>
  <conditionalFormatting sqref="C146:D146">
    <cfRule type="expression" dxfId="1797" priority="1797" stopIfTrue="1">
      <formula>LEN(C146)&gt;10</formula>
    </cfRule>
  </conditionalFormatting>
  <conditionalFormatting sqref="C146:D146">
    <cfRule type="expression" dxfId="1796" priority="1796" stopIfTrue="1">
      <formula>LEN(C146)&gt;10</formula>
    </cfRule>
  </conditionalFormatting>
  <conditionalFormatting sqref="C146:D146">
    <cfRule type="expression" dxfId="1795" priority="1795" stopIfTrue="1">
      <formula>LEN(C146)&gt;10</formula>
    </cfRule>
  </conditionalFormatting>
  <conditionalFormatting sqref="C146:D146">
    <cfRule type="expression" dxfId="1794" priority="1794" stopIfTrue="1">
      <formula>LEN(C146)&gt;10</formula>
    </cfRule>
  </conditionalFormatting>
  <conditionalFormatting sqref="C146:D146">
    <cfRule type="expression" dxfId="1793" priority="1793" stopIfTrue="1">
      <formula>LEN(C146)&gt;10</formula>
    </cfRule>
  </conditionalFormatting>
  <conditionalFormatting sqref="C146:D146">
    <cfRule type="expression" dxfId="1792" priority="1792" stopIfTrue="1">
      <formula>LEN(C146)&gt;10</formula>
    </cfRule>
  </conditionalFormatting>
  <conditionalFormatting sqref="C146:D146">
    <cfRule type="expression" dxfId="1791" priority="1791" stopIfTrue="1">
      <formula>LEN(C146)&gt;10</formula>
    </cfRule>
  </conditionalFormatting>
  <conditionalFormatting sqref="C106:D106">
    <cfRule type="expression" dxfId="1790" priority="1790" stopIfTrue="1">
      <formula>LEN(C106)&gt;10</formula>
    </cfRule>
  </conditionalFormatting>
  <conditionalFormatting sqref="C106:D106">
    <cfRule type="expression" dxfId="1789" priority="1789" stopIfTrue="1">
      <formula>LEN(C106)&gt;10</formula>
    </cfRule>
  </conditionalFormatting>
  <conditionalFormatting sqref="C106:D106">
    <cfRule type="expression" dxfId="1788" priority="1788" stopIfTrue="1">
      <formula>LEN(C106)&gt;10</formula>
    </cfRule>
  </conditionalFormatting>
  <conditionalFormatting sqref="C106:D106">
    <cfRule type="expression" dxfId="1787" priority="1787" stopIfTrue="1">
      <formula>LEN(C106)&gt;10</formula>
    </cfRule>
  </conditionalFormatting>
  <conditionalFormatting sqref="C106:D106">
    <cfRule type="expression" dxfId="1786" priority="1786" stopIfTrue="1">
      <formula>LEN(C106)&gt;10</formula>
    </cfRule>
  </conditionalFormatting>
  <conditionalFormatting sqref="C144:D144">
    <cfRule type="expression" dxfId="1785" priority="1785" stopIfTrue="1">
      <formula>LEN(C144)&gt;10</formula>
    </cfRule>
  </conditionalFormatting>
  <conditionalFormatting sqref="C144:D144">
    <cfRule type="expression" dxfId="1784" priority="1784" stopIfTrue="1">
      <formula>LEN(C144)&gt;10</formula>
    </cfRule>
  </conditionalFormatting>
  <conditionalFormatting sqref="C144:D144">
    <cfRule type="expression" dxfId="1783" priority="1783" stopIfTrue="1">
      <formula>LEN(C144)&gt;10</formula>
    </cfRule>
  </conditionalFormatting>
  <conditionalFormatting sqref="C90:D90">
    <cfRule type="expression" dxfId="1782" priority="1782" stopIfTrue="1">
      <formula>LEN(C90)&gt;10</formula>
    </cfRule>
  </conditionalFormatting>
  <conditionalFormatting sqref="C90:D90">
    <cfRule type="expression" dxfId="1781" priority="1781" stopIfTrue="1">
      <formula>LEN(C90)&gt;10</formula>
    </cfRule>
  </conditionalFormatting>
  <conditionalFormatting sqref="C90:D90">
    <cfRule type="expression" dxfId="1780" priority="1780" stopIfTrue="1">
      <formula>LEN(C90)&gt;10</formula>
    </cfRule>
  </conditionalFormatting>
  <conditionalFormatting sqref="C90:D90">
    <cfRule type="expression" dxfId="1779" priority="1779" stopIfTrue="1">
      <formula>LEN(C90)&gt;10</formula>
    </cfRule>
  </conditionalFormatting>
  <conditionalFormatting sqref="C90:D90">
    <cfRule type="expression" dxfId="1778" priority="1778" stopIfTrue="1">
      <formula>LEN(C90)&gt;10</formula>
    </cfRule>
  </conditionalFormatting>
  <conditionalFormatting sqref="C136:D142">
    <cfRule type="expression" dxfId="1777" priority="1777" stopIfTrue="1">
      <formula>LEN(C136)&gt;10</formula>
    </cfRule>
  </conditionalFormatting>
  <conditionalFormatting sqref="C136:D138">
    <cfRule type="expression" dxfId="1776" priority="1776" stopIfTrue="1">
      <formula>LEN(C136)&gt;10</formula>
    </cfRule>
  </conditionalFormatting>
  <conditionalFormatting sqref="C136:D138">
    <cfRule type="expression" dxfId="1775" priority="1775" stopIfTrue="1">
      <formula>LEN(C136)&gt;10</formula>
    </cfRule>
  </conditionalFormatting>
  <conditionalFormatting sqref="C136:D138">
    <cfRule type="expression" dxfId="1774" priority="1774" stopIfTrue="1">
      <formula>LEN(C136)&gt;10</formula>
    </cfRule>
  </conditionalFormatting>
  <conditionalFormatting sqref="C136:D137">
    <cfRule type="expression" dxfId="1773" priority="1773" stopIfTrue="1">
      <formula>LEN(C136)&gt;10</formula>
    </cfRule>
  </conditionalFormatting>
  <conditionalFormatting sqref="C136:D138">
    <cfRule type="expression" dxfId="1772" priority="1772" stopIfTrue="1">
      <formula>LEN(C136)&gt;10</formula>
    </cfRule>
  </conditionalFormatting>
  <conditionalFormatting sqref="C136:D138">
    <cfRule type="expression" dxfId="1771" priority="1771" stopIfTrue="1">
      <formula>LEN(C136)&gt;10</formula>
    </cfRule>
  </conditionalFormatting>
  <conditionalFormatting sqref="C136:D138">
    <cfRule type="expression" dxfId="1770" priority="1770" stopIfTrue="1">
      <formula>LEN(C136)&gt;10</formula>
    </cfRule>
  </conditionalFormatting>
  <conditionalFormatting sqref="C136:D138">
    <cfRule type="expression" dxfId="1769" priority="1769" stopIfTrue="1">
      <formula>LEN(C136)&gt;10</formula>
    </cfRule>
  </conditionalFormatting>
  <conditionalFormatting sqref="C136:D137">
    <cfRule type="expression" dxfId="1768" priority="1768" stopIfTrue="1">
      <formula>LEN(C136)&gt;10</formula>
    </cfRule>
  </conditionalFormatting>
  <conditionalFormatting sqref="C136:D138">
    <cfRule type="expression" dxfId="1767" priority="1767" stopIfTrue="1">
      <formula>LEN(C136)&gt;10</formula>
    </cfRule>
  </conditionalFormatting>
  <conditionalFormatting sqref="C136:D138">
    <cfRule type="expression" dxfId="1766" priority="1766" stopIfTrue="1">
      <formula>LEN(C136)&gt;10</formula>
    </cfRule>
  </conditionalFormatting>
  <conditionalFormatting sqref="C136:D138">
    <cfRule type="expression" dxfId="1765" priority="1765" stopIfTrue="1">
      <formula>LEN(C136)&gt;10</formula>
    </cfRule>
  </conditionalFormatting>
  <conditionalFormatting sqref="C136:D138">
    <cfRule type="expression" dxfId="1764" priority="1764" stopIfTrue="1">
      <formula>LEN(C136)&gt;10</formula>
    </cfRule>
  </conditionalFormatting>
  <conditionalFormatting sqref="C136:D138">
    <cfRule type="expression" dxfId="1763" priority="1763" stopIfTrue="1">
      <formula>LEN(C136)&gt;10</formula>
    </cfRule>
  </conditionalFormatting>
  <conditionalFormatting sqref="C136:D137">
    <cfRule type="expression" dxfId="1762" priority="1762" stopIfTrue="1">
      <formula>LEN(C136)&gt;10</formula>
    </cfRule>
  </conditionalFormatting>
  <conditionalFormatting sqref="C136:D138">
    <cfRule type="expression" dxfId="1761" priority="1761" stopIfTrue="1">
      <formula>LEN(C136)&gt;10</formula>
    </cfRule>
  </conditionalFormatting>
  <conditionalFormatting sqref="C138:D138">
    <cfRule type="expression" dxfId="1760" priority="1760" stopIfTrue="1">
      <formula>LEN(C138)&gt;10</formula>
    </cfRule>
  </conditionalFormatting>
  <conditionalFormatting sqref="C138:D138">
    <cfRule type="expression" dxfId="1759" priority="1759" stopIfTrue="1">
      <formula>LEN(C138)&gt;10</formula>
    </cfRule>
  </conditionalFormatting>
  <conditionalFormatting sqref="C138:D138">
    <cfRule type="expression" dxfId="1758" priority="1758" stopIfTrue="1">
      <formula>LEN(C138)&gt;10</formula>
    </cfRule>
  </conditionalFormatting>
  <conditionalFormatting sqref="C139:D139">
    <cfRule type="expression" dxfId="1757" priority="1757" stopIfTrue="1">
      <formula>LEN(C139)&gt;10</formula>
    </cfRule>
  </conditionalFormatting>
  <conditionalFormatting sqref="C139:D139">
    <cfRule type="expression" dxfId="1756" priority="1756" stopIfTrue="1">
      <formula>LEN(C139)&gt;10</formula>
    </cfRule>
  </conditionalFormatting>
  <conditionalFormatting sqref="C139:D139">
    <cfRule type="expression" dxfId="1755" priority="1755" stopIfTrue="1">
      <formula>LEN(C139)&gt;10</formula>
    </cfRule>
  </conditionalFormatting>
  <conditionalFormatting sqref="C139:D139">
    <cfRule type="expression" dxfId="1754" priority="1754" stopIfTrue="1">
      <formula>LEN(C139)&gt;10</formula>
    </cfRule>
  </conditionalFormatting>
  <conditionalFormatting sqref="C139:D139">
    <cfRule type="expression" dxfId="1753" priority="1753" stopIfTrue="1">
      <formula>LEN(C139)&gt;10</formula>
    </cfRule>
  </conditionalFormatting>
  <conditionalFormatting sqref="C139:D139">
    <cfRule type="expression" dxfId="1752" priority="1752" stopIfTrue="1">
      <formula>LEN(C139)&gt;10</formula>
    </cfRule>
  </conditionalFormatting>
  <conditionalFormatting sqref="C139:D139">
    <cfRule type="expression" dxfId="1751" priority="1751" stopIfTrue="1">
      <formula>LEN(C139)&gt;10</formula>
    </cfRule>
  </conditionalFormatting>
  <conditionalFormatting sqref="C139:D139">
    <cfRule type="expression" dxfId="1750" priority="1750" stopIfTrue="1">
      <formula>LEN(C139)&gt;10</formula>
    </cfRule>
  </conditionalFormatting>
  <conditionalFormatting sqref="C139:D139">
    <cfRule type="expression" dxfId="1749" priority="1749" stopIfTrue="1">
      <formula>LEN(C139)&gt;10</formula>
    </cfRule>
  </conditionalFormatting>
  <conditionalFormatting sqref="C139:D139">
    <cfRule type="expression" dxfId="1748" priority="1748" stopIfTrue="1">
      <formula>LEN(C139)&gt;10</formula>
    </cfRule>
  </conditionalFormatting>
  <conditionalFormatting sqref="C139:D139">
    <cfRule type="expression" dxfId="1747" priority="1747" stopIfTrue="1">
      <formula>LEN(C139)&gt;10</formula>
    </cfRule>
  </conditionalFormatting>
  <conditionalFormatting sqref="C139:D139">
    <cfRule type="expression" dxfId="1746" priority="1746" stopIfTrue="1">
      <formula>LEN(C139)&gt;10</formula>
    </cfRule>
  </conditionalFormatting>
  <conditionalFormatting sqref="C139:D139">
    <cfRule type="expression" dxfId="1745" priority="1745" stopIfTrue="1">
      <formula>LEN(C139)&gt;10</formula>
    </cfRule>
  </conditionalFormatting>
  <conditionalFormatting sqref="C139:D139">
    <cfRule type="expression" dxfId="1744" priority="1744" stopIfTrue="1">
      <formula>LEN(C139)&gt;10</formula>
    </cfRule>
  </conditionalFormatting>
  <conditionalFormatting sqref="C139:D139">
    <cfRule type="expression" dxfId="1743" priority="1743" stopIfTrue="1">
      <formula>LEN(C139)&gt;10</formula>
    </cfRule>
  </conditionalFormatting>
  <conditionalFormatting sqref="C139:D139">
    <cfRule type="expression" dxfId="1742" priority="1742" stopIfTrue="1">
      <formula>LEN(C139)&gt;10</formula>
    </cfRule>
  </conditionalFormatting>
  <conditionalFormatting sqref="C140:D140">
    <cfRule type="expression" dxfId="1741" priority="1741" stopIfTrue="1">
      <formula>LEN(C140)&gt;10</formula>
    </cfRule>
  </conditionalFormatting>
  <conditionalFormatting sqref="C140:D140">
    <cfRule type="expression" dxfId="1740" priority="1740" stopIfTrue="1">
      <formula>LEN(C140)&gt;10</formula>
    </cfRule>
  </conditionalFormatting>
  <conditionalFormatting sqref="C140:D140">
    <cfRule type="expression" dxfId="1739" priority="1739" stopIfTrue="1">
      <formula>LEN(C140)&gt;10</formula>
    </cfRule>
  </conditionalFormatting>
  <conditionalFormatting sqref="C140:D140">
    <cfRule type="expression" dxfId="1738" priority="1738" stopIfTrue="1">
      <formula>LEN(C140)&gt;10</formula>
    </cfRule>
  </conditionalFormatting>
  <conditionalFormatting sqref="C140:D140">
    <cfRule type="expression" dxfId="1737" priority="1737" stopIfTrue="1">
      <formula>LEN(C140)&gt;10</formula>
    </cfRule>
  </conditionalFormatting>
  <conditionalFormatting sqref="C140:D140">
    <cfRule type="expression" dxfId="1736" priority="1736" stopIfTrue="1">
      <formula>LEN(C140)&gt;10</formula>
    </cfRule>
  </conditionalFormatting>
  <conditionalFormatting sqref="C140:D140">
    <cfRule type="expression" dxfId="1735" priority="1735" stopIfTrue="1">
      <formula>LEN(C140)&gt;10</formula>
    </cfRule>
  </conditionalFormatting>
  <conditionalFormatting sqref="C140:D140">
    <cfRule type="expression" dxfId="1734" priority="1734" stopIfTrue="1">
      <formula>LEN(C140)&gt;10</formula>
    </cfRule>
  </conditionalFormatting>
  <conditionalFormatting sqref="C140:D140">
    <cfRule type="expression" dxfId="1733" priority="1733" stopIfTrue="1">
      <formula>LEN(C140)&gt;10</formula>
    </cfRule>
  </conditionalFormatting>
  <conditionalFormatting sqref="C140:D140">
    <cfRule type="expression" dxfId="1732" priority="1732" stopIfTrue="1">
      <formula>LEN(C140)&gt;10</formula>
    </cfRule>
  </conditionalFormatting>
  <conditionalFormatting sqref="C140:D140">
    <cfRule type="expression" dxfId="1731" priority="1731" stopIfTrue="1">
      <formula>LEN(C140)&gt;10</formula>
    </cfRule>
  </conditionalFormatting>
  <conditionalFormatting sqref="C140:D140">
    <cfRule type="expression" dxfId="1730" priority="1730" stopIfTrue="1">
      <formula>LEN(C140)&gt;10</formula>
    </cfRule>
  </conditionalFormatting>
  <conditionalFormatting sqref="C140:D140">
    <cfRule type="expression" dxfId="1729" priority="1729" stopIfTrue="1">
      <formula>LEN(C140)&gt;10</formula>
    </cfRule>
  </conditionalFormatting>
  <conditionalFormatting sqref="C140:D140">
    <cfRule type="expression" dxfId="1728" priority="1728" stopIfTrue="1">
      <formula>LEN(C140)&gt;10</formula>
    </cfRule>
  </conditionalFormatting>
  <conditionalFormatting sqref="C140:D140">
    <cfRule type="expression" dxfId="1727" priority="1727" stopIfTrue="1">
      <formula>LEN(C140)&gt;10</formula>
    </cfRule>
  </conditionalFormatting>
  <conditionalFormatting sqref="C140:D140">
    <cfRule type="expression" dxfId="1726" priority="1726" stopIfTrue="1">
      <formula>LEN(C140)&gt;10</formula>
    </cfRule>
  </conditionalFormatting>
  <conditionalFormatting sqref="C136:D136">
    <cfRule type="expression" dxfId="1725" priority="1725" stopIfTrue="1">
      <formula>LEN(C136)&gt;10</formula>
    </cfRule>
  </conditionalFormatting>
  <conditionalFormatting sqref="C136:D136">
    <cfRule type="expression" dxfId="1724" priority="1724" stopIfTrue="1">
      <formula>LEN(C136)&gt;10</formula>
    </cfRule>
  </conditionalFormatting>
  <conditionalFormatting sqref="C136:D136">
    <cfRule type="expression" dxfId="1723" priority="1723" stopIfTrue="1">
      <formula>LEN(C136)&gt;10</formula>
    </cfRule>
  </conditionalFormatting>
  <conditionalFormatting sqref="C136:D136">
    <cfRule type="expression" dxfId="1722" priority="1722" stopIfTrue="1">
      <formula>LEN(C136)&gt;10</formula>
    </cfRule>
  </conditionalFormatting>
  <conditionalFormatting sqref="C136:D136">
    <cfRule type="expression" dxfId="1721" priority="1721" stopIfTrue="1">
      <formula>LEN(C136)&gt;10</formula>
    </cfRule>
  </conditionalFormatting>
  <conditionalFormatting sqref="C136:D136">
    <cfRule type="expression" dxfId="1720" priority="1720" stopIfTrue="1">
      <formula>LEN(C136)&gt;10</formula>
    </cfRule>
  </conditionalFormatting>
  <conditionalFormatting sqref="C136:D136">
    <cfRule type="expression" dxfId="1719" priority="1719" stopIfTrue="1">
      <formula>LEN(C136)&gt;10</formula>
    </cfRule>
  </conditionalFormatting>
  <conditionalFormatting sqref="C136:D136">
    <cfRule type="expression" dxfId="1718" priority="1718" stopIfTrue="1">
      <formula>LEN(C136)&gt;10</formula>
    </cfRule>
  </conditionalFormatting>
  <conditionalFormatting sqref="C136:D136">
    <cfRule type="expression" dxfId="1717" priority="1717" stopIfTrue="1">
      <formula>LEN(C136)&gt;10</formula>
    </cfRule>
  </conditionalFormatting>
  <conditionalFormatting sqref="C136:D136">
    <cfRule type="expression" dxfId="1716" priority="1716" stopIfTrue="1">
      <formula>LEN(C136)&gt;10</formula>
    </cfRule>
  </conditionalFormatting>
  <conditionalFormatting sqref="C136:D136">
    <cfRule type="expression" dxfId="1715" priority="1715" stopIfTrue="1">
      <formula>LEN(C136)&gt;10</formula>
    </cfRule>
  </conditionalFormatting>
  <conditionalFormatting sqref="C136:D136">
    <cfRule type="expression" dxfId="1714" priority="1714" stopIfTrue="1">
      <formula>LEN(C136)&gt;10</formula>
    </cfRule>
  </conditionalFormatting>
  <conditionalFormatting sqref="C136:D136">
    <cfRule type="expression" dxfId="1713" priority="1713" stopIfTrue="1">
      <formula>LEN(C136)&gt;10</formula>
    </cfRule>
  </conditionalFormatting>
  <conditionalFormatting sqref="C136:D136">
    <cfRule type="expression" dxfId="1712" priority="1712" stopIfTrue="1">
      <formula>LEN(C136)&gt;10</formula>
    </cfRule>
  </conditionalFormatting>
  <conditionalFormatting sqref="C136:D136">
    <cfRule type="expression" dxfId="1711" priority="1711" stopIfTrue="1">
      <formula>LEN(C136)&gt;10</formula>
    </cfRule>
  </conditionalFormatting>
  <conditionalFormatting sqref="C136:D136">
    <cfRule type="expression" dxfId="1710" priority="1710" stopIfTrue="1">
      <formula>LEN(C136)&gt;10</formula>
    </cfRule>
  </conditionalFormatting>
  <conditionalFormatting sqref="C136:D136">
    <cfRule type="expression" dxfId="1709" priority="1709" stopIfTrue="1">
      <formula>LEN(C136)&gt;10</formula>
    </cfRule>
  </conditionalFormatting>
  <conditionalFormatting sqref="C136:D136">
    <cfRule type="expression" dxfId="1708" priority="1708" stopIfTrue="1">
      <formula>LEN(C136)&gt;10</formula>
    </cfRule>
  </conditionalFormatting>
  <conditionalFormatting sqref="C136:D136">
    <cfRule type="expression" dxfId="1707" priority="1707" stopIfTrue="1">
      <formula>LEN(C136)&gt;10</formula>
    </cfRule>
  </conditionalFormatting>
  <conditionalFormatting sqref="C136:D136">
    <cfRule type="expression" dxfId="1706" priority="1706" stopIfTrue="1">
      <formula>LEN(C136)&gt;10</formula>
    </cfRule>
  </conditionalFormatting>
  <conditionalFormatting sqref="C136:D136">
    <cfRule type="expression" dxfId="1705" priority="1705" stopIfTrue="1">
      <formula>LEN(C136)&gt;10</formula>
    </cfRule>
  </conditionalFormatting>
  <conditionalFormatting sqref="C136:D136">
    <cfRule type="expression" dxfId="1704" priority="1704" stopIfTrue="1">
      <formula>LEN(C136)&gt;10</formula>
    </cfRule>
  </conditionalFormatting>
  <conditionalFormatting sqref="C136:D136">
    <cfRule type="expression" dxfId="1703" priority="1703" stopIfTrue="1">
      <formula>LEN(C136)&gt;10</formula>
    </cfRule>
  </conditionalFormatting>
  <conditionalFormatting sqref="C136:D136">
    <cfRule type="expression" dxfId="1702" priority="1702" stopIfTrue="1">
      <formula>LEN(C136)&gt;10</formula>
    </cfRule>
  </conditionalFormatting>
  <conditionalFormatting sqref="C136:D136">
    <cfRule type="expression" dxfId="1701" priority="1701" stopIfTrue="1">
      <formula>LEN(C136)&gt;10</formula>
    </cfRule>
  </conditionalFormatting>
  <conditionalFormatting sqref="C136:D136">
    <cfRule type="expression" dxfId="1700" priority="1700" stopIfTrue="1">
      <formula>LEN(C136)&gt;10</formula>
    </cfRule>
  </conditionalFormatting>
  <conditionalFormatting sqref="C136:D136">
    <cfRule type="expression" dxfId="1699" priority="1699" stopIfTrue="1">
      <formula>LEN(C136)&gt;10</formula>
    </cfRule>
  </conditionalFormatting>
  <conditionalFormatting sqref="C136:D136">
    <cfRule type="expression" dxfId="1698" priority="1698" stopIfTrue="1">
      <formula>LEN(C136)&gt;10</formula>
    </cfRule>
  </conditionalFormatting>
  <conditionalFormatting sqref="C136:D136">
    <cfRule type="expression" dxfId="1697" priority="1697" stopIfTrue="1">
      <formula>LEN(C136)&gt;10</formula>
    </cfRule>
  </conditionalFormatting>
  <conditionalFormatting sqref="C136:D136">
    <cfRule type="expression" dxfId="1696" priority="1696" stopIfTrue="1">
      <formula>LEN(C136)&gt;10</formula>
    </cfRule>
  </conditionalFormatting>
  <conditionalFormatting sqref="C136:D136">
    <cfRule type="expression" dxfId="1695" priority="1695" stopIfTrue="1">
      <formula>LEN(C136)&gt;10</formula>
    </cfRule>
  </conditionalFormatting>
  <conditionalFormatting sqref="C136:D136">
    <cfRule type="expression" dxfId="1694" priority="1694" stopIfTrue="1">
      <formula>LEN(C136)&gt;10</formula>
    </cfRule>
  </conditionalFormatting>
  <conditionalFormatting sqref="C136:D136">
    <cfRule type="expression" dxfId="1693" priority="1693" stopIfTrue="1">
      <formula>LEN(C136)&gt;10</formula>
    </cfRule>
  </conditionalFormatting>
  <conditionalFormatting sqref="C136:D136">
    <cfRule type="expression" dxfId="1692" priority="1692" stopIfTrue="1">
      <formula>LEN(C136)&gt;10</formula>
    </cfRule>
  </conditionalFormatting>
  <conditionalFormatting sqref="C136:D136">
    <cfRule type="expression" dxfId="1691" priority="1691" stopIfTrue="1">
      <formula>LEN(C136)&gt;10</formula>
    </cfRule>
  </conditionalFormatting>
  <conditionalFormatting sqref="C136:D136">
    <cfRule type="expression" dxfId="1690" priority="1690" stopIfTrue="1">
      <formula>LEN(C136)&gt;10</formula>
    </cfRule>
  </conditionalFormatting>
  <conditionalFormatting sqref="C136:D136">
    <cfRule type="expression" dxfId="1689" priority="1689" stopIfTrue="1">
      <formula>LEN(C136)&gt;10</formula>
    </cfRule>
  </conditionalFormatting>
  <conditionalFormatting sqref="C136:D136">
    <cfRule type="expression" dxfId="1688" priority="1688" stopIfTrue="1">
      <formula>LEN(C136)&gt;10</formula>
    </cfRule>
  </conditionalFormatting>
  <conditionalFormatting sqref="C136:D136">
    <cfRule type="expression" dxfId="1687" priority="1687" stopIfTrue="1">
      <formula>LEN(C136)&gt;10</formula>
    </cfRule>
  </conditionalFormatting>
  <conditionalFormatting sqref="C136:D136">
    <cfRule type="expression" dxfId="1686" priority="1686" stopIfTrue="1">
      <formula>LEN(C136)&gt;10</formula>
    </cfRule>
  </conditionalFormatting>
  <conditionalFormatting sqref="C136:D136">
    <cfRule type="expression" dxfId="1685" priority="1685" stopIfTrue="1">
      <formula>LEN(C136)&gt;10</formula>
    </cfRule>
  </conditionalFormatting>
  <conditionalFormatting sqref="C136:D136">
    <cfRule type="expression" dxfId="1684" priority="1684" stopIfTrue="1">
      <formula>LEN(C136)&gt;10</formula>
    </cfRule>
  </conditionalFormatting>
  <conditionalFormatting sqref="C136:D136">
    <cfRule type="expression" dxfId="1683" priority="1683" stopIfTrue="1">
      <formula>LEN(C136)&gt;10</formula>
    </cfRule>
  </conditionalFormatting>
  <conditionalFormatting sqref="C136:D136">
    <cfRule type="expression" dxfId="1682" priority="1682" stopIfTrue="1">
      <formula>LEN(C136)&gt;10</formula>
    </cfRule>
  </conditionalFormatting>
  <conditionalFormatting sqref="C136:D136">
    <cfRule type="expression" dxfId="1681" priority="1681" stopIfTrue="1">
      <formula>LEN(C136)&gt;10</formula>
    </cfRule>
  </conditionalFormatting>
  <conditionalFormatting sqref="C136:D136">
    <cfRule type="expression" dxfId="1680" priority="1680" stopIfTrue="1">
      <formula>LEN(C136)&gt;10</formula>
    </cfRule>
  </conditionalFormatting>
  <conditionalFormatting sqref="C136:D136">
    <cfRule type="expression" dxfId="1679" priority="1679" stopIfTrue="1">
      <formula>LEN(C136)&gt;10</formula>
    </cfRule>
  </conditionalFormatting>
  <conditionalFormatting sqref="C136:D136">
    <cfRule type="expression" dxfId="1678" priority="1678" stopIfTrue="1">
      <formula>LEN(C136)&gt;10</formula>
    </cfRule>
  </conditionalFormatting>
  <conditionalFormatting sqref="C136:D136">
    <cfRule type="expression" dxfId="1677" priority="1677" stopIfTrue="1">
      <formula>LEN(C136)&gt;10</formula>
    </cfRule>
  </conditionalFormatting>
  <conditionalFormatting sqref="C136:D136">
    <cfRule type="expression" dxfId="1676" priority="1676" stopIfTrue="1">
      <formula>LEN(C136)&gt;10</formula>
    </cfRule>
  </conditionalFormatting>
  <conditionalFormatting sqref="C136:D136">
    <cfRule type="expression" dxfId="1675" priority="1675" stopIfTrue="1">
      <formula>LEN(C136)&gt;10</formula>
    </cfRule>
  </conditionalFormatting>
  <conditionalFormatting sqref="C136:D136">
    <cfRule type="expression" dxfId="1674" priority="1674" stopIfTrue="1">
      <formula>LEN(C136)&gt;10</formula>
    </cfRule>
  </conditionalFormatting>
  <conditionalFormatting sqref="C136:D136">
    <cfRule type="expression" dxfId="1673" priority="1673" stopIfTrue="1">
      <formula>LEN(C136)&gt;10</formula>
    </cfRule>
  </conditionalFormatting>
  <conditionalFormatting sqref="C136:D136">
    <cfRule type="expression" dxfId="1672" priority="1672" stopIfTrue="1">
      <formula>LEN(C136)&gt;10</formula>
    </cfRule>
  </conditionalFormatting>
  <conditionalFormatting sqref="C136">
    <cfRule type="expression" dxfId="1671" priority="1671" stopIfTrue="1">
      <formula>LEN(C136)&gt;10</formula>
    </cfRule>
  </conditionalFormatting>
  <conditionalFormatting sqref="D136">
    <cfRule type="expression" dxfId="1670" priority="1670" stopIfTrue="1">
      <formula>LEN(D136)&gt;10</formula>
    </cfRule>
  </conditionalFormatting>
  <conditionalFormatting sqref="C136:D136">
    <cfRule type="expression" dxfId="1669" priority="1669" stopIfTrue="1">
      <formula>LEN(C136)&gt;10</formula>
    </cfRule>
  </conditionalFormatting>
  <conditionalFormatting sqref="C136:D136">
    <cfRule type="expression" dxfId="1668" priority="1668" stopIfTrue="1">
      <formula>LEN(C136)&gt;10</formula>
    </cfRule>
  </conditionalFormatting>
  <conditionalFormatting sqref="C136">
    <cfRule type="expression" dxfId="1667" priority="1667" stopIfTrue="1">
      <formula>LEN(C136)&gt;10</formula>
    </cfRule>
  </conditionalFormatting>
  <conditionalFormatting sqref="D136">
    <cfRule type="expression" dxfId="1666" priority="1666" stopIfTrue="1">
      <formula>LEN(D136)&gt;10</formula>
    </cfRule>
  </conditionalFormatting>
  <conditionalFormatting sqref="C136:D136">
    <cfRule type="expression" dxfId="1665" priority="1665" stopIfTrue="1">
      <formula>LEN(C136)&gt;10</formula>
    </cfRule>
  </conditionalFormatting>
  <conditionalFormatting sqref="C136:D136">
    <cfRule type="expression" dxfId="1664" priority="1664" stopIfTrue="1">
      <formula>LEN(C136)&gt;10</formula>
    </cfRule>
  </conditionalFormatting>
  <conditionalFormatting sqref="C136:D136">
    <cfRule type="expression" dxfId="1663" priority="1663" stopIfTrue="1">
      <formula>LEN(C136)&gt;10</formula>
    </cfRule>
  </conditionalFormatting>
  <conditionalFormatting sqref="C136">
    <cfRule type="expression" dxfId="1662" priority="1662" stopIfTrue="1">
      <formula>LEN(C136)&gt;10</formula>
    </cfRule>
  </conditionalFormatting>
  <conditionalFormatting sqref="D136">
    <cfRule type="expression" dxfId="1661" priority="1661" stopIfTrue="1">
      <formula>LEN(D136)&gt;10</formula>
    </cfRule>
  </conditionalFormatting>
  <conditionalFormatting sqref="C136:D136">
    <cfRule type="expression" dxfId="1660" priority="1660" stopIfTrue="1">
      <formula>LEN(C136)&gt;10</formula>
    </cfRule>
  </conditionalFormatting>
  <conditionalFormatting sqref="C136:D136">
    <cfRule type="expression" dxfId="1659" priority="1659" stopIfTrue="1">
      <formula>LEN(C136)&gt;10</formula>
    </cfRule>
  </conditionalFormatting>
  <conditionalFormatting sqref="C136:D136">
    <cfRule type="expression" dxfId="1658" priority="1658" stopIfTrue="1">
      <formula>LEN(C136)&gt;10</formula>
    </cfRule>
  </conditionalFormatting>
  <conditionalFormatting sqref="C136:D136">
    <cfRule type="expression" dxfId="1657" priority="1657" stopIfTrue="1">
      <formula>LEN(C136)&gt;10</formula>
    </cfRule>
  </conditionalFormatting>
  <conditionalFormatting sqref="C136:D136">
    <cfRule type="expression" dxfId="1656" priority="1656" stopIfTrue="1">
      <formula>LEN(C136)&gt;10</formula>
    </cfRule>
  </conditionalFormatting>
  <conditionalFormatting sqref="C136:D136">
    <cfRule type="expression" dxfId="1655" priority="1655" stopIfTrue="1">
      <formula>LEN(C136)&gt;10</formula>
    </cfRule>
  </conditionalFormatting>
  <conditionalFormatting sqref="C136:D136">
    <cfRule type="expression" dxfId="1654" priority="1654" stopIfTrue="1">
      <formula>LEN(C136)&gt;10</formula>
    </cfRule>
  </conditionalFormatting>
  <conditionalFormatting sqref="C136:D136">
    <cfRule type="expression" dxfId="1653" priority="1653" stopIfTrue="1">
      <formula>LEN(C136)&gt;10</formula>
    </cfRule>
  </conditionalFormatting>
  <conditionalFormatting sqref="C136:D136">
    <cfRule type="expression" dxfId="1652" priority="1652" stopIfTrue="1">
      <formula>LEN(C136)&gt;10</formula>
    </cfRule>
  </conditionalFormatting>
  <conditionalFormatting sqref="C136:D136">
    <cfRule type="expression" dxfId="1651" priority="1651" stopIfTrue="1">
      <formula>LEN(C136)&gt;10</formula>
    </cfRule>
  </conditionalFormatting>
  <conditionalFormatting sqref="C136:D136">
    <cfRule type="expression" dxfId="1650" priority="1650" stopIfTrue="1">
      <formula>LEN(C136)&gt;10</formula>
    </cfRule>
  </conditionalFormatting>
  <conditionalFormatting sqref="C136:D136">
    <cfRule type="expression" dxfId="1649" priority="1649" stopIfTrue="1">
      <formula>LEN(C136)&gt;10</formula>
    </cfRule>
  </conditionalFormatting>
  <conditionalFormatting sqref="C136:D136">
    <cfRule type="expression" dxfId="1648" priority="1648" stopIfTrue="1">
      <formula>LEN(C136)&gt;10</formula>
    </cfRule>
  </conditionalFormatting>
  <conditionalFormatting sqref="C136:D136">
    <cfRule type="expression" dxfId="1647" priority="1647" stopIfTrue="1">
      <formula>LEN(C136)&gt;10</formula>
    </cfRule>
  </conditionalFormatting>
  <conditionalFormatting sqref="C136:D136">
    <cfRule type="expression" dxfId="1646" priority="1646" stopIfTrue="1">
      <formula>LEN(C136)&gt;10</formula>
    </cfRule>
  </conditionalFormatting>
  <conditionalFormatting sqref="C136:D136">
    <cfRule type="expression" dxfId="1645" priority="1645" stopIfTrue="1">
      <formula>LEN(C136)&gt;10</formula>
    </cfRule>
  </conditionalFormatting>
  <conditionalFormatting sqref="C136:D136">
    <cfRule type="expression" dxfId="1644" priority="1644" stopIfTrue="1">
      <formula>LEN(C136)&gt;10</formula>
    </cfRule>
  </conditionalFormatting>
  <conditionalFormatting sqref="C136:D136">
    <cfRule type="expression" dxfId="1643" priority="1643" stopIfTrue="1">
      <formula>LEN(C136)&gt;10</formula>
    </cfRule>
  </conditionalFormatting>
  <conditionalFormatting sqref="C136:D136">
    <cfRule type="expression" dxfId="1642" priority="1642" stopIfTrue="1">
      <formula>LEN(C136)&gt;10</formula>
    </cfRule>
  </conditionalFormatting>
  <conditionalFormatting sqref="C136:D136">
    <cfRule type="expression" dxfId="1641" priority="1641" stopIfTrue="1">
      <formula>LEN(C136)&gt;10</formula>
    </cfRule>
  </conditionalFormatting>
  <conditionalFormatting sqref="C136:D136">
    <cfRule type="expression" dxfId="1640" priority="1640" stopIfTrue="1">
      <formula>LEN(C136)&gt;10</formula>
    </cfRule>
  </conditionalFormatting>
  <conditionalFormatting sqref="C136:D136">
    <cfRule type="expression" dxfId="1639" priority="1639" stopIfTrue="1">
      <formula>LEN(C136)&gt;10</formula>
    </cfRule>
  </conditionalFormatting>
  <conditionalFormatting sqref="C136:D136">
    <cfRule type="expression" dxfId="1638" priority="1638" stopIfTrue="1">
      <formula>LEN(C136)&gt;10</formula>
    </cfRule>
  </conditionalFormatting>
  <conditionalFormatting sqref="C136:D136">
    <cfRule type="expression" dxfId="1637" priority="1637" stopIfTrue="1">
      <formula>LEN(C136)&gt;10</formula>
    </cfRule>
  </conditionalFormatting>
  <conditionalFormatting sqref="C136:D136">
    <cfRule type="expression" dxfId="1636" priority="1636" stopIfTrue="1">
      <formula>LEN(C136)&gt;10</formula>
    </cfRule>
  </conditionalFormatting>
  <conditionalFormatting sqref="C136:D136">
    <cfRule type="expression" dxfId="1635" priority="1635" stopIfTrue="1">
      <formula>LEN(C136)&gt;10</formula>
    </cfRule>
  </conditionalFormatting>
  <conditionalFormatting sqref="C136:D136">
    <cfRule type="expression" dxfId="1634" priority="1634" stopIfTrue="1">
      <formula>LEN(C136)&gt;10</formula>
    </cfRule>
  </conditionalFormatting>
  <conditionalFormatting sqref="C136:D136">
    <cfRule type="expression" dxfId="1633" priority="1633" stopIfTrue="1">
      <formula>LEN(C136)&gt;10</formula>
    </cfRule>
  </conditionalFormatting>
  <conditionalFormatting sqref="C136:D136">
    <cfRule type="expression" dxfId="1632" priority="1632" stopIfTrue="1">
      <formula>LEN(C136)&gt;10</formula>
    </cfRule>
  </conditionalFormatting>
  <conditionalFormatting sqref="C136:D136">
    <cfRule type="expression" dxfId="1631" priority="1631" stopIfTrue="1">
      <formula>LEN(C136)&gt;10</formula>
    </cfRule>
  </conditionalFormatting>
  <conditionalFormatting sqref="C136:D136">
    <cfRule type="expression" dxfId="1630" priority="1630" stopIfTrue="1">
      <formula>LEN(C136)&gt;10</formula>
    </cfRule>
  </conditionalFormatting>
  <conditionalFormatting sqref="C136:D136">
    <cfRule type="expression" dxfId="1629" priority="1629" stopIfTrue="1">
      <formula>LEN(C136)&gt;10</formula>
    </cfRule>
  </conditionalFormatting>
  <conditionalFormatting sqref="C136:D136">
    <cfRule type="expression" dxfId="1628" priority="1628" stopIfTrue="1">
      <formula>LEN(C136)&gt;10</formula>
    </cfRule>
  </conditionalFormatting>
  <conditionalFormatting sqref="C136:D136">
    <cfRule type="expression" dxfId="1627" priority="1627" stopIfTrue="1">
      <formula>LEN(C136)&gt;10</formula>
    </cfRule>
  </conditionalFormatting>
  <conditionalFormatting sqref="C136:D136">
    <cfRule type="expression" dxfId="1626" priority="1626" stopIfTrue="1">
      <formula>LEN(C136)&gt;10</formula>
    </cfRule>
  </conditionalFormatting>
  <conditionalFormatting sqref="C136:D136">
    <cfRule type="expression" dxfId="1625" priority="1625" stopIfTrue="1">
      <formula>LEN(C136)&gt;10</formula>
    </cfRule>
  </conditionalFormatting>
  <conditionalFormatting sqref="C136:D136">
    <cfRule type="expression" dxfId="1624" priority="1624" stopIfTrue="1">
      <formula>LEN(C136)&gt;10</formula>
    </cfRule>
  </conditionalFormatting>
  <conditionalFormatting sqref="C136:D136">
    <cfRule type="expression" dxfId="1623" priority="1623" stopIfTrue="1">
      <formula>LEN(C136)&gt;10</formula>
    </cfRule>
  </conditionalFormatting>
  <conditionalFormatting sqref="C136:D136">
    <cfRule type="expression" dxfId="1622" priority="1622" stopIfTrue="1">
      <formula>LEN(C136)&gt;10</formula>
    </cfRule>
  </conditionalFormatting>
  <conditionalFormatting sqref="C136:D136">
    <cfRule type="expression" dxfId="1621" priority="1621" stopIfTrue="1">
      <formula>LEN(C136)&gt;10</formula>
    </cfRule>
  </conditionalFormatting>
  <conditionalFormatting sqref="C136:D136">
    <cfRule type="expression" dxfId="1620" priority="1620" stopIfTrue="1">
      <formula>LEN(C136)&gt;10</formula>
    </cfRule>
  </conditionalFormatting>
  <conditionalFormatting sqref="C136:D136">
    <cfRule type="expression" dxfId="1619" priority="1619" stopIfTrue="1">
      <formula>LEN(C136)&gt;10</formula>
    </cfRule>
  </conditionalFormatting>
  <conditionalFormatting sqref="C136:D136">
    <cfRule type="expression" dxfId="1618" priority="1618" stopIfTrue="1">
      <formula>LEN(C136)&gt;10</formula>
    </cfRule>
  </conditionalFormatting>
  <conditionalFormatting sqref="C136:D136">
    <cfRule type="expression" dxfId="1617" priority="1617" stopIfTrue="1">
      <formula>LEN(C136)&gt;10</formula>
    </cfRule>
  </conditionalFormatting>
  <conditionalFormatting sqref="C136:D136">
    <cfRule type="expression" dxfId="1616" priority="1616" stopIfTrue="1">
      <formula>LEN(C136)&gt;10</formula>
    </cfRule>
  </conditionalFormatting>
  <conditionalFormatting sqref="C136:D136">
    <cfRule type="expression" dxfId="1615" priority="1615" stopIfTrue="1">
      <formula>LEN(C136)&gt;10</formula>
    </cfRule>
  </conditionalFormatting>
  <conditionalFormatting sqref="C136:D136">
    <cfRule type="expression" dxfId="1614" priority="1614" stopIfTrue="1">
      <formula>LEN(C136)&gt;10</formula>
    </cfRule>
  </conditionalFormatting>
  <conditionalFormatting sqref="C136:D136">
    <cfRule type="expression" dxfId="1613" priority="1613" stopIfTrue="1">
      <formula>LEN(C136)&gt;10</formula>
    </cfRule>
  </conditionalFormatting>
  <conditionalFormatting sqref="C136:D136">
    <cfRule type="expression" dxfId="1612" priority="1612" stopIfTrue="1">
      <formula>LEN(C136)&gt;10</formula>
    </cfRule>
  </conditionalFormatting>
  <conditionalFormatting sqref="C136:D136">
    <cfRule type="expression" dxfId="1611" priority="1611" stopIfTrue="1">
      <formula>LEN(C136)&gt;10</formula>
    </cfRule>
  </conditionalFormatting>
  <conditionalFormatting sqref="C136:D136">
    <cfRule type="expression" dxfId="1610" priority="1610" stopIfTrue="1">
      <formula>LEN(C136)&gt;10</formula>
    </cfRule>
  </conditionalFormatting>
  <conditionalFormatting sqref="C136:D136">
    <cfRule type="expression" dxfId="1609" priority="1609" stopIfTrue="1">
      <formula>LEN(C136)&gt;10</formula>
    </cfRule>
  </conditionalFormatting>
  <conditionalFormatting sqref="C136:D136">
    <cfRule type="expression" dxfId="1608" priority="1608" stopIfTrue="1">
      <formula>LEN(C136)&gt;10</formula>
    </cfRule>
  </conditionalFormatting>
  <conditionalFormatting sqref="C136:D136">
    <cfRule type="expression" dxfId="1607" priority="1607" stopIfTrue="1">
      <formula>LEN(C136)&gt;10</formula>
    </cfRule>
  </conditionalFormatting>
  <conditionalFormatting sqref="C136:D136">
    <cfRule type="expression" dxfId="1606" priority="1606" stopIfTrue="1">
      <formula>LEN(C136)&gt;10</formula>
    </cfRule>
  </conditionalFormatting>
  <conditionalFormatting sqref="C136">
    <cfRule type="expression" dxfId="1605" priority="1605" stopIfTrue="1">
      <formula>LEN(C136)&gt;10</formula>
    </cfRule>
  </conditionalFormatting>
  <conditionalFormatting sqref="D136">
    <cfRule type="expression" dxfId="1604" priority="1604" stopIfTrue="1">
      <formula>LEN(D136)&gt;10</formula>
    </cfRule>
  </conditionalFormatting>
  <conditionalFormatting sqref="C136:D136">
    <cfRule type="expression" dxfId="1603" priority="1603" stopIfTrue="1">
      <formula>LEN(C136)&gt;10</formula>
    </cfRule>
  </conditionalFormatting>
  <conditionalFormatting sqref="C136:D136">
    <cfRule type="expression" dxfId="1602" priority="1602" stopIfTrue="1">
      <formula>LEN(C136)&gt;10</formula>
    </cfRule>
  </conditionalFormatting>
  <conditionalFormatting sqref="C136">
    <cfRule type="expression" dxfId="1601" priority="1601" stopIfTrue="1">
      <formula>LEN(C136)&gt;10</formula>
    </cfRule>
  </conditionalFormatting>
  <conditionalFormatting sqref="D136">
    <cfRule type="expression" dxfId="1600" priority="1600" stopIfTrue="1">
      <formula>LEN(D136)&gt;10</formula>
    </cfRule>
  </conditionalFormatting>
  <conditionalFormatting sqref="C136:D136">
    <cfRule type="expression" dxfId="1599" priority="1599" stopIfTrue="1">
      <formula>LEN(C136)&gt;10</formula>
    </cfRule>
  </conditionalFormatting>
  <conditionalFormatting sqref="C136:D136">
    <cfRule type="expression" dxfId="1598" priority="1598" stopIfTrue="1">
      <formula>LEN(C136)&gt;10</formula>
    </cfRule>
  </conditionalFormatting>
  <conditionalFormatting sqref="C136:D136">
    <cfRule type="expression" dxfId="1597" priority="1597" stopIfTrue="1">
      <formula>LEN(C136)&gt;10</formula>
    </cfRule>
  </conditionalFormatting>
  <conditionalFormatting sqref="C136">
    <cfRule type="expression" dxfId="1596" priority="1596" stopIfTrue="1">
      <formula>LEN(C136)&gt;10</formula>
    </cfRule>
  </conditionalFormatting>
  <conditionalFormatting sqref="D136">
    <cfRule type="expression" dxfId="1595" priority="1595" stopIfTrue="1">
      <formula>LEN(D136)&gt;10</formula>
    </cfRule>
  </conditionalFormatting>
  <conditionalFormatting sqref="C136:D136">
    <cfRule type="expression" dxfId="1594" priority="1594" stopIfTrue="1">
      <formula>LEN(C136)&gt;10</formula>
    </cfRule>
  </conditionalFormatting>
  <conditionalFormatting sqref="C136:D136">
    <cfRule type="expression" dxfId="1593" priority="1593" stopIfTrue="1">
      <formula>LEN(C136)&gt;10</formula>
    </cfRule>
  </conditionalFormatting>
  <conditionalFormatting sqref="C136:D136">
    <cfRule type="expression" dxfId="1592" priority="1592" stopIfTrue="1">
      <formula>LEN(C136)&gt;10</formula>
    </cfRule>
  </conditionalFormatting>
  <conditionalFormatting sqref="C136:D136">
    <cfRule type="expression" dxfId="1591" priority="1591" stopIfTrue="1">
      <formula>LEN(C136)&gt;10</formula>
    </cfRule>
  </conditionalFormatting>
  <conditionalFormatting sqref="C136:D136">
    <cfRule type="expression" dxfId="1590" priority="1590" stopIfTrue="1">
      <formula>LEN(C136)&gt;10</formula>
    </cfRule>
  </conditionalFormatting>
  <conditionalFormatting sqref="C136:D136">
    <cfRule type="expression" dxfId="1589" priority="1589" stopIfTrue="1">
      <formula>LEN(C136)&gt;10</formula>
    </cfRule>
  </conditionalFormatting>
  <conditionalFormatting sqref="C136:D136">
    <cfRule type="expression" dxfId="1588" priority="1588" stopIfTrue="1">
      <formula>LEN(C136)&gt;10</formula>
    </cfRule>
  </conditionalFormatting>
  <conditionalFormatting sqref="C136:D136">
    <cfRule type="expression" dxfId="1587" priority="1587" stopIfTrue="1">
      <formula>LEN(C136)&gt;10</formula>
    </cfRule>
  </conditionalFormatting>
  <conditionalFormatting sqref="C136:D136">
    <cfRule type="expression" dxfId="1586" priority="1586" stopIfTrue="1">
      <formula>LEN(C136)&gt;10</formula>
    </cfRule>
  </conditionalFormatting>
  <conditionalFormatting sqref="C136:D136">
    <cfRule type="expression" dxfId="1585" priority="1585" stopIfTrue="1">
      <formula>LEN(C136)&gt;10</formula>
    </cfRule>
  </conditionalFormatting>
  <conditionalFormatting sqref="C136:D136">
    <cfRule type="expression" dxfId="1584" priority="1584" stopIfTrue="1">
      <formula>LEN(C136)&gt;10</formula>
    </cfRule>
  </conditionalFormatting>
  <conditionalFormatting sqref="C136:D136">
    <cfRule type="expression" dxfId="1583" priority="1583" stopIfTrue="1">
      <formula>LEN(C136)&gt;10</formula>
    </cfRule>
  </conditionalFormatting>
  <conditionalFormatting sqref="C136:D136">
    <cfRule type="expression" dxfId="1582" priority="1582" stopIfTrue="1">
      <formula>LEN(C136)&gt;10</formula>
    </cfRule>
  </conditionalFormatting>
  <conditionalFormatting sqref="C136:D136">
    <cfRule type="expression" dxfId="1581" priority="1581" stopIfTrue="1">
      <formula>LEN(C136)&gt;10</formula>
    </cfRule>
  </conditionalFormatting>
  <conditionalFormatting sqref="C136:D136">
    <cfRule type="expression" dxfId="1580" priority="1580" stopIfTrue="1">
      <formula>LEN(C136)&gt;10</formula>
    </cfRule>
  </conditionalFormatting>
  <conditionalFormatting sqref="C136:D136">
    <cfRule type="expression" dxfId="1579" priority="1579" stopIfTrue="1">
      <formula>LEN(C136)&gt;10</formula>
    </cfRule>
  </conditionalFormatting>
  <conditionalFormatting sqref="C136:D136">
    <cfRule type="expression" dxfId="1578" priority="1578" stopIfTrue="1">
      <formula>LEN(C136)&gt;10</formula>
    </cfRule>
  </conditionalFormatting>
  <conditionalFormatting sqref="C136:D136">
    <cfRule type="expression" dxfId="1577" priority="1577" stopIfTrue="1">
      <formula>LEN(C136)&gt;10</formula>
    </cfRule>
  </conditionalFormatting>
  <conditionalFormatting sqref="C136:D136">
    <cfRule type="expression" dxfId="1576" priority="1576" stopIfTrue="1">
      <formula>LEN(C136)&gt;10</formula>
    </cfRule>
  </conditionalFormatting>
  <conditionalFormatting sqref="C136:D136">
    <cfRule type="expression" dxfId="1575" priority="1575" stopIfTrue="1">
      <formula>LEN(C136)&gt;10</formula>
    </cfRule>
  </conditionalFormatting>
  <conditionalFormatting sqref="C136:D136">
    <cfRule type="expression" dxfId="1574" priority="1574" stopIfTrue="1">
      <formula>LEN(C136)&gt;10</formula>
    </cfRule>
  </conditionalFormatting>
  <conditionalFormatting sqref="C136:D136">
    <cfRule type="expression" dxfId="1573" priority="1573" stopIfTrue="1">
      <formula>LEN(C136)&gt;10</formula>
    </cfRule>
  </conditionalFormatting>
  <conditionalFormatting sqref="C136:D136">
    <cfRule type="expression" dxfId="1572" priority="1572" stopIfTrue="1">
      <formula>LEN(C136)&gt;10</formula>
    </cfRule>
  </conditionalFormatting>
  <conditionalFormatting sqref="C136:D136">
    <cfRule type="expression" dxfId="1571" priority="1571" stopIfTrue="1">
      <formula>LEN(C136)&gt;10</formula>
    </cfRule>
  </conditionalFormatting>
  <conditionalFormatting sqref="C136:D136">
    <cfRule type="expression" dxfId="1570" priority="1570" stopIfTrue="1">
      <formula>LEN(C136)&gt;10</formula>
    </cfRule>
  </conditionalFormatting>
  <conditionalFormatting sqref="C136:D136">
    <cfRule type="expression" dxfId="1569" priority="1569" stopIfTrue="1">
      <formula>LEN(C136)&gt;10</formula>
    </cfRule>
  </conditionalFormatting>
  <conditionalFormatting sqref="C136:D136">
    <cfRule type="expression" dxfId="1568" priority="1568" stopIfTrue="1">
      <formula>LEN(C136)&gt;10</formula>
    </cfRule>
  </conditionalFormatting>
  <conditionalFormatting sqref="C136:D136">
    <cfRule type="expression" dxfId="1567" priority="1567" stopIfTrue="1">
      <formula>LEN(C136)&gt;10</formula>
    </cfRule>
  </conditionalFormatting>
  <conditionalFormatting sqref="C136:D136">
    <cfRule type="expression" dxfId="1566" priority="1566" stopIfTrue="1">
      <formula>LEN(C136)&gt;10</formula>
    </cfRule>
  </conditionalFormatting>
  <conditionalFormatting sqref="C136:D136">
    <cfRule type="expression" dxfId="1565" priority="1565" stopIfTrue="1">
      <formula>LEN(C136)&gt;10</formula>
    </cfRule>
  </conditionalFormatting>
  <conditionalFormatting sqref="C136:D136">
    <cfRule type="expression" dxfId="1564" priority="1564" stopIfTrue="1">
      <formula>LEN(C136)&gt;10</formula>
    </cfRule>
  </conditionalFormatting>
  <conditionalFormatting sqref="C136:D136">
    <cfRule type="expression" dxfId="1563" priority="1563" stopIfTrue="1">
      <formula>LEN(C136)&gt;10</formula>
    </cfRule>
  </conditionalFormatting>
  <conditionalFormatting sqref="C136:D136">
    <cfRule type="expression" dxfId="1562" priority="1562" stopIfTrue="1">
      <formula>LEN(C136)&gt;10</formula>
    </cfRule>
  </conditionalFormatting>
  <conditionalFormatting sqref="C136:D136">
    <cfRule type="expression" dxfId="1561" priority="1561" stopIfTrue="1">
      <formula>LEN(C136)&gt;10</formula>
    </cfRule>
  </conditionalFormatting>
  <conditionalFormatting sqref="C136:D136">
    <cfRule type="expression" dxfId="1560" priority="1560" stopIfTrue="1">
      <formula>LEN(C136)&gt;10</formula>
    </cfRule>
  </conditionalFormatting>
  <conditionalFormatting sqref="C136:D136">
    <cfRule type="expression" dxfId="1559" priority="1559" stopIfTrue="1">
      <formula>LEN(C136)&gt;10</formula>
    </cfRule>
  </conditionalFormatting>
  <conditionalFormatting sqref="C136:D136">
    <cfRule type="expression" dxfId="1558" priority="1558" stopIfTrue="1">
      <formula>LEN(C136)&gt;10</formula>
    </cfRule>
  </conditionalFormatting>
  <conditionalFormatting sqref="C136:D136">
    <cfRule type="expression" dxfId="1557" priority="1557" stopIfTrue="1">
      <formula>LEN(C136)&gt;10</formula>
    </cfRule>
  </conditionalFormatting>
  <conditionalFormatting sqref="C136:D136">
    <cfRule type="expression" dxfId="1556" priority="1556" stopIfTrue="1">
      <formula>LEN(C136)&gt;10</formula>
    </cfRule>
  </conditionalFormatting>
  <conditionalFormatting sqref="C136:D136">
    <cfRule type="expression" dxfId="1555" priority="1555" stopIfTrue="1">
      <formula>LEN(C136)&gt;10</formula>
    </cfRule>
  </conditionalFormatting>
  <conditionalFormatting sqref="C136:D136">
    <cfRule type="expression" dxfId="1554" priority="1554" stopIfTrue="1">
      <formula>LEN(C136)&gt;10</formula>
    </cfRule>
  </conditionalFormatting>
  <conditionalFormatting sqref="C136:D136">
    <cfRule type="expression" dxfId="1553" priority="1553" stopIfTrue="1">
      <formula>LEN(C136)&gt;10</formula>
    </cfRule>
  </conditionalFormatting>
  <conditionalFormatting sqref="C136:D136">
    <cfRule type="expression" dxfId="1552" priority="1552" stopIfTrue="1">
      <formula>LEN(C136)&gt;10</formula>
    </cfRule>
  </conditionalFormatting>
  <conditionalFormatting sqref="C136:D136">
    <cfRule type="expression" dxfId="1551" priority="1551" stopIfTrue="1">
      <formula>LEN(C136)&gt;10</formula>
    </cfRule>
  </conditionalFormatting>
  <conditionalFormatting sqref="C136:D136">
    <cfRule type="expression" dxfId="1550" priority="1550" stopIfTrue="1">
      <formula>LEN(C136)&gt;10</formula>
    </cfRule>
  </conditionalFormatting>
  <conditionalFormatting sqref="C136:D136">
    <cfRule type="expression" dxfId="1549" priority="1549" stopIfTrue="1">
      <formula>LEN(C136)&gt;10</formula>
    </cfRule>
  </conditionalFormatting>
  <conditionalFormatting sqref="C136:D136">
    <cfRule type="expression" dxfId="1548" priority="1548" stopIfTrue="1">
      <formula>LEN(C136)&gt;10</formula>
    </cfRule>
  </conditionalFormatting>
  <conditionalFormatting sqref="C136:D136">
    <cfRule type="expression" dxfId="1547" priority="1547" stopIfTrue="1">
      <formula>LEN(C136)&gt;10</formula>
    </cfRule>
  </conditionalFormatting>
  <conditionalFormatting sqref="C136:D136">
    <cfRule type="expression" dxfId="1546" priority="1546" stopIfTrue="1">
      <formula>LEN(C136)&gt;10</formula>
    </cfRule>
  </conditionalFormatting>
  <conditionalFormatting sqref="C136:D136">
    <cfRule type="expression" dxfId="1545" priority="1545" stopIfTrue="1">
      <formula>LEN(C136)&gt;10</formula>
    </cfRule>
  </conditionalFormatting>
  <conditionalFormatting sqref="C136:D136">
    <cfRule type="expression" dxfId="1544" priority="1544" stopIfTrue="1">
      <formula>LEN(C136)&gt;10</formula>
    </cfRule>
  </conditionalFormatting>
  <conditionalFormatting sqref="C136:D136">
    <cfRule type="expression" dxfId="1543" priority="1543" stopIfTrue="1">
      <formula>LEN(C136)&gt;10</formula>
    </cfRule>
  </conditionalFormatting>
  <conditionalFormatting sqref="C136:D136">
    <cfRule type="expression" dxfId="1542" priority="1542" stopIfTrue="1">
      <formula>LEN(C136)&gt;10</formula>
    </cfRule>
  </conditionalFormatting>
  <conditionalFormatting sqref="C136:D136">
    <cfRule type="expression" dxfId="1541" priority="1541" stopIfTrue="1">
      <formula>LEN(C136)&gt;10</formula>
    </cfRule>
  </conditionalFormatting>
  <conditionalFormatting sqref="C136:D136">
    <cfRule type="expression" dxfId="1540" priority="1540" stopIfTrue="1">
      <formula>LEN(C136)&gt;10</formula>
    </cfRule>
  </conditionalFormatting>
  <conditionalFormatting sqref="C136:D136">
    <cfRule type="expression" dxfId="1539" priority="1539" stopIfTrue="1">
      <formula>LEN(C136)&gt;10</formula>
    </cfRule>
  </conditionalFormatting>
  <conditionalFormatting sqref="C136:D136">
    <cfRule type="expression" dxfId="1538" priority="1538" stopIfTrue="1">
      <formula>LEN(C136)&gt;10</formula>
    </cfRule>
  </conditionalFormatting>
  <conditionalFormatting sqref="C136:D136">
    <cfRule type="expression" dxfId="1537" priority="1537" stopIfTrue="1">
      <formula>LEN(C136)&gt;10</formula>
    </cfRule>
  </conditionalFormatting>
  <conditionalFormatting sqref="C136">
    <cfRule type="expression" dxfId="1536" priority="1536" stopIfTrue="1">
      <formula>LEN(C136)&gt;10</formula>
    </cfRule>
  </conditionalFormatting>
  <conditionalFormatting sqref="D136">
    <cfRule type="expression" dxfId="1535" priority="1535" stopIfTrue="1">
      <formula>LEN(D136)&gt;10</formula>
    </cfRule>
  </conditionalFormatting>
  <conditionalFormatting sqref="C136:D136">
    <cfRule type="expression" dxfId="1534" priority="1534" stopIfTrue="1">
      <formula>LEN(C136)&gt;10</formula>
    </cfRule>
  </conditionalFormatting>
  <conditionalFormatting sqref="C136:D136">
    <cfRule type="expression" dxfId="1533" priority="1533" stopIfTrue="1">
      <formula>LEN(C136)&gt;10</formula>
    </cfRule>
  </conditionalFormatting>
  <conditionalFormatting sqref="C136">
    <cfRule type="expression" dxfId="1532" priority="1532" stopIfTrue="1">
      <formula>LEN(C136)&gt;10</formula>
    </cfRule>
  </conditionalFormatting>
  <conditionalFormatting sqref="D136">
    <cfRule type="expression" dxfId="1531" priority="1531" stopIfTrue="1">
      <formula>LEN(D136)&gt;10</formula>
    </cfRule>
  </conditionalFormatting>
  <conditionalFormatting sqref="C136:D136">
    <cfRule type="expression" dxfId="1530" priority="1530" stopIfTrue="1">
      <formula>LEN(C136)&gt;10</formula>
    </cfRule>
  </conditionalFormatting>
  <conditionalFormatting sqref="C136:D136">
    <cfRule type="expression" dxfId="1529" priority="1529" stopIfTrue="1">
      <formula>LEN(C136)&gt;10</formula>
    </cfRule>
  </conditionalFormatting>
  <conditionalFormatting sqref="C136:D136">
    <cfRule type="expression" dxfId="1528" priority="1528" stopIfTrue="1">
      <formula>LEN(C136)&gt;10</formula>
    </cfRule>
  </conditionalFormatting>
  <conditionalFormatting sqref="C136">
    <cfRule type="expression" dxfId="1527" priority="1527" stopIfTrue="1">
      <formula>LEN(C136)&gt;10</formula>
    </cfRule>
  </conditionalFormatting>
  <conditionalFormatting sqref="D136">
    <cfRule type="expression" dxfId="1526" priority="1526" stopIfTrue="1">
      <formula>LEN(D136)&gt;10</formula>
    </cfRule>
  </conditionalFormatting>
  <conditionalFormatting sqref="C136:D136">
    <cfRule type="expression" dxfId="1525" priority="1525" stopIfTrue="1">
      <formula>LEN(C136)&gt;10</formula>
    </cfRule>
  </conditionalFormatting>
  <conditionalFormatting sqref="C136:D136">
    <cfRule type="expression" dxfId="1524" priority="1524" stopIfTrue="1">
      <formula>LEN(C136)&gt;10</formula>
    </cfRule>
  </conditionalFormatting>
  <conditionalFormatting sqref="C136:D136">
    <cfRule type="expression" dxfId="1523" priority="1523" stopIfTrue="1">
      <formula>LEN(C136)&gt;10</formula>
    </cfRule>
  </conditionalFormatting>
  <conditionalFormatting sqref="C136:D136">
    <cfRule type="expression" dxfId="1522" priority="1522" stopIfTrue="1">
      <formula>LEN(C136)&gt;10</formula>
    </cfRule>
  </conditionalFormatting>
  <conditionalFormatting sqref="C136:D136">
    <cfRule type="expression" dxfId="1521" priority="1521" stopIfTrue="1">
      <formula>LEN(C136)&gt;10</formula>
    </cfRule>
  </conditionalFormatting>
  <conditionalFormatting sqref="C136:D136">
    <cfRule type="expression" dxfId="1520" priority="1520" stopIfTrue="1">
      <formula>LEN(C136)&gt;10</formula>
    </cfRule>
  </conditionalFormatting>
  <conditionalFormatting sqref="C136:D136">
    <cfRule type="expression" dxfId="1519" priority="1519" stopIfTrue="1">
      <formula>LEN(C136)&gt;10</formula>
    </cfRule>
  </conditionalFormatting>
  <conditionalFormatting sqref="C136:D136">
    <cfRule type="expression" dxfId="1518" priority="1518" stopIfTrue="1">
      <formula>LEN(C136)&gt;10</formula>
    </cfRule>
  </conditionalFormatting>
  <conditionalFormatting sqref="C136:D136">
    <cfRule type="expression" dxfId="1517" priority="1517" stopIfTrue="1">
      <formula>LEN(C136)&gt;10</formula>
    </cfRule>
  </conditionalFormatting>
  <conditionalFormatting sqref="C136:D136">
    <cfRule type="expression" dxfId="1516" priority="1516" stopIfTrue="1">
      <formula>LEN(C136)&gt;10</formula>
    </cfRule>
  </conditionalFormatting>
  <conditionalFormatting sqref="C136:D136">
    <cfRule type="expression" dxfId="1515" priority="1515" stopIfTrue="1">
      <formula>LEN(C136)&gt;10</formula>
    </cfRule>
  </conditionalFormatting>
  <conditionalFormatting sqref="C136:D136">
    <cfRule type="expression" dxfId="1514" priority="1514" stopIfTrue="1">
      <formula>LEN(C136)&gt;10</formula>
    </cfRule>
  </conditionalFormatting>
  <conditionalFormatting sqref="C136:D136">
    <cfRule type="expression" dxfId="1513" priority="1513" stopIfTrue="1">
      <formula>LEN(C136)&gt;10</formula>
    </cfRule>
  </conditionalFormatting>
  <conditionalFormatting sqref="C136:D136">
    <cfRule type="expression" dxfId="1512" priority="1512" stopIfTrue="1">
      <formula>LEN(C136)&gt;10</formula>
    </cfRule>
  </conditionalFormatting>
  <conditionalFormatting sqref="C136:D136">
    <cfRule type="expression" dxfId="1511" priority="1511" stopIfTrue="1">
      <formula>LEN(C136)&gt;10</formula>
    </cfRule>
  </conditionalFormatting>
  <conditionalFormatting sqref="C136:D136">
    <cfRule type="expression" dxfId="1510" priority="1510" stopIfTrue="1">
      <formula>LEN(C136)&gt;10</formula>
    </cfRule>
  </conditionalFormatting>
  <conditionalFormatting sqref="C136:D136">
    <cfRule type="expression" dxfId="1509" priority="1509" stopIfTrue="1">
      <formula>LEN(C136)&gt;10</formula>
    </cfRule>
  </conditionalFormatting>
  <conditionalFormatting sqref="C136:D136">
    <cfRule type="expression" dxfId="1508" priority="1508" stopIfTrue="1">
      <formula>LEN(C136)&gt;10</formula>
    </cfRule>
  </conditionalFormatting>
  <conditionalFormatting sqref="C136:D136">
    <cfRule type="expression" dxfId="1507" priority="1507" stopIfTrue="1">
      <formula>LEN(C136)&gt;10</formula>
    </cfRule>
  </conditionalFormatting>
  <conditionalFormatting sqref="C136:D136">
    <cfRule type="expression" dxfId="1506" priority="1506" stopIfTrue="1">
      <formula>LEN(C136)&gt;10</formula>
    </cfRule>
  </conditionalFormatting>
  <conditionalFormatting sqref="C136:D136">
    <cfRule type="expression" dxfId="1505" priority="1505" stopIfTrue="1">
      <formula>LEN(C136)&gt;10</formula>
    </cfRule>
  </conditionalFormatting>
  <conditionalFormatting sqref="C136:D136">
    <cfRule type="expression" dxfId="1504" priority="1504" stopIfTrue="1">
      <formula>LEN(C136)&gt;10</formula>
    </cfRule>
  </conditionalFormatting>
  <conditionalFormatting sqref="C136:D136">
    <cfRule type="expression" dxfId="1503" priority="1503" stopIfTrue="1">
      <formula>LEN(C136)&gt;10</formula>
    </cfRule>
  </conditionalFormatting>
  <conditionalFormatting sqref="C136:D136">
    <cfRule type="expression" dxfId="1502" priority="1502" stopIfTrue="1">
      <formula>LEN(C136)&gt;10</formula>
    </cfRule>
  </conditionalFormatting>
  <conditionalFormatting sqref="C136:D136">
    <cfRule type="expression" dxfId="1501" priority="1501" stopIfTrue="1">
      <formula>LEN(C136)&gt;10</formula>
    </cfRule>
  </conditionalFormatting>
  <conditionalFormatting sqref="C136:D136">
    <cfRule type="expression" dxfId="1500" priority="1500" stopIfTrue="1">
      <formula>LEN(C136)&gt;10</formula>
    </cfRule>
  </conditionalFormatting>
  <conditionalFormatting sqref="C136:D136">
    <cfRule type="expression" dxfId="1499" priority="1499" stopIfTrue="1">
      <formula>LEN(C136)&gt;10</formula>
    </cfRule>
  </conditionalFormatting>
  <conditionalFormatting sqref="C136:D136">
    <cfRule type="expression" dxfId="1498" priority="1498" stopIfTrue="1">
      <formula>LEN(C136)&gt;10</formula>
    </cfRule>
  </conditionalFormatting>
  <conditionalFormatting sqref="C136:D136">
    <cfRule type="expression" dxfId="1497" priority="1497" stopIfTrue="1">
      <formula>LEN(C136)&gt;10</formula>
    </cfRule>
  </conditionalFormatting>
  <conditionalFormatting sqref="C136:D136">
    <cfRule type="expression" dxfId="1496" priority="1496" stopIfTrue="1">
      <formula>LEN(C136)&gt;10</formula>
    </cfRule>
  </conditionalFormatting>
  <conditionalFormatting sqref="C136:D136">
    <cfRule type="expression" dxfId="1495" priority="1495" stopIfTrue="1">
      <formula>LEN(C136)&gt;10</formula>
    </cfRule>
  </conditionalFormatting>
  <conditionalFormatting sqref="C136:D136">
    <cfRule type="expression" dxfId="1494" priority="1494" stopIfTrue="1">
      <formula>LEN(C136)&gt;10</formula>
    </cfRule>
  </conditionalFormatting>
  <conditionalFormatting sqref="C136:D136">
    <cfRule type="expression" dxfId="1493" priority="1493" stopIfTrue="1">
      <formula>LEN(C136)&gt;10</formula>
    </cfRule>
  </conditionalFormatting>
  <conditionalFormatting sqref="C136:D136">
    <cfRule type="expression" dxfId="1492" priority="1492" stopIfTrue="1">
      <formula>LEN(C136)&gt;10</formula>
    </cfRule>
  </conditionalFormatting>
  <conditionalFormatting sqref="C136:D136">
    <cfRule type="expression" dxfId="1491" priority="1491" stopIfTrue="1">
      <formula>LEN(C136)&gt;10</formula>
    </cfRule>
  </conditionalFormatting>
  <conditionalFormatting sqref="C136:D136">
    <cfRule type="expression" dxfId="1490" priority="1490" stopIfTrue="1">
      <formula>LEN(C136)&gt;10</formula>
    </cfRule>
  </conditionalFormatting>
  <conditionalFormatting sqref="C136:D136">
    <cfRule type="expression" dxfId="1489" priority="1489" stopIfTrue="1">
      <formula>LEN(C136)&gt;10</formula>
    </cfRule>
  </conditionalFormatting>
  <conditionalFormatting sqref="C136:D136">
    <cfRule type="expression" dxfId="1488" priority="1488" stopIfTrue="1">
      <formula>LEN(C136)&gt;10</formula>
    </cfRule>
  </conditionalFormatting>
  <conditionalFormatting sqref="C136:D136">
    <cfRule type="expression" dxfId="1487" priority="1487" stopIfTrue="1">
      <formula>LEN(C136)&gt;10</formula>
    </cfRule>
  </conditionalFormatting>
  <conditionalFormatting sqref="C136:D136">
    <cfRule type="expression" dxfId="1486" priority="1486" stopIfTrue="1">
      <formula>LEN(C136)&gt;10</formula>
    </cfRule>
  </conditionalFormatting>
  <conditionalFormatting sqref="C136:D136">
    <cfRule type="expression" dxfId="1485" priority="1485" stopIfTrue="1">
      <formula>LEN(C136)&gt;10</formula>
    </cfRule>
  </conditionalFormatting>
  <conditionalFormatting sqref="C136:D136">
    <cfRule type="expression" dxfId="1484" priority="1484" stopIfTrue="1">
      <formula>LEN(C136)&gt;10</formula>
    </cfRule>
  </conditionalFormatting>
  <conditionalFormatting sqref="C136:D136">
    <cfRule type="expression" dxfId="1483" priority="1483" stopIfTrue="1">
      <formula>LEN(C136)&gt;10</formula>
    </cfRule>
  </conditionalFormatting>
  <conditionalFormatting sqref="C136:D136">
    <cfRule type="expression" dxfId="1482" priority="1482" stopIfTrue="1">
      <formula>LEN(C136)&gt;10</formula>
    </cfRule>
  </conditionalFormatting>
  <conditionalFormatting sqref="C136:D136">
    <cfRule type="expression" dxfId="1481" priority="1481" stopIfTrue="1">
      <formula>LEN(C136)&gt;10</formula>
    </cfRule>
  </conditionalFormatting>
  <conditionalFormatting sqref="C136:D136">
    <cfRule type="expression" dxfId="1480" priority="1480" stopIfTrue="1">
      <formula>LEN(C136)&gt;10</formula>
    </cfRule>
  </conditionalFormatting>
  <conditionalFormatting sqref="C136:D136">
    <cfRule type="expression" dxfId="1479" priority="1479" stopIfTrue="1">
      <formula>LEN(C136)&gt;10</formula>
    </cfRule>
  </conditionalFormatting>
  <conditionalFormatting sqref="C136:D136">
    <cfRule type="expression" dxfId="1478" priority="1478" stopIfTrue="1">
      <formula>LEN(C136)&gt;10</formula>
    </cfRule>
  </conditionalFormatting>
  <conditionalFormatting sqref="C136:D136">
    <cfRule type="expression" dxfId="1477" priority="1477" stopIfTrue="1">
      <formula>LEN(C136)&gt;10</formula>
    </cfRule>
  </conditionalFormatting>
  <conditionalFormatting sqref="C136:D136">
    <cfRule type="expression" dxfId="1476" priority="1476" stopIfTrue="1">
      <formula>LEN(C136)&gt;10</formula>
    </cfRule>
  </conditionalFormatting>
  <conditionalFormatting sqref="C136:D136">
    <cfRule type="expression" dxfId="1475" priority="1475" stopIfTrue="1">
      <formula>LEN(C136)&gt;10</formula>
    </cfRule>
  </conditionalFormatting>
  <conditionalFormatting sqref="C136:D136">
    <cfRule type="expression" dxfId="1474" priority="1474" stopIfTrue="1">
      <formula>LEN(C136)&gt;10</formula>
    </cfRule>
  </conditionalFormatting>
  <conditionalFormatting sqref="C136:D136">
    <cfRule type="expression" dxfId="1473" priority="1473" stopIfTrue="1">
      <formula>LEN(C136)&gt;10</formula>
    </cfRule>
  </conditionalFormatting>
  <conditionalFormatting sqref="C136:D136">
    <cfRule type="expression" dxfId="1472" priority="1472" stopIfTrue="1">
      <formula>LEN(C136)&gt;10</formula>
    </cfRule>
  </conditionalFormatting>
  <conditionalFormatting sqref="C136:D136">
    <cfRule type="expression" dxfId="1471" priority="1471" stopIfTrue="1">
      <formula>LEN(C136)&gt;10</formula>
    </cfRule>
  </conditionalFormatting>
  <conditionalFormatting sqref="C136">
    <cfRule type="expression" dxfId="1470" priority="1470" stopIfTrue="1">
      <formula>LEN(C136)&gt;10</formula>
    </cfRule>
  </conditionalFormatting>
  <conditionalFormatting sqref="D136">
    <cfRule type="expression" dxfId="1469" priority="1469" stopIfTrue="1">
      <formula>LEN(D136)&gt;10</formula>
    </cfRule>
  </conditionalFormatting>
  <conditionalFormatting sqref="C136:D136">
    <cfRule type="expression" dxfId="1468" priority="1468" stopIfTrue="1">
      <formula>LEN(C136)&gt;10</formula>
    </cfRule>
  </conditionalFormatting>
  <conditionalFormatting sqref="C136:D136">
    <cfRule type="expression" dxfId="1467" priority="1467" stopIfTrue="1">
      <formula>LEN(C136)&gt;10</formula>
    </cfRule>
  </conditionalFormatting>
  <conditionalFormatting sqref="C136">
    <cfRule type="expression" dxfId="1466" priority="1466" stopIfTrue="1">
      <formula>LEN(C136)&gt;10</formula>
    </cfRule>
  </conditionalFormatting>
  <conditionalFormatting sqref="D136">
    <cfRule type="expression" dxfId="1465" priority="1465" stopIfTrue="1">
      <formula>LEN(D136)&gt;10</formula>
    </cfRule>
  </conditionalFormatting>
  <conditionalFormatting sqref="C136:D136">
    <cfRule type="expression" dxfId="1464" priority="1464" stopIfTrue="1">
      <formula>LEN(C136)&gt;10</formula>
    </cfRule>
  </conditionalFormatting>
  <conditionalFormatting sqref="C136:D136">
    <cfRule type="expression" dxfId="1463" priority="1463" stopIfTrue="1">
      <formula>LEN(C136)&gt;10</formula>
    </cfRule>
  </conditionalFormatting>
  <conditionalFormatting sqref="C136:D136">
    <cfRule type="expression" dxfId="1462" priority="1462" stopIfTrue="1">
      <formula>LEN(C136)&gt;10</formula>
    </cfRule>
  </conditionalFormatting>
  <conditionalFormatting sqref="C136">
    <cfRule type="expression" dxfId="1461" priority="1461" stopIfTrue="1">
      <formula>LEN(C136)&gt;10</formula>
    </cfRule>
  </conditionalFormatting>
  <conditionalFormatting sqref="D136">
    <cfRule type="expression" dxfId="1460" priority="1460" stopIfTrue="1">
      <formula>LEN(D136)&gt;10</formula>
    </cfRule>
  </conditionalFormatting>
  <conditionalFormatting sqref="C136:D136">
    <cfRule type="expression" dxfId="1459" priority="1459" stopIfTrue="1">
      <formula>LEN(C136)&gt;10</formula>
    </cfRule>
  </conditionalFormatting>
  <conditionalFormatting sqref="C136:D136">
    <cfRule type="expression" dxfId="1458" priority="1458" stopIfTrue="1">
      <formula>LEN(C136)&gt;10</formula>
    </cfRule>
  </conditionalFormatting>
  <conditionalFormatting sqref="C136:D136">
    <cfRule type="expression" dxfId="1457" priority="1457" stopIfTrue="1">
      <formula>LEN(C136)&gt;10</formula>
    </cfRule>
  </conditionalFormatting>
  <conditionalFormatting sqref="C136:D136">
    <cfRule type="expression" dxfId="1456" priority="1456" stopIfTrue="1">
      <formula>LEN(C136)&gt;10</formula>
    </cfRule>
  </conditionalFormatting>
  <conditionalFormatting sqref="C136:D136">
    <cfRule type="expression" dxfId="1455" priority="1455" stopIfTrue="1">
      <formula>LEN(C136)&gt;10</formula>
    </cfRule>
  </conditionalFormatting>
  <conditionalFormatting sqref="C136:D136">
    <cfRule type="expression" dxfId="1454" priority="1454" stopIfTrue="1">
      <formula>LEN(C136)&gt;10</formula>
    </cfRule>
  </conditionalFormatting>
  <conditionalFormatting sqref="C136:D136">
    <cfRule type="expression" dxfId="1453" priority="1453" stopIfTrue="1">
      <formula>LEN(C136)&gt;10</formula>
    </cfRule>
  </conditionalFormatting>
  <conditionalFormatting sqref="C136:D136">
    <cfRule type="expression" dxfId="1452" priority="1452" stopIfTrue="1">
      <formula>LEN(C136)&gt;10</formula>
    </cfRule>
  </conditionalFormatting>
  <conditionalFormatting sqref="C136:D136">
    <cfRule type="expression" dxfId="1451" priority="1451" stopIfTrue="1">
      <formula>LEN(C136)&gt;10</formula>
    </cfRule>
  </conditionalFormatting>
  <conditionalFormatting sqref="C136:D136">
    <cfRule type="expression" dxfId="1450" priority="1450" stopIfTrue="1">
      <formula>LEN(C136)&gt;10</formula>
    </cfRule>
  </conditionalFormatting>
  <conditionalFormatting sqref="C136:D136">
    <cfRule type="expression" dxfId="1449" priority="1449" stopIfTrue="1">
      <formula>LEN(C136)&gt;10</formula>
    </cfRule>
  </conditionalFormatting>
  <conditionalFormatting sqref="C136:D136">
    <cfRule type="expression" dxfId="1448" priority="1448" stopIfTrue="1">
      <formula>LEN(C136)&gt;10</formula>
    </cfRule>
  </conditionalFormatting>
  <conditionalFormatting sqref="C136:D136">
    <cfRule type="expression" dxfId="1447" priority="1447" stopIfTrue="1">
      <formula>LEN(C136)&gt;10</formula>
    </cfRule>
  </conditionalFormatting>
  <conditionalFormatting sqref="C136:D136">
    <cfRule type="expression" dxfId="1446" priority="1446" stopIfTrue="1">
      <formula>LEN(C136)&gt;10</formula>
    </cfRule>
  </conditionalFormatting>
  <conditionalFormatting sqref="C136:D136">
    <cfRule type="expression" dxfId="1445" priority="1445" stopIfTrue="1">
      <formula>LEN(C136)&gt;10</formula>
    </cfRule>
  </conditionalFormatting>
  <conditionalFormatting sqref="C136:D136">
    <cfRule type="expression" dxfId="1444" priority="1444" stopIfTrue="1">
      <formula>LEN(C136)&gt;10</formula>
    </cfRule>
  </conditionalFormatting>
  <conditionalFormatting sqref="C136:D136">
    <cfRule type="expression" dxfId="1443" priority="1443" stopIfTrue="1">
      <formula>LEN(C136)&gt;10</formula>
    </cfRule>
  </conditionalFormatting>
  <conditionalFormatting sqref="C136:D136">
    <cfRule type="expression" dxfId="1442" priority="1442" stopIfTrue="1">
      <formula>LEN(C136)&gt;10</formula>
    </cfRule>
  </conditionalFormatting>
  <conditionalFormatting sqref="C136:D136">
    <cfRule type="expression" dxfId="1441" priority="1441" stopIfTrue="1">
      <formula>LEN(C136)&gt;10</formula>
    </cfRule>
  </conditionalFormatting>
  <conditionalFormatting sqref="C136:D136">
    <cfRule type="expression" dxfId="1440" priority="1440" stopIfTrue="1">
      <formula>LEN(C136)&gt;10</formula>
    </cfRule>
  </conditionalFormatting>
  <conditionalFormatting sqref="C136:D136">
    <cfRule type="expression" dxfId="1439" priority="1439" stopIfTrue="1">
      <formula>LEN(C136)&gt;10</formula>
    </cfRule>
  </conditionalFormatting>
  <conditionalFormatting sqref="C136:D136">
    <cfRule type="expression" dxfId="1438" priority="1438" stopIfTrue="1">
      <formula>LEN(C136)&gt;10</formula>
    </cfRule>
  </conditionalFormatting>
  <conditionalFormatting sqref="C136:D136">
    <cfRule type="expression" dxfId="1437" priority="1437" stopIfTrue="1">
      <formula>LEN(C136)&gt;10</formula>
    </cfRule>
  </conditionalFormatting>
  <conditionalFormatting sqref="C136:D136">
    <cfRule type="expression" dxfId="1436" priority="1436" stopIfTrue="1">
      <formula>LEN(C136)&gt;10</formula>
    </cfRule>
  </conditionalFormatting>
  <conditionalFormatting sqref="C136:D136">
    <cfRule type="expression" dxfId="1435" priority="1435" stopIfTrue="1">
      <formula>LEN(C136)&gt;10</formula>
    </cfRule>
  </conditionalFormatting>
  <conditionalFormatting sqref="C136:D136">
    <cfRule type="expression" dxfId="1434" priority="1434" stopIfTrue="1">
      <formula>LEN(C136)&gt;10</formula>
    </cfRule>
  </conditionalFormatting>
  <conditionalFormatting sqref="C136:D136">
    <cfRule type="expression" dxfId="1433" priority="1433" stopIfTrue="1">
      <formula>LEN(C136)&gt;10</formula>
    </cfRule>
  </conditionalFormatting>
  <conditionalFormatting sqref="C136:D136">
    <cfRule type="expression" dxfId="1432" priority="1432" stopIfTrue="1">
      <formula>LEN(C136)&gt;10</formula>
    </cfRule>
  </conditionalFormatting>
  <conditionalFormatting sqref="C136:D136">
    <cfRule type="expression" dxfId="1431" priority="1431" stopIfTrue="1">
      <formula>LEN(C136)&gt;10</formula>
    </cfRule>
  </conditionalFormatting>
  <conditionalFormatting sqref="C136:D136">
    <cfRule type="expression" dxfId="1430" priority="1430" stopIfTrue="1">
      <formula>LEN(C136)&gt;10</formula>
    </cfRule>
  </conditionalFormatting>
  <conditionalFormatting sqref="C136:D136">
    <cfRule type="expression" dxfId="1429" priority="1429" stopIfTrue="1">
      <formula>LEN(C136)&gt;10</formula>
    </cfRule>
  </conditionalFormatting>
  <conditionalFormatting sqref="C136:D136">
    <cfRule type="expression" dxfId="1428" priority="1428" stopIfTrue="1">
      <formula>LEN(C136)&gt;10</formula>
    </cfRule>
  </conditionalFormatting>
  <conditionalFormatting sqref="C136:D136">
    <cfRule type="expression" dxfId="1427" priority="1427" stopIfTrue="1">
      <formula>LEN(C136)&gt;10</formula>
    </cfRule>
  </conditionalFormatting>
  <conditionalFormatting sqref="C136:D136">
    <cfRule type="expression" dxfId="1426" priority="1426" stopIfTrue="1">
      <formula>LEN(C136)&gt;10</formula>
    </cfRule>
  </conditionalFormatting>
  <conditionalFormatting sqref="C136:D136">
    <cfRule type="expression" dxfId="1425" priority="1425" stopIfTrue="1">
      <formula>LEN(C136)&gt;10</formula>
    </cfRule>
  </conditionalFormatting>
  <conditionalFormatting sqref="C136:D136">
    <cfRule type="expression" dxfId="1424" priority="1424" stopIfTrue="1">
      <formula>LEN(C136)&gt;10</formula>
    </cfRule>
  </conditionalFormatting>
  <conditionalFormatting sqref="C136:D136">
    <cfRule type="expression" dxfId="1423" priority="1423" stopIfTrue="1">
      <formula>LEN(C136)&gt;10</formula>
    </cfRule>
  </conditionalFormatting>
  <conditionalFormatting sqref="C136:D136">
    <cfRule type="expression" dxfId="1422" priority="1422" stopIfTrue="1">
      <formula>LEN(C136)&gt;10</formula>
    </cfRule>
  </conditionalFormatting>
  <conditionalFormatting sqref="C136:D136">
    <cfRule type="expression" dxfId="1421" priority="1421" stopIfTrue="1">
      <formula>LEN(C136)&gt;10</formula>
    </cfRule>
  </conditionalFormatting>
  <conditionalFormatting sqref="C136:D136">
    <cfRule type="expression" dxfId="1420" priority="1420" stopIfTrue="1">
      <formula>LEN(C136)&gt;10</formula>
    </cfRule>
  </conditionalFormatting>
  <conditionalFormatting sqref="C136:D136">
    <cfRule type="expression" dxfId="1419" priority="1419" stopIfTrue="1">
      <formula>LEN(C136)&gt;10</formula>
    </cfRule>
  </conditionalFormatting>
  <conditionalFormatting sqref="C136:D136">
    <cfRule type="expression" dxfId="1418" priority="1418" stopIfTrue="1">
      <formula>LEN(C136)&gt;10</formula>
    </cfRule>
  </conditionalFormatting>
  <conditionalFormatting sqref="C136:D136">
    <cfRule type="expression" dxfId="1417" priority="1417" stopIfTrue="1">
      <formula>LEN(C136)&gt;10</formula>
    </cfRule>
  </conditionalFormatting>
  <conditionalFormatting sqref="C136:D136">
    <cfRule type="expression" dxfId="1416" priority="1416" stopIfTrue="1">
      <formula>LEN(C136)&gt;10</formula>
    </cfRule>
  </conditionalFormatting>
  <conditionalFormatting sqref="C136:D136">
    <cfRule type="expression" dxfId="1415" priority="1415" stopIfTrue="1">
      <formula>LEN(C136)&gt;10</formula>
    </cfRule>
  </conditionalFormatting>
  <conditionalFormatting sqref="C136:D136">
    <cfRule type="expression" dxfId="1414" priority="1414" stopIfTrue="1">
      <formula>LEN(C136)&gt;10</formula>
    </cfRule>
  </conditionalFormatting>
  <conditionalFormatting sqref="C136:D136">
    <cfRule type="expression" dxfId="1413" priority="1413" stopIfTrue="1">
      <formula>LEN(C136)&gt;10</formula>
    </cfRule>
  </conditionalFormatting>
  <conditionalFormatting sqref="C136:D136">
    <cfRule type="expression" dxfId="1412" priority="1412" stopIfTrue="1">
      <formula>LEN(C136)&gt;10</formula>
    </cfRule>
  </conditionalFormatting>
  <conditionalFormatting sqref="C136:D136">
    <cfRule type="expression" dxfId="1411" priority="1411" stopIfTrue="1">
      <formula>LEN(C136)&gt;10</formula>
    </cfRule>
  </conditionalFormatting>
  <conditionalFormatting sqref="C136:D136">
    <cfRule type="expression" dxfId="1410" priority="1410" stopIfTrue="1">
      <formula>LEN(C136)&gt;10</formula>
    </cfRule>
  </conditionalFormatting>
  <conditionalFormatting sqref="C136:D136">
    <cfRule type="expression" dxfId="1409" priority="1409" stopIfTrue="1">
      <formula>LEN(C136)&gt;10</formula>
    </cfRule>
  </conditionalFormatting>
  <conditionalFormatting sqref="C136:D136">
    <cfRule type="expression" dxfId="1408" priority="1408" stopIfTrue="1">
      <formula>LEN(C136)&gt;10</formula>
    </cfRule>
  </conditionalFormatting>
  <conditionalFormatting sqref="C136:D136">
    <cfRule type="expression" dxfId="1407" priority="1407" stopIfTrue="1">
      <formula>LEN(C136)&gt;10</formula>
    </cfRule>
  </conditionalFormatting>
  <conditionalFormatting sqref="C136:D136">
    <cfRule type="expression" dxfId="1406" priority="1406" stopIfTrue="1">
      <formula>LEN(C136)&gt;10</formula>
    </cfRule>
  </conditionalFormatting>
  <conditionalFormatting sqref="C136:D136">
    <cfRule type="expression" dxfId="1405" priority="1405" stopIfTrue="1">
      <formula>LEN(C136)&gt;10</formula>
    </cfRule>
  </conditionalFormatting>
  <conditionalFormatting sqref="C136:D136">
    <cfRule type="expression" dxfId="1404" priority="1404" stopIfTrue="1">
      <formula>LEN(C136)&gt;10</formula>
    </cfRule>
  </conditionalFormatting>
  <conditionalFormatting sqref="C136">
    <cfRule type="expression" dxfId="1403" priority="1403" stopIfTrue="1">
      <formula>LEN(C136)&gt;10</formula>
    </cfRule>
  </conditionalFormatting>
  <conditionalFormatting sqref="D136">
    <cfRule type="expression" dxfId="1402" priority="1402" stopIfTrue="1">
      <formula>LEN(D136)&gt;10</formula>
    </cfRule>
  </conditionalFormatting>
  <conditionalFormatting sqref="C136:D136">
    <cfRule type="expression" dxfId="1401" priority="1401" stopIfTrue="1">
      <formula>LEN(C136)&gt;10</formula>
    </cfRule>
  </conditionalFormatting>
  <conditionalFormatting sqref="C136:D136">
    <cfRule type="expression" dxfId="1400" priority="1400" stopIfTrue="1">
      <formula>LEN(C136)&gt;10</formula>
    </cfRule>
  </conditionalFormatting>
  <conditionalFormatting sqref="C136">
    <cfRule type="expression" dxfId="1399" priority="1399" stopIfTrue="1">
      <formula>LEN(C136)&gt;10</formula>
    </cfRule>
  </conditionalFormatting>
  <conditionalFormatting sqref="D136">
    <cfRule type="expression" dxfId="1398" priority="1398" stopIfTrue="1">
      <formula>LEN(D136)&gt;10</formula>
    </cfRule>
  </conditionalFormatting>
  <conditionalFormatting sqref="C136:D136">
    <cfRule type="expression" dxfId="1397" priority="1397" stopIfTrue="1">
      <formula>LEN(C136)&gt;10</formula>
    </cfRule>
  </conditionalFormatting>
  <conditionalFormatting sqref="C136:D136">
    <cfRule type="expression" dxfId="1396" priority="1396" stopIfTrue="1">
      <formula>LEN(C136)&gt;10</formula>
    </cfRule>
  </conditionalFormatting>
  <conditionalFormatting sqref="C136:D136">
    <cfRule type="expression" dxfId="1395" priority="1395" stopIfTrue="1">
      <formula>LEN(C136)&gt;10</formula>
    </cfRule>
  </conditionalFormatting>
  <conditionalFormatting sqref="C136">
    <cfRule type="expression" dxfId="1394" priority="1394" stopIfTrue="1">
      <formula>LEN(C136)&gt;10</formula>
    </cfRule>
  </conditionalFormatting>
  <conditionalFormatting sqref="D136">
    <cfRule type="expression" dxfId="1393" priority="1393" stopIfTrue="1">
      <formula>LEN(D136)&gt;10</formula>
    </cfRule>
  </conditionalFormatting>
  <conditionalFormatting sqref="C136:D136">
    <cfRule type="expression" dxfId="1392" priority="1392" stopIfTrue="1">
      <formula>LEN(C136)&gt;10</formula>
    </cfRule>
  </conditionalFormatting>
  <conditionalFormatting sqref="C136:D136">
    <cfRule type="expression" dxfId="1391" priority="1391" stopIfTrue="1">
      <formula>LEN(C136)&gt;10</formula>
    </cfRule>
  </conditionalFormatting>
  <conditionalFormatting sqref="C136:D136">
    <cfRule type="expression" dxfId="1390" priority="1390" stopIfTrue="1">
      <formula>LEN(C136)&gt;10</formula>
    </cfRule>
  </conditionalFormatting>
  <conditionalFormatting sqref="C136:D136">
    <cfRule type="expression" dxfId="1389" priority="1389" stopIfTrue="1">
      <formula>LEN(C136)&gt;10</formula>
    </cfRule>
  </conditionalFormatting>
  <conditionalFormatting sqref="C136:D136">
    <cfRule type="expression" dxfId="1388" priority="1388" stopIfTrue="1">
      <formula>LEN(C136)&gt;10</formula>
    </cfRule>
  </conditionalFormatting>
  <conditionalFormatting sqref="C136:D136">
    <cfRule type="expression" dxfId="1387" priority="1387" stopIfTrue="1">
      <formula>LEN(C136)&gt;10</formula>
    </cfRule>
  </conditionalFormatting>
  <conditionalFormatting sqref="C136:D136">
    <cfRule type="expression" dxfId="1386" priority="1386" stopIfTrue="1">
      <formula>LEN(C136)&gt;10</formula>
    </cfRule>
  </conditionalFormatting>
  <conditionalFormatting sqref="C136:D136">
    <cfRule type="expression" dxfId="1385" priority="1385" stopIfTrue="1">
      <formula>LEN(C136)&gt;10</formula>
    </cfRule>
  </conditionalFormatting>
  <conditionalFormatting sqref="C136:D136">
    <cfRule type="expression" dxfId="1384" priority="1384" stopIfTrue="1">
      <formula>LEN(C136)&gt;10</formula>
    </cfRule>
  </conditionalFormatting>
  <conditionalFormatting sqref="C136:D136">
    <cfRule type="expression" dxfId="1383" priority="1383" stopIfTrue="1">
      <formula>LEN(C136)&gt;10</formula>
    </cfRule>
  </conditionalFormatting>
  <conditionalFormatting sqref="C136:D136">
    <cfRule type="expression" dxfId="1382" priority="1382" stopIfTrue="1">
      <formula>LEN(C136)&gt;10</formula>
    </cfRule>
  </conditionalFormatting>
  <conditionalFormatting sqref="C136:D136">
    <cfRule type="expression" dxfId="1381" priority="1381" stopIfTrue="1">
      <formula>LEN(C136)&gt;10</formula>
    </cfRule>
  </conditionalFormatting>
  <conditionalFormatting sqref="C136:D136">
    <cfRule type="expression" dxfId="1380" priority="1380" stopIfTrue="1">
      <formula>LEN(C136)&gt;10</formula>
    </cfRule>
  </conditionalFormatting>
  <conditionalFormatting sqref="C136:D136">
    <cfRule type="expression" dxfId="1379" priority="1379" stopIfTrue="1">
      <formula>LEN(C136)&gt;10</formula>
    </cfRule>
  </conditionalFormatting>
  <conditionalFormatting sqref="C136:D136">
    <cfRule type="expression" dxfId="1378" priority="1378" stopIfTrue="1">
      <formula>LEN(C136)&gt;10</formula>
    </cfRule>
  </conditionalFormatting>
  <conditionalFormatting sqref="C136:D136">
    <cfRule type="expression" dxfId="1377" priority="1377" stopIfTrue="1">
      <formula>LEN(C136)&gt;10</formula>
    </cfRule>
  </conditionalFormatting>
  <conditionalFormatting sqref="C136:D136">
    <cfRule type="expression" dxfId="1376" priority="1376" stopIfTrue="1">
      <formula>LEN(C136)&gt;10</formula>
    </cfRule>
  </conditionalFormatting>
  <conditionalFormatting sqref="C136:D136">
    <cfRule type="expression" dxfId="1375" priority="1375" stopIfTrue="1">
      <formula>LEN(C136)&gt;10</formula>
    </cfRule>
  </conditionalFormatting>
  <conditionalFormatting sqref="C136:D136">
    <cfRule type="expression" dxfId="1374" priority="1374" stopIfTrue="1">
      <formula>LEN(C136)&gt;10</formula>
    </cfRule>
  </conditionalFormatting>
  <conditionalFormatting sqref="C136:D136">
    <cfRule type="expression" dxfId="1373" priority="1373" stopIfTrue="1">
      <formula>LEN(C136)&gt;10</formula>
    </cfRule>
  </conditionalFormatting>
  <conditionalFormatting sqref="C136:D136">
    <cfRule type="expression" dxfId="1372" priority="1372" stopIfTrue="1">
      <formula>LEN(C136)&gt;10</formula>
    </cfRule>
  </conditionalFormatting>
  <conditionalFormatting sqref="C136:D136">
    <cfRule type="expression" dxfId="1371" priority="1371" stopIfTrue="1">
      <formula>LEN(C136)&gt;10</formula>
    </cfRule>
  </conditionalFormatting>
  <conditionalFormatting sqref="C136:D136">
    <cfRule type="expression" dxfId="1370" priority="1370" stopIfTrue="1">
      <formula>LEN(C136)&gt;10</formula>
    </cfRule>
  </conditionalFormatting>
  <conditionalFormatting sqref="C136:D136">
    <cfRule type="expression" dxfId="1369" priority="1369" stopIfTrue="1">
      <formula>LEN(C136)&gt;10</formula>
    </cfRule>
  </conditionalFormatting>
  <conditionalFormatting sqref="C136:D136">
    <cfRule type="expression" dxfId="1368" priority="1368" stopIfTrue="1">
      <formula>LEN(C136)&gt;10</formula>
    </cfRule>
  </conditionalFormatting>
  <conditionalFormatting sqref="C136:D136">
    <cfRule type="expression" dxfId="1367" priority="1367" stopIfTrue="1">
      <formula>LEN(C136)&gt;10</formula>
    </cfRule>
  </conditionalFormatting>
  <conditionalFormatting sqref="C136:D136">
    <cfRule type="expression" dxfId="1366" priority="1366" stopIfTrue="1">
      <formula>LEN(C136)&gt;10</formula>
    </cfRule>
  </conditionalFormatting>
  <conditionalFormatting sqref="C136:D136">
    <cfRule type="expression" dxfId="1365" priority="1365" stopIfTrue="1">
      <formula>LEN(C136)&gt;10</formula>
    </cfRule>
  </conditionalFormatting>
  <conditionalFormatting sqref="C136:D136">
    <cfRule type="expression" dxfId="1364" priority="1364" stopIfTrue="1">
      <formula>LEN(C136)&gt;10</formula>
    </cfRule>
  </conditionalFormatting>
  <conditionalFormatting sqref="C136:D136">
    <cfRule type="expression" dxfId="1363" priority="1363" stopIfTrue="1">
      <formula>LEN(C136)&gt;10</formula>
    </cfRule>
  </conditionalFormatting>
  <conditionalFormatting sqref="C136:D136">
    <cfRule type="expression" dxfId="1362" priority="1362" stopIfTrue="1">
      <formula>LEN(C136)&gt;10</formula>
    </cfRule>
  </conditionalFormatting>
  <conditionalFormatting sqref="C136:D136">
    <cfRule type="expression" dxfId="1361" priority="1361" stopIfTrue="1">
      <formula>LEN(C136)&gt;10</formula>
    </cfRule>
  </conditionalFormatting>
  <conditionalFormatting sqref="C136:D136">
    <cfRule type="expression" dxfId="1360" priority="1360" stopIfTrue="1">
      <formula>LEN(C136)&gt;10</formula>
    </cfRule>
  </conditionalFormatting>
  <conditionalFormatting sqref="C136:D136">
    <cfRule type="expression" dxfId="1359" priority="1359" stopIfTrue="1">
      <formula>LEN(C136)&gt;10</formula>
    </cfRule>
  </conditionalFormatting>
  <conditionalFormatting sqref="C136:D136">
    <cfRule type="expression" dxfId="1358" priority="1358" stopIfTrue="1">
      <formula>LEN(C136)&gt;10</formula>
    </cfRule>
  </conditionalFormatting>
  <conditionalFormatting sqref="C136:D136">
    <cfRule type="expression" dxfId="1357" priority="1357" stopIfTrue="1">
      <formula>LEN(C136)&gt;10</formula>
    </cfRule>
  </conditionalFormatting>
  <conditionalFormatting sqref="C136:D136">
    <cfRule type="expression" dxfId="1356" priority="1356" stopIfTrue="1">
      <formula>LEN(C136)&gt;10</formula>
    </cfRule>
  </conditionalFormatting>
  <conditionalFormatting sqref="C136:D136">
    <cfRule type="expression" dxfId="1355" priority="1355" stopIfTrue="1">
      <formula>LEN(C136)&gt;10</formula>
    </cfRule>
  </conditionalFormatting>
  <conditionalFormatting sqref="C136:D136">
    <cfRule type="expression" dxfId="1354" priority="1354" stopIfTrue="1">
      <formula>LEN(C136)&gt;10</formula>
    </cfRule>
  </conditionalFormatting>
  <conditionalFormatting sqref="C136:D136">
    <cfRule type="expression" dxfId="1353" priority="1353" stopIfTrue="1">
      <formula>LEN(C136)&gt;10</formula>
    </cfRule>
  </conditionalFormatting>
  <conditionalFormatting sqref="C136:D136">
    <cfRule type="expression" dxfId="1352" priority="1352" stopIfTrue="1">
      <formula>LEN(C136)&gt;10</formula>
    </cfRule>
  </conditionalFormatting>
  <conditionalFormatting sqref="C136:D136">
    <cfRule type="expression" dxfId="1351" priority="1351" stopIfTrue="1">
      <formula>LEN(C136)&gt;10</formula>
    </cfRule>
  </conditionalFormatting>
  <conditionalFormatting sqref="C136:D136">
    <cfRule type="expression" dxfId="1350" priority="1350" stopIfTrue="1">
      <formula>LEN(C136)&gt;10</formula>
    </cfRule>
  </conditionalFormatting>
  <conditionalFormatting sqref="C136:D136">
    <cfRule type="expression" dxfId="1349" priority="1349" stopIfTrue="1">
      <formula>LEN(C136)&gt;10</formula>
    </cfRule>
  </conditionalFormatting>
  <conditionalFormatting sqref="C136:D136">
    <cfRule type="expression" dxfId="1348" priority="1348" stopIfTrue="1">
      <formula>LEN(C136)&gt;10</formula>
    </cfRule>
  </conditionalFormatting>
  <conditionalFormatting sqref="C136:D136">
    <cfRule type="expression" dxfId="1347" priority="1347" stopIfTrue="1">
      <formula>LEN(C136)&gt;10</formula>
    </cfRule>
  </conditionalFormatting>
  <conditionalFormatting sqref="C136:D136">
    <cfRule type="expression" dxfId="1346" priority="1346" stopIfTrue="1">
      <formula>LEN(C136)&gt;10</formula>
    </cfRule>
  </conditionalFormatting>
  <conditionalFormatting sqref="C136:D136">
    <cfRule type="expression" dxfId="1345" priority="1345" stopIfTrue="1">
      <formula>LEN(C136)&gt;10</formula>
    </cfRule>
  </conditionalFormatting>
  <conditionalFormatting sqref="C136:D136">
    <cfRule type="expression" dxfId="1344" priority="1344" stopIfTrue="1">
      <formula>LEN(C136)&gt;10</formula>
    </cfRule>
  </conditionalFormatting>
  <conditionalFormatting sqref="C136:D136">
    <cfRule type="expression" dxfId="1343" priority="1343" stopIfTrue="1">
      <formula>LEN(C136)&gt;10</formula>
    </cfRule>
  </conditionalFormatting>
  <conditionalFormatting sqref="C136:D136">
    <cfRule type="expression" dxfId="1342" priority="1342" stopIfTrue="1">
      <formula>LEN(C136)&gt;10</formula>
    </cfRule>
  </conditionalFormatting>
  <conditionalFormatting sqref="C136:D136">
    <cfRule type="expression" dxfId="1341" priority="1341" stopIfTrue="1">
      <formula>LEN(C136)&gt;10</formula>
    </cfRule>
  </conditionalFormatting>
  <conditionalFormatting sqref="C136:D136">
    <cfRule type="expression" dxfId="1340" priority="1340" stopIfTrue="1">
      <formula>LEN(C136)&gt;10</formula>
    </cfRule>
  </conditionalFormatting>
  <conditionalFormatting sqref="C136:D136">
    <cfRule type="expression" dxfId="1339" priority="1339" stopIfTrue="1">
      <formula>LEN(C136)&gt;10</formula>
    </cfRule>
  </conditionalFormatting>
  <conditionalFormatting sqref="C136:D136">
    <cfRule type="expression" dxfId="1338" priority="1338" stopIfTrue="1">
      <formula>LEN(C136)&gt;10</formula>
    </cfRule>
  </conditionalFormatting>
  <conditionalFormatting sqref="C136">
    <cfRule type="expression" dxfId="1337" priority="1337" stopIfTrue="1">
      <formula>LEN(C136)&gt;10</formula>
    </cfRule>
  </conditionalFormatting>
  <conditionalFormatting sqref="D136">
    <cfRule type="expression" dxfId="1336" priority="1336" stopIfTrue="1">
      <formula>LEN(D136)&gt;10</formula>
    </cfRule>
  </conditionalFormatting>
  <conditionalFormatting sqref="C136:D136">
    <cfRule type="expression" dxfId="1335" priority="1335" stopIfTrue="1">
      <formula>LEN(C136)&gt;10</formula>
    </cfRule>
  </conditionalFormatting>
  <conditionalFormatting sqref="C136:D136">
    <cfRule type="expression" dxfId="1334" priority="1334" stopIfTrue="1">
      <formula>LEN(C136)&gt;10</formula>
    </cfRule>
  </conditionalFormatting>
  <conditionalFormatting sqref="C136">
    <cfRule type="expression" dxfId="1333" priority="1333" stopIfTrue="1">
      <formula>LEN(C136)&gt;10</formula>
    </cfRule>
  </conditionalFormatting>
  <conditionalFormatting sqref="D136">
    <cfRule type="expression" dxfId="1332" priority="1332" stopIfTrue="1">
      <formula>LEN(D136)&gt;10</formula>
    </cfRule>
  </conditionalFormatting>
  <conditionalFormatting sqref="C136:D136">
    <cfRule type="expression" dxfId="1331" priority="1331" stopIfTrue="1">
      <formula>LEN(C136)&gt;10</formula>
    </cfRule>
  </conditionalFormatting>
  <conditionalFormatting sqref="C136:D136">
    <cfRule type="expression" dxfId="1330" priority="1330" stopIfTrue="1">
      <formula>LEN(C136)&gt;10</formula>
    </cfRule>
  </conditionalFormatting>
  <conditionalFormatting sqref="C136:D136">
    <cfRule type="expression" dxfId="1329" priority="1329" stopIfTrue="1">
      <formula>LEN(C136)&gt;10</formula>
    </cfRule>
  </conditionalFormatting>
  <conditionalFormatting sqref="C136">
    <cfRule type="expression" dxfId="1328" priority="1328" stopIfTrue="1">
      <formula>LEN(C136)&gt;10</formula>
    </cfRule>
  </conditionalFormatting>
  <conditionalFormatting sqref="D136">
    <cfRule type="expression" dxfId="1327" priority="1327" stopIfTrue="1">
      <formula>LEN(D136)&gt;10</formula>
    </cfRule>
  </conditionalFormatting>
  <conditionalFormatting sqref="C136:D136">
    <cfRule type="expression" dxfId="1326" priority="1326" stopIfTrue="1">
      <formula>LEN(C136)&gt;10</formula>
    </cfRule>
  </conditionalFormatting>
  <conditionalFormatting sqref="C136:D136">
    <cfRule type="expression" dxfId="1325" priority="1325" stopIfTrue="1">
      <formula>LEN(C136)&gt;10</formula>
    </cfRule>
  </conditionalFormatting>
  <conditionalFormatting sqref="C136:D136">
    <cfRule type="expression" dxfId="1324" priority="1324" stopIfTrue="1">
      <formula>LEN(C136)&gt;10</formula>
    </cfRule>
  </conditionalFormatting>
  <conditionalFormatting sqref="C136:D136">
    <cfRule type="expression" dxfId="1323" priority="1323" stopIfTrue="1">
      <formula>LEN(C136)&gt;10</formula>
    </cfRule>
  </conditionalFormatting>
  <conditionalFormatting sqref="C136:D136">
    <cfRule type="expression" dxfId="1322" priority="1322" stopIfTrue="1">
      <formula>LEN(C136)&gt;10</formula>
    </cfRule>
  </conditionalFormatting>
  <conditionalFormatting sqref="C136:D136">
    <cfRule type="expression" dxfId="1321" priority="1321" stopIfTrue="1">
      <formula>LEN(C136)&gt;10</formula>
    </cfRule>
  </conditionalFormatting>
  <conditionalFormatting sqref="C136:D136">
    <cfRule type="expression" dxfId="1320" priority="1320" stopIfTrue="1">
      <formula>LEN(C136)&gt;10</formula>
    </cfRule>
  </conditionalFormatting>
  <conditionalFormatting sqref="C136:D136">
    <cfRule type="expression" dxfId="1319" priority="1319" stopIfTrue="1">
      <formula>LEN(C136)&gt;10</formula>
    </cfRule>
  </conditionalFormatting>
  <conditionalFormatting sqref="C136:D136">
    <cfRule type="expression" dxfId="1318" priority="1318" stopIfTrue="1">
      <formula>LEN(C136)&gt;10</formula>
    </cfRule>
  </conditionalFormatting>
  <conditionalFormatting sqref="C136:D136">
    <cfRule type="expression" dxfId="1317" priority="1317" stopIfTrue="1">
      <formula>LEN(C136)&gt;10</formula>
    </cfRule>
  </conditionalFormatting>
  <conditionalFormatting sqref="C136:D136">
    <cfRule type="expression" dxfId="1316" priority="1316" stopIfTrue="1">
      <formula>LEN(C136)&gt;10</formula>
    </cfRule>
  </conditionalFormatting>
  <conditionalFormatting sqref="C136:D136">
    <cfRule type="expression" dxfId="1315" priority="1315" stopIfTrue="1">
      <formula>LEN(C136)&gt;10</formula>
    </cfRule>
  </conditionalFormatting>
  <conditionalFormatting sqref="C136:D136">
    <cfRule type="expression" dxfId="1314" priority="1314" stopIfTrue="1">
      <formula>LEN(C136)&gt;10</formula>
    </cfRule>
  </conditionalFormatting>
  <conditionalFormatting sqref="C136:D136">
    <cfRule type="expression" dxfId="1313" priority="1313" stopIfTrue="1">
      <formula>LEN(C136)&gt;10</formula>
    </cfRule>
  </conditionalFormatting>
  <conditionalFormatting sqref="C136:D136">
    <cfRule type="expression" dxfId="1312" priority="1312" stopIfTrue="1">
      <formula>LEN(C136)&gt;10</formula>
    </cfRule>
  </conditionalFormatting>
  <conditionalFormatting sqref="C136:D136">
    <cfRule type="expression" dxfId="1311" priority="1311" stopIfTrue="1">
      <formula>LEN(C136)&gt;10</formula>
    </cfRule>
  </conditionalFormatting>
  <conditionalFormatting sqref="C136:D136">
    <cfRule type="expression" dxfId="1310" priority="1310" stopIfTrue="1">
      <formula>LEN(C136)&gt;10</formula>
    </cfRule>
  </conditionalFormatting>
  <conditionalFormatting sqref="C136:D136">
    <cfRule type="expression" dxfId="1309" priority="1309" stopIfTrue="1">
      <formula>LEN(C136)&gt;10</formula>
    </cfRule>
  </conditionalFormatting>
  <conditionalFormatting sqref="C136:D136">
    <cfRule type="expression" dxfId="1308" priority="1308" stopIfTrue="1">
      <formula>LEN(C136)&gt;10</formula>
    </cfRule>
  </conditionalFormatting>
  <conditionalFormatting sqref="C136:D136">
    <cfRule type="expression" dxfId="1307" priority="1307" stopIfTrue="1">
      <formula>LEN(C136)&gt;10</formula>
    </cfRule>
  </conditionalFormatting>
  <conditionalFormatting sqref="C136:D136">
    <cfRule type="expression" dxfId="1306" priority="1306" stopIfTrue="1">
      <formula>LEN(C136)&gt;10</formula>
    </cfRule>
  </conditionalFormatting>
  <conditionalFormatting sqref="C136:D136">
    <cfRule type="expression" dxfId="1305" priority="1305" stopIfTrue="1">
      <formula>LEN(C136)&gt;10</formula>
    </cfRule>
  </conditionalFormatting>
  <conditionalFormatting sqref="C136:D136">
    <cfRule type="expression" dxfId="1304" priority="1304" stopIfTrue="1">
      <formula>LEN(C136)&gt;10</formula>
    </cfRule>
  </conditionalFormatting>
  <conditionalFormatting sqref="C136:D136">
    <cfRule type="expression" dxfId="1303" priority="1303" stopIfTrue="1">
      <formula>LEN(C136)&gt;10</formula>
    </cfRule>
  </conditionalFormatting>
  <conditionalFormatting sqref="C136:D136">
    <cfRule type="expression" dxfId="1302" priority="1302" stopIfTrue="1">
      <formula>LEN(C136)&gt;10</formula>
    </cfRule>
  </conditionalFormatting>
  <conditionalFormatting sqref="C136:D136">
    <cfRule type="expression" dxfId="1301" priority="1301" stopIfTrue="1">
      <formula>LEN(C136)&gt;10</formula>
    </cfRule>
  </conditionalFormatting>
  <conditionalFormatting sqref="C136:D136">
    <cfRule type="expression" dxfId="1300" priority="1300" stopIfTrue="1">
      <formula>LEN(C136)&gt;10</formula>
    </cfRule>
  </conditionalFormatting>
  <conditionalFormatting sqref="C136:D136">
    <cfRule type="expression" dxfId="1299" priority="1299" stopIfTrue="1">
      <formula>LEN(C136)&gt;10</formula>
    </cfRule>
  </conditionalFormatting>
  <conditionalFormatting sqref="C136:D136">
    <cfRule type="expression" dxfId="1298" priority="1298" stopIfTrue="1">
      <formula>LEN(C136)&gt;10</formula>
    </cfRule>
  </conditionalFormatting>
  <conditionalFormatting sqref="C136:D136">
    <cfRule type="expression" dxfId="1297" priority="1297" stopIfTrue="1">
      <formula>LEN(C136)&gt;10</formula>
    </cfRule>
  </conditionalFormatting>
  <conditionalFormatting sqref="C136:D136">
    <cfRule type="expression" dxfId="1296" priority="1296" stopIfTrue="1">
      <formula>LEN(C136)&gt;10</formula>
    </cfRule>
  </conditionalFormatting>
  <conditionalFormatting sqref="C136:D136">
    <cfRule type="expression" dxfId="1295" priority="1295" stopIfTrue="1">
      <formula>LEN(C136)&gt;10</formula>
    </cfRule>
  </conditionalFormatting>
  <conditionalFormatting sqref="C136:D136">
    <cfRule type="expression" dxfId="1294" priority="1294" stopIfTrue="1">
      <formula>LEN(C136)&gt;10</formula>
    </cfRule>
  </conditionalFormatting>
  <conditionalFormatting sqref="C136:D136">
    <cfRule type="expression" dxfId="1293" priority="1293" stopIfTrue="1">
      <formula>LEN(C136)&gt;10</formula>
    </cfRule>
  </conditionalFormatting>
  <conditionalFormatting sqref="C136:D136">
    <cfRule type="expression" dxfId="1292" priority="1292" stopIfTrue="1">
      <formula>LEN(C136)&gt;10</formula>
    </cfRule>
  </conditionalFormatting>
  <conditionalFormatting sqref="C136:D136">
    <cfRule type="expression" dxfId="1291" priority="1291" stopIfTrue="1">
      <formula>LEN(C136)&gt;10</formula>
    </cfRule>
  </conditionalFormatting>
  <conditionalFormatting sqref="C136:D136">
    <cfRule type="expression" dxfId="1290" priority="1290" stopIfTrue="1">
      <formula>LEN(C136)&gt;10</formula>
    </cfRule>
  </conditionalFormatting>
  <conditionalFormatting sqref="C136:D136">
    <cfRule type="expression" dxfId="1289" priority="1289" stopIfTrue="1">
      <formula>LEN(C136)&gt;10</formula>
    </cfRule>
  </conditionalFormatting>
  <conditionalFormatting sqref="C136:D136">
    <cfRule type="expression" dxfId="1288" priority="1288" stopIfTrue="1">
      <formula>LEN(C136)&gt;10</formula>
    </cfRule>
  </conditionalFormatting>
  <conditionalFormatting sqref="C136:D136">
    <cfRule type="expression" dxfId="1287" priority="1287" stopIfTrue="1">
      <formula>LEN(C136)&gt;10</formula>
    </cfRule>
  </conditionalFormatting>
  <conditionalFormatting sqref="C136:D136">
    <cfRule type="expression" dxfId="1286" priority="1286" stopIfTrue="1">
      <formula>LEN(C136)&gt;10</formula>
    </cfRule>
  </conditionalFormatting>
  <conditionalFormatting sqref="C136:D136">
    <cfRule type="expression" dxfId="1285" priority="1285" stopIfTrue="1">
      <formula>LEN(C136)&gt;10</formula>
    </cfRule>
  </conditionalFormatting>
  <conditionalFormatting sqref="C136:D136">
    <cfRule type="expression" dxfId="1284" priority="1284" stopIfTrue="1">
      <formula>LEN(C136)&gt;10</formula>
    </cfRule>
  </conditionalFormatting>
  <conditionalFormatting sqref="C136:D136">
    <cfRule type="expression" dxfId="1283" priority="1283" stopIfTrue="1">
      <formula>LEN(C136)&gt;10</formula>
    </cfRule>
  </conditionalFormatting>
  <conditionalFormatting sqref="C136:D136">
    <cfRule type="expression" dxfId="1282" priority="1282" stopIfTrue="1">
      <formula>LEN(C136)&gt;10</formula>
    </cfRule>
  </conditionalFormatting>
  <conditionalFormatting sqref="C136:D136">
    <cfRule type="expression" dxfId="1281" priority="1281" stopIfTrue="1">
      <formula>LEN(C136)&gt;10</formula>
    </cfRule>
  </conditionalFormatting>
  <conditionalFormatting sqref="C136:D136">
    <cfRule type="expression" dxfId="1280" priority="1280" stopIfTrue="1">
      <formula>LEN(C136)&gt;10</formula>
    </cfRule>
  </conditionalFormatting>
  <conditionalFormatting sqref="C136:D136">
    <cfRule type="expression" dxfId="1279" priority="1279" stopIfTrue="1">
      <formula>LEN(C136)&gt;10</formula>
    </cfRule>
  </conditionalFormatting>
  <conditionalFormatting sqref="C136:D136">
    <cfRule type="expression" dxfId="1278" priority="1278" stopIfTrue="1">
      <formula>LEN(C136)&gt;10</formula>
    </cfRule>
  </conditionalFormatting>
  <conditionalFormatting sqref="C136:D136">
    <cfRule type="expression" dxfId="1277" priority="1277" stopIfTrue="1">
      <formula>LEN(C136)&gt;10</formula>
    </cfRule>
  </conditionalFormatting>
  <conditionalFormatting sqref="C136:D136">
    <cfRule type="expression" dxfId="1276" priority="1276" stopIfTrue="1">
      <formula>LEN(C136)&gt;10</formula>
    </cfRule>
  </conditionalFormatting>
  <conditionalFormatting sqref="C136:D136">
    <cfRule type="expression" dxfId="1275" priority="1275" stopIfTrue="1">
      <formula>LEN(C136)&gt;10</formula>
    </cfRule>
  </conditionalFormatting>
  <conditionalFormatting sqref="C136:D136">
    <cfRule type="expression" dxfId="1274" priority="1274" stopIfTrue="1">
      <formula>LEN(C136)&gt;10</formula>
    </cfRule>
  </conditionalFormatting>
  <conditionalFormatting sqref="C136:D136">
    <cfRule type="expression" dxfId="1273" priority="1273" stopIfTrue="1">
      <formula>LEN(C136)&gt;10</formula>
    </cfRule>
  </conditionalFormatting>
  <conditionalFormatting sqref="C136:D136">
    <cfRule type="expression" dxfId="1272" priority="1272" stopIfTrue="1">
      <formula>LEN(C136)&gt;10</formula>
    </cfRule>
  </conditionalFormatting>
  <conditionalFormatting sqref="C136:D136">
    <cfRule type="expression" dxfId="1271" priority="1271" stopIfTrue="1">
      <formula>LEN(C136)&gt;10</formula>
    </cfRule>
  </conditionalFormatting>
  <conditionalFormatting sqref="C136:D136">
    <cfRule type="expression" dxfId="1270" priority="1270" stopIfTrue="1">
      <formula>LEN(C136)&gt;10</formula>
    </cfRule>
  </conditionalFormatting>
  <conditionalFormatting sqref="C136:D136">
    <cfRule type="expression" dxfId="1269" priority="1269" stopIfTrue="1">
      <formula>LEN(C136)&gt;10</formula>
    </cfRule>
  </conditionalFormatting>
  <conditionalFormatting sqref="C136">
    <cfRule type="expression" dxfId="1268" priority="1268" stopIfTrue="1">
      <formula>LEN(C136)&gt;10</formula>
    </cfRule>
  </conditionalFormatting>
  <conditionalFormatting sqref="D136">
    <cfRule type="expression" dxfId="1267" priority="1267" stopIfTrue="1">
      <formula>LEN(D136)&gt;10</formula>
    </cfRule>
  </conditionalFormatting>
  <conditionalFormatting sqref="C136:D136">
    <cfRule type="expression" dxfId="1266" priority="1266" stopIfTrue="1">
      <formula>LEN(C136)&gt;10</formula>
    </cfRule>
  </conditionalFormatting>
  <conditionalFormatting sqref="C136:D136">
    <cfRule type="expression" dxfId="1265" priority="1265" stopIfTrue="1">
      <formula>LEN(C136)&gt;10</formula>
    </cfRule>
  </conditionalFormatting>
  <conditionalFormatting sqref="C136">
    <cfRule type="expression" dxfId="1264" priority="1264" stopIfTrue="1">
      <formula>LEN(C136)&gt;10</formula>
    </cfRule>
  </conditionalFormatting>
  <conditionalFormatting sqref="D136">
    <cfRule type="expression" dxfId="1263" priority="1263" stopIfTrue="1">
      <formula>LEN(D136)&gt;10</formula>
    </cfRule>
  </conditionalFormatting>
  <conditionalFormatting sqref="C136:D136">
    <cfRule type="expression" dxfId="1262" priority="1262" stopIfTrue="1">
      <formula>LEN(C136)&gt;10</formula>
    </cfRule>
  </conditionalFormatting>
  <conditionalFormatting sqref="C136:D136">
    <cfRule type="expression" dxfId="1261" priority="1261" stopIfTrue="1">
      <formula>LEN(C136)&gt;10</formula>
    </cfRule>
  </conditionalFormatting>
  <conditionalFormatting sqref="C136:D136">
    <cfRule type="expression" dxfId="1260" priority="1260" stopIfTrue="1">
      <formula>LEN(C136)&gt;10</formula>
    </cfRule>
  </conditionalFormatting>
  <conditionalFormatting sqref="C136">
    <cfRule type="expression" dxfId="1259" priority="1259" stopIfTrue="1">
      <formula>LEN(C136)&gt;10</formula>
    </cfRule>
  </conditionalFormatting>
  <conditionalFormatting sqref="D136">
    <cfRule type="expression" dxfId="1258" priority="1258" stopIfTrue="1">
      <formula>LEN(D136)&gt;10</formula>
    </cfRule>
  </conditionalFormatting>
  <conditionalFormatting sqref="C136:D136">
    <cfRule type="expression" dxfId="1257" priority="1257" stopIfTrue="1">
      <formula>LEN(C136)&gt;10</formula>
    </cfRule>
  </conditionalFormatting>
  <conditionalFormatting sqref="C136:D136">
    <cfRule type="expression" dxfId="1256" priority="1256" stopIfTrue="1">
      <formula>LEN(C136)&gt;10</formula>
    </cfRule>
  </conditionalFormatting>
  <conditionalFormatting sqref="C136:D136">
    <cfRule type="expression" dxfId="1255" priority="1255" stopIfTrue="1">
      <formula>LEN(C136)&gt;10</formula>
    </cfRule>
  </conditionalFormatting>
  <conditionalFormatting sqref="C136:D136">
    <cfRule type="expression" dxfId="1254" priority="1254" stopIfTrue="1">
      <formula>LEN(C136)&gt;10</formula>
    </cfRule>
  </conditionalFormatting>
  <conditionalFormatting sqref="C136:D136">
    <cfRule type="expression" dxfId="1253" priority="1253" stopIfTrue="1">
      <formula>LEN(C136)&gt;10</formula>
    </cfRule>
  </conditionalFormatting>
  <conditionalFormatting sqref="C136:D136">
    <cfRule type="expression" dxfId="1252" priority="1252" stopIfTrue="1">
      <formula>LEN(C136)&gt;10</formula>
    </cfRule>
  </conditionalFormatting>
  <conditionalFormatting sqref="C136:D136">
    <cfRule type="expression" dxfId="1251" priority="1251" stopIfTrue="1">
      <formula>LEN(C136)&gt;10</formula>
    </cfRule>
  </conditionalFormatting>
  <conditionalFormatting sqref="C136:D136">
    <cfRule type="expression" dxfId="1250" priority="1250" stopIfTrue="1">
      <formula>LEN(C136)&gt;10</formula>
    </cfRule>
  </conditionalFormatting>
  <conditionalFormatting sqref="C136:D136">
    <cfRule type="expression" dxfId="1249" priority="1249" stopIfTrue="1">
      <formula>LEN(C136)&gt;10</formula>
    </cfRule>
  </conditionalFormatting>
  <conditionalFormatting sqref="C136:D136">
    <cfRule type="expression" dxfId="1248" priority="1248" stopIfTrue="1">
      <formula>LEN(C136)&gt;10</formula>
    </cfRule>
  </conditionalFormatting>
  <conditionalFormatting sqref="C136:D136">
    <cfRule type="expression" dxfId="1247" priority="1247" stopIfTrue="1">
      <formula>LEN(C136)&gt;10</formula>
    </cfRule>
  </conditionalFormatting>
  <conditionalFormatting sqref="C136:D136">
    <cfRule type="expression" dxfId="1246" priority="1246" stopIfTrue="1">
      <formula>LEN(C136)&gt;10</formula>
    </cfRule>
  </conditionalFormatting>
  <conditionalFormatting sqref="C136:D136">
    <cfRule type="expression" dxfId="1245" priority="1245" stopIfTrue="1">
      <formula>LEN(C136)&gt;10</formula>
    </cfRule>
  </conditionalFormatting>
  <conditionalFormatting sqref="C136:D136">
    <cfRule type="expression" dxfId="1244" priority="1244" stopIfTrue="1">
      <formula>LEN(C136)&gt;10</formula>
    </cfRule>
  </conditionalFormatting>
  <conditionalFormatting sqref="C136:D136">
    <cfRule type="expression" dxfId="1243" priority="1243" stopIfTrue="1">
      <formula>LEN(C136)&gt;10</formula>
    </cfRule>
  </conditionalFormatting>
  <conditionalFormatting sqref="C136:D136">
    <cfRule type="expression" dxfId="1242" priority="1242" stopIfTrue="1">
      <formula>LEN(C136)&gt;10</formula>
    </cfRule>
  </conditionalFormatting>
  <conditionalFormatting sqref="C136:D136">
    <cfRule type="expression" dxfId="1241" priority="1241" stopIfTrue="1">
      <formula>LEN(C136)&gt;10</formula>
    </cfRule>
  </conditionalFormatting>
  <conditionalFormatting sqref="C136:D136">
    <cfRule type="expression" dxfId="1240" priority="1240" stopIfTrue="1">
      <formula>LEN(C136)&gt;10</formula>
    </cfRule>
  </conditionalFormatting>
  <conditionalFormatting sqref="C136:D136">
    <cfRule type="expression" dxfId="1239" priority="1239" stopIfTrue="1">
      <formula>LEN(C136)&gt;10</formula>
    </cfRule>
  </conditionalFormatting>
  <conditionalFormatting sqref="C136:D136">
    <cfRule type="expression" dxfId="1238" priority="1238" stopIfTrue="1">
      <formula>LEN(C136)&gt;10</formula>
    </cfRule>
  </conditionalFormatting>
  <conditionalFormatting sqref="C136:D136">
    <cfRule type="expression" dxfId="1237" priority="1237" stopIfTrue="1">
      <formula>LEN(C136)&gt;10</formula>
    </cfRule>
  </conditionalFormatting>
  <conditionalFormatting sqref="C136:D136">
    <cfRule type="expression" dxfId="1236" priority="1236" stopIfTrue="1">
      <formula>LEN(C136)&gt;10</formula>
    </cfRule>
  </conditionalFormatting>
  <conditionalFormatting sqref="C136:D136">
    <cfRule type="expression" dxfId="1235" priority="1235" stopIfTrue="1">
      <formula>LEN(C136)&gt;10</formula>
    </cfRule>
  </conditionalFormatting>
  <conditionalFormatting sqref="C136:D136">
    <cfRule type="expression" dxfId="1234" priority="1234" stopIfTrue="1">
      <formula>LEN(C136)&gt;10</formula>
    </cfRule>
  </conditionalFormatting>
  <conditionalFormatting sqref="C136:D136">
    <cfRule type="expression" dxfId="1233" priority="1233" stopIfTrue="1">
      <formula>LEN(C136)&gt;10</formula>
    </cfRule>
  </conditionalFormatting>
  <conditionalFormatting sqref="C136:D136">
    <cfRule type="expression" dxfId="1232" priority="1232" stopIfTrue="1">
      <formula>LEN(C136)&gt;10</formula>
    </cfRule>
  </conditionalFormatting>
  <conditionalFormatting sqref="C136:D136">
    <cfRule type="expression" dxfId="1231" priority="1231" stopIfTrue="1">
      <formula>LEN(C136)&gt;10</formula>
    </cfRule>
  </conditionalFormatting>
  <conditionalFormatting sqref="C136:D136">
    <cfRule type="expression" dxfId="1230" priority="1230" stopIfTrue="1">
      <formula>LEN(C136)&gt;10</formula>
    </cfRule>
  </conditionalFormatting>
  <conditionalFormatting sqref="C136:D136">
    <cfRule type="expression" dxfId="1229" priority="1229" stopIfTrue="1">
      <formula>LEN(C136)&gt;10</formula>
    </cfRule>
  </conditionalFormatting>
  <conditionalFormatting sqref="C136:D136">
    <cfRule type="expression" dxfId="1228" priority="1228" stopIfTrue="1">
      <formula>LEN(C136)&gt;10</formula>
    </cfRule>
  </conditionalFormatting>
  <conditionalFormatting sqref="C136:D136">
    <cfRule type="expression" dxfId="1227" priority="1227" stopIfTrue="1">
      <formula>LEN(C136)&gt;10</formula>
    </cfRule>
  </conditionalFormatting>
  <conditionalFormatting sqref="C136:D136">
    <cfRule type="expression" dxfId="1226" priority="1226" stopIfTrue="1">
      <formula>LEN(C136)&gt;10</formula>
    </cfRule>
  </conditionalFormatting>
  <conditionalFormatting sqref="C136:D136">
    <cfRule type="expression" dxfId="1225" priority="1225" stopIfTrue="1">
      <formula>LEN(C136)&gt;10</formula>
    </cfRule>
  </conditionalFormatting>
  <conditionalFormatting sqref="C136:D136">
    <cfRule type="expression" dxfId="1224" priority="1224" stopIfTrue="1">
      <formula>LEN(C136)&gt;10</formula>
    </cfRule>
  </conditionalFormatting>
  <conditionalFormatting sqref="C136:D136">
    <cfRule type="expression" dxfId="1223" priority="1223" stopIfTrue="1">
      <formula>LEN(C136)&gt;10</formula>
    </cfRule>
  </conditionalFormatting>
  <conditionalFormatting sqref="C136:D136">
    <cfRule type="expression" dxfId="1222" priority="1222" stopIfTrue="1">
      <formula>LEN(C136)&gt;10</formula>
    </cfRule>
  </conditionalFormatting>
  <conditionalFormatting sqref="C136:D136">
    <cfRule type="expression" dxfId="1221" priority="1221" stopIfTrue="1">
      <formula>LEN(C136)&gt;10</formula>
    </cfRule>
  </conditionalFormatting>
  <conditionalFormatting sqref="C136:D136">
    <cfRule type="expression" dxfId="1220" priority="1220" stopIfTrue="1">
      <formula>LEN(C136)&gt;10</formula>
    </cfRule>
  </conditionalFormatting>
  <conditionalFormatting sqref="C136:D136">
    <cfRule type="expression" dxfId="1219" priority="1219" stopIfTrue="1">
      <formula>LEN(C136)&gt;10</formula>
    </cfRule>
  </conditionalFormatting>
  <conditionalFormatting sqref="C136:D136">
    <cfRule type="expression" dxfId="1218" priority="1218" stopIfTrue="1">
      <formula>LEN(C136)&gt;10</formula>
    </cfRule>
  </conditionalFormatting>
  <conditionalFormatting sqref="C136:D136">
    <cfRule type="expression" dxfId="1217" priority="1217" stopIfTrue="1">
      <formula>LEN(C136)&gt;10</formula>
    </cfRule>
  </conditionalFormatting>
  <conditionalFormatting sqref="C136:D136">
    <cfRule type="expression" dxfId="1216" priority="1216" stopIfTrue="1">
      <formula>LEN(C136)&gt;10</formula>
    </cfRule>
  </conditionalFormatting>
  <conditionalFormatting sqref="C136:D136">
    <cfRule type="expression" dxfId="1215" priority="1215" stopIfTrue="1">
      <formula>LEN(C136)&gt;10</formula>
    </cfRule>
  </conditionalFormatting>
  <conditionalFormatting sqref="C136:D136">
    <cfRule type="expression" dxfId="1214" priority="1214" stopIfTrue="1">
      <formula>LEN(C136)&gt;10</formula>
    </cfRule>
  </conditionalFormatting>
  <conditionalFormatting sqref="C136:D136">
    <cfRule type="expression" dxfId="1213" priority="1213" stopIfTrue="1">
      <formula>LEN(C136)&gt;10</formula>
    </cfRule>
  </conditionalFormatting>
  <conditionalFormatting sqref="C136:D136">
    <cfRule type="expression" dxfId="1212" priority="1212" stopIfTrue="1">
      <formula>LEN(C136)&gt;10</formula>
    </cfRule>
  </conditionalFormatting>
  <conditionalFormatting sqref="C136:D136">
    <cfRule type="expression" dxfId="1211" priority="1211" stopIfTrue="1">
      <formula>LEN(C136)&gt;10</formula>
    </cfRule>
  </conditionalFormatting>
  <conditionalFormatting sqref="C136:D136">
    <cfRule type="expression" dxfId="1210" priority="1210" stopIfTrue="1">
      <formula>LEN(C136)&gt;10</formula>
    </cfRule>
  </conditionalFormatting>
  <conditionalFormatting sqref="C136:D136">
    <cfRule type="expression" dxfId="1209" priority="1209" stopIfTrue="1">
      <formula>LEN(C136)&gt;10</formula>
    </cfRule>
  </conditionalFormatting>
  <conditionalFormatting sqref="C136:D136">
    <cfRule type="expression" dxfId="1208" priority="1208" stopIfTrue="1">
      <formula>LEN(C136)&gt;10</formula>
    </cfRule>
  </conditionalFormatting>
  <conditionalFormatting sqref="C136:D136">
    <cfRule type="expression" dxfId="1207" priority="1207" stopIfTrue="1">
      <formula>LEN(C136)&gt;10</formula>
    </cfRule>
  </conditionalFormatting>
  <conditionalFormatting sqref="C136:D136">
    <cfRule type="expression" dxfId="1206" priority="1206" stopIfTrue="1">
      <formula>LEN(C136)&gt;10</formula>
    </cfRule>
  </conditionalFormatting>
  <conditionalFormatting sqref="C136:D136">
    <cfRule type="expression" dxfId="1205" priority="1205" stopIfTrue="1">
      <formula>LEN(C136)&gt;10</formula>
    </cfRule>
  </conditionalFormatting>
  <conditionalFormatting sqref="C136:D136">
    <cfRule type="expression" dxfId="1204" priority="1204" stopIfTrue="1">
      <formula>LEN(C136)&gt;10</formula>
    </cfRule>
  </conditionalFormatting>
  <conditionalFormatting sqref="C136:D136">
    <cfRule type="expression" dxfId="1203" priority="1203" stopIfTrue="1">
      <formula>LEN(C136)&gt;10</formula>
    </cfRule>
  </conditionalFormatting>
  <conditionalFormatting sqref="C136">
    <cfRule type="expression" dxfId="1202" priority="1202" stopIfTrue="1">
      <formula>LEN(C136)&gt;10</formula>
    </cfRule>
  </conditionalFormatting>
  <conditionalFormatting sqref="D136">
    <cfRule type="expression" dxfId="1201" priority="1201" stopIfTrue="1">
      <formula>LEN(D136)&gt;10</formula>
    </cfRule>
  </conditionalFormatting>
  <conditionalFormatting sqref="C136:D136">
    <cfRule type="expression" dxfId="1200" priority="1200" stopIfTrue="1">
      <formula>LEN(C136)&gt;10</formula>
    </cfRule>
  </conditionalFormatting>
  <conditionalFormatting sqref="C136:D136">
    <cfRule type="expression" dxfId="1199" priority="1199" stopIfTrue="1">
      <formula>LEN(C136)&gt;10</formula>
    </cfRule>
  </conditionalFormatting>
  <conditionalFormatting sqref="C136">
    <cfRule type="expression" dxfId="1198" priority="1198" stopIfTrue="1">
      <formula>LEN(C136)&gt;10</formula>
    </cfRule>
  </conditionalFormatting>
  <conditionalFormatting sqref="D136">
    <cfRule type="expression" dxfId="1197" priority="1197" stopIfTrue="1">
      <formula>LEN(D136)&gt;10</formula>
    </cfRule>
  </conditionalFormatting>
  <conditionalFormatting sqref="C136:D136">
    <cfRule type="expression" dxfId="1196" priority="1196" stopIfTrue="1">
      <formula>LEN(C136)&gt;10</formula>
    </cfRule>
  </conditionalFormatting>
  <conditionalFormatting sqref="C136:D136">
    <cfRule type="expression" dxfId="1195" priority="1195" stopIfTrue="1">
      <formula>LEN(C136)&gt;10</formula>
    </cfRule>
  </conditionalFormatting>
  <conditionalFormatting sqref="C136:D136">
    <cfRule type="expression" dxfId="1194" priority="1194" stopIfTrue="1">
      <formula>LEN(C136)&gt;10</formula>
    </cfRule>
  </conditionalFormatting>
  <conditionalFormatting sqref="C136">
    <cfRule type="expression" dxfId="1193" priority="1193" stopIfTrue="1">
      <formula>LEN(C136)&gt;10</formula>
    </cfRule>
  </conditionalFormatting>
  <conditionalFormatting sqref="D136">
    <cfRule type="expression" dxfId="1192" priority="1192" stopIfTrue="1">
      <formula>LEN(D136)&gt;10</formula>
    </cfRule>
  </conditionalFormatting>
  <conditionalFormatting sqref="C136:D136">
    <cfRule type="expression" dxfId="1191" priority="1191" stopIfTrue="1">
      <formula>LEN(C136)&gt;10</formula>
    </cfRule>
  </conditionalFormatting>
  <conditionalFormatting sqref="C136:D136">
    <cfRule type="expression" dxfId="1190" priority="1190" stopIfTrue="1">
      <formula>LEN(C136)&gt;10</formula>
    </cfRule>
  </conditionalFormatting>
  <conditionalFormatting sqref="C136:D136">
    <cfRule type="expression" dxfId="1189" priority="1189" stopIfTrue="1">
      <formula>LEN(C136)&gt;10</formula>
    </cfRule>
  </conditionalFormatting>
  <conditionalFormatting sqref="C136:D136">
    <cfRule type="expression" dxfId="1188" priority="1188" stopIfTrue="1">
      <formula>LEN(C136)&gt;10</formula>
    </cfRule>
  </conditionalFormatting>
  <conditionalFormatting sqref="C136:D136">
    <cfRule type="expression" dxfId="1187" priority="1187" stopIfTrue="1">
      <formula>LEN(C136)&gt;10</formula>
    </cfRule>
  </conditionalFormatting>
  <conditionalFormatting sqref="C136:D136">
    <cfRule type="expression" dxfId="1186" priority="1186" stopIfTrue="1">
      <formula>LEN(C136)&gt;10</formula>
    </cfRule>
  </conditionalFormatting>
  <conditionalFormatting sqref="C136:D136">
    <cfRule type="expression" dxfId="1185" priority="1185" stopIfTrue="1">
      <formula>LEN(C136)&gt;10</formula>
    </cfRule>
  </conditionalFormatting>
  <conditionalFormatting sqref="C136:D136">
    <cfRule type="expression" dxfId="1184" priority="1184" stopIfTrue="1">
      <formula>LEN(C136)&gt;10</formula>
    </cfRule>
  </conditionalFormatting>
  <conditionalFormatting sqref="C136:D136">
    <cfRule type="expression" dxfId="1183" priority="1183" stopIfTrue="1">
      <formula>LEN(C136)&gt;10</formula>
    </cfRule>
  </conditionalFormatting>
  <conditionalFormatting sqref="C136:D136">
    <cfRule type="expression" dxfId="1182" priority="1182" stopIfTrue="1">
      <formula>LEN(C136)&gt;10</formula>
    </cfRule>
  </conditionalFormatting>
  <conditionalFormatting sqref="C136:D136">
    <cfRule type="expression" dxfId="1181" priority="1181" stopIfTrue="1">
      <formula>LEN(C136)&gt;10</formula>
    </cfRule>
  </conditionalFormatting>
  <conditionalFormatting sqref="C136:D136">
    <cfRule type="expression" dxfId="1180" priority="1180" stopIfTrue="1">
      <formula>LEN(C136)&gt;10</formula>
    </cfRule>
  </conditionalFormatting>
  <conditionalFormatting sqref="C136:D136">
    <cfRule type="expression" dxfId="1179" priority="1179" stopIfTrue="1">
      <formula>LEN(C136)&gt;10</formula>
    </cfRule>
  </conditionalFormatting>
  <conditionalFormatting sqref="C136:D136">
    <cfRule type="expression" dxfId="1178" priority="1178" stopIfTrue="1">
      <formula>LEN(C136)&gt;10</formula>
    </cfRule>
  </conditionalFormatting>
  <conditionalFormatting sqref="C136:D136">
    <cfRule type="expression" dxfId="1177" priority="1177" stopIfTrue="1">
      <formula>LEN(C136)&gt;10</formula>
    </cfRule>
  </conditionalFormatting>
  <conditionalFormatting sqref="C136:D136">
    <cfRule type="expression" dxfId="1176" priority="1176" stopIfTrue="1">
      <formula>LEN(C136)&gt;10</formula>
    </cfRule>
  </conditionalFormatting>
  <conditionalFormatting sqref="C136:D136">
    <cfRule type="expression" dxfId="1175" priority="1175" stopIfTrue="1">
      <formula>LEN(C136)&gt;10</formula>
    </cfRule>
  </conditionalFormatting>
  <conditionalFormatting sqref="C136:D136">
    <cfRule type="expression" dxfId="1174" priority="1174" stopIfTrue="1">
      <formula>LEN(C136)&gt;10</formula>
    </cfRule>
  </conditionalFormatting>
  <conditionalFormatting sqref="C136:D136">
    <cfRule type="expression" dxfId="1173" priority="1173" stopIfTrue="1">
      <formula>LEN(C136)&gt;10</formula>
    </cfRule>
  </conditionalFormatting>
  <conditionalFormatting sqref="C136:D136">
    <cfRule type="expression" dxfId="1172" priority="1172" stopIfTrue="1">
      <formula>LEN(C136)&gt;10</formula>
    </cfRule>
  </conditionalFormatting>
  <conditionalFormatting sqref="C136:D136">
    <cfRule type="expression" dxfId="1171" priority="1171" stopIfTrue="1">
      <formula>LEN(C136)&gt;10</formula>
    </cfRule>
  </conditionalFormatting>
  <conditionalFormatting sqref="C136:D136">
    <cfRule type="expression" dxfId="1170" priority="1170" stopIfTrue="1">
      <formula>LEN(C136)&gt;10</formula>
    </cfRule>
  </conditionalFormatting>
  <conditionalFormatting sqref="C136:D136">
    <cfRule type="expression" dxfId="1169" priority="1169" stopIfTrue="1">
      <formula>LEN(C136)&gt;10</formula>
    </cfRule>
  </conditionalFormatting>
  <conditionalFormatting sqref="C136:D136">
    <cfRule type="expression" dxfId="1168" priority="1168" stopIfTrue="1">
      <formula>LEN(C136)&gt;10</formula>
    </cfRule>
  </conditionalFormatting>
  <conditionalFormatting sqref="C136:D136">
    <cfRule type="expression" dxfId="1167" priority="1167" stopIfTrue="1">
      <formula>LEN(C136)&gt;10</formula>
    </cfRule>
  </conditionalFormatting>
  <conditionalFormatting sqref="C136:D136">
    <cfRule type="expression" dxfId="1166" priority="1166" stopIfTrue="1">
      <formula>LEN(C136)&gt;10</formula>
    </cfRule>
  </conditionalFormatting>
  <conditionalFormatting sqref="C136:D136">
    <cfRule type="expression" dxfId="1165" priority="1165" stopIfTrue="1">
      <formula>LEN(C136)&gt;10</formula>
    </cfRule>
  </conditionalFormatting>
  <conditionalFormatting sqref="C136:D136">
    <cfRule type="expression" dxfId="1164" priority="1164" stopIfTrue="1">
      <formula>LEN(C136)&gt;10</formula>
    </cfRule>
  </conditionalFormatting>
  <conditionalFormatting sqref="C136:D136">
    <cfRule type="expression" dxfId="1163" priority="1163" stopIfTrue="1">
      <formula>LEN(C136)&gt;10</formula>
    </cfRule>
  </conditionalFormatting>
  <conditionalFormatting sqref="C136:D136">
    <cfRule type="expression" dxfId="1162" priority="1162" stopIfTrue="1">
      <formula>LEN(C136)&gt;10</formula>
    </cfRule>
  </conditionalFormatting>
  <conditionalFormatting sqref="C136:D136">
    <cfRule type="expression" dxfId="1161" priority="1161" stopIfTrue="1">
      <formula>LEN(C136)&gt;10</formula>
    </cfRule>
  </conditionalFormatting>
  <conditionalFormatting sqref="C136:D136">
    <cfRule type="expression" dxfId="1160" priority="1160" stopIfTrue="1">
      <formula>LEN(C136)&gt;10</formula>
    </cfRule>
  </conditionalFormatting>
  <conditionalFormatting sqref="C136:D136">
    <cfRule type="expression" dxfId="1159" priority="1159" stopIfTrue="1">
      <formula>LEN(C136)&gt;10</formula>
    </cfRule>
  </conditionalFormatting>
  <conditionalFormatting sqref="C136:D136">
    <cfRule type="expression" dxfId="1158" priority="1158" stopIfTrue="1">
      <formula>LEN(C136)&gt;10</formula>
    </cfRule>
  </conditionalFormatting>
  <conditionalFormatting sqref="C136:D136">
    <cfRule type="expression" dxfId="1157" priority="1157" stopIfTrue="1">
      <formula>LEN(C136)&gt;10</formula>
    </cfRule>
  </conditionalFormatting>
  <conditionalFormatting sqref="C136:D136">
    <cfRule type="expression" dxfId="1156" priority="1156" stopIfTrue="1">
      <formula>LEN(C136)&gt;10</formula>
    </cfRule>
  </conditionalFormatting>
  <conditionalFormatting sqref="C136:D136">
    <cfRule type="expression" dxfId="1155" priority="1155" stopIfTrue="1">
      <formula>LEN(C136)&gt;10</formula>
    </cfRule>
  </conditionalFormatting>
  <conditionalFormatting sqref="C136:D136">
    <cfRule type="expression" dxfId="1154" priority="1154" stopIfTrue="1">
      <formula>LEN(C136)&gt;10</formula>
    </cfRule>
  </conditionalFormatting>
  <conditionalFormatting sqref="C136:D136">
    <cfRule type="expression" dxfId="1153" priority="1153" stopIfTrue="1">
      <formula>LEN(C136)&gt;10</formula>
    </cfRule>
  </conditionalFormatting>
  <conditionalFormatting sqref="C136:D136">
    <cfRule type="expression" dxfId="1152" priority="1152" stopIfTrue="1">
      <formula>LEN(C136)&gt;10</formula>
    </cfRule>
  </conditionalFormatting>
  <conditionalFormatting sqref="C136:D136">
    <cfRule type="expression" dxfId="1151" priority="1151" stopIfTrue="1">
      <formula>LEN(C136)&gt;10</formula>
    </cfRule>
  </conditionalFormatting>
  <conditionalFormatting sqref="C136:D136">
    <cfRule type="expression" dxfId="1150" priority="1150" stopIfTrue="1">
      <formula>LEN(C136)&gt;10</formula>
    </cfRule>
  </conditionalFormatting>
  <conditionalFormatting sqref="C136:D136">
    <cfRule type="expression" dxfId="1149" priority="1149" stopIfTrue="1">
      <formula>LEN(C136)&gt;10</formula>
    </cfRule>
  </conditionalFormatting>
  <conditionalFormatting sqref="C136:D136">
    <cfRule type="expression" dxfId="1148" priority="1148" stopIfTrue="1">
      <formula>LEN(C136)&gt;10</formula>
    </cfRule>
  </conditionalFormatting>
  <conditionalFormatting sqref="C136:D136">
    <cfRule type="expression" dxfId="1147" priority="1147" stopIfTrue="1">
      <formula>LEN(C136)&gt;10</formula>
    </cfRule>
  </conditionalFormatting>
  <conditionalFormatting sqref="C136:D136">
    <cfRule type="expression" dxfId="1146" priority="1146" stopIfTrue="1">
      <formula>LEN(C136)&gt;10</formula>
    </cfRule>
  </conditionalFormatting>
  <conditionalFormatting sqref="C136:D136">
    <cfRule type="expression" dxfId="1145" priority="1145" stopIfTrue="1">
      <formula>LEN(C136)&gt;10</formula>
    </cfRule>
  </conditionalFormatting>
  <conditionalFormatting sqref="C136:D136">
    <cfRule type="expression" dxfId="1144" priority="1144" stopIfTrue="1">
      <formula>LEN(C136)&gt;10</formula>
    </cfRule>
  </conditionalFormatting>
  <conditionalFormatting sqref="C136:D136">
    <cfRule type="expression" dxfId="1143" priority="1143" stopIfTrue="1">
      <formula>LEN(C136)&gt;10</formula>
    </cfRule>
  </conditionalFormatting>
  <conditionalFormatting sqref="C136:D136">
    <cfRule type="expression" dxfId="1142" priority="1142" stopIfTrue="1">
      <formula>LEN(C136)&gt;10</formula>
    </cfRule>
  </conditionalFormatting>
  <conditionalFormatting sqref="C136:D136">
    <cfRule type="expression" dxfId="1141" priority="1141" stopIfTrue="1">
      <formula>LEN(C136)&gt;10</formula>
    </cfRule>
  </conditionalFormatting>
  <conditionalFormatting sqref="C136:D136">
    <cfRule type="expression" dxfId="1140" priority="1140" stopIfTrue="1">
      <formula>LEN(C136)&gt;10</formula>
    </cfRule>
  </conditionalFormatting>
  <conditionalFormatting sqref="C136:D136">
    <cfRule type="expression" dxfId="1139" priority="1139" stopIfTrue="1">
      <formula>LEN(C136)&gt;10</formula>
    </cfRule>
  </conditionalFormatting>
  <conditionalFormatting sqref="C136:D136">
    <cfRule type="expression" dxfId="1138" priority="1138" stopIfTrue="1">
      <formula>LEN(C136)&gt;10</formula>
    </cfRule>
  </conditionalFormatting>
  <conditionalFormatting sqref="C136:D136">
    <cfRule type="expression" dxfId="1137" priority="1137" stopIfTrue="1">
      <formula>LEN(C136)&gt;10</formula>
    </cfRule>
  </conditionalFormatting>
  <conditionalFormatting sqref="C136:D136">
    <cfRule type="expression" dxfId="1136" priority="1136" stopIfTrue="1">
      <formula>LEN(C136)&gt;10</formula>
    </cfRule>
  </conditionalFormatting>
  <conditionalFormatting sqref="C136:D136">
    <cfRule type="expression" dxfId="1135" priority="1135" stopIfTrue="1">
      <formula>LEN(C136)&gt;10</formula>
    </cfRule>
  </conditionalFormatting>
  <conditionalFormatting sqref="C136">
    <cfRule type="expression" dxfId="1134" priority="1134" stopIfTrue="1">
      <formula>LEN(C136)&gt;10</formula>
    </cfRule>
  </conditionalFormatting>
  <conditionalFormatting sqref="D136">
    <cfRule type="expression" dxfId="1133" priority="1133" stopIfTrue="1">
      <formula>LEN(D136)&gt;10</formula>
    </cfRule>
  </conditionalFormatting>
  <conditionalFormatting sqref="C136:D136">
    <cfRule type="expression" dxfId="1132" priority="1132" stopIfTrue="1">
      <formula>LEN(C136)&gt;10</formula>
    </cfRule>
  </conditionalFormatting>
  <conditionalFormatting sqref="C136:D136">
    <cfRule type="expression" dxfId="1131" priority="1131" stopIfTrue="1">
      <formula>LEN(C136)&gt;10</formula>
    </cfRule>
  </conditionalFormatting>
  <conditionalFormatting sqref="C136">
    <cfRule type="expression" dxfId="1130" priority="1130" stopIfTrue="1">
      <formula>LEN(C136)&gt;10</formula>
    </cfRule>
  </conditionalFormatting>
  <conditionalFormatting sqref="D136">
    <cfRule type="expression" dxfId="1129" priority="1129" stopIfTrue="1">
      <formula>LEN(D136)&gt;10</formula>
    </cfRule>
  </conditionalFormatting>
  <conditionalFormatting sqref="C136:D136">
    <cfRule type="expression" dxfId="1128" priority="1128" stopIfTrue="1">
      <formula>LEN(C136)&gt;10</formula>
    </cfRule>
  </conditionalFormatting>
  <conditionalFormatting sqref="C136:D136">
    <cfRule type="expression" dxfId="1127" priority="1127" stopIfTrue="1">
      <formula>LEN(C136)&gt;10</formula>
    </cfRule>
  </conditionalFormatting>
  <conditionalFormatting sqref="C136:D136">
    <cfRule type="expression" dxfId="1126" priority="1126" stopIfTrue="1">
      <formula>LEN(C136)&gt;10</formula>
    </cfRule>
  </conditionalFormatting>
  <conditionalFormatting sqref="C136">
    <cfRule type="expression" dxfId="1125" priority="1125" stopIfTrue="1">
      <formula>LEN(C136)&gt;10</formula>
    </cfRule>
  </conditionalFormatting>
  <conditionalFormatting sqref="D136">
    <cfRule type="expression" dxfId="1124" priority="1124" stopIfTrue="1">
      <formula>LEN(D136)&gt;10</formula>
    </cfRule>
  </conditionalFormatting>
  <conditionalFormatting sqref="C136:D136">
    <cfRule type="expression" dxfId="1123" priority="1123" stopIfTrue="1">
      <formula>LEN(C136)&gt;10</formula>
    </cfRule>
  </conditionalFormatting>
  <conditionalFormatting sqref="C136:D136">
    <cfRule type="expression" dxfId="1122" priority="1122" stopIfTrue="1">
      <formula>LEN(C136)&gt;10</formula>
    </cfRule>
  </conditionalFormatting>
  <conditionalFormatting sqref="C136:D136">
    <cfRule type="expression" dxfId="1121" priority="1121" stopIfTrue="1">
      <formula>LEN(C136)&gt;10</formula>
    </cfRule>
  </conditionalFormatting>
  <conditionalFormatting sqref="C136:D136">
    <cfRule type="expression" dxfId="1120" priority="1120" stopIfTrue="1">
      <formula>LEN(C136)&gt;10</formula>
    </cfRule>
  </conditionalFormatting>
  <conditionalFormatting sqref="C136:D136">
    <cfRule type="expression" dxfId="1119" priority="1119" stopIfTrue="1">
      <formula>LEN(C136)&gt;10</formula>
    </cfRule>
  </conditionalFormatting>
  <conditionalFormatting sqref="C136:D136">
    <cfRule type="expression" dxfId="1118" priority="1118" stopIfTrue="1">
      <formula>LEN(C136)&gt;10</formula>
    </cfRule>
  </conditionalFormatting>
  <conditionalFormatting sqref="C136:D136">
    <cfRule type="expression" dxfId="1117" priority="1117" stopIfTrue="1">
      <formula>LEN(C136)&gt;10</formula>
    </cfRule>
  </conditionalFormatting>
  <conditionalFormatting sqref="C136:D136">
    <cfRule type="expression" dxfId="1116" priority="1116" stopIfTrue="1">
      <formula>LEN(C136)&gt;10</formula>
    </cfRule>
  </conditionalFormatting>
  <conditionalFormatting sqref="C136:D136">
    <cfRule type="expression" dxfId="1115" priority="1115" stopIfTrue="1">
      <formula>LEN(C136)&gt;10</formula>
    </cfRule>
  </conditionalFormatting>
  <conditionalFormatting sqref="C136:D136">
    <cfRule type="expression" dxfId="1114" priority="1114" stopIfTrue="1">
      <formula>LEN(C136)&gt;10</formula>
    </cfRule>
  </conditionalFormatting>
  <conditionalFormatting sqref="C136:D136">
    <cfRule type="expression" dxfId="1113" priority="1113" stopIfTrue="1">
      <formula>LEN(C136)&gt;10</formula>
    </cfRule>
  </conditionalFormatting>
  <conditionalFormatting sqref="C136:D136">
    <cfRule type="expression" dxfId="1112" priority="1112" stopIfTrue="1">
      <formula>LEN(C136)&gt;10</formula>
    </cfRule>
  </conditionalFormatting>
  <conditionalFormatting sqref="C136:D136">
    <cfRule type="expression" dxfId="1111" priority="1111" stopIfTrue="1">
      <formula>LEN(C136)&gt;10</formula>
    </cfRule>
  </conditionalFormatting>
  <conditionalFormatting sqref="C136:D136">
    <cfRule type="expression" dxfId="1110" priority="1110" stopIfTrue="1">
      <formula>LEN(C136)&gt;10</formula>
    </cfRule>
  </conditionalFormatting>
  <conditionalFormatting sqref="C136:D136">
    <cfRule type="expression" dxfId="1109" priority="1109" stopIfTrue="1">
      <formula>LEN(C136)&gt;10</formula>
    </cfRule>
  </conditionalFormatting>
  <conditionalFormatting sqref="C136:D136">
    <cfRule type="expression" dxfId="1108" priority="1108" stopIfTrue="1">
      <formula>LEN(C136)&gt;10</formula>
    </cfRule>
  </conditionalFormatting>
  <conditionalFormatting sqref="C136:D136">
    <cfRule type="expression" dxfId="1107" priority="1107" stopIfTrue="1">
      <formula>LEN(C136)&gt;10</formula>
    </cfRule>
  </conditionalFormatting>
  <conditionalFormatting sqref="C136:D136">
    <cfRule type="expression" dxfId="1106" priority="1106" stopIfTrue="1">
      <formula>LEN(C136)&gt;10</formula>
    </cfRule>
  </conditionalFormatting>
  <conditionalFormatting sqref="C136:D136">
    <cfRule type="expression" dxfId="1105" priority="1105" stopIfTrue="1">
      <formula>LEN(C136)&gt;10</formula>
    </cfRule>
  </conditionalFormatting>
  <conditionalFormatting sqref="C136:D136">
    <cfRule type="expression" dxfId="1104" priority="1104" stopIfTrue="1">
      <formula>LEN(C136)&gt;10</formula>
    </cfRule>
  </conditionalFormatting>
  <conditionalFormatting sqref="C136:D136">
    <cfRule type="expression" dxfId="1103" priority="1103" stopIfTrue="1">
      <formula>LEN(C136)&gt;10</formula>
    </cfRule>
  </conditionalFormatting>
  <conditionalFormatting sqref="C136:D136">
    <cfRule type="expression" dxfId="1102" priority="1102" stopIfTrue="1">
      <formula>LEN(C136)&gt;10</formula>
    </cfRule>
  </conditionalFormatting>
  <conditionalFormatting sqref="C136:D136">
    <cfRule type="expression" dxfId="1101" priority="1101" stopIfTrue="1">
      <formula>LEN(C136)&gt;10</formula>
    </cfRule>
  </conditionalFormatting>
  <conditionalFormatting sqref="C136:D136">
    <cfRule type="expression" dxfId="1100" priority="1100" stopIfTrue="1">
      <formula>LEN(C136)&gt;10</formula>
    </cfRule>
  </conditionalFormatting>
  <conditionalFormatting sqref="C136:D136">
    <cfRule type="expression" dxfId="1099" priority="1099" stopIfTrue="1">
      <formula>LEN(C136)&gt;10</formula>
    </cfRule>
  </conditionalFormatting>
  <conditionalFormatting sqref="C136:D136">
    <cfRule type="expression" dxfId="1098" priority="1098" stopIfTrue="1">
      <formula>LEN(C136)&gt;10</formula>
    </cfRule>
  </conditionalFormatting>
  <conditionalFormatting sqref="C136:D136">
    <cfRule type="expression" dxfId="1097" priority="1097" stopIfTrue="1">
      <formula>LEN(C136)&gt;10</formula>
    </cfRule>
  </conditionalFormatting>
  <conditionalFormatting sqref="C136:D136">
    <cfRule type="expression" dxfId="1096" priority="1096" stopIfTrue="1">
      <formula>LEN(C136)&gt;10</formula>
    </cfRule>
  </conditionalFormatting>
  <conditionalFormatting sqref="C136:D136">
    <cfRule type="expression" dxfId="1095" priority="1095" stopIfTrue="1">
      <formula>LEN(C136)&gt;10</formula>
    </cfRule>
  </conditionalFormatting>
  <conditionalFormatting sqref="C136:D136">
    <cfRule type="expression" dxfId="1094" priority="1094" stopIfTrue="1">
      <formula>LEN(C136)&gt;10</formula>
    </cfRule>
  </conditionalFormatting>
  <conditionalFormatting sqref="C136:D136">
    <cfRule type="expression" dxfId="1093" priority="1093" stopIfTrue="1">
      <formula>LEN(C136)&gt;10</formula>
    </cfRule>
  </conditionalFormatting>
  <conditionalFormatting sqref="C136:D136">
    <cfRule type="expression" dxfId="1092" priority="1092" stopIfTrue="1">
      <formula>LEN(C136)&gt;10</formula>
    </cfRule>
  </conditionalFormatting>
  <conditionalFormatting sqref="C136:D136">
    <cfRule type="expression" dxfId="1091" priority="1091" stopIfTrue="1">
      <formula>LEN(C136)&gt;10</formula>
    </cfRule>
  </conditionalFormatting>
  <conditionalFormatting sqref="C136:D136">
    <cfRule type="expression" dxfId="1090" priority="1090" stopIfTrue="1">
      <formula>LEN(C136)&gt;10</formula>
    </cfRule>
  </conditionalFormatting>
  <conditionalFormatting sqref="C136:D136">
    <cfRule type="expression" dxfId="1089" priority="1089" stopIfTrue="1">
      <formula>LEN(C136)&gt;10</formula>
    </cfRule>
  </conditionalFormatting>
  <conditionalFormatting sqref="C136:D136">
    <cfRule type="expression" dxfId="1088" priority="1088" stopIfTrue="1">
      <formula>LEN(C136)&gt;10</formula>
    </cfRule>
  </conditionalFormatting>
  <conditionalFormatting sqref="C136:D136">
    <cfRule type="expression" dxfId="1087" priority="1087" stopIfTrue="1">
      <formula>LEN(C136)&gt;10</formula>
    </cfRule>
  </conditionalFormatting>
  <conditionalFormatting sqref="C136:D136">
    <cfRule type="expression" dxfId="1086" priority="1086" stopIfTrue="1">
      <formula>LEN(C136)&gt;10</formula>
    </cfRule>
  </conditionalFormatting>
  <conditionalFormatting sqref="C136:D136">
    <cfRule type="expression" dxfId="1085" priority="1085" stopIfTrue="1">
      <formula>LEN(C136)&gt;10</formula>
    </cfRule>
  </conditionalFormatting>
  <conditionalFormatting sqref="C136:D136">
    <cfRule type="expression" dxfId="1084" priority="1084" stopIfTrue="1">
      <formula>LEN(C136)&gt;10</formula>
    </cfRule>
  </conditionalFormatting>
  <conditionalFormatting sqref="C136:D136">
    <cfRule type="expression" dxfId="1083" priority="1083" stopIfTrue="1">
      <formula>LEN(C136)&gt;10</formula>
    </cfRule>
  </conditionalFormatting>
  <conditionalFormatting sqref="C136:D136">
    <cfRule type="expression" dxfId="1082" priority="1082" stopIfTrue="1">
      <formula>LEN(C136)&gt;10</formula>
    </cfRule>
  </conditionalFormatting>
  <conditionalFormatting sqref="C136:D136">
    <cfRule type="expression" dxfId="1081" priority="1081" stopIfTrue="1">
      <formula>LEN(C136)&gt;10</formula>
    </cfRule>
  </conditionalFormatting>
  <conditionalFormatting sqref="C136:D136">
    <cfRule type="expression" dxfId="1080" priority="1080" stopIfTrue="1">
      <formula>LEN(C136)&gt;10</formula>
    </cfRule>
  </conditionalFormatting>
  <conditionalFormatting sqref="C136:D136">
    <cfRule type="expression" dxfId="1079" priority="1079" stopIfTrue="1">
      <formula>LEN(C136)&gt;10</formula>
    </cfRule>
  </conditionalFormatting>
  <conditionalFormatting sqref="C136:D136">
    <cfRule type="expression" dxfId="1078" priority="1078" stopIfTrue="1">
      <formula>LEN(C136)&gt;10</formula>
    </cfRule>
  </conditionalFormatting>
  <conditionalFormatting sqref="C136:D136">
    <cfRule type="expression" dxfId="1077" priority="1077" stopIfTrue="1">
      <formula>LEN(C136)&gt;10</formula>
    </cfRule>
  </conditionalFormatting>
  <conditionalFormatting sqref="C136:D136">
    <cfRule type="expression" dxfId="1076" priority="1076" stopIfTrue="1">
      <formula>LEN(C136)&gt;10</formula>
    </cfRule>
  </conditionalFormatting>
  <conditionalFormatting sqref="C136:D136">
    <cfRule type="expression" dxfId="1075" priority="1075" stopIfTrue="1">
      <formula>LEN(C136)&gt;10</formula>
    </cfRule>
  </conditionalFormatting>
  <conditionalFormatting sqref="C136:D136">
    <cfRule type="expression" dxfId="1074" priority="1074" stopIfTrue="1">
      <formula>LEN(C136)&gt;10</formula>
    </cfRule>
  </conditionalFormatting>
  <conditionalFormatting sqref="C136:D136">
    <cfRule type="expression" dxfId="1073" priority="1073" stopIfTrue="1">
      <formula>LEN(C136)&gt;10</formula>
    </cfRule>
  </conditionalFormatting>
  <conditionalFormatting sqref="C136:D136">
    <cfRule type="expression" dxfId="1072" priority="1072" stopIfTrue="1">
      <formula>LEN(C136)&gt;10</formula>
    </cfRule>
  </conditionalFormatting>
  <conditionalFormatting sqref="C136:D136">
    <cfRule type="expression" dxfId="1071" priority="1071" stopIfTrue="1">
      <formula>LEN(C136)&gt;10</formula>
    </cfRule>
  </conditionalFormatting>
  <conditionalFormatting sqref="C136:D136">
    <cfRule type="expression" dxfId="1070" priority="1070" stopIfTrue="1">
      <formula>LEN(C136)&gt;10</formula>
    </cfRule>
  </conditionalFormatting>
  <conditionalFormatting sqref="C136:D136">
    <cfRule type="expression" dxfId="1069" priority="1069" stopIfTrue="1">
      <formula>LEN(C136)&gt;10</formula>
    </cfRule>
  </conditionalFormatting>
  <conditionalFormatting sqref="C136">
    <cfRule type="expression" dxfId="1068" priority="1068" stopIfTrue="1">
      <formula>LEN(C136)&gt;10</formula>
    </cfRule>
  </conditionalFormatting>
  <conditionalFormatting sqref="D136">
    <cfRule type="expression" dxfId="1067" priority="1067" stopIfTrue="1">
      <formula>LEN(D136)&gt;10</formula>
    </cfRule>
  </conditionalFormatting>
  <conditionalFormatting sqref="C136:D136">
    <cfRule type="expression" dxfId="1066" priority="1066" stopIfTrue="1">
      <formula>LEN(C136)&gt;10</formula>
    </cfRule>
  </conditionalFormatting>
  <conditionalFormatting sqref="C136:D136">
    <cfRule type="expression" dxfId="1065" priority="1065" stopIfTrue="1">
      <formula>LEN(C136)&gt;10</formula>
    </cfRule>
  </conditionalFormatting>
  <conditionalFormatting sqref="C136">
    <cfRule type="expression" dxfId="1064" priority="1064" stopIfTrue="1">
      <formula>LEN(C136)&gt;10</formula>
    </cfRule>
  </conditionalFormatting>
  <conditionalFormatting sqref="D136">
    <cfRule type="expression" dxfId="1063" priority="1063" stopIfTrue="1">
      <formula>LEN(D136)&gt;10</formula>
    </cfRule>
  </conditionalFormatting>
  <conditionalFormatting sqref="C136:D136">
    <cfRule type="expression" dxfId="1062" priority="1062" stopIfTrue="1">
      <formula>LEN(C136)&gt;10</formula>
    </cfRule>
  </conditionalFormatting>
  <conditionalFormatting sqref="C136:D136">
    <cfRule type="expression" dxfId="1061" priority="1061" stopIfTrue="1">
      <formula>LEN(C136)&gt;10</formula>
    </cfRule>
  </conditionalFormatting>
  <conditionalFormatting sqref="C136:D136">
    <cfRule type="expression" dxfId="1060" priority="1060" stopIfTrue="1">
      <formula>LEN(C136)&gt;10</formula>
    </cfRule>
  </conditionalFormatting>
  <conditionalFormatting sqref="C136">
    <cfRule type="expression" dxfId="1059" priority="1059" stopIfTrue="1">
      <formula>LEN(C136)&gt;10</formula>
    </cfRule>
  </conditionalFormatting>
  <conditionalFormatting sqref="D136">
    <cfRule type="expression" dxfId="1058" priority="1058" stopIfTrue="1">
      <formula>LEN(D136)&gt;10</formula>
    </cfRule>
  </conditionalFormatting>
  <conditionalFormatting sqref="C136:D136">
    <cfRule type="expression" dxfId="1057" priority="1057" stopIfTrue="1">
      <formula>LEN(C136)&gt;10</formula>
    </cfRule>
  </conditionalFormatting>
  <conditionalFormatting sqref="C136:D136">
    <cfRule type="expression" dxfId="1056" priority="1056" stopIfTrue="1">
      <formula>LEN(C136)&gt;10</formula>
    </cfRule>
  </conditionalFormatting>
  <conditionalFormatting sqref="C136:D136">
    <cfRule type="expression" dxfId="1055" priority="1055" stopIfTrue="1">
      <formula>LEN(C136)&gt;10</formula>
    </cfRule>
  </conditionalFormatting>
  <conditionalFormatting sqref="C136:D136">
    <cfRule type="expression" dxfId="1054" priority="1054" stopIfTrue="1">
      <formula>LEN(C136)&gt;10</formula>
    </cfRule>
  </conditionalFormatting>
  <conditionalFormatting sqref="C136:D136">
    <cfRule type="expression" dxfId="1053" priority="1053" stopIfTrue="1">
      <formula>LEN(C136)&gt;10</formula>
    </cfRule>
  </conditionalFormatting>
  <conditionalFormatting sqref="C136:D136">
    <cfRule type="expression" dxfId="1052" priority="1052" stopIfTrue="1">
      <formula>LEN(C136)&gt;10</formula>
    </cfRule>
  </conditionalFormatting>
  <conditionalFormatting sqref="C136:D136">
    <cfRule type="expression" dxfId="1051" priority="1051" stopIfTrue="1">
      <formula>LEN(C136)&gt;10</formula>
    </cfRule>
  </conditionalFormatting>
  <conditionalFormatting sqref="C136:D136">
    <cfRule type="expression" dxfId="1050" priority="1050" stopIfTrue="1">
      <formula>LEN(C136)&gt;10</formula>
    </cfRule>
  </conditionalFormatting>
  <conditionalFormatting sqref="C136:D136">
    <cfRule type="expression" dxfId="1049" priority="1049" stopIfTrue="1">
      <formula>LEN(C136)&gt;10</formula>
    </cfRule>
  </conditionalFormatting>
  <conditionalFormatting sqref="C136:D136">
    <cfRule type="expression" dxfId="1048" priority="1048" stopIfTrue="1">
      <formula>LEN(C136)&gt;10</formula>
    </cfRule>
  </conditionalFormatting>
  <conditionalFormatting sqref="C136:D136">
    <cfRule type="expression" dxfId="1047" priority="1047" stopIfTrue="1">
      <formula>LEN(C136)&gt;10</formula>
    </cfRule>
  </conditionalFormatting>
  <conditionalFormatting sqref="C136:D136">
    <cfRule type="expression" dxfId="1046" priority="1046" stopIfTrue="1">
      <formula>LEN(C136)&gt;10</formula>
    </cfRule>
  </conditionalFormatting>
  <conditionalFormatting sqref="C136:D136">
    <cfRule type="expression" dxfId="1045" priority="1045" stopIfTrue="1">
      <formula>LEN(C136)&gt;10</formula>
    </cfRule>
  </conditionalFormatting>
  <conditionalFormatting sqref="C136:D136">
    <cfRule type="expression" dxfId="1044" priority="1044" stopIfTrue="1">
      <formula>LEN(C136)&gt;10</formula>
    </cfRule>
  </conditionalFormatting>
  <conditionalFormatting sqref="C136:D136">
    <cfRule type="expression" dxfId="1043" priority="1043" stopIfTrue="1">
      <formula>LEN(C136)&gt;10</formula>
    </cfRule>
  </conditionalFormatting>
  <conditionalFormatting sqref="C136:D136">
    <cfRule type="expression" dxfId="1042" priority="1042" stopIfTrue="1">
      <formula>LEN(C136)&gt;10</formula>
    </cfRule>
  </conditionalFormatting>
  <conditionalFormatting sqref="C136:D136">
    <cfRule type="expression" dxfId="1041" priority="1041" stopIfTrue="1">
      <formula>LEN(C136)&gt;10</formula>
    </cfRule>
  </conditionalFormatting>
  <conditionalFormatting sqref="C136:D136">
    <cfRule type="expression" dxfId="1040" priority="1040" stopIfTrue="1">
      <formula>LEN(C136)&gt;10</formula>
    </cfRule>
  </conditionalFormatting>
  <conditionalFormatting sqref="C136:D136">
    <cfRule type="expression" dxfId="1039" priority="1039" stopIfTrue="1">
      <formula>LEN(C136)&gt;10</formula>
    </cfRule>
  </conditionalFormatting>
  <conditionalFormatting sqref="C136:D136">
    <cfRule type="expression" dxfId="1038" priority="1038" stopIfTrue="1">
      <formula>LEN(C136)&gt;10</formula>
    </cfRule>
  </conditionalFormatting>
  <conditionalFormatting sqref="C136:D136">
    <cfRule type="expression" dxfId="1037" priority="1037" stopIfTrue="1">
      <formula>LEN(C136)&gt;10</formula>
    </cfRule>
  </conditionalFormatting>
  <conditionalFormatting sqref="C136:D136">
    <cfRule type="expression" dxfId="1036" priority="1036" stopIfTrue="1">
      <formula>LEN(C136)&gt;10</formula>
    </cfRule>
  </conditionalFormatting>
  <conditionalFormatting sqref="C136:D136">
    <cfRule type="expression" dxfId="1035" priority="1035" stopIfTrue="1">
      <formula>LEN(C136)&gt;10</formula>
    </cfRule>
  </conditionalFormatting>
  <conditionalFormatting sqref="C136:D136">
    <cfRule type="expression" dxfId="1034" priority="1034" stopIfTrue="1">
      <formula>LEN(C136)&gt;10</formula>
    </cfRule>
  </conditionalFormatting>
  <conditionalFormatting sqref="C136:D136">
    <cfRule type="expression" dxfId="1033" priority="1033" stopIfTrue="1">
      <formula>LEN(C136)&gt;10</formula>
    </cfRule>
  </conditionalFormatting>
  <conditionalFormatting sqref="C136:D136">
    <cfRule type="expression" dxfId="1032" priority="1032" stopIfTrue="1">
      <formula>LEN(C136)&gt;10</formula>
    </cfRule>
  </conditionalFormatting>
  <conditionalFormatting sqref="C136:D136">
    <cfRule type="expression" dxfId="1031" priority="1031" stopIfTrue="1">
      <formula>LEN(C136)&gt;10</formula>
    </cfRule>
  </conditionalFormatting>
  <conditionalFormatting sqref="C136:D136">
    <cfRule type="expression" dxfId="1030" priority="1030" stopIfTrue="1">
      <formula>LEN(C136)&gt;10</formula>
    </cfRule>
  </conditionalFormatting>
  <conditionalFormatting sqref="C136:D136">
    <cfRule type="expression" dxfId="1029" priority="1029" stopIfTrue="1">
      <formula>LEN(C136)&gt;10</formula>
    </cfRule>
  </conditionalFormatting>
  <conditionalFormatting sqref="C136:D136">
    <cfRule type="expression" dxfId="1028" priority="1028" stopIfTrue="1">
      <formula>LEN(C136)&gt;10</formula>
    </cfRule>
  </conditionalFormatting>
  <conditionalFormatting sqref="C136:D136">
    <cfRule type="expression" dxfId="1027" priority="1027" stopIfTrue="1">
      <formula>LEN(C136)&gt;10</formula>
    </cfRule>
  </conditionalFormatting>
  <conditionalFormatting sqref="C136:D136">
    <cfRule type="expression" dxfId="1026" priority="1026" stopIfTrue="1">
      <formula>LEN(C136)&gt;10</formula>
    </cfRule>
  </conditionalFormatting>
  <conditionalFormatting sqref="C136:D136">
    <cfRule type="expression" dxfId="1025" priority="1025" stopIfTrue="1">
      <formula>LEN(C136)&gt;10</formula>
    </cfRule>
  </conditionalFormatting>
  <conditionalFormatting sqref="C136:D136">
    <cfRule type="expression" dxfId="1024" priority="1024" stopIfTrue="1">
      <formula>LEN(C136)&gt;10</formula>
    </cfRule>
  </conditionalFormatting>
  <conditionalFormatting sqref="C136:D136">
    <cfRule type="expression" dxfId="1023" priority="1023" stopIfTrue="1">
      <formula>LEN(C136)&gt;10</formula>
    </cfRule>
  </conditionalFormatting>
  <conditionalFormatting sqref="C136:D136">
    <cfRule type="expression" dxfId="1022" priority="1022" stopIfTrue="1">
      <formula>LEN(C136)&gt;10</formula>
    </cfRule>
  </conditionalFormatting>
  <conditionalFormatting sqref="C136:D136">
    <cfRule type="expression" dxfId="1021" priority="1021" stopIfTrue="1">
      <formula>LEN(C136)&gt;10</formula>
    </cfRule>
  </conditionalFormatting>
  <conditionalFormatting sqref="C136:D136">
    <cfRule type="expression" dxfId="1020" priority="1020" stopIfTrue="1">
      <formula>LEN(C136)&gt;10</formula>
    </cfRule>
  </conditionalFormatting>
  <conditionalFormatting sqref="C136:D136">
    <cfRule type="expression" dxfId="1019" priority="1019" stopIfTrue="1">
      <formula>LEN(C136)&gt;10</formula>
    </cfRule>
  </conditionalFormatting>
  <conditionalFormatting sqref="C136:D136">
    <cfRule type="expression" dxfId="1018" priority="1018" stopIfTrue="1">
      <formula>LEN(C136)&gt;10</formula>
    </cfRule>
  </conditionalFormatting>
  <conditionalFormatting sqref="C136:D136">
    <cfRule type="expression" dxfId="1017" priority="1017" stopIfTrue="1">
      <formula>LEN(C136)&gt;10</formula>
    </cfRule>
  </conditionalFormatting>
  <conditionalFormatting sqref="C136:D136">
    <cfRule type="expression" dxfId="1016" priority="1016" stopIfTrue="1">
      <formula>LEN(C136)&gt;10</formula>
    </cfRule>
  </conditionalFormatting>
  <conditionalFormatting sqref="C136:D136">
    <cfRule type="expression" dxfId="1015" priority="1015" stopIfTrue="1">
      <formula>LEN(C136)&gt;10</formula>
    </cfRule>
  </conditionalFormatting>
  <conditionalFormatting sqref="C136:D136">
    <cfRule type="expression" dxfId="1014" priority="1014" stopIfTrue="1">
      <formula>LEN(C136)&gt;10</formula>
    </cfRule>
  </conditionalFormatting>
  <conditionalFormatting sqref="C136:D136">
    <cfRule type="expression" dxfId="1013" priority="1013" stopIfTrue="1">
      <formula>LEN(C136)&gt;10</formula>
    </cfRule>
  </conditionalFormatting>
  <conditionalFormatting sqref="C136:D136">
    <cfRule type="expression" dxfId="1012" priority="1012" stopIfTrue="1">
      <formula>LEN(C136)&gt;10</formula>
    </cfRule>
  </conditionalFormatting>
  <conditionalFormatting sqref="C136:D136">
    <cfRule type="expression" dxfId="1011" priority="1011" stopIfTrue="1">
      <formula>LEN(C136)&gt;10</formula>
    </cfRule>
  </conditionalFormatting>
  <conditionalFormatting sqref="C136:D136">
    <cfRule type="expression" dxfId="1010" priority="1010" stopIfTrue="1">
      <formula>LEN(C136)&gt;10</formula>
    </cfRule>
  </conditionalFormatting>
  <conditionalFormatting sqref="C136:D136">
    <cfRule type="expression" dxfId="1009" priority="1009" stopIfTrue="1">
      <formula>LEN(C136)&gt;10</formula>
    </cfRule>
  </conditionalFormatting>
  <conditionalFormatting sqref="C136:D136">
    <cfRule type="expression" dxfId="1008" priority="1008" stopIfTrue="1">
      <formula>LEN(C136)&gt;10</formula>
    </cfRule>
  </conditionalFormatting>
  <conditionalFormatting sqref="C136:D136">
    <cfRule type="expression" dxfId="1007" priority="1007" stopIfTrue="1">
      <formula>LEN(C136)&gt;10</formula>
    </cfRule>
  </conditionalFormatting>
  <conditionalFormatting sqref="C136:D136">
    <cfRule type="expression" dxfId="1006" priority="1006" stopIfTrue="1">
      <formula>LEN(C136)&gt;10</formula>
    </cfRule>
  </conditionalFormatting>
  <conditionalFormatting sqref="C136:D136">
    <cfRule type="expression" dxfId="1005" priority="1005" stopIfTrue="1">
      <formula>LEN(C136)&gt;10</formula>
    </cfRule>
  </conditionalFormatting>
  <conditionalFormatting sqref="C136:D136">
    <cfRule type="expression" dxfId="1004" priority="1004" stopIfTrue="1">
      <formula>LEN(C136)&gt;10</formula>
    </cfRule>
  </conditionalFormatting>
  <conditionalFormatting sqref="C136:D136">
    <cfRule type="expression" dxfId="1003" priority="1003" stopIfTrue="1">
      <formula>LEN(C136)&gt;10</formula>
    </cfRule>
  </conditionalFormatting>
  <conditionalFormatting sqref="C136:D136">
    <cfRule type="expression" dxfId="1002" priority="1002" stopIfTrue="1">
      <formula>LEN(C136)&gt;10</formula>
    </cfRule>
  </conditionalFormatting>
  <conditionalFormatting sqref="C136:D136">
    <cfRule type="expression" dxfId="1001" priority="1001" stopIfTrue="1">
      <formula>LEN(C136)&gt;10</formula>
    </cfRule>
  </conditionalFormatting>
  <conditionalFormatting sqref="C136:D136">
    <cfRule type="expression" dxfId="1000" priority="1000" stopIfTrue="1">
      <formula>LEN(C136)&gt;10</formula>
    </cfRule>
  </conditionalFormatting>
  <conditionalFormatting sqref="C136">
    <cfRule type="expression" dxfId="999" priority="999" stopIfTrue="1">
      <formula>LEN(C136)&gt;10</formula>
    </cfRule>
  </conditionalFormatting>
  <conditionalFormatting sqref="D136">
    <cfRule type="expression" dxfId="998" priority="998" stopIfTrue="1">
      <formula>LEN(D136)&gt;10</formula>
    </cfRule>
  </conditionalFormatting>
  <conditionalFormatting sqref="C136:D136">
    <cfRule type="expression" dxfId="997" priority="997" stopIfTrue="1">
      <formula>LEN(C136)&gt;10</formula>
    </cfRule>
  </conditionalFormatting>
  <conditionalFormatting sqref="C136:D136">
    <cfRule type="expression" dxfId="996" priority="996" stopIfTrue="1">
      <formula>LEN(C136)&gt;10</formula>
    </cfRule>
  </conditionalFormatting>
  <conditionalFormatting sqref="C136">
    <cfRule type="expression" dxfId="995" priority="995" stopIfTrue="1">
      <formula>LEN(C136)&gt;10</formula>
    </cfRule>
  </conditionalFormatting>
  <conditionalFormatting sqref="D136">
    <cfRule type="expression" dxfId="994" priority="994" stopIfTrue="1">
      <formula>LEN(D136)&gt;10</formula>
    </cfRule>
  </conditionalFormatting>
  <conditionalFormatting sqref="C136:D136">
    <cfRule type="expression" dxfId="993" priority="993" stopIfTrue="1">
      <formula>LEN(C136)&gt;10</formula>
    </cfRule>
  </conditionalFormatting>
  <conditionalFormatting sqref="C136:D136">
    <cfRule type="expression" dxfId="992" priority="992" stopIfTrue="1">
      <formula>LEN(C136)&gt;10</formula>
    </cfRule>
  </conditionalFormatting>
  <conditionalFormatting sqref="C136:D136">
    <cfRule type="expression" dxfId="991" priority="991" stopIfTrue="1">
      <formula>LEN(C136)&gt;10</formula>
    </cfRule>
  </conditionalFormatting>
  <conditionalFormatting sqref="C136">
    <cfRule type="expression" dxfId="990" priority="990" stopIfTrue="1">
      <formula>LEN(C136)&gt;10</formula>
    </cfRule>
  </conditionalFormatting>
  <conditionalFormatting sqref="D136">
    <cfRule type="expression" dxfId="989" priority="989" stopIfTrue="1">
      <formula>LEN(D136)&gt;10</formula>
    </cfRule>
  </conditionalFormatting>
  <conditionalFormatting sqref="C136:D136">
    <cfRule type="expression" dxfId="988" priority="988" stopIfTrue="1">
      <formula>LEN(C136)&gt;10</formula>
    </cfRule>
  </conditionalFormatting>
  <conditionalFormatting sqref="C136:D136">
    <cfRule type="expression" dxfId="987" priority="987" stopIfTrue="1">
      <formula>LEN(C136)&gt;10</formula>
    </cfRule>
  </conditionalFormatting>
  <conditionalFormatting sqref="C136:D136">
    <cfRule type="expression" dxfId="986" priority="986" stopIfTrue="1">
      <formula>LEN(C136)&gt;10</formula>
    </cfRule>
  </conditionalFormatting>
  <conditionalFormatting sqref="C136:D136">
    <cfRule type="expression" dxfId="985" priority="985" stopIfTrue="1">
      <formula>LEN(C136)&gt;10</formula>
    </cfRule>
  </conditionalFormatting>
  <conditionalFormatting sqref="C136:D136">
    <cfRule type="expression" dxfId="984" priority="984" stopIfTrue="1">
      <formula>LEN(C136)&gt;10</formula>
    </cfRule>
  </conditionalFormatting>
  <conditionalFormatting sqref="C136:D136">
    <cfRule type="expression" dxfId="983" priority="983" stopIfTrue="1">
      <formula>LEN(C136)&gt;10</formula>
    </cfRule>
  </conditionalFormatting>
  <conditionalFormatting sqref="C136:D136">
    <cfRule type="expression" dxfId="982" priority="982" stopIfTrue="1">
      <formula>LEN(C136)&gt;10</formula>
    </cfRule>
  </conditionalFormatting>
  <conditionalFormatting sqref="C136:D136">
    <cfRule type="expression" dxfId="981" priority="981" stopIfTrue="1">
      <formula>LEN(C136)&gt;10</formula>
    </cfRule>
  </conditionalFormatting>
  <conditionalFormatting sqref="C136:D136">
    <cfRule type="expression" dxfId="980" priority="980" stopIfTrue="1">
      <formula>LEN(C136)&gt;10</formula>
    </cfRule>
  </conditionalFormatting>
  <conditionalFormatting sqref="C136:D136">
    <cfRule type="expression" dxfId="979" priority="979" stopIfTrue="1">
      <formula>LEN(C136)&gt;10</formula>
    </cfRule>
  </conditionalFormatting>
  <conditionalFormatting sqref="C136:D136">
    <cfRule type="expression" dxfId="978" priority="978" stopIfTrue="1">
      <formula>LEN(C136)&gt;10</formula>
    </cfRule>
  </conditionalFormatting>
  <conditionalFormatting sqref="C136:D136">
    <cfRule type="expression" dxfId="977" priority="977" stopIfTrue="1">
      <formula>LEN(C136)&gt;10</formula>
    </cfRule>
  </conditionalFormatting>
  <conditionalFormatting sqref="C136:D136">
    <cfRule type="expression" dxfId="976" priority="976" stopIfTrue="1">
      <formula>LEN(C136)&gt;10</formula>
    </cfRule>
  </conditionalFormatting>
  <conditionalFormatting sqref="C136:D136">
    <cfRule type="expression" dxfId="975" priority="975" stopIfTrue="1">
      <formula>LEN(C136)&gt;10</formula>
    </cfRule>
  </conditionalFormatting>
  <conditionalFormatting sqref="C136:D136">
    <cfRule type="expression" dxfId="974" priority="974" stopIfTrue="1">
      <formula>LEN(C136)&gt;10</formula>
    </cfRule>
  </conditionalFormatting>
  <conditionalFormatting sqref="C136:D136">
    <cfRule type="expression" dxfId="973" priority="973" stopIfTrue="1">
      <formula>LEN(C136)&gt;10</formula>
    </cfRule>
  </conditionalFormatting>
  <conditionalFormatting sqref="C136:D136">
    <cfRule type="expression" dxfId="972" priority="972" stopIfTrue="1">
      <formula>LEN(C136)&gt;10</formula>
    </cfRule>
  </conditionalFormatting>
  <conditionalFormatting sqref="C136:D136">
    <cfRule type="expression" dxfId="971" priority="971" stopIfTrue="1">
      <formula>LEN(C136)&gt;10</formula>
    </cfRule>
  </conditionalFormatting>
  <conditionalFormatting sqref="C136:D136">
    <cfRule type="expression" dxfId="970" priority="970" stopIfTrue="1">
      <formula>LEN(C136)&gt;10</formula>
    </cfRule>
  </conditionalFormatting>
  <conditionalFormatting sqref="C136:D136">
    <cfRule type="expression" dxfId="969" priority="969" stopIfTrue="1">
      <formula>LEN(C136)&gt;10</formula>
    </cfRule>
  </conditionalFormatting>
  <conditionalFormatting sqref="C136:D136">
    <cfRule type="expression" dxfId="968" priority="968" stopIfTrue="1">
      <formula>LEN(C136)&gt;10</formula>
    </cfRule>
  </conditionalFormatting>
  <conditionalFormatting sqref="C136:D136">
    <cfRule type="expression" dxfId="967" priority="967" stopIfTrue="1">
      <formula>LEN(C136)&gt;10</formula>
    </cfRule>
  </conditionalFormatting>
  <conditionalFormatting sqref="C136:D136">
    <cfRule type="expression" dxfId="966" priority="966" stopIfTrue="1">
      <formula>LEN(C136)&gt;10</formula>
    </cfRule>
  </conditionalFormatting>
  <conditionalFormatting sqref="C136:D136">
    <cfRule type="expression" dxfId="965" priority="965" stopIfTrue="1">
      <formula>LEN(C136)&gt;10</formula>
    </cfRule>
  </conditionalFormatting>
  <conditionalFormatting sqref="C136:D136">
    <cfRule type="expression" dxfId="964" priority="964" stopIfTrue="1">
      <formula>LEN(C136)&gt;10</formula>
    </cfRule>
  </conditionalFormatting>
  <conditionalFormatting sqref="C136:D136">
    <cfRule type="expression" dxfId="963" priority="963" stopIfTrue="1">
      <formula>LEN(C136)&gt;10</formula>
    </cfRule>
  </conditionalFormatting>
  <conditionalFormatting sqref="C136:D136">
    <cfRule type="expression" dxfId="962" priority="962" stopIfTrue="1">
      <formula>LEN(C136)&gt;10</formula>
    </cfRule>
  </conditionalFormatting>
  <conditionalFormatting sqref="C136:D136">
    <cfRule type="expression" dxfId="961" priority="961" stopIfTrue="1">
      <formula>LEN(C136)&gt;10</formula>
    </cfRule>
  </conditionalFormatting>
  <conditionalFormatting sqref="C136:D136">
    <cfRule type="expression" dxfId="960" priority="960" stopIfTrue="1">
      <formula>LEN(C136)&gt;10</formula>
    </cfRule>
  </conditionalFormatting>
  <conditionalFormatting sqref="C136:D136">
    <cfRule type="expression" dxfId="959" priority="959" stopIfTrue="1">
      <formula>LEN(C136)&gt;10</formula>
    </cfRule>
  </conditionalFormatting>
  <conditionalFormatting sqref="C136:D136">
    <cfRule type="expression" dxfId="958" priority="958" stopIfTrue="1">
      <formula>LEN(C136)&gt;10</formula>
    </cfRule>
  </conditionalFormatting>
  <conditionalFormatting sqref="C136:D136">
    <cfRule type="expression" dxfId="957" priority="957" stopIfTrue="1">
      <formula>LEN(C136)&gt;10</formula>
    </cfRule>
  </conditionalFormatting>
  <conditionalFormatting sqref="C136:D136">
    <cfRule type="expression" dxfId="956" priority="956" stopIfTrue="1">
      <formula>LEN(C136)&gt;10</formula>
    </cfRule>
  </conditionalFormatting>
  <conditionalFormatting sqref="C136:D136">
    <cfRule type="expression" dxfId="955" priority="955" stopIfTrue="1">
      <formula>LEN(C136)&gt;10</formula>
    </cfRule>
  </conditionalFormatting>
  <conditionalFormatting sqref="C136:D136">
    <cfRule type="expression" dxfId="954" priority="954" stopIfTrue="1">
      <formula>LEN(C136)&gt;10</formula>
    </cfRule>
  </conditionalFormatting>
  <conditionalFormatting sqref="C136:D136">
    <cfRule type="expression" dxfId="953" priority="953" stopIfTrue="1">
      <formula>LEN(C136)&gt;10</formula>
    </cfRule>
  </conditionalFormatting>
  <conditionalFormatting sqref="C136:D136">
    <cfRule type="expression" dxfId="952" priority="952" stopIfTrue="1">
      <formula>LEN(C136)&gt;10</formula>
    </cfRule>
  </conditionalFormatting>
  <conditionalFormatting sqref="C136:D136">
    <cfRule type="expression" dxfId="951" priority="951" stopIfTrue="1">
      <formula>LEN(C136)&gt;10</formula>
    </cfRule>
  </conditionalFormatting>
  <conditionalFormatting sqref="C136:D136">
    <cfRule type="expression" dxfId="950" priority="950" stopIfTrue="1">
      <formula>LEN(C136)&gt;10</formula>
    </cfRule>
  </conditionalFormatting>
  <conditionalFormatting sqref="C136:D136">
    <cfRule type="expression" dxfId="949" priority="949" stopIfTrue="1">
      <formula>LEN(C136)&gt;10</formula>
    </cfRule>
  </conditionalFormatting>
  <conditionalFormatting sqref="C136:D136">
    <cfRule type="expression" dxfId="948" priority="948" stopIfTrue="1">
      <formula>LEN(C136)&gt;10</formula>
    </cfRule>
  </conditionalFormatting>
  <conditionalFormatting sqref="C136:D136">
    <cfRule type="expression" dxfId="947" priority="947" stopIfTrue="1">
      <formula>LEN(C136)&gt;10</formula>
    </cfRule>
  </conditionalFormatting>
  <conditionalFormatting sqref="C136:D136">
    <cfRule type="expression" dxfId="946" priority="946" stopIfTrue="1">
      <formula>LEN(C136)&gt;10</formula>
    </cfRule>
  </conditionalFormatting>
  <conditionalFormatting sqref="C136:D136">
    <cfRule type="expression" dxfId="945" priority="945" stopIfTrue="1">
      <formula>LEN(C136)&gt;10</formula>
    </cfRule>
  </conditionalFormatting>
  <conditionalFormatting sqref="C136:D136">
    <cfRule type="expression" dxfId="944" priority="944" stopIfTrue="1">
      <formula>LEN(C136)&gt;10</formula>
    </cfRule>
  </conditionalFormatting>
  <conditionalFormatting sqref="C136:D136">
    <cfRule type="expression" dxfId="943" priority="943" stopIfTrue="1">
      <formula>LEN(C136)&gt;10</formula>
    </cfRule>
  </conditionalFormatting>
  <conditionalFormatting sqref="C136:D136">
    <cfRule type="expression" dxfId="942" priority="942" stopIfTrue="1">
      <formula>LEN(C136)&gt;10</formula>
    </cfRule>
  </conditionalFormatting>
  <conditionalFormatting sqref="C136:D136">
    <cfRule type="expression" dxfId="941" priority="941" stopIfTrue="1">
      <formula>LEN(C136)&gt;10</formula>
    </cfRule>
  </conditionalFormatting>
  <conditionalFormatting sqref="C136:D136">
    <cfRule type="expression" dxfId="940" priority="940" stopIfTrue="1">
      <formula>LEN(C136)&gt;10</formula>
    </cfRule>
  </conditionalFormatting>
  <conditionalFormatting sqref="C136:D136">
    <cfRule type="expression" dxfId="939" priority="939" stopIfTrue="1">
      <formula>LEN(C136)&gt;10</formula>
    </cfRule>
  </conditionalFormatting>
  <conditionalFormatting sqref="C136:D136">
    <cfRule type="expression" dxfId="938" priority="938" stopIfTrue="1">
      <formula>LEN(C136)&gt;10</formula>
    </cfRule>
  </conditionalFormatting>
  <conditionalFormatting sqref="C136:D136">
    <cfRule type="expression" dxfId="937" priority="937" stopIfTrue="1">
      <formula>LEN(C136)&gt;10</formula>
    </cfRule>
  </conditionalFormatting>
  <conditionalFormatting sqref="C136:D136">
    <cfRule type="expression" dxfId="936" priority="936" stopIfTrue="1">
      <formula>LEN(C136)&gt;10</formula>
    </cfRule>
  </conditionalFormatting>
  <conditionalFormatting sqref="C136:D136">
    <cfRule type="expression" dxfId="935" priority="935" stopIfTrue="1">
      <formula>LEN(C136)&gt;10</formula>
    </cfRule>
  </conditionalFormatting>
  <conditionalFormatting sqref="C136:D136">
    <cfRule type="expression" dxfId="934" priority="934" stopIfTrue="1">
      <formula>LEN(C136)&gt;10</formula>
    </cfRule>
  </conditionalFormatting>
  <conditionalFormatting sqref="C136">
    <cfRule type="expression" dxfId="933" priority="933" stopIfTrue="1">
      <formula>LEN(C136)&gt;10</formula>
    </cfRule>
  </conditionalFormatting>
  <conditionalFormatting sqref="D136">
    <cfRule type="expression" dxfId="932" priority="932" stopIfTrue="1">
      <formula>LEN(D136)&gt;10</formula>
    </cfRule>
  </conditionalFormatting>
  <conditionalFormatting sqref="C136:D136">
    <cfRule type="expression" dxfId="931" priority="931" stopIfTrue="1">
      <formula>LEN(C136)&gt;10</formula>
    </cfRule>
  </conditionalFormatting>
  <conditionalFormatting sqref="C136:D136">
    <cfRule type="expression" dxfId="930" priority="930" stopIfTrue="1">
      <formula>LEN(C136)&gt;10</formula>
    </cfRule>
  </conditionalFormatting>
  <conditionalFormatting sqref="C136">
    <cfRule type="expression" dxfId="929" priority="929" stopIfTrue="1">
      <formula>LEN(C136)&gt;10</formula>
    </cfRule>
  </conditionalFormatting>
  <conditionalFormatting sqref="D136">
    <cfRule type="expression" dxfId="928" priority="928" stopIfTrue="1">
      <formula>LEN(D136)&gt;10</formula>
    </cfRule>
  </conditionalFormatting>
  <conditionalFormatting sqref="C136:D136">
    <cfRule type="expression" dxfId="927" priority="927" stopIfTrue="1">
      <formula>LEN(C136)&gt;10</formula>
    </cfRule>
  </conditionalFormatting>
  <conditionalFormatting sqref="C136:D136">
    <cfRule type="expression" dxfId="926" priority="926" stopIfTrue="1">
      <formula>LEN(C136)&gt;10</formula>
    </cfRule>
  </conditionalFormatting>
  <conditionalFormatting sqref="C136:D136">
    <cfRule type="expression" dxfId="925" priority="925" stopIfTrue="1">
      <formula>LEN(C136)&gt;10</formula>
    </cfRule>
  </conditionalFormatting>
  <conditionalFormatting sqref="C136">
    <cfRule type="expression" dxfId="924" priority="924" stopIfTrue="1">
      <formula>LEN(C136)&gt;10</formula>
    </cfRule>
  </conditionalFormatting>
  <conditionalFormatting sqref="D136">
    <cfRule type="expression" dxfId="923" priority="923" stopIfTrue="1">
      <formula>LEN(D136)&gt;10</formula>
    </cfRule>
  </conditionalFormatting>
  <conditionalFormatting sqref="C136:D136">
    <cfRule type="expression" dxfId="922" priority="922" stopIfTrue="1">
      <formula>LEN(C136)&gt;10</formula>
    </cfRule>
  </conditionalFormatting>
  <conditionalFormatting sqref="C136:D136">
    <cfRule type="expression" dxfId="921" priority="921" stopIfTrue="1">
      <formula>LEN(C136)&gt;10</formula>
    </cfRule>
  </conditionalFormatting>
  <conditionalFormatting sqref="C137:D137">
    <cfRule type="expression" dxfId="920" priority="920" stopIfTrue="1">
      <formula>LEN(C137)&gt;10</formula>
    </cfRule>
  </conditionalFormatting>
  <conditionalFormatting sqref="C137:D137">
    <cfRule type="expression" dxfId="919" priority="919" stopIfTrue="1">
      <formula>LEN(C137)&gt;10</formula>
    </cfRule>
  </conditionalFormatting>
  <conditionalFormatting sqref="C137:D137">
    <cfRule type="expression" dxfId="918" priority="918" stopIfTrue="1">
      <formula>LEN(C137)&gt;10</formula>
    </cfRule>
  </conditionalFormatting>
  <conditionalFormatting sqref="C137:D137">
    <cfRule type="expression" dxfId="917" priority="917" stopIfTrue="1">
      <formula>LEN(C137)&gt;10</formula>
    </cfRule>
  </conditionalFormatting>
  <conditionalFormatting sqref="C137:D137">
    <cfRule type="expression" dxfId="916" priority="916" stopIfTrue="1">
      <formula>LEN(C137)&gt;10</formula>
    </cfRule>
  </conditionalFormatting>
  <conditionalFormatting sqref="C137:D137">
    <cfRule type="expression" dxfId="915" priority="915" stopIfTrue="1">
      <formula>LEN(C137)&gt;10</formula>
    </cfRule>
  </conditionalFormatting>
  <conditionalFormatting sqref="C137:D137">
    <cfRule type="expression" dxfId="914" priority="914" stopIfTrue="1">
      <formula>LEN(C137)&gt;10</formula>
    </cfRule>
  </conditionalFormatting>
  <conditionalFormatting sqref="C137:D137">
    <cfRule type="expression" dxfId="913" priority="913" stopIfTrue="1">
      <formula>LEN(C137)&gt;10</formula>
    </cfRule>
  </conditionalFormatting>
  <conditionalFormatting sqref="C137:D137">
    <cfRule type="expression" dxfId="912" priority="912" stopIfTrue="1">
      <formula>LEN(C137)&gt;10</formula>
    </cfRule>
  </conditionalFormatting>
  <conditionalFormatting sqref="C137:D137">
    <cfRule type="expression" dxfId="911" priority="911" stopIfTrue="1">
      <formula>LEN(C137)&gt;10</formula>
    </cfRule>
  </conditionalFormatting>
  <conditionalFormatting sqref="C137:D137">
    <cfRule type="expression" dxfId="910" priority="910" stopIfTrue="1">
      <formula>LEN(C137)&gt;10</formula>
    </cfRule>
  </conditionalFormatting>
  <conditionalFormatting sqref="C137:D137">
    <cfRule type="expression" dxfId="909" priority="909" stopIfTrue="1">
      <formula>LEN(C137)&gt;10</formula>
    </cfRule>
  </conditionalFormatting>
  <conditionalFormatting sqref="C137:D137">
    <cfRule type="expression" dxfId="908" priority="908" stopIfTrue="1">
      <formula>LEN(C137)&gt;10</formula>
    </cfRule>
  </conditionalFormatting>
  <conditionalFormatting sqref="C137:D137">
    <cfRule type="expression" dxfId="907" priority="907" stopIfTrue="1">
      <formula>LEN(C137)&gt;10</formula>
    </cfRule>
  </conditionalFormatting>
  <conditionalFormatting sqref="C137:D137">
    <cfRule type="expression" dxfId="906" priority="906" stopIfTrue="1">
      <formula>LEN(C137)&gt;10</formula>
    </cfRule>
  </conditionalFormatting>
  <conditionalFormatting sqref="C137:D137">
    <cfRule type="expression" dxfId="905" priority="905" stopIfTrue="1">
      <formula>LEN(C137)&gt;10</formula>
    </cfRule>
  </conditionalFormatting>
  <conditionalFormatting sqref="C137:D137">
    <cfRule type="expression" dxfId="904" priority="904" stopIfTrue="1">
      <formula>LEN(C137)&gt;10</formula>
    </cfRule>
  </conditionalFormatting>
  <conditionalFormatting sqref="C137:D137">
    <cfRule type="expression" dxfId="903" priority="903" stopIfTrue="1">
      <formula>LEN(C137)&gt;10</formula>
    </cfRule>
  </conditionalFormatting>
  <conditionalFormatting sqref="C137:D137">
    <cfRule type="expression" dxfId="902" priority="902" stopIfTrue="1">
      <formula>LEN(C137)&gt;10</formula>
    </cfRule>
  </conditionalFormatting>
  <conditionalFormatting sqref="C137:D137">
    <cfRule type="expression" dxfId="901" priority="901" stopIfTrue="1">
      <formula>LEN(C137)&gt;10</formula>
    </cfRule>
  </conditionalFormatting>
  <conditionalFormatting sqref="C137:D137">
    <cfRule type="expression" dxfId="900" priority="900" stopIfTrue="1">
      <formula>LEN(C137)&gt;10</formula>
    </cfRule>
  </conditionalFormatting>
  <conditionalFormatting sqref="C137:D137">
    <cfRule type="expression" dxfId="899" priority="899" stopIfTrue="1">
      <formula>LEN(C137)&gt;10</formula>
    </cfRule>
  </conditionalFormatting>
  <conditionalFormatting sqref="C137:D137">
    <cfRule type="expression" dxfId="898" priority="898" stopIfTrue="1">
      <formula>LEN(C137)&gt;10</formula>
    </cfRule>
  </conditionalFormatting>
  <conditionalFormatting sqref="C137:D137">
    <cfRule type="expression" dxfId="897" priority="897" stopIfTrue="1">
      <formula>LEN(C137)&gt;10</formula>
    </cfRule>
  </conditionalFormatting>
  <conditionalFormatting sqref="C137:D137">
    <cfRule type="expression" dxfId="896" priority="896" stopIfTrue="1">
      <formula>LEN(C137)&gt;10</formula>
    </cfRule>
  </conditionalFormatting>
  <conditionalFormatting sqref="C137:D137">
    <cfRule type="expression" dxfId="895" priority="895" stopIfTrue="1">
      <formula>LEN(C137)&gt;10</formula>
    </cfRule>
  </conditionalFormatting>
  <conditionalFormatting sqref="C137:D137">
    <cfRule type="expression" dxfId="894" priority="894" stopIfTrue="1">
      <formula>LEN(C137)&gt;10</formula>
    </cfRule>
  </conditionalFormatting>
  <conditionalFormatting sqref="C137:D137">
    <cfRule type="expression" dxfId="893" priority="893" stopIfTrue="1">
      <formula>LEN(C137)&gt;10</formula>
    </cfRule>
  </conditionalFormatting>
  <conditionalFormatting sqref="C137:D137">
    <cfRule type="expression" dxfId="892" priority="892" stopIfTrue="1">
      <formula>LEN(C137)&gt;10</formula>
    </cfRule>
  </conditionalFormatting>
  <conditionalFormatting sqref="C137:D137">
    <cfRule type="expression" dxfId="891" priority="891" stopIfTrue="1">
      <formula>LEN(C137)&gt;10</formula>
    </cfRule>
  </conditionalFormatting>
  <conditionalFormatting sqref="C137:D137">
    <cfRule type="expression" dxfId="890" priority="890" stopIfTrue="1">
      <formula>LEN(C137)&gt;10</formula>
    </cfRule>
  </conditionalFormatting>
  <conditionalFormatting sqref="C137:D137">
    <cfRule type="expression" dxfId="889" priority="889" stopIfTrue="1">
      <formula>LEN(C137)&gt;10</formula>
    </cfRule>
  </conditionalFormatting>
  <conditionalFormatting sqref="C137:D137">
    <cfRule type="expression" dxfId="888" priority="888" stopIfTrue="1">
      <formula>LEN(C137)&gt;10</formula>
    </cfRule>
  </conditionalFormatting>
  <conditionalFormatting sqref="C137:D137">
    <cfRule type="expression" dxfId="887" priority="887" stopIfTrue="1">
      <formula>LEN(C137)&gt;10</formula>
    </cfRule>
  </conditionalFormatting>
  <conditionalFormatting sqref="C137:D137">
    <cfRule type="expression" dxfId="886" priority="886" stopIfTrue="1">
      <formula>LEN(C137)&gt;10</formula>
    </cfRule>
  </conditionalFormatting>
  <conditionalFormatting sqref="C137:D137">
    <cfRule type="expression" dxfId="885" priority="885" stopIfTrue="1">
      <formula>LEN(C137)&gt;10</formula>
    </cfRule>
  </conditionalFormatting>
  <conditionalFormatting sqref="C137:D137">
    <cfRule type="expression" dxfId="884" priority="884" stopIfTrue="1">
      <formula>LEN(C137)&gt;10</formula>
    </cfRule>
  </conditionalFormatting>
  <conditionalFormatting sqref="C137:D137">
    <cfRule type="expression" dxfId="883" priority="883" stopIfTrue="1">
      <formula>LEN(C137)&gt;10</formula>
    </cfRule>
  </conditionalFormatting>
  <conditionalFormatting sqref="C137:D137">
    <cfRule type="expression" dxfId="882" priority="882" stopIfTrue="1">
      <formula>LEN(C137)&gt;10</formula>
    </cfRule>
  </conditionalFormatting>
  <conditionalFormatting sqref="C137:D137">
    <cfRule type="expression" dxfId="881" priority="881" stopIfTrue="1">
      <formula>LEN(C137)&gt;10</formula>
    </cfRule>
  </conditionalFormatting>
  <conditionalFormatting sqref="C137:D137">
    <cfRule type="expression" dxfId="880" priority="880" stopIfTrue="1">
      <formula>LEN(C137)&gt;10</formula>
    </cfRule>
  </conditionalFormatting>
  <conditionalFormatting sqref="C137:D137">
    <cfRule type="expression" dxfId="879" priority="879" stopIfTrue="1">
      <formula>LEN(C137)&gt;10</formula>
    </cfRule>
  </conditionalFormatting>
  <conditionalFormatting sqref="C137:D137">
    <cfRule type="expression" dxfId="878" priority="878" stopIfTrue="1">
      <formula>LEN(C137)&gt;10</formula>
    </cfRule>
  </conditionalFormatting>
  <conditionalFormatting sqref="C137:D137">
    <cfRule type="expression" dxfId="877" priority="877" stopIfTrue="1">
      <formula>LEN(C137)&gt;10</formula>
    </cfRule>
  </conditionalFormatting>
  <conditionalFormatting sqref="C137:D137">
    <cfRule type="expression" dxfId="876" priority="876" stopIfTrue="1">
      <formula>LEN(C137)&gt;10</formula>
    </cfRule>
  </conditionalFormatting>
  <conditionalFormatting sqref="C137:D137">
    <cfRule type="expression" dxfId="875" priority="875" stopIfTrue="1">
      <formula>LEN(C137)&gt;10</formula>
    </cfRule>
  </conditionalFormatting>
  <conditionalFormatting sqref="C137:D137">
    <cfRule type="expression" dxfId="874" priority="874" stopIfTrue="1">
      <formula>LEN(C137)&gt;10</formula>
    </cfRule>
  </conditionalFormatting>
  <conditionalFormatting sqref="C137:D137">
    <cfRule type="expression" dxfId="873" priority="873" stopIfTrue="1">
      <formula>LEN(C137)&gt;10</formula>
    </cfRule>
  </conditionalFormatting>
  <conditionalFormatting sqref="C137:D137">
    <cfRule type="expression" dxfId="872" priority="872" stopIfTrue="1">
      <formula>LEN(C137)&gt;10</formula>
    </cfRule>
  </conditionalFormatting>
  <conditionalFormatting sqref="C137:D137">
    <cfRule type="expression" dxfId="871" priority="871" stopIfTrue="1">
      <formula>LEN(C137)&gt;10</formula>
    </cfRule>
  </conditionalFormatting>
  <conditionalFormatting sqref="C137:D137">
    <cfRule type="expression" dxfId="870" priority="870" stopIfTrue="1">
      <formula>LEN(C137)&gt;10</formula>
    </cfRule>
  </conditionalFormatting>
  <conditionalFormatting sqref="C137:D137">
    <cfRule type="expression" dxfId="869" priority="869" stopIfTrue="1">
      <formula>LEN(C137)&gt;10</formula>
    </cfRule>
  </conditionalFormatting>
  <conditionalFormatting sqref="C137:D137">
    <cfRule type="expression" dxfId="868" priority="868" stopIfTrue="1">
      <formula>LEN(C137)&gt;10</formula>
    </cfRule>
  </conditionalFormatting>
  <conditionalFormatting sqref="C137:D137">
    <cfRule type="expression" dxfId="867" priority="867" stopIfTrue="1">
      <formula>LEN(C137)&gt;10</formula>
    </cfRule>
  </conditionalFormatting>
  <conditionalFormatting sqref="C137">
    <cfRule type="expression" dxfId="866" priority="866" stopIfTrue="1">
      <formula>LEN(C137)&gt;10</formula>
    </cfRule>
  </conditionalFormatting>
  <conditionalFormatting sqref="D137">
    <cfRule type="expression" dxfId="865" priority="865" stopIfTrue="1">
      <formula>LEN(D137)&gt;10</formula>
    </cfRule>
  </conditionalFormatting>
  <conditionalFormatting sqref="C137:D137">
    <cfRule type="expression" dxfId="864" priority="864" stopIfTrue="1">
      <formula>LEN(C137)&gt;10</formula>
    </cfRule>
  </conditionalFormatting>
  <conditionalFormatting sqref="C137:D137">
    <cfRule type="expression" dxfId="863" priority="863" stopIfTrue="1">
      <formula>LEN(C137)&gt;10</formula>
    </cfRule>
  </conditionalFormatting>
  <conditionalFormatting sqref="C137">
    <cfRule type="expression" dxfId="862" priority="862" stopIfTrue="1">
      <formula>LEN(C137)&gt;10</formula>
    </cfRule>
  </conditionalFormatting>
  <conditionalFormatting sqref="D137">
    <cfRule type="expression" dxfId="861" priority="861" stopIfTrue="1">
      <formula>LEN(D137)&gt;10</formula>
    </cfRule>
  </conditionalFormatting>
  <conditionalFormatting sqref="C137:D137">
    <cfRule type="expression" dxfId="860" priority="860" stopIfTrue="1">
      <formula>LEN(C137)&gt;10</formula>
    </cfRule>
  </conditionalFormatting>
  <conditionalFormatting sqref="C137:D137">
    <cfRule type="expression" dxfId="859" priority="859" stopIfTrue="1">
      <formula>LEN(C137)&gt;10</formula>
    </cfRule>
  </conditionalFormatting>
  <conditionalFormatting sqref="C137:D137">
    <cfRule type="expression" dxfId="858" priority="858" stopIfTrue="1">
      <formula>LEN(C137)&gt;10</formula>
    </cfRule>
  </conditionalFormatting>
  <conditionalFormatting sqref="C137">
    <cfRule type="expression" dxfId="857" priority="857" stopIfTrue="1">
      <formula>LEN(C137)&gt;10</formula>
    </cfRule>
  </conditionalFormatting>
  <conditionalFormatting sqref="D137">
    <cfRule type="expression" dxfId="856" priority="856" stopIfTrue="1">
      <formula>LEN(D137)&gt;10</formula>
    </cfRule>
  </conditionalFormatting>
  <conditionalFormatting sqref="C137:D137">
    <cfRule type="expression" dxfId="855" priority="855" stopIfTrue="1">
      <formula>LEN(C137)&gt;10</formula>
    </cfRule>
  </conditionalFormatting>
  <conditionalFormatting sqref="C137:D137">
    <cfRule type="expression" dxfId="854" priority="854" stopIfTrue="1">
      <formula>LEN(C137)&gt;10</formula>
    </cfRule>
  </conditionalFormatting>
  <conditionalFormatting sqref="C137:D137">
    <cfRule type="expression" dxfId="853" priority="853" stopIfTrue="1">
      <formula>LEN(C137)&gt;10</formula>
    </cfRule>
  </conditionalFormatting>
  <conditionalFormatting sqref="C137:D137">
    <cfRule type="expression" dxfId="852" priority="852" stopIfTrue="1">
      <formula>LEN(C137)&gt;10</formula>
    </cfRule>
  </conditionalFormatting>
  <conditionalFormatting sqref="C137:D137">
    <cfRule type="expression" dxfId="851" priority="851" stopIfTrue="1">
      <formula>LEN(C137)&gt;10</formula>
    </cfRule>
  </conditionalFormatting>
  <conditionalFormatting sqref="C137:D137">
    <cfRule type="expression" dxfId="850" priority="850" stopIfTrue="1">
      <formula>LEN(C137)&gt;10</formula>
    </cfRule>
  </conditionalFormatting>
  <conditionalFormatting sqref="C137:D137">
    <cfRule type="expression" dxfId="849" priority="849" stopIfTrue="1">
      <formula>LEN(C137)&gt;10</formula>
    </cfRule>
  </conditionalFormatting>
  <conditionalFormatting sqref="C137:D137">
    <cfRule type="expression" dxfId="848" priority="848" stopIfTrue="1">
      <formula>LEN(C137)&gt;10</formula>
    </cfRule>
  </conditionalFormatting>
  <conditionalFormatting sqref="C137:D137">
    <cfRule type="expression" dxfId="847" priority="847" stopIfTrue="1">
      <formula>LEN(C137)&gt;10</formula>
    </cfRule>
  </conditionalFormatting>
  <conditionalFormatting sqref="C137:D137">
    <cfRule type="expression" dxfId="846" priority="846" stopIfTrue="1">
      <formula>LEN(C137)&gt;10</formula>
    </cfRule>
  </conditionalFormatting>
  <conditionalFormatting sqref="C137:D137">
    <cfRule type="expression" dxfId="845" priority="845" stopIfTrue="1">
      <formula>LEN(C137)&gt;10</formula>
    </cfRule>
  </conditionalFormatting>
  <conditionalFormatting sqref="C137:D137">
    <cfRule type="expression" dxfId="844" priority="844" stopIfTrue="1">
      <formula>LEN(C137)&gt;10</formula>
    </cfRule>
  </conditionalFormatting>
  <conditionalFormatting sqref="C137:D137">
    <cfRule type="expression" dxfId="843" priority="843" stopIfTrue="1">
      <formula>LEN(C137)&gt;10</formula>
    </cfRule>
  </conditionalFormatting>
  <conditionalFormatting sqref="C137:D137">
    <cfRule type="expression" dxfId="842" priority="842" stopIfTrue="1">
      <formula>LEN(C137)&gt;10</formula>
    </cfRule>
  </conditionalFormatting>
  <conditionalFormatting sqref="C137:D137">
    <cfRule type="expression" dxfId="841" priority="841" stopIfTrue="1">
      <formula>LEN(C137)&gt;10</formula>
    </cfRule>
  </conditionalFormatting>
  <conditionalFormatting sqref="C137:D137">
    <cfRule type="expression" dxfId="840" priority="840" stopIfTrue="1">
      <formula>LEN(C137)&gt;10</formula>
    </cfRule>
  </conditionalFormatting>
  <conditionalFormatting sqref="C137:D137">
    <cfRule type="expression" dxfId="839" priority="839" stopIfTrue="1">
      <formula>LEN(C137)&gt;10</formula>
    </cfRule>
  </conditionalFormatting>
  <conditionalFormatting sqref="C137:D137">
    <cfRule type="expression" dxfId="838" priority="838" stopIfTrue="1">
      <formula>LEN(C137)&gt;10</formula>
    </cfRule>
  </conditionalFormatting>
  <conditionalFormatting sqref="C137:D137">
    <cfRule type="expression" dxfId="837" priority="837" stopIfTrue="1">
      <formula>LEN(C137)&gt;10</formula>
    </cfRule>
  </conditionalFormatting>
  <conditionalFormatting sqref="C137:D137">
    <cfRule type="expression" dxfId="836" priority="836" stopIfTrue="1">
      <formula>LEN(C137)&gt;10</formula>
    </cfRule>
  </conditionalFormatting>
  <conditionalFormatting sqref="C137:D137">
    <cfRule type="expression" dxfId="835" priority="835" stopIfTrue="1">
      <formula>LEN(C137)&gt;10</formula>
    </cfRule>
  </conditionalFormatting>
  <conditionalFormatting sqref="C137:D137">
    <cfRule type="expression" dxfId="834" priority="834" stopIfTrue="1">
      <formula>LEN(C137)&gt;10</formula>
    </cfRule>
  </conditionalFormatting>
  <conditionalFormatting sqref="C137:D137">
    <cfRule type="expression" dxfId="833" priority="833" stopIfTrue="1">
      <formula>LEN(C137)&gt;10</formula>
    </cfRule>
  </conditionalFormatting>
  <conditionalFormatting sqref="C137:D137">
    <cfRule type="expression" dxfId="832" priority="832" stopIfTrue="1">
      <formula>LEN(C137)&gt;10</formula>
    </cfRule>
  </conditionalFormatting>
  <conditionalFormatting sqref="C137:D137">
    <cfRule type="expression" dxfId="831" priority="831" stopIfTrue="1">
      <formula>LEN(C137)&gt;10</formula>
    </cfRule>
  </conditionalFormatting>
  <conditionalFormatting sqref="C137:D137">
    <cfRule type="expression" dxfId="830" priority="830" stopIfTrue="1">
      <formula>LEN(C137)&gt;10</formula>
    </cfRule>
  </conditionalFormatting>
  <conditionalFormatting sqref="C137:D137">
    <cfRule type="expression" dxfId="829" priority="829" stopIfTrue="1">
      <formula>LEN(C137)&gt;10</formula>
    </cfRule>
  </conditionalFormatting>
  <conditionalFormatting sqref="C137:D137">
    <cfRule type="expression" dxfId="828" priority="828" stopIfTrue="1">
      <formula>LEN(C137)&gt;10</formula>
    </cfRule>
  </conditionalFormatting>
  <conditionalFormatting sqref="C137:D137">
    <cfRule type="expression" dxfId="827" priority="827" stopIfTrue="1">
      <formula>LEN(C137)&gt;10</formula>
    </cfRule>
  </conditionalFormatting>
  <conditionalFormatting sqref="C137:D137">
    <cfRule type="expression" dxfId="826" priority="826" stopIfTrue="1">
      <formula>LEN(C137)&gt;10</formula>
    </cfRule>
  </conditionalFormatting>
  <conditionalFormatting sqref="C137:D137">
    <cfRule type="expression" dxfId="825" priority="825" stopIfTrue="1">
      <formula>LEN(C137)&gt;10</formula>
    </cfRule>
  </conditionalFormatting>
  <conditionalFormatting sqref="C137:D137">
    <cfRule type="expression" dxfId="824" priority="824" stopIfTrue="1">
      <formula>LEN(C137)&gt;10</formula>
    </cfRule>
  </conditionalFormatting>
  <conditionalFormatting sqref="C137:D137">
    <cfRule type="expression" dxfId="823" priority="823" stopIfTrue="1">
      <formula>LEN(C137)&gt;10</formula>
    </cfRule>
  </conditionalFormatting>
  <conditionalFormatting sqref="C137:D137">
    <cfRule type="expression" dxfId="822" priority="822" stopIfTrue="1">
      <formula>LEN(C137)&gt;10</formula>
    </cfRule>
  </conditionalFormatting>
  <conditionalFormatting sqref="C137:D137">
    <cfRule type="expression" dxfId="821" priority="821" stopIfTrue="1">
      <formula>LEN(C137)&gt;10</formula>
    </cfRule>
  </conditionalFormatting>
  <conditionalFormatting sqref="C137:D137">
    <cfRule type="expression" dxfId="820" priority="820" stopIfTrue="1">
      <formula>LEN(C137)&gt;10</formula>
    </cfRule>
  </conditionalFormatting>
  <conditionalFormatting sqref="C137:D137">
    <cfRule type="expression" dxfId="819" priority="819" stopIfTrue="1">
      <formula>LEN(C137)&gt;10</formula>
    </cfRule>
  </conditionalFormatting>
  <conditionalFormatting sqref="C137:D137">
    <cfRule type="expression" dxfId="818" priority="818" stopIfTrue="1">
      <formula>LEN(C137)&gt;10</formula>
    </cfRule>
  </conditionalFormatting>
  <conditionalFormatting sqref="C137:D137">
    <cfRule type="expression" dxfId="817" priority="817" stopIfTrue="1">
      <formula>LEN(C137)&gt;10</formula>
    </cfRule>
  </conditionalFormatting>
  <conditionalFormatting sqref="C137:D137">
    <cfRule type="expression" dxfId="816" priority="816" stopIfTrue="1">
      <formula>LEN(C137)&gt;10</formula>
    </cfRule>
  </conditionalFormatting>
  <conditionalFormatting sqref="C137:D137">
    <cfRule type="expression" dxfId="815" priority="815" stopIfTrue="1">
      <formula>LEN(C137)&gt;10</formula>
    </cfRule>
  </conditionalFormatting>
  <conditionalFormatting sqref="C137:D137">
    <cfRule type="expression" dxfId="814" priority="814" stopIfTrue="1">
      <formula>LEN(C137)&gt;10</formula>
    </cfRule>
  </conditionalFormatting>
  <conditionalFormatting sqref="C137:D137">
    <cfRule type="expression" dxfId="813" priority="813" stopIfTrue="1">
      <formula>LEN(C137)&gt;10</formula>
    </cfRule>
  </conditionalFormatting>
  <conditionalFormatting sqref="C137:D137">
    <cfRule type="expression" dxfId="812" priority="812" stopIfTrue="1">
      <formula>LEN(C137)&gt;10</formula>
    </cfRule>
  </conditionalFormatting>
  <conditionalFormatting sqref="C137:D137">
    <cfRule type="expression" dxfId="811" priority="811" stopIfTrue="1">
      <formula>LEN(C137)&gt;10</formula>
    </cfRule>
  </conditionalFormatting>
  <conditionalFormatting sqref="C137:D137">
    <cfRule type="expression" dxfId="810" priority="810" stopIfTrue="1">
      <formula>LEN(C137)&gt;10</formula>
    </cfRule>
  </conditionalFormatting>
  <conditionalFormatting sqref="C137:D137">
    <cfRule type="expression" dxfId="809" priority="809" stopIfTrue="1">
      <formula>LEN(C137)&gt;10</formula>
    </cfRule>
  </conditionalFormatting>
  <conditionalFormatting sqref="C137:D137">
    <cfRule type="expression" dxfId="808" priority="808" stopIfTrue="1">
      <formula>LEN(C137)&gt;10</formula>
    </cfRule>
  </conditionalFormatting>
  <conditionalFormatting sqref="C137:D137">
    <cfRule type="expression" dxfId="807" priority="807" stopIfTrue="1">
      <formula>LEN(C137)&gt;10</formula>
    </cfRule>
  </conditionalFormatting>
  <conditionalFormatting sqref="C137:D137">
    <cfRule type="expression" dxfId="806" priority="806" stopIfTrue="1">
      <formula>LEN(C137)&gt;10</formula>
    </cfRule>
  </conditionalFormatting>
  <conditionalFormatting sqref="C137:D137">
    <cfRule type="expression" dxfId="805" priority="805" stopIfTrue="1">
      <formula>LEN(C137)&gt;10</formula>
    </cfRule>
  </conditionalFormatting>
  <conditionalFormatting sqref="C137:D137">
    <cfRule type="expression" dxfId="804" priority="804" stopIfTrue="1">
      <formula>LEN(C137)&gt;10</formula>
    </cfRule>
  </conditionalFormatting>
  <conditionalFormatting sqref="C137:D137">
    <cfRule type="expression" dxfId="803" priority="803" stopIfTrue="1">
      <formula>LEN(C137)&gt;10</formula>
    </cfRule>
  </conditionalFormatting>
  <conditionalFormatting sqref="C137:D137">
    <cfRule type="expression" dxfId="802" priority="802" stopIfTrue="1">
      <formula>LEN(C137)&gt;10</formula>
    </cfRule>
  </conditionalFormatting>
  <conditionalFormatting sqref="C137:D137">
    <cfRule type="expression" dxfId="801" priority="801" stopIfTrue="1">
      <formula>LEN(C137)&gt;10</formula>
    </cfRule>
  </conditionalFormatting>
  <conditionalFormatting sqref="C137">
    <cfRule type="expression" dxfId="800" priority="800" stopIfTrue="1">
      <formula>LEN(C137)&gt;10</formula>
    </cfRule>
  </conditionalFormatting>
  <conditionalFormatting sqref="D137">
    <cfRule type="expression" dxfId="799" priority="799" stopIfTrue="1">
      <formula>LEN(D137)&gt;10</formula>
    </cfRule>
  </conditionalFormatting>
  <conditionalFormatting sqref="C137:D137">
    <cfRule type="expression" dxfId="798" priority="798" stopIfTrue="1">
      <formula>LEN(C137)&gt;10</formula>
    </cfRule>
  </conditionalFormatting>
  <conditionalFormatting sqref="C137:D137">
    <cfRule type="expression" dxfId="797" priority="797" stopIfTrue="1">
      <formula>LEN(C137)&gt;10</formula>
    </cfRule>
  </conditionalFormatting>
  <conditionalFormatting sqref="C137">
    <cfRule type="expression" dxfId="796" priority="796" stopIfTrue="1">
      <formula>LEN(C137)&gt;10</formula>
    </cfRule>
  </conditionalFormatting>
  <conditionalFormatting sqref="D137">
    <cfRule type="expression" dxfId="795" priority="795" stopIfTrue="1">
      <formula>LEN(D137)&gt;10</formula>
    </cfRule>
  </conditionalFormatting>
  <conditionalFormatting sqref="C137:D137">
    <cfRule type="expression" dxfId="794" priority="794" stopIfTrue="1">
      <formula>LEN(C137)&gt;10</formula>
    </cfRule>
  </conditionalFormatting>
  <conditionalFormatting sqref="C137:D137">
    <cfRule type="expression" dxfId="793" priority="793" stopIfTrue="1">
      <formula>LEN(C137)&gt;10</formula>
    </cfRule>
  </conditionalFormatting>
  <conditionalFormatting sqref="C137:D137">
    <cfRule type="expression" dxfId="792" priority="792" stopIfTrue="1">
      <formula>LEN(C137)&gt;10</formula>
    </cfRule>
  </conditionalFormatting>
  <conditionalFormatting sqref="C137">
    <cfRule type="expression" dxfId="791" priority="791" stopIfTrue="1">
      <formula>LEN(C137)&gt;10</formula>
    </cfRule>
  </conditionalFormatting>
  <conditionalFormatting sqref="D137">
    <cfRule type="expression" dxfId="790" priority="790" stopIfTrue="1">
      <formula>LEN(D137)&gt;10</formula>
    </cfRule>
  </conditionalFormatting>
  <conditionalFormatting sqref="C137:D137">
    <cfRule type="expression" dxfId="789" priority="789" stopIfTrue="1">
      <formula>LEN(C137)&gt;10</formula>
    </cfRule>
  </conditionalFormatting>
  <conditionalFormatting sqref="C137:D137">
    <cfRule type="expression" dxfId="788" priority="788" stopIfTrue="1">
      <formula>LEN(C137)&gt;10</formula>
    </cfRule>
  </conditionalFormatting>
  <conditionalFormatting sqref="C137:D137">
    <cfRule type="expression" dxfId="787" priority="787" stopIfTrue="1">
      <formula>LEN(C137)&gt;10</formula>
    </cfRule>
  </conditionalFormatting>
  <conditionalFormatting sqref="C137:D137">
    <cfRule type="expression" dxfId="786" priority="786" stopIfTrue="1">
      <formula>LEN(C137)&gt;10</formula>
    </cfRule>
  </conditionalFormatting>
  <conditionalFormatting sqref="C137:D137">
    <cfRule type="expression" dxfId="785" priority="785" stopIfTrue="1">
      <formula>LEN(C137)&gt;10</formula>
    </cfRule>
  </conditionalFormatting>
  <conditionalFormatting sqref="C137:D137">
    <cfRule type="expression" dxfId="784" priority="784" stopIfTrue="1">
      <formula>LEN(C137)&gt;10</formula>
    </cfRule>
  </conditionalFormatting>
  <conditionalFormatting sqref="C137:D137">
    <cfRule type="expression" dxfId="783" priority="783" stopIfTrue="1">
      <formula>LEN(C137)&gt;10</formula>
    </cfRule>
  </conditionalFormatting>
  <conditionalFormatting sqref="C137:D137">
    <cfRule type="expression" dxfId="782" priority="782" stopIfTrue="1">
      <formula>LEN(C137)&gt;10</formula>
    </cfRule>
  </conditionalFormatting>
  <conditionalFormatting sqref="C137:D137">
    <cfRule type="expression" dxfId="781" priority="781" stopIfTrue="1">
      <formula>LEN(C137)&gt;10</formula>
    </cfRule>
  </conditionalFormatting>
  <conditionalFormatting sqref="C137:D137">
    <cfRule type="expression" dxfId="780" priority="780" stopIfTrue="1">
      <formula>LEN(C137)&gt;10</formula>
    </cfRule>
  </conditionalFormatting>
  <conditionalFormatting sqref="C137:D137">
    <cfRule type="expression" dxfId="779" priority="779" stopIfTrue="1">
      <formula>LEN(C137)&gt;10</formula>
    </cfRule>
  </conditionalFormatting>
  <conditionalFormatting sqref="C137:D137">
    <cfRule type="expression" dxfId="778" priority="778" stopIfTrue="1">
      <formula>LEN(C137)&gt;10</formula>
    </cfRule>
  </conditionalFormatting>
  <conditionalFormatting sqref="C137:D137">
    <cfRule type="expression" dxfId="777" priority="777" stopIfTrue="1">
      <formula>LEN(C137)&gt;10</formula>
    </cfRule>
  </conditionalFormatting>
  <conditionalFormatting sqref="C137:D137">
    <cfRule type="expression" dxfId="776" priority="776" stopIfTrue="1">
      <formula>LEN(C137)&gt;10</formula>
    </cfRule>
  </conditionalFormatting>
  <conditionalFormatting sqref="C137:D137">
    <cfRule type="expression" dxfId="775" priority="775" stopIfTrue="1">
      <formula>LEN(C137)&gt;10</formula>
    </cfRule>
  </conditionalFormatting>
  <conditionalFormatting sqref="C137:D137">
    <cfRule type="expression" dxfId="774" priority="774" stopIfTrue="1">
      <formula>LEN(C137)&gt;10</formula>
    </cfRule>
  </conditionalFormatting>
  <conditionalFormatting sqref="C137:D137">
    <cfRule type="expression" dxfId="773" priority="773" stopIfTrue="1">
      <formula>LEN(C137)&gt;10</formula>
    </cfRule>
  </conditionalFormatting>
  <conditionalFormatting sqref="C137:D137">
    <cfRule type="expression" dxfId="772" priority="772" stopIfTrue="1">
      <formula>LEN(C137)&gt;10</formula>
    </cfRule>
  </conditionalFormatting>
  <conditionalFormatting sqref="C137:D137">
    <cfRule type="expression" dxfId="771" priority="771" stopIfTrue="1">
      <formula>LEN(C137)&gt;10</formula>
    </cfRule>
  </conditionalFormatting>
  <conditionalFormatting sqref="C137:D137">
    <cfRule type="expression" dxfId="770" priority="770" stopIfTrue="1">
      <formula>LEN(C137)&gt;10</formula>
    </cfRule>
  </conditionalFormatting>
  <conditionalFormatting sqref="C137:D137">
    <cfRule type="expression" dxfId="769" priority="769" stopIfTrue="1">
      <formula>LEN(C137)&gt;10</formula>
    </cfRule>
  </conditionalFormatting>
  <conditionalFormatting sqref="C137:D137">
    <cfRule type="expression" dxfId="768" priority="768" stopIfTrue="1">
      <formula>LEN(C137)&gt;10</formula>
    </cfRule>
  </conditionalFormatting>
  <conditionalFormatting sqref="C137:D137">
    <cfRule type="expression" dxfId="767" priority="767" stopIfTrue="1">
      <formula>LEN(C137)&gt;10</formula>
    </cfRule>
  </conditionalFormatting>
  <conditionalFormatting sqref="C137:D137">
    <cfRule type="expression" dxfId="766" priority="766" stopIfTrue="1">
      <formula>LEN(C137)&gt;10</formula>
    </cfRule>
  </conditionalFormatting>
  <conditionalFormatting sqref="C137:D137">
    <cfRule type="expression" dxfId="765" priority="765" stopIfTrue="1">
      <formula>LEN(C137)&gt;10</formula>
    </cfRule>
  </conditionalFormatting>
  <conditionalFormatting sqref="C137:D137">
    <cfRule type="expression" dxfId="764" priority="764" stopIfTrue="1">
      <formula>LEN(C137)&gt;10</formula>
    </cfRule>
  </conditionalFormatting>
  <conditionalFormatting sqref="C137:D137">
    <cfRule type="expression" dxfId="763" priority="763" stopIfTrue="1">
      <formula>LEN(C137)&gt;10</formula>
    </cfRule>
  </conditionalFormatting>
  <conditionalFormatting sqref="C137:D137">
    <cfRule type="expression" dxfId="762" priority="762" stopIfTrue="1">
      <formula>LEN(C137)&gt;10</formula>
    </cfRule>
  </conditionalFormatting>
  <conditionalFormatting sqref="C137:D137">
    <cfRule type="expression" dxfId="761" priority="761" stopIfTrue="1">
      <formula>LEN(C137)&gt;10</formula>
    </cfRule>
  </conditionalFormatting>
  <conditionalFormatting sqref="C137:D137">
    <cfRule type="expression" dxfId="760" priority="760" stopIfTrue="1">
      <formula>LEN(C137)&gt;10</formula>
    </cfRule>
  </conditionalFormatting>
  <conditionalFormatting sqref="C137:D137">
    <cfRule type="expression" dxfId="759" priority="759" stopIfTrue="1">
      <formula>LEN(C137)&gt;10</formula>
    </cfRule>
  </conditionalFormatting>
  <conditionalFormatting sqref="C137:D137">
    <cfRule type="expression" dxfId="758" priority="758" stopIfTrue="1">
      <formula>LEN(C137)&gt;10</formula>
    </cfRule>
  </conditionalFormatting>
  <conditionalFormatting sqref="C137:D137">
    <cfRule type="expression" dxfId="757" priority="757" stopIfTrue="1">
      <formula>LEN(C137)&gt;10</formula>
    </cfRule>
  </conditionalFormatting>
  <conditionalFormatting sqref="C137:D137">
    <cfRule type="expression" dxfId="756" priority="756" stopIfTrue="1">
      <formula>LEN(C137)&gt;10</formula>
    </cfRule>
  </conditionalFormatting>
  <conditionalFormatting sqref="C137:D137">
    <cfRule type="expression" dxfId="755" priority="755" stopIfTrue="1">
      <formula>LEN(C137)&gt;10</formula>
    </cfRule>
  </conditionalFormatting>
  <conditionalFormatting sqref="C137:D137">
    <cfRule type="expression" dxfId="754" priority="754" stopIfTrue="1">
      <formula>LEN(C137)&gt;10</formula>
    </cfRule>
  </conditionalFormatting>
  <conditionalFormatting sqref="C137:D137">
    <cfRule type="expression" dxfId="753" priority="753" stopIfTrue="1">
      <formula>LEN(C137)&gt;10</formula>
    </cfRule>
  </conditionalFormatting>
  <conditionalFormatting sqref="C137:D137">
    <cfRule type="expression" dxfId="752" priority="752" stopIfTrue="1">
      <formula>LEN(C137)&gt;10</formula>
    </cfRule>
  </conditionalFormatting>
  <conditionalFormatting sqref="C137:D137">
    <cfRule type="expression" dxfId="751" priority="751" stopIfTrue="1">
      <formula>LEN(C137)&gt;10</formula>
    </cfRule>
  </conditionalFormatting>
  <conditionalFormatting sqref="C137:D137">
    <cfRule type="expression" dxfId="750" priority="750" stopIfTrue="1">
      <formula>LEN(C137)&gt;10</formula>
    </cfRule>
  </conditionalFormatting>
  <conditionalFormatting sqref="C137:D137">
    <cfRule type="expression" dxfId="749" priority="749" stopIfTrue="1">
      <formula>LEN(C137)&gt;10</formula>
    </cfRule>
  </conditionalFormatting>
  <conditionalFormatting sqref="C137:D137">
    <cfRule type="expression" dxfId="748" priority="748" stopIfTrue="1">
      <formula>LEN(C137)&gt;10</formula>
    </cfRule>
  </conditionalFormatting>
  <conditionalFormatting sqref="C137:D137">
    <cfRule type="expression" dxfId="747" priority="747" stopIfTrue="1">
      <formula>LEN(C137)&gt;10</formula>
    </cfRule>
  </conditionalFormatting>
  <conditionalFormatting sqref="C137:D137">
    <cfRule type="expression" dxfId="746" priority="746" stopIfTrue="1">
      <formula>LEN(C137)&gt;10</formula>
    </cfRule>
  </conditionalFormatting>
  <conditionalFormatting sqref="C137:D137">
    <cfRule type="expression" dxfId="745" priority="745" stopIfTrue="1">
      <formula>LEN(C137)&gt;10</formula>
    </cfRule>
  </conditionalFormatting>
  <conditionalFormatting sqref="C137:D137">
    <cfRule type="expression" dxfId="744" priority="744" stopIfTrue="1">
      <formula>LEN(C137)&gt;10</formula>
    </cfRule>
  </conditionalFormatting>
  <conditionalFormatting sqref="C137:D137">
    <cfRule type="expression" dxfId="743" priority="743" stopIfTrue="1">
      <formula>LEN(C137)&gt;10</formula>
    </cfRule>
  </conditionalFormatting>
  <conditionalFormatting sqref="C137:D137">
    <cfRule type="expression" dxfId="742" priority="742" stopIfTrue="1">
      <formula>LEN(C137)&gt;10</formula>
    </cfRule>
  </conditionalFormatting>
  <conditionalFormatting sqref="C137:D137">
    <cfRule type="expression" dxfId="741" priority="741" stopIfTrue="1">
      <formula>LEN(C137)&gt;10</formula>
    </cfRule>
  </conditionalFormatting>
  <conditionalFormatting sqref="C137:D137">
    <cfRule type="expression" dxfId="740" priority="740" stopIfTrue="1">
      <formula>LEN(C137)&gt;10</formula>
    </cfRule>
  </conditionalFormatting>
  <conditionalFormatting sqref="C137:D137">
    <cfRule type="expression" dxfId="739" priority="739" stopIfTrue="1">
      <formula>LEN(C137)&gt;10</formula>
    </cfRule>
  </conditionalFormatting>
  <conditionalFormatting sqref="C137:D137">
    <cfRule type="expression" dxfId="738" priority="738" stopIfTrue="1">
      <formula>LEN(C137)&gt;10</formula>
    </cfRule>
  </conditionalFormatting>
  <conditionalFormatting sqref="C137:D137">
    <cfRule type="expression" dxfId="737" priority="737" stopIfTrue="1">
      <formula>LEN(C137)&gt;10</formula>
    </cfRule>
  </conditionalFormatting>
  <conditionalFormatting sqref="C137:D137">
    <cfRule type="expression" dxfId="736" priority="736" stopIfTrue="1">
      <formula>LEN(C137)&gt;10</formula>
    </cfRule>
  </conditionalFormatting>
  <conditionalFormatting sqref="C137:D137">
    <cfRule type="expression" dxfId="735" priority="735" stopIfTrue="1">
      <formula>LEN(C137)&gt;10</formula>
    </cfRule>
  </conditionalFormatting>
  <conditionalFormatting sqref="C137:D137">
    <cfRule type="expression" dxfId="734" priority="734" stopIfTrue="1">
      <formula>LEN(C137)&gt;10</formula>
    </cfRule>
  </conditionalFormatting>
  <conditionalFormatting sqref="C137:D137">
    <cfRule type="expression" dxfId="733" priority="733" stopIfTrue="1">
      <formula>LEN(C137)&gt;10</formula>
    </cfRule>
  </conditionalFormatting>
  <conditionalFormatting sqref="C137:D137">
    <cfRule type="expression" dxfId="732" priority="732" stopIfTrue="1">
      <formula>LEN(C137)&gt;10</formula>
    </cfRule>
  </conditionalFormatting>
  <conditionalFormatting sqref="C137">
    <cfRule type="expression" dxfId="731" priority="731" stopIfTrue="1">
      <formula>LEN(C137)&gt;10</formula>
    </cfRule>
  </conditionalFormatting>
  <conditionalFormatting sqref="D137">
    <cfRule type="expression" dxfId="730" priority="730" stopIfTrue="1">
      <formula>LEN(D137)&gt;10</formula>
    </cfRule>
  </conditionalFormatting>
  <conditionalFormatting sqref="C137:D137">
    <cfRule type="expression" dxfId="729" priority="729" stopIfTrue="1">
      <formula>LEN(C137)&gt;10</formula>
    </cfRule>
  </conditionalFormatting>
  <conditionalFormatting sqref="C137:D137">
    <cfRule type="expression" dxfId="728" priority="728" stopIfTrue="1">
      <formula>LEN(C137)&gt;10</formula>
    </cfRule>
  </conditionalFormatting>
  <conditionalFormatting sqref="C137">
    <cfRule type="expression" dxfId="727" priority="727" stopIfTrue="1">
      <formula>LEN(C137)&gt;10</formula>
    </cfRule>
  </conditionalFormatting>
  <conditionalFormatting sqref="D137">
    <cfRule type="expression" dxfId="726" priority="726" stopIfTrue="1">
      <formula>LEN(D137)&gt;10</formula>
    </cfRule>
  </conditionalFormatting>
  <conditionalFormatting sqref="C137:D137">
    <cfRule type="expression" dxfId="725" priority="725" stopIfTrue="1">
      <formula>LEN(C137)&gt;10</formula>
    </cfRule>
  </conditionalFormatting>
  <conditionalFormatting sqref="C137:D137">
    <cfRule type="expression" dxfId="724" priority="724" stopIfTrue="1">
      <formula>LEN(C137)&gt;10</formula>
    </cfRule>
  </conditionalFormatting>
  <conditionalFormatting sqref="C137:D137">
    <cfRule type="expression" dxfId="723" priority="723" stopIfTrue="1">
      <formula>LEN(C137)&gt;10</formula>
    </cfRule>
  </conditionalFormatting>
  <conditionalFormatting sqref="C137">
    <cfRule type="expression" dxfId="722" priority="722" stopIfTrue="1">
      <formula>LEN(C137)&gt;10</formula>
    </cfRule>
  </conditionalFormatting>
  <conditionalFormatting sqref="D137">
    <cfRule type="expression" dxfId="721" priority="721" stopIfTrue="1">
      <formula>LEN(D137)&gt;10</formula>
    </cfRule>
  </conditionalFormatting>
  <conditionalFormatting sqref="C137:D137">
    <cfRule type="expression" dxfId="720" priority="720" stopIfTrue="1">
      <formula>LEN(C137)&gt;10</formula>
    </cfRule>
  </conditionalFormatting>
  <conditionalFormatting sqref="C137:D137">
    <cfRule type="expression" dxfId="719" priority="719" stopIfTrue="1">
      <formula>LEN(C137)&gt;10</formula>
    </cfRule>
  </conditionalFormatting>
  <conditionalFormatting sqref="C137:D137">
    <cfRule type="expression" dxfId="718" priority="718" stopIfTrue="1">
      <formula>LEN(C137)&gt;10</formula>
    </cfRule>
  </conditionalFormatting>
  <conditionalFormatting sqref="C137:D137">
    <cfRule type="expression" dxfId="717" priority="717" stopIfTrue="1">
      <formula>LEN(C137)&gt;10</formula>
    </cfRule>
  </conditionalFormatting>
  <conditionalFormatting sqref="C137:D137">
    <cfRule type="expression" dxfId="716" priority="716" stopIfTrue="1">
      <formula>LEN(C137)&gt;10</formula>
    </cfRule>
  </conditionalFormatting>
  <conditionalFormatting sqref="C137:D137">
    <cfRule type="expression" dxfId="715" priority="715" stopIfTrue="1">
      <formula>LEN(C137)&gt;10</formula>
    </cfRule>
  </conditionalFormatting>
  <conditionalFormatting sqref="C137:D137">
    <cfRule type="expression" dxfId="714" priority="714" stopIfTrue="1">
      <formula>LEN(C137)&gt;10</formula>
    </cfRule>
  </conditionalFormatting>
  <conditionalFormatting sqref="C137:D137">
    <cfRule type="expression" dxfId="713" priority="713" stopIfTrue="1">
      <formula>LEN(C137)&gt;10</formula>
    </cfRule>
  </conditionalFormatting>
  <conditionalFormatting sqref="C137:D137">
    <cfRule type="expression" dxfId="712" priority="712" stopIfTrue="1">
      <formula>LEN(C137)&gt;10</formula>
    </cfRule>
  </conditionalFormatting>
  <conditionalFormatting sqref="C137:D137">
    <cfRule type="expression" dxfId="711" priority="711" stopIfTrue="1">
      <formula>LEN(C137)&gt;10</formula>
    </cfRule>
  </conditionalFormatting>
  <conditionalFormatting sqref="C137:D137">
    <cfRule type="expression" dxfId="710" priority="710" stopIfTrue="1">
      <formula>LEN(C137)&gt;10</formula>
    </cfRule>
  </conditionalFormatting>
  <conditionalFormatting sqref="C137:D137">
    <cfRule type="expression" dxfId="709" priority="709" stopIfTrue="1">
      <formula>LEN(C137)&gt;10</formula>
    </cfRule>
  </conditionalFormatting>
  <conditionalFormatting sqref="C137:D137">
    <cfRule type="expression" dxfId="708" priority="708" stopIfTrue="1">
      <formula>LEN(C137)&gt;10</formula>
    </cfRule>
  </conditionalFormatting>
  <conditionalFormatting sqref="C137:D137">
    <cfRule type="expression" dxfId="707" priority="707" stopIfTrue="1">
      <formula>LEN(C137)&gt;10</formula>
    </cfRule>
  </conditionalFormatting>
  <conditionalFormatting sqref="C137:D137">
    <cfRule type="expression" dxfId="706" priority="706" stopIfTrue="1">
      <formula>LEN(C137)&gt;10</formula>
    </cfRule>
  </conditionalFormatting>
  <conditionalFormatting sqref="C137:D137">
    <cfRule type="expression" dxfId="705" priority="705" stopIfTrue="1">
      <formula>LEN(C137)&gt;10</formula>
    </cfRule>
  </conditionalFormatting>
  <conditionalFormatting sqref="C137:D137">
    <cfRule type="expression" dxfId="704" priority="704" stopIfTrue="1">
      <formula>LEN(C137)&gt;10</formula>
    </cfRule>
  </conditionalFormatting>
  <conditionalFormatting sqref="C137:D137">
    <cfRule type="expression" dxfId="703" priority="703" stopIfTrue="1">
      <formula>LEN(C137)&gt;10</formula>
    </cfRule>
  </conditionalFormatting>
  <conditionalFormatting sqref="C137:D137">
    <cfRule type="expression" dxfId="702" priority="702" stopIfTrue="1">
      <formula>LEN(C137)&gt;10</formula>
    </cfRule>
  </conditionalFormatting>
  <conditionalFormatting sqref="C137:D137">
    <cfRule type="expression" dxfId="701" priority="701" stopIfTrue="1">
      <formula>LEN(C137)&gt;10</formula>
    </cfRule>
  </conditionalFormatting>
  <conditionalFormatting sqref="C137:D137">
    <cfRule type="expression" dxfId="700" priority="700" stopIfTrue="1">
      <formula>LEN(C137)&gt;10</formula>
    </cfRule>
  </conditionalFormatting>
  <conditionalFormatting sqref="C137:D137">
    <cfRule type="expression" dxfId="699" priority="699" stopIfTrue="1">
      <formula>LEN(C137)&gt;10</formula>
    </cfRule>
  </conditionalFormatting>
  <conditionalFormatting sqref="C137:D137">
    <cfRule type="expression" dxfId="698" priority="698" stopIfTrue="1">
      <formula>LEN(C137)&gt;10</formula>
    </cfRule>
  </conditionalFormatting>
  <conditionalFormatting sqref="C137:D137">
    <cfRule type="expression" dxfId="697" priority="697" stopIfTrue="1">
      <formula>LEN(C137)&gt;10</formula>
    </cfRule>
  </conditionalFormatting>
  <conditionalFormatting sqref="C137:D137">
    <cfRule type="expression" dxfId="696" priority="696" stopIfTrue="1">
      <formula>LEN(C137)&gt;10</formula>
    </cfRule>
  </conditionalFormatting>
  <conditionalFormatting sqref="C137:D137">
    <cfRule type="expression" dxfId="695" priority="695" stopIfTrue="1">
      <formula>LEN(C137)&gt;10</formula>
    </cfRule>
  </conditionalFormatting>
  <conditionalFormatting sqref="C137:D137">
    <cfRule type="expression" dxfId="694" priority="694" stopIfTrue="1">
      <formula>LEN(C137)&gt;10</formula>
    </cfRule>
  </conditionalFormatting>
  <conditionalFormatting sqref="C137:D137">
    <cfRule type="expression" dxfId="693" priority="693" stopIfTrue="1">
      <formula>LEN(C137)&gt;10</formula>
    </cfRule>
  </conditionalFormatting>
  <conditionalFormatting sqref="C137:D137">
    <cfRule type="expression" dxfId="692" priority="692" stopIfTrue="1">
      <formula>LEN(C137)&gt;10</formula>
    </cfRule>
  </conditionalFormatting>
  <conditionalFormatting sqref="C137:D137">
    <cfRule type="expression" dxfId="691" priority="691" stopIfTrue="1">
      <formula>LEN(C137)&gt;10</formula>
    </cfRule>
  </conditionalFormatting>
  <conditionalFormatting sqref="C137:D137">
    <cfRule type="expression" dxfId="690" priority="690" stopIfTrue="1">
      <formula>LEN(C137)&gt;10</formula>
    </cfRule>
  </conditionalFormatting>
  <conditionalFormatting sqref="C137:D137">
    <cfRule type="expression" dxfId="689" priority="689" stopIfTrue="1">
      <formula>LEN(C137)&gt;10</formula>
    </cfRule>
  </conditionalFormatting>
  <conditionalFormatting sqref="C137:D137">
    <cfRule type="expression" dxfId="688" priority="688" stopIfTrue="1">
      <formula>LEN(C137)&gt;10</formula>
    </cfRule>
  </conditionalFormatting>
  <conditionalFormatting sqref="C137:D137">
    <cfRule type="expression" dxfId="687" priority="687" stopIfTrue="1">
      <formula>LEN(C137)&gt;10</formula>
    </cfRule>
  </conditionalFormatting>
  <conditionalFormatting sqref="C137:D137">
    <cfRule type="expression" dxfId="686" priority="686" stopIfTrue="1">
      <formula>LEN(C137)&gt;10</formula>
    </cfRule>
  </conditionalFormatting>
  <conditionalFormatting sqref="C137:D137">
    <cfRule type="expression" dxfId="685" priority="685" stopIfTrue="1">
      <formula>LEN(C137)&gt;10</formula>
    </cfRule>
  </conditionalFormatting>
  <conditionalFormatting sqref="C137:D137">
    <cfRule type="expression" dxfId="684" priority="684" stopIfTrue="1">
      <formula>LEN(C137)&gt;10</formula>
    </cfRule>
  </conditionalFormatting>
  <conditionalFormatting sqref="C137:D137">
    <cfRule type="expression" dxfId="683" priority="683" stopIfTrue="1">
      <formula>LEN(C137)&gt;10</formula>
    </cfRule>
  </conditionalFormatting>
  <conditionalFormatting sqref="C137:D137">
    <cfRule type="expression" dxfId="682" priority="682" stopIfTrue="1">
      <formula>LEN(C137)&gt;10</formula>
    </cfRule>
  </conditionalFormatting>
  <conditionalFormatting sqref="C137:D137">
    <cfRule type="expression" dxfId="681" priority="681" stopIfTrue="1">
      <formula>LEN(C137)&gt;10</formula>
    </cfRule>
  </conditionalFormatting>
  <conditionalFormatting sqref="C137:D137">
    <cfRule type="expression" dxfId="680" priority="680" stopIfTrue="1">
      <formula>LEN(C137)&gt;10</formula>
    </cfRule>
  </conditionalFormatting>
  <conditionalFormatting sqref="C137:D137">
    <cfRule type="expression" dxfId="679" priority="679" stopIfTrue="1">
      <formula>LEN(C137)&gt;10</formula>
    </cfRule>
  </conditionalFormatting>
  <conditionalFormatting sqref="C137:D137">
    <cfRule type="expression" dxfId="678" priority="678" stopIfTrue="1">
      <formula>LEN(C137)&gt;10</formula>
    </cfRule>
  </conditionalFormatting>
  <conditionalFormatting sqref="C137:D137">
    <cfRule type="expression" dxfId="677" priority="677" stopIfTrue="1">
      <formula>LEN(C137)&gt;10</formula>
    </cfRule>
  </conditionalFormatting>
  <conditionalFormatting sqref="C137:D137">
    <cfRule type="expression" dxfId="676" priority="676" stopIfTrue="1">
      <formula>LEN(C137)&gt;10</formula>
    </cfRule>
  </conditionalFormatting>
  <conditionalFormatting sqref="C137:D137">
    <cfRule type="expression" dxfId="675" priority="675" stopIfTrue="1">
      <formula>LEN(C137)&gt;10</formula>
    </cfRule>
  </conditionalFormatting>
  <conditionalFormatting sqref="C137:D137">
    <cfRule type="expression" dxfId="674" priority="674" stopIfTrue="1">
      <formula>LEN(C137)&gt;10</formula>
    </cfRule>
  </conditionalFormatting>
  <conditionalFormatting sqref="C137:D137">
    <cfRule type="expression" dxfId="673" priority="673" stopIfTrue="1">
      <formula>LEN(C137)&gt;10</formula>
    </cfRule>
  </conditionalFormatting>
  <conditionalFormatting sqref="C137:D137">
    <cfRule type="expression" dxfId="672" priority="672" stopIfTrue="1">
      <formula>LEN(C137)&gt;10</formula>
    </cfRule>
  </conditionalFormatting>
  <conditionalFormatting sqref="C137:D137">
    <cfRule type="expression" dxfId="671" priority="671" stopIfTrue="1">
      <formula>LEN(C137)&gt;10</formula>
    </cfRule>
  </conditionalFormatting>
  <conditionalFormatting sqref="C137:D137">
    <cfRule type="expression" dxfId="670" priority="670" stopIfTrue="1">
      <formula>LEN(C137)&gt;10</formula>
    </cfRule>
  </conditionalFormatting>
  <conditionalFormatting sqref="C137:D137">
    <cfRule type="expression" dxfId="669" priority="669" stopIfTrue="1">
      <formula>LEN(C137)&gt;10</formula>
    </cfRule>
  </conditionalFormatting>
  <conditionalFormatting sqref="C137:D137">
    <cfRule type="expression" dxfId="668" priority="668" stopIfTrue="1">
      <formula>LEN(C137)&gt;10</formula>
    </cfRule>
  </conditionalFormatting>
  <conditionalFormatting sqref="C137:D137">
    <cfRule type="expression" dxfId="667" priority="667" stopIfTrue="1">
      <formula>LEN(C137)&gt;10</formula>
    </cfRule>
  </conditionalFormatting>
  <conditionalFormatting sqref="C137:D137">
    <cfRule type="expression" dxfId="666" priority="666" stopIfTrue="1">
      <formula>LEN(C137)&gt;10</formula>
    </cfRule>
  </conditionalFormatting>
  <conditionalFormatting sqref="C137">
    <cfRule type="expression" dxfId="665" priority="665" stopIfTrue="1">
      <formula>LEN(C137)&gt;10</formula>
    </cfRule>
  </conditionalFormatting>
  <conditionalFormatting sqref="D137">
    <cfRule type="expression" dxfId="664" priority="664" stopIfTrue="1">
      <formula>LEN(D137)&gt;10</formula>
    </cfRule>
  </conditionalFormatting>
  <conditionalFormatting sqref="C137:D137">
    <cfRule type="expression" dxfId="663" priority="663" stopIfTrue="1">
      <formula>LEN(C137)&gt;10</formula>
    </cfRule>
  </conditionalFormatting>
  <conditionalFormatting sqref="C137:D137">
    <cfRule type="expression" dxfId="662" priority="662" stopIfTrue="1">
      <formula>LEN(C137)&gt;10</formula>
    </cfRule>
  </conditionalFormatting>
  <conditionalFormatting sqref="C137">
    <cfRule type="expression" dxfId="661" priority="661" stopIfTrue="1">
      <formula>LEN(C137)&gt;10</formula>
    </cfRule>
  </conditionalFormatting>
  <conditionalFormatting sqref="D137">
    <cfRule type="expression" dxfId="660" priority="660" stopIfTrue="1">
      <formula>LEN(D137)&gt;10</formula>
    </cfRule>
  </conditionalFormatting>
  <conditionalFormatting sqref="C137:D137">
    <cfRule type="expression" dxfId="659" priority="659" stopIfTrue="1">
      <formula>LEN(C137)&gt;10</formula>
    </cfRule>
  </conditionalFormatting>
  <conditionalFormatting sqref="C137:D137">
    <cfRule type="expression" dxfId="658" priority="658" stopIfTrue="1">
      <formula>LEN(C137)&gt;10</formula>
    </cfRule>
  </conditionalFormatting>
  <conditionalFormatting sqref="C137:D137">
    <cfRule type="expression" dxfId="657" priority="657" stopIfTrue="1">
      <formula>LEN(C137)&gt;10</formula>
    </cfRule>
  </conditionalFormatting>
  <conditionalFormatting sqref="C137">
    <cfRule type="expression" dxfId="656" priority="656" stopIfTrue="1">
      <formula>LEN(C137)&gt;10</formula>
    </cfRule>
  </conditionalFormatting>
  <conditionalFormatting sqref="D137">
    <cfRule type="expression" dxfId="655" priority="655" stopIfTrue="1">
      <formula>LEN(D137)&gt;10</formula>
    </cfRule>
  </conditionalFormatting>
  <conditionalFormatting sqref="C137:D137">
    <cfRule type="expression" dxfId="654" priority="654" stopIfTrue="1">
      <formula>LEN(C137)&gt;10</formula>
    </cfRule>
  </conditionalFormatting>
  <conditionalFormatting sqref="C137:D137">
    <cfRule type="expression" dxfId="653" priority="653" stopIfTrue="1">
      <formula>LEN(C137)&gt;10</formula>
    </cfRule>
  </conditionalFormatting>
  <conditionalFormatting sqref="C137:D137">
    <cfRule type="expression" dxfId="652" priority="652" stopIfTrue="1">
      <formula>LEN(C137)&gt;10</formula>
    </cfRule>
  </conditionalFormatting>
  <conditionalFormatting sqref="C137:D137">
    <cfRule type="expression" dxfId="651" priority="651" stopIfTrue="1">
      <formula>LEN(C137)&gt;10</formula>
    </cfRule>
  </conditionalFormatting>
  <conditionalFormatting sqref="C137:D137">
    <cfRule type="expression" dxfId="650" priority="650" stopIfTrue="1">
      <formula>LEN(C137)&gt;10</formula>
    </cfRule>
  </conditionalFormatting>
  <conditionalFormatting sqref="C137:D137">
    <cfRule type="expression" dxfId="649" priority="649" stopIfTrue="1">
      <formula>LEN(C137)&gt;10</formula>
    </cfRule>
  </conditionalFormatting>
  <conditionalFormatting sqref="C137:D137">
    <cfRule type="expression" dxfId="648" priority="648" stopIfTrue="1">
      <formula>LEN(C137)&gt;10</formula>
    </cfRule>
  </conditionalFormatting>
  <conditionalFormatting sqref="C137:D137">
    <cfRule type="expression" dxfId="647" priority="647" stopIfTrue="1">
      <formula>LEN(C137)&gt;10</formula>
    </cfRule>
  </conditionalFormatting>
  <conditionalFormatting sqref="C137:D137">
    <cfRule type="expression" dxfId="646" priority="646" stopIfTrue="1">
      <formula>LEN(C137)&gt;10</formula>
    </cfRule>
  </conditionalFormatting>
  <conditionalFormatting sqref="C137:D137">
    <cfRule type="expression" dxfId="645" priority="645" stopIfTrue="1">
      <formula>LEN(C137)&gt;10</formula>
    </cfRule>
  </conditionalFormatting>
  <conditionalFormatting sqref="C137:D137">
    <cfRule type="expression" dxfId="644" priority="644" stopIfTrue="1">
      <formula>LEN(C137)&gt;10</formula>
    </cfRule>
  </conditionalFormatting>
  <conditionalFormatting sqref="C137:D137">
    <cfRule type="expression" dxfId="643" priority="643" stopIfTrue="1">
      <formula>LEN(C137)&gt;10</formula>
    </cfRule>
  </conditionalFormatting>
  <conditionalFormatting sqref="C137:D137">
    <cfRule type="expression" dxfId="642" priority="642" stopIfTrue="1">
      <formula>LEN(C137)&gt;10</formula>
    </cfRule>
  </conditionalFormatting>
  <conditionalFormatting sqref="C137:D137">
    <cfRule type="expression" dxfId="641" priority="641" stopIfTrue="1">
      <formula>LEN(C137)&gt;10</formula>
    </cfRule>
  </conditionalFormatting>
  <conditionalFormatting sqref="C137:D137">
    <cfRule type="expression" dxfId="640" priority="640" stopIfTrue="1">
      <formula>LEN(C137)&gt;10</formula>
    </cfRule>
  </conditionalFormatting>
  <conditionalFormatting sqref="C137:D137">
    <cfRule type="expression" dxfId="639" priority="639" stopIfTrue="1">
      <formula>LEN(C137)&gt;10</formula>
    </cfRule>
  </conditionalFormatting>
  <conditionalFormatting sqref="C137:D137">
    <cfRule type="expression" dxfId="638" priority="638" stopIfTrue="1">
      <formula>LEN(C137)&gt;10</formula>
    </cfRule>
  </conditionalFormatting>
  <conditionalFormatting sqref="C137:D137">
    <cfRule type="expression" dxfId="637" priority="637" stopIfTrue="1">
      <formula>LEN(C137)&gt;10</formula>
    </cfRule>
  </conditionalFormatting>
  <conditionalFormatting sqref="C137:D137">
    <cfRule type="expression" dxfId="636" priority="636" stopIfTrue="1">
      <formula>LEN(C137)&gt;10</formula>
    </cfRule>
  </conditionalFormatting>
  <conditionalFormatting sqref="C137:D137">
    <cfRule type="expression" dxfId="635" priority="635" stopIfTrue="1">
      <formula>LEN(C137)&gt;10</formula>
    </cfRule>
  </conditionalFormatting>
  <conditionalFormatting sqref="C137:D137">
    <cfRule type="expression" dxfId="634" priority="634" stopIfTrue="1">
      <formula>LEN(C137)&gt;10</formula>
    </cfRule>
  </conditionalFormatting>
  <conditionalFormatting sqref="C137:D137">
    <cfRule type="expression" dxfId="633" priority="633" stopIfTrue="1">
      <formula>LEN(C137)&gt;10</formula>
    </cfRule>
  </conditionalFormatting>
  <conditionalFormatting sqref="C137:D137">
    <cfRule type="expression" dxfId="632" priority="632" stopIfTrue="1">
      <formula>LEN(C137)&gt;10</formula>
    </cfRule>
  </conditionalFormatting>
  <conditionalFormatting sqref="C137:D137">
    <cfRule type="expression" dxfId="631" priority="631" stopIfTrue="1">
      <formula>LEN(C137)&gt;10</formula>
    </cfRule>
  </conditionalFormatting>
  <conditionalFormatting sqref="C137:D137">
    <cfRule type="expression" dxfId="630" priority="630" stopIfTrue="1">
      <formula>LEN(C137)&gt;10</formula>
    </cfRule>
  </conditionalFormatting>
  <conditionalFormatting sqref="C137:D137">
    <cfRule type="expression" dxfId="629" priority="629" stopIfTrue="1">
      <formula>LEN(C137)&gt;10</formula>
    </cfRule>
  </conditionalFormatting>
  <conditionalFormatting sqref="C137:D137">
    <cfRule type="expression" dxfId="628" priority="628" stopIfTrue="1">
      <formula>LEN(C137)&gt;10</formula>
    </cfRule>
  </conditionalFormatting>
  <conditionalFormatting sqref="C137:D137">
    <cfRule type="expression" dxfId="627" priority="627" stopIfTrue="1">
      <formula>LEN(C137)&gt;10</formula>
    </cfRule>
  </conditionalFormatting>
  <conditionalFormatting sqref="C137:D137">
    <cfRule type="expression" dxfId="626" priority="626" stopIfTrue="1">
      <formula>LEN(C137)&gt;10</formula>
    </cfRule>
  </conditionalFormatting>
  <conditionalFormatting sqref="C137:D137">
    <cfRule type="expression" dxfId="625" priority="625" stopIfTrue="1">
      <formula>LEN(C137)&gt;10</formula>
    </cfRule>
  </conditionalFormatting>
  <conditionalFormatting sqref="C137:D137">
    <cfRule type="expression" dxfId="624" priority="624" stopIfTrue="1">
      <formula>LEN(C137)&gt;10</formula>
    </cfRule>
  </conditionalFormatting>
  <conditionalFormatting sqref="C137:D137">
    <cfRule type="expression" dxfId="623" priority="623" stopIfTrue="1">
      <formula>LEN(C137)&gt;10</formula>
    </cfRule>
  </conditionalFormatting>
  <conditionalFormatting sqref="C137:D137">
    <cfRule type="expression" dxfId="622" priority="622" stopIfTrue="1">
      <formula>LEN(C137)&gt;10</formula>
    </cfRule>
  </conditionalFormatting>
  <conditionalFormatting sqref="C137:D137">
    <cfRule type="expression" dxfId="621" priority="621" stopIfTrue="1">
      <formula>LEN(C137)&gt;10</formula>
    </cfRule>
  </conditionalFormatting>
  <conditionalFormatting sqref="C137:D137">
    <cfRule type="expression" dxfId="620" priority="620" stopIfTrue="1">
      <formula>LEN(C137)&gt;10</formula>
    </cfRule>
  </conditionalFormatting>
  <conditionalFormatting sqref="C137:D137">
    <cfRule type="expression" dxfId="619" priority="619" stopIfTrue="1">
      <formula>LEN(C137)&gt;10</formula>
    </cfRule>
  </conditionalFormatting>
  <conditionalFormatting sqref="C137:D137">
    <cfRule type="expression" dxfId="618" priority="618" stopIfTrue="1">
      <formula>LEN(C137)&gt;10</formula>
    </cfRule>
  </conditionalFormatting>
  <conditionalFormatting sqref="C137:D137">
    <cfRule type="expression" dxfId="617" priority="617" stopIfTrue="1">
      <formula>LEN(C137)&gt;10</formula>
    </cfRule>
  </conditionalFormatting>
  <conditionalFormatting sqref="C137:D137">
    <cfRule type="expression" dxfId="616" priority="616" stopIfTrue="1">
      <formula>LEN(C137)&gt;10</formula>
    </cfRule>
  </conditionalFormatting>
  <conditionalFormatting sqref="C137:D137">
    <cfRule type="expression" dxfId="615" priority="615" stopIfTrue="1">
      <formula>LEN(C137)&gt;10</formula>
    </cfRule>
  </conditionalFormatting>
  <conditionalFormatting sqref="C137:D137">
    <cfRule type="expression" dxfId="614" priority="614" stopIfTrue="1">
      <formula>LEN(C137)&gt;10</formula>
    </cfRule>
  </conditionalFormatting>
  <conditionalFormatting sqref="C137:D137">
    <cfRule type="expression" dxfId="613" priority="613" stopIfTrue="1">
      <formula>LEN(C137)&gt;10</formula>
    </cfRule>
  </conditionalFormatting>
  <conditionalFormatting sqref="C137:D137">
    <cfRule type="expression" dxfId="612" priority="612" stopIfTrue="1">
      <formula>LEN(C137)&gt;10</formula>
    </cfRule>
  </conditionalFormatting>
  <conditionalFormatting sqref="C137:D137">
    <cfRule type="expression" dxfId="611" priority="611" stopIfTrue="1">
      <formula>LEN(C137)&gt;10</formula>
    </cfRule>
  </conditionalFormatting>
  <conditionalFormatting sqref="C137:D137">
    <cfRule type="expression" dxfId="610" priority="610" stopIfTrue="1">
      <formula>LEN(C137)&gt;10</formula>
    </cfRule>
  </conditionalFormatting>
  <conditionalFormatting sqref="C137:D137">
    <cfRule type="expression" dxfId="609" priority="609" stopIfTrue="1">
      <formula>LEN(C137)&gt;10</formula>
    </cfRule>
  </conditionalFormatting>
  <conditionalFormatting sqref="C137:D137">
    <cfRule type="expression" dxfId="608" priority="608" stopIfTrue="1">
      <formula>LEN(C137)&gt;10</formula>
    </cfRule>
  </conditionalFormatting>
  <conditionalFormatting sqref="C137:D137">
    <cfRule type="expression" dxfId="607" priority="607" stopIfTrue="1">
      <formula>LEN(C137)&gt;10</formula>
    </cfRule>
  </conditionalFormatting>
  <conditionalFormatting sqref="C137:D137">
    <cfRule type="expression" dxfId="606" priority="606" stopIfTrue="1">
      <formula>LEN(C137)&gt;10</formula>
    </cfRule>
  </conditionalFormatting>
  <conditionalFormatting sqref="C137:D137">
    <cfRule type="expression" dxfId="605" priority="605" stopIfTrue="1">
      <formula>LEN(C137)&gt;10</formula>
    </cfRule>
  </conditionalFormatting>
  <conditionalFormatting sqref="C137:D137">
    <cfRule type="expression" dxfId="604" priority="604" stopIfTrue="1">
      <formula>LEN(C137)&gt;10</formula>
    </cfRule>
  </conditionalFormatting>
  <conditionalFormatting sqref="C137:D137">
    <cfRule type="expression" dxfId="603" priority="603" stopIfTrue="1">
      <formula>LEN(C137)&gt;10</formula>
    </cfRule>
  </conditionalFormatting>
  <conditionalFormatting sqref="C137:D137">
    <cfRule type="expression" dxfId="602" priority="602" stopIfTrue="1">
      <formula>LEN(C137)&gt;10</formula>
    </cfRule>
  </conditionalFormatting>
  <conditionalFormatting sqref="C137:D137">
    <cfRule type="expression" dxfId="601" priority="601" stopIfTrue="1">
      <formula>LEN(C137)&gt;10</formula>
    </cfRule>
  </conditionalFormatting>
  <conditionalFormatting sqref="C137:D137">
    <cfRule type="expression" dxfId="600" priority="600" stopIfTrue="1">
      <formula>LEN(C137)&gt;10</formula>
    </cfRule>
  </conditionalFormatting>
  <conditionalFormatting sqref="C137:D137">
    <cfRule type="expression" dxfId="599" priority="599" stopIfTrue="1">
      <formula>LEN(C137)&gt;10</formula>
    </cfRule>
  </conditionalFormatting>
  <conditionalFormatting sqref="C137">
    <cfRule type="expression" dxfId="598" priority="598" stopIfTrue="1">
      <formula>LEN(C137)&gt;10</formula>
    </cfRule>
  </conditionalFormatting>
  <conditionalFormatting sqref="D137">
    <cfRule type="expression" dxfId="597" priority="597" stopIfTrue="1">
      <formula>LEN(D137)&gt;10</formula>
    </cfRule>
  </conditionalFormatting>
  <conditionalFormatting sqref="C137:D137">
    <cfRule type="expression" dxfId="596" priority="596" stopIfTrue="1">
      <formula>LEN(C137)&gt;10</formula>
    </cfRule>
  </conditionalFormatting>
  <conditionalFormatting sqref="C137:D137">
    <cfRule type="expression" dxfId="595" priority="595" stopIfTrue="1">
      <formula>LEN(C137)&gt;10</formula>
    </cfRule>
  </conditionalFormatting>
  <conditionalFormatting sqref="C137">
    <cfRule type="expression" dxfId="594" priority="594" stopIfTrue="1">
      <formula>LEN(C137)&gt;10</formula>
    </cfRule>
  </conditionalFormatting>
  <conditionalFormatting sqref="D137">
    <cfRule type="expression" dxfId="593" priority="593" stopIfTrue="1">
      <formula>LEN(D137)&gt;10</formula>
    </cfRule>
  </conditionalFormatting>
  <conditionalFormatting sqref="C137:D137">
    <cfRule type="expression" dxfId="592" priority="592" stopIfTrue="1">
      <formula>LEN(C137)&gt;10</formula>
    </cfRule>
  </conditionalFormatting>
  <conditionalFormatting sqref="C137:D137">
    <cfRule type="expression" dxfId="591" priority="591" stopIfTrue="1">
      <formula>LEN(C137)&gt;10</formula>
    </cfRule>
  </conditionalFormatting>
  <conditionalFormatting sqref="C137:D137">
    <cfRule type="expression" dxfId="590" priority="590" stopIfTrue="1">
      <formula>LEN(C137)&gt;10</formula>
    </cfRule>
  </conditionalFormatting>
  <conditionalFormatting sqref="C137">
    <cfRule type="expression" dxfId="589" priority="589" stopIfTrue="1">
      <formula>LEN(C137)&gt;10</formula>
    </cfRule>
  </conditionalFormatting>
  <conditionalFormatting sqref="D137">
    <cfRule type="expression" dxfId="588" priority="588" stopIfTrue="1">
      <formula>LEN(D137)&gt;10</formula>
    </cfRule>
  </conditionalFormatting>
  <conditionalFormatting sqref="C137:D137">
    <cfRule type="expression" dxfId="587" priority="587" stopIfTrue="1">
      <formula>LEN(C137)&gt;10</formula>
    </cfRule>
  </conditionalFormatting>
  <conditionalFormatting sqref="C137:D137">
    <cfRule type="expression" dxfId="586" priority="586" stopIfTrue="1">
      <formula>LEN(C137)&gt;10</formula>
    </cfRule>
  </conditionalFormatting>
  <conditionalFormatting sqref="C137:D137">
    <cfRule type="expression" dxfId="585" priority="585" stopIfTrue="1">
      <formula>LEN(C137)&gt;10</formula>
    </cfRule>
  </conditionalFormatting>
  <conditionalFormatting sqref="C137:D137">
    <cfRule type="expression" dxfId="584" priority="584" stopIfTrue="1">
      <formula>LEN(C137)&gt;10</formula>
    </cfRule>
  </conditionalFormatting>
  <conditionalFormatting sqref="C137:D137">
    <cfRule type="expression" dxfId="583" priority="583" stopIfTrue="1">
      <formula>LEN(C137)&gt;10</formula>
    </cfRule>
  </conditionalFormatting>
  <conditionalFormatting sqref="C137:D137">
    <cfRule type="expression" dxfId="582" priority="582" stopIfTrue="1">
      <formula>LEN(C137)&gt;10</formula>
    </cfRule>
  </conditionalFormatting>
  <conditionalFormatting sqref="C137:D137">
    <cfRule type="expression" dxfId="581" priority="581" stopIfTrue="1">
      <formula>LEN(C137)&gt;10</formula>
    </cfRule>
  </conditionalFormatting>
  <conditionalFormatting sqref="C137:D137">
    <cfRule type="expression" dxfId="580" priority="580" stopIfTrue="1">
      <formula>LEN(C137)&gt;10</formula>
    </cfRule>
  </conditionalFormatting>
  <conditionalFormatting sqref="C137:D137">
    <cfRule type="expression" dxfId="579" priority="579" stopIfTrue="1">
      <formula>LEN(C137)&gt;10</formula>
    </cfRule>
  </conditionalFormatting>
  <conditionalFormatting sqref="C137:D137">
    <cfRule type="expression" dxfId="578" priority="578" stopIfTrue="1">
      <formula>LEN(C137)&gt;10</formula>
    </cfRule>
  </conditionalFormatting>
  <conditionalFormatting sqref="C137:D137">
    <cfRule type="expression" dxfId="577" priority="577" stopIfTrue="1">
      <formula>LEN(C137)&gt;10</formula>
    </cfRule>
  </conditionalFormatting>
  <conditionalFormatting sqref="C137:D137">
    <cfRule type="expression" dxfId="576" priority="576" stopIfTrue="1">
      <formula>LEN(C137)&gt;10</formula>
    </cfRule>
  </conditionalFormatting>
  <conditionalFormatting sqref="C137:D137">
    <cfRule type="expression" dxfId="575" priority="575" stopIfTrue="1">
      <formula>LEN(C137)&gt;10</formula>
    </cfRule>
  </conditionalFormatting>
  <conditionalFormatting sqref="C137:D137">
    <cfRule type="expression" dxfId="574" priority="574" stopIfTrue="1">
      <formula>LEN(C137)&gt;10</formula>
    </cfRule>
  </conditionalFormatting>
  <conditionalFormatting sqref="C137:D137">
    <cfRule type="expression" dxfId="573" priority="573" stopIfTrue="1">
      <formula>LEN(C137)&gt;10</formula>
    </cfRule>
  </conditionalFormatting>
  <conditionalFormatting sqref="C137:D137">
    <cfRule type="expression" dxfId="572" priority="572" stopIfTrue="1">
      <formula>LEN(C137)&gt;10</formula>
    </cfRule>
  </conditionalFormatting>
  <conditionalFormatting sqref="C137:D137">
    <cfRule type="expression" dxfId="571" priority="571" stopIfTrue="1">
      <formula>LEN(C137)&gt;10</formula>
    </cfRule>
  </conditionalFormatting>
  <conditionalFormatting sqref="C137:D137">
    <cfRule type="expression" dxfId="570" priority="570" stopIfTrue="1">
      <formula>LEN(C137)&gt;10</formula>
    </cfRule>
  </conditionalFormatting>
  <conditionalFormatting sqref="C137:D137">
    <cfRule type="expression" dxfId="569" priority="569" stopIfTrue="1">
      <formula>LEN(C137)&gt;10</formula>
    </cfRule>
  </conditionalFormatting>
  <conditionalFormatting sqref="C137:D137">
    <cfRule type="expression" dxfId="568" priority="568" stopIfTrue="1">
      <formula>LEN(C137)&gt;10</formula>
    </cfRule>
  </conditionalFormatting>
  <conditionalFormatting sqref="C137:D137">
    <cfRule type="expression" dxfId="567" priority="567" stopIfTrue="1">
      <formula>LEN(C137)&gt;10</formula>
    </cfRule>
  </conditionalFormatting>
  <conditionalFormatting sqref="C137:D137">
    <cfRule type="expression" dxfId="566" priority="566" stopIfTrue="1">
      <formula>LEN(C137)&gt;10</formula>
    </cfRule>
  </conditionalFormatting>
  <conditionalFormatting sqref="C137:D137">
    <cfRule type="expression" dxfId="565" priority="565" stopIfTrue="1">
      <formula>LEN(C137)&gt;10</formula>
    </cfRule>
  </conditionalFormatting>
  <conditionalFormatting sqref="C137:D137">
    <cfRule type="expression" dxfId="564" priority="564" stopIfTrue="1">
      <formula>LEN(C137)&gt;10</formula>
    </cfRule>
  </conditionalFormatting>
  <conditionalFormatting sqref="C137:D137">
    <cfRule type="expression" dxfId="563" priority="563" stopIfTrue="1">
      <formula>LEN(C137)&gt;10</formula>
    </cfRule>
  </conditionalFormatting>
  <conditionalFormatting sqref="C137:D137">
    <cfRule type="expression" dxfId="562" priority="562" stopIfTrue="1">
      <formula>LEN(C137)&gt;10</formula>
    </cfRule>
  </conditionalFormatting>
  <conditionalFormatting sqref="C137:D137">
    <cfRule type="expression" dxfId="561" priority="561" stopIfTrue="1">
      <formula>LEN(C137)&gt;10</formula>
    </cfRule>
  </conditionalFormatting>
  <conditionalFormatting sqref="C137:D137">
    <cfRule type="expression" dxfId="560" priority="560" stopIfTrue="1">
      <formula>LEN(C137)&gt;10</formula>
    </cfRule>
  </conditionalFormatting>
  <conditionalFormatting sqref="C137:D137">
    <cfRule type="expression" dxfId="559" priority="559" stopIfTrue="1">
      <formula>LEN(C137)&gt;10</formula>
    </cfRule>
  </conditionalFormatting>
  <conditionalFormatting sqref="C137:D137">
    <cfRule type="expression" dxfId="558" priority="558" stopIfTrue="1">
      <formula>LEN(C137)&gt;10</formula>
    </cfRule>
  </conditionalFormatting>
  <conditionalFormatting sqref="C137:D137">
    <cfRule type="expression" dxfId="557" priority="557" stopIfTrue="1">
      <formula>LEN(C137)&gt;10</formula>
    </cfRule>
  </conditionalFormatting>
  <conditionalFormatting sqref="C137:D137">
    <cfRule type="expression" dxfId="556" priority="556" stopIfTrue="1">
      <formula>LEN(C137)&gt;10</formula>
    </cfRule>
  </conditionalFormatting>
  <conditionalFormatting sqref="C137:D137">
    <cfRule type="expression" dxfId="555" priority="555" stopIfTrue="1">
      <formula>LEN(C137)&gt;10</formula>
    </cfRule>
  </conditionalFormatting>
  <conditionalFormatting sqref="C137:D137">
    <cfRule type="expression" dxfId="554" priority="554" stopIfTrue="1">
      <formula>LEN(C137)&gt;10</formula>
    </cfRule>
  </conditionalFormatting>
  <conditionalFormatting sqref="C137:D137">
    <cfRule type="expression" dxfId="553" priority="553" stopIfTrue="1">
      <formula>LEN(C137)&gt;10</formula>
    </cfRule>
  </conditionalFormatting>
  <conditionalFormatting sqref="C137:D137">
    <cfRule type="expression" dxfId="552" priority="552" stopIfTrue="1">
      <formula>LEN(C137)&gt;10</formula>
    </cfRule>
  </conditionalFormatting>
  <conditionalFormatting sqref="C137:D137">
    <cfRule type="expression" dxfId="551" priority="551" stopIfTrue="1">
      <formula>LEN(C137)&gt;10</formula>
    </cfRule>
  </conditionalFormatting>
  <conditionalFormatting sqref="C137:D137">
    <cfRule type="expression" dxfId="550" priority="550" stopIfTrue="1">
      <formula>LEN(C137)&gt;10</formula>
    </cfRule>
  </conditionalFormatting>
  <conditionalFormatting sqref="C137:D137">
    <cfRule type="expression" dxfId="549" priority="549" stopIfTrue="1">
      <formula>LEN(C137)&gt;10</formula>
    </cfRule>
  </conditionalFormatting>
  <conditionalFormatting sqref="C137:D137">
    <cfRule type="expression" dxfId="548" priority="548" stopIfTrue="1">
      <formula>LEN(C137)&gt;10</formula>
    </cfRule>
  </conditionalFormatting>
  <conditionalFormatting sqref="C137:D137">
    <cfRule type="expression" dxfId="547" priority="547" stopIfTrue="1">
      <formula>LEN(C137)&gt;10</formula>
    </cfRule>
  </conditionalFormatting>
  <conditionalFormatting sqref="C137:D137">
    <cfRule type="expression" dxfId="546" priority="546" stopIfTrue="1">
      <formula>LEN(C137)&gt;10</formula>
    </cfRule>
  </conditionalFormatting>
  <conditionalFormatting sqref="C137:D137">
    <cfRule type="expression" dxfId="545" priority="545" stopIfTrue="1">
      <formula>LEN(C137)&gt;10</formula>
    </cfRule>
  </conditionalFormatting>
  <conditionalFormatting sqref="C137:D137">
    <cfRule type="expression" dxfId="544" priority="544" stopIfTrue="1">
      <formula>LEN(C137)&gt;10</formula>
    </cfRule>
  </conditionalFormatting>
  <conditionalFormatting sqref="C137:D137">
    <cfRule type="expression" dxfId="543" priority="543" stopIfTrue="1">
      <formula>LEN(C137)&gt;10</formula>
    </cfRule>
  </conditionalFormatting>
  <conditionalFormatting sqref="C137:D137">
    <cfRule type="expression" dxfId="542" priority="542" stopIfTrue="1">
      <formula>LEN(C137)&gt;10</formula>
    </cfRule>
  </conditionalFormatting>
  <conditionalFormatting sqref="C137:D137">
    <cfRule type="expression" dxfId="541" priority="541" stopIfTrue="1">
      <formula>LEN(C137)&gt;10</formula>
    </cfRule>
  </conditionalFormatting>
  <conditionalFormatting sqref="C137:D137">
    <cfRule type="expression" dxfId="540" priority="540" stopIfTrue="1">
      <formula>LEN(C137)&gt;10</formula>
    </cfRule>
  </conditionalFormatting>
  <conditionalFormatting sqref="C137:D137">
    <cfRule type="expression" dxfId="539" priority="539" stopIfTrue="1">
      <formula>LEN(C137)&gt;10</formula>
    </cfRule>
  </conditionalFormatting>
  <conditionalFormatting sqref="C137:D137">
    <cfRule type="expression" dxfId="538" priority="538" stopIfTrue="1">
      <formula>LEN(C137)&gt;10</formula>
    </cfRule>
  </conditionalFormatting>
  <conditionalFormatting sqref="C137:D137">
    <cfRule type="expression" dxfId="537" priority="537" stopIfTrue="1">
      <formula>LEN(C137)&gt;10</formula>
    </cfRule>
  </conditionalFormatting>
  <conditionalFormatting sqref="C137:D137">
    <cfRule type="expression" dxfId="536" priority="536" stopIfTrue="1">
      <formula>LEN(C137)&gt;10</formula>
    </cfRule>
  </conditionalFormatting>
  <conditionalFormatting sqref="C137:D137">
    <cfRule type="expression" dxfId="535" priority="535" stopIfTrue="1">
      <formula>LEN(C137)&gt;10</formula>
    </cfRule>
  </conditionalFormatting>
  <conditionalFormatting sqref="C137:D137">
    <cfRule type="expression" dxfId="534" priority="534" stopIfTrue="1">
      <formula>LEN(C137)&gt;10</formula>
    </cfRule>
  </conditionalFormatting>
  <conditionalFormatting sqref="C137:D137">
    <cfRule type="expression" dxfId="533" priority="533" stopIfTrue="1">
      <formula>LEN(C137)&gt;10</formula>
    </cfRule>
  </conditionalFormatting>
  <conditionalFormatting sqref="C137">
    <cfRule type="expression" dxfId="532" priority="532" stopIfTrue="1">
      <formula>LEN(C137)&gt;10</formula>
    </cfRule>
  </conditionalFormatting>
  <conditionalFormatting sqref="D137">
    <cfRule type="expression" dxfId="531" priority="531" stopIfTrue="1">
      <formula>LEN(D137)&gt;10</formula>
    </cfRule>
  </conditionalFormatting>
  <conditionalFormatting sqref="C137:D137">
    <cfRule type="expression" dxfId="530" priority="530" stopIfTrue="1">
      <formula>LEN(C137)&gt;10</formula>
    </cfRule>
  </conditionalFormatting>
  <conditionalFormatting sqref="C137:D137">
    <cfRule type="expression" dxfId="529" priority="529" stopIfTrue="1">
      <formula>LEN(C137)&gt;10</formula>
    </cfRule>
  </conditionalFormatting>
  <conditionalFormatting sqref="C137">
    <cfRule type="expression" dxfId="528" priority="528" stopIfTrue="1">
      <formula>LEN(C137)&gt;10</formula>
    </cfRule>
  </conditionalFormatting>
  <conditionalFormatting sqref="D137">
    <cfRule type="expression" dxfId="527" priority="527" stopIfTrue="1">
      <formula>LEN(D137)&gt;10</formula>
    </cfRule>
  </conditionalFormatting>
  <conditionalFormatting sqref="C137:D137">
    <cfRule type="expression" dxfId="526" priority="526" stopIfTrue="1">
      <formula>LEN(C137)&gt;10</formula>
    </cfRule>
  </conditionalFormatting>
  <conditionalFormatting sqref="C137:D137">
    <cfRule type="expression" dxfId="525" priority="525" stopIfTrue="1">
      <formula>LEN(C137)&gt;10</formula>
    </cfRule>
  </conditionalFormatting>
  <conditionalFormatting sqref="C137:D137">
    <cfRule type="expression" dxfId="524" priority="524" stopIfTrue="1">
      <formula>LEN(C137)&gt;10</formula>
    </cfRule>
  </conditionalFormatting>
  <conditionalFormatting sqref="C137">
    <cfRule type="expression" dxfId="523" priority="523" stopIfTrue="1">
      <formula>LEN(C137)&gt;10</formula>
    </cfRule>
  </conditionalFormatting>
  <conditionalFormatting sqref="D137">
    <cfRule type="expression" dxfId="522" priority="522" stopIfTrue="1">
      <formula>LEN(D137)&gt;10</formula>
    </cfRule>
  </conditionalFormatting>
  <conditionalFormatting sqref="C137:D137">
    <cfRule type="expression" dxfId="521" priority="521" stopIfTrue="1">
      <formula>LEN(C137)&gt;10</formula>
    </cfRule>
  </conditionalFormatting>
  <conditionalFormatting sqref="C137:D137">
    <cfRule type="expression" dxfId="520" priority="520" stopIfTrue="1">
      <formula>LEN(C137)&gt;10</formula>
    </cfRule>
  </conditionalFormatting>
  <conditionalFormatting sqref="C137:D137">
    <cfRule type="expression" dxfId="519" priority="519" stopIfTrue="1">
      <formula>LEN(C137)&gt;10</formula>
    </cfRule>
  </conditionalFormatting>
  <conditionalFormatting sqref="C137:D137">
    <cfRule type="expression" dxfId="518" priority="518" stopIfTrue="1">
      <formula>LEN(C137)&gt;10</formula>
    </cfRule>
  </conditionalFormatting>
  <conditionalFormatting sqref="C137:D137">
    <cfRule type="expression" dxfId="517" priority="517" stopIfTrue="1">
      <formula>LEN(C137)&gt;10</formula>
    </cfRule>
  </conditionalFormatting>
  <conditionalFormatting sqref="C137:D137">
    <cfRule type="expression" dxfId="516" priority="516" stopIfTrue="1">
      <formula>LEN(C137)&gt;10</formula>
    </cfRule>
  </conditionalFormatting>
  <conditionalFormatting sqref="C137:D137">
    <cfRule type="expression" dxfId="515" priority="515" stopIfTrue="1">
      <formula>LEN(C137)&gt;10</formula>
    </cfRule>
  </conditionalFormatting>
  <conditionalFormatting sqref="C137:D137">
    <cfRule type="expression" dxfId="514" priority="514" stopIfTrue="1">
      <formula>LEN(C137)&gt;10</formula>
    </cfRule>
  </conditionalFormatting>
  <conditionalFormatting sqref="C137:D137">
    <cfRule type="expression" dxfId="513" priority="513" stopIfTrue="1">
      <formula>LEN(C137)&gt;10</formula>
    </cfRule>
  </conditionalFormatting>
  <conditionalFormatting sqref="C137:D137">
    <cfRule type="expression" dxfId="512" priority="512" stopIfTrue="1">
      <formula>LEN(C137)&gt;10</formula>
    </cfRule>
  </conditionalFormatting>
  <conditionalFormatting sqref="C137:D137">
    <cfRule type="expression" dxfId="511" priority="511" stopIfTrue="1">
      <formula>LEN(C137)&gt;10</formula>
    </cfRule>
  </conditionalFormatting>
  <conditionalFormatting sqref="C137:D137">
    <cfRule type="expression" dxfId="510" priority="510" stopIfTrue="1">
      <formula>LEN(C137)&gt;10</formula>
    </cfRule>
  </conditionalFormatting>
  <conditionalFormatting sqref="C137:D137">
    <cfRule type="expression" dxfId="509" priority="509" stopIfTrue="1">
      <formula>LEN(C137)&gt;10</formula>
    </cfRule>
  </conditionalFormatting>
  <conditionalFormatting sqref="C137:D137">
    <cfRule type="expression" dxfId="508" priority="508" stopIfTrue="1">
      <formula>LEN(C137)&gt;10</formula>
    </cfRule>
  </conditionalFormatting>
  <conditionalFormatting sqref="C137:D137">
    <cfRule type="expression" dxfId="507" priority="507" stopIfTrue="1">
      <formula>LEN(C137)&gt;10</formula>
    </cfRule>
  </conditionalFormatting>
  <conditionalFormatting sqref="C137:D137">
    <cfRule type="expression" dxfId="506" priority="506" stopIfTrue="1">
      <formula>LEN(C137)&gt;10</formula>
    </cfRule>
  </conditionalFormatting>
  <conditionalFormatting sqref="C137:D137">
    <cfRule type="expression" dxfId="505" priority="505" stopIfTrue="1">
      <formula>LEN(C137)&gt;10</formula>
    </cfRule>
  </conditionalFormatting>
  <conditionalFormatting sqref="C137:D137">
    <cfRule type="expression" dxfId="504" priority="504" stopIfTrue="1">
      <formula>LEN(C137)&gt;10</formula>
    </cfRule>
  </conditionalFormatting>
  <conditionalFormatting sqref="C137:D137">
    <cfRule type="expression" dxfId="503" priority="503" stopIfTrue="1">
      <formula>LEN(C137)&gt;10</formula>
    </cfRule>
  </conditionalFormatting>
  <conditionalFormatting sqref="C137:D137">
    <cfRule type="expression" dxfId="502" priority="502" stopIfTrue="1">
      <formula>LEN(C137)&gt;10</formula>
    </cfRule>
  </conditionalFormatting>
  <conditionalFormatting sqref="C137:D137">
    <cfRule type="expression" dxfId="501" priority="501" stopIfTrue="1">
      <formula>LEN(C137)&gt;10</formula>
    </cfRule>
  </conditionalFormatting>
  <conditionalFormatting sqref="C137:D137">
    <cfRule type="expression" dxfId="500" priority="500" stopIfTrue="1">
      <formula>LEN(C137)&gt;10</formula>
    </cfRule>
  </conditionalFormatting>
  <conditionalFormatting sqref="C137:D137">
    <cfRule type="expression" dxfId="499" priority="499" stopIfTrue="1">
      <formula>LEN(C137)&gt;10</formula>
    </cfRule>
  </conditionalFormatting>
  <conditionalFormatting sqref="C137:D137">
    <cfRule type="expression" dxfId="498" priority="498" stopIfTrue="1">
      <formula>LEN(C137)&gt;10</formula>
    </cfRule>
  </conditionalFormatting>
  <conditionalFormatting sqref="C137:D137">
    <cfRule type="expression" dxfId="497" priority="497" stopIfTrue="1">
      <formula>LEN(C137)&gt;10</formula>
    </cfRule>
  </conditionalFormatting>
  <conditionalFormatting sqref="C137:D137">
    <cfRule type="expression" dxfId="496" priority="496" stopIfTrue="1">
      <formula>LEN(C137)&gt;10</formula>
    </cfRule>
  </conditionalFormatting>
  <conditionalFormatting sqref="C137:D137">
    <cfRule type="expression" dxfId="495" priority="495" stopIfTrue="1">
      <formula>LEN(C137)&gt;10</formula>
    </cfRule>
  </conditionalFormatting>
  <conditionalFormatting sqref="C137:D137">
    <cfRule type="expression" dxfId="494" priority="494" stopIfTrue="1">
      <formula>LEN(C137)&gt;10</formula>
    </cfRule>
  </conditionalFormatting>
  <conditionalFormatting sqref="C137:D137">
    <cfRule type="expression" dxfId="493" priority="493" stopIfTrue="1">
      <formula>LEN(C137)&gt;10</formula>
    </cfRule>
  </conditionalFormatting>
  <conditionalFormatting sqref="C137:D137">
    <cfRule type="expression" dxfId="492" priority="492" stopIfTrue="1">
      <formula>LEN(C137)&gt;10</formula>
    </cfRule>
  </conditionalFormatting>
  <conditionalFormatting sqref="C137:D137">
    <cfRule type="expression" dxfId="491" priority="491" stopIfTrue="1">
      <formula>LEN(C137)&gt;10</formula>
    </cfRule>
  </conditionalFormatting>
  <conditionalFormatting sqref="C137:D137">
    <cfRule type="expression" dxfId="490" priority="490" stopIfTrue="1">
      <formula>LEN(C137)&gt;10</formula>
    </cfRule>
  </conditionalFormatting>
  <conditionalFormatting sqref="C137:D137">
    <cfRule type="expression" dxfId="489" priority="489" stopIfTrue="1">
      <formula>LEN(C137)&gt;10</formula>
    </cfRule>
  </conditionalFormatting>
  <conditionalFormatting sqref="C137:D137">
    <cfRule type="expression" dxfId="488" priority="488" stopIfTrue="1">
      <formula>LEN(C137)&gt;10</formula>
    </cfRule>
  </conditionalFormatting>
  <conditionalFormatting sqref="C137:D137">
    <cfRule type="expression" dxfId="487" priority="487" stopIfTrue="1">
      <formula>LEN(C137)&gt;10</formula>
    </cfRule>
  </conditionalFormatting>
  <conditionalFormatting sqref="C137:D137">
    <cfRule type="expression" dxfId="486" priority="486" stopIfTrue="1">
      <formula>LEN(C137)&gt;10</formula>
    </cfRule>
  </conditionalFormatting>
  <conditionalFormatting sqref="C137:D137">
    <cfRule type="expression" dxfId="485" priority="485" stopIfTrue="1">
      <formula>LEN(C137)&gt;10</formula>
    </cfRule>
  </conditionalFormatting>
  <conditionalFormatting sqref="C137:D137">
    <cfRule type="expression" dxfId="484" priority="484" stopIfTrue="1">
      <formula>LEN(C137)&gt;10</formula>
    </cfRule>
  </conditionalFormatting>
  <conditionalFormatting sqref="C137:D137">
    <cfRule type="expression" dxfId="483" priority="483" stopIfTrue="1">
      <formula>LEN(C137)&gt;10</formula>
    </cfRule>
  </conditionalFormatting>
  <conditionalFormatting sqref="C137:D137">
    <cfRule type="expression" dxfId="482" priority="482" stopIfTrue="1">
      <formula>LEN(C137)&gt;10</formula>
    </cfRule>
  </conditionalFormatting>
  <conditionalFormatting sqref="C137:D137">
    <cfRule type="expression" dxfId="481" priority="481" stopIfTrue="1">
      <formula>LEN(C137)&gt;10</formula>
    </cfRule>
  </conditionalFormatting>
  <conditionalFormatting sqref="C137:D137">
    <cfRule type="expression" dxfId="480" priority="480" stopIfTrue="1">
      <formula>LEN(C137)&gt;10</formula>
    </cfRule>
  </conditionalFormatting>
  <conditionalFormatting sqref="C137:D137">
    <cfRule type="expression" dxfId="479" priority="479" stopIfTrue="1">
      <formula>LEN(C137)&gt;10</formula>
    </cfRule>
  </conditionalFormatting>
  <conditionalFormatting sqref="C137:D137">
    <cfRule type="expression" dxfId="478" priority="478" stopIfTrue="1">
      <formula>LEN(C137)&gt;10</formula>
    </cfRule>
  </conditionalFormatting>
  <conditionalFormatting sqref="C137:D137">
    <cfRule type="expression" dxfId="477" priority="477" stopIfTrue="1">
      <formula>LEN(C137)&gt;10</formula>
    </cfRule>
  </conditionalFormatting>
  <conditionalFormatting sqref="C137:D137">
    <cfRule type="expression" dxfId="476" priority="476" stopIfTrue="1">
      <formula>LEN(C137)&gt;10</formula>
    </cfRule>
  </conditionalFormatting>
  <conditionalFormatting sqref="C137:D137">
    <cfRule type="expression" dxfId="475" priority="475" stopIfTrue="1">
      <formula>LEN(C137)&gt;10</formula>
    </cfRule>
  </conditionalFormatting>
  <conditionalFormatting sqref="C137:D137">
    <cfRule type="expression" dxfId="474" priority="474" stopIfTrue="1">
      <formula>LEN(C137)&gt;10</formula>
    </cfRule>
  </conditionalFormatting>
  <conditionalFormatting sqref="C137:D137">
    <cfRule type="expression" dxfId="473" priority="473" stopIfTrue="1">
      <formula>LEN(C137)&gt;10</formula>
    </cfRule>
  </conditionalFormatting>
  <conditionalFormatting sqref="C137:D137">
    <cfRule type="expression" dxfId="472" priority="472" stopIfTrue="1">
      <formula>LEN(C137)&gt;10</formula>
    </cfRule>
  </conditionalFormatting>
  <conditionalFormatting sqref="C137:D137">
    <cfRule type="expression" dxfId="471" priority="471" stopIfTrue="1">
      <formula>LEN(C137)&gt;10</formula>
    </cfRule>
  </conditionalFormatting>
  <conditionalFormatting sqref="C137:D137">
    <cfRule type="expression" dxfId="470" priority="470" stopIfTrue="1">
      <formula>LEN(C137)&gt;10</formula>
    </cfRule>
  </conditionalFormatting>
  <conditionalFormatting sqref="C137:D137">
    <cfRule type="expression" dxfId="469" priority="469" stopIfTrue="1">
      <formula>LEN(C137)&gt;10</formula>
    </cfRule>
  </conditionalFormatting>
  <conditionalFormatting sqref="C137:D137">
    <cfRule type="expression" dxfId="468" priority="468" stopIfTrue="1">
      <formula>LEN(C137)&gt;10</formula>
    </cfRule>
  </conditionalFormatting>
  <conditionalFormatting sqref="C137:D137">
    <cfRule type="expression" dxfId="467" priority="467" stopIfTrue="1">
      <formula>LEN(C137)&gt;10</formula>
    </cfRule>
  </conditionalFormatting>
  <conditionalFormatting sqref="C137:D137">
    <cfRule type="expression" dxfId="466" priority="466" stopIfTrue="1">
      <formula>LEN(C137)&gt;10</formula>
    </cfRule>
  </conditionalFormatting>
  <conditionalFormatting sqref="C137:D137">
    <cfRule type="expression" dxfId="465" priority="465" stopIfTrue="1">
      <formula>LEN(C137)&gt;10</formula>
    </cfRule>
  </conditionalFormatting>
  <conditionalFormatting sqref="C137:D137">
    <cfRule type="expression" dxfId="464" priority="464" stopIfTrue="1">
      <formula>LEN(C137)&gt;10</formula>
    </cfRule>
  </conditionalFormatting>
  <conditionalFormatting sqref="C137">
    <cfRule type="expression" dxfId="463" priority="463" stopIfTrue="1">
      <formula>LEN(C137)&gt;10</formula>
    </cfRule>
  </conditionalFormatting>
  <conditionalFormatting sqref="D137">
    <cfRule type="expression" dxfId="462" priority="462" stopIfTrue="1">
      <formula>LEN(D137)&gt;10</formula>
    </cfRule>
  </conditionalFormatting>
  <conditionalFormatting sqref="C137:D137">
    <cfRule type="expression" dxfId="461" priority="461" stopIfTrue="1">
      <formula>LEN(C137)&gt;10</formula>
    </cfRule>
  </conditionalFormatting>
  <conditionalFormatting sqref="C137:D137">
    <cfRule type="expression" dxfId="460" priority="460" stopIfTrue="1">
      <formula>LEN(C137)&gt;10</formula>
    </cfRule>
  </conditionalFormatting>
  <conditionalFormatting sqref="C137">
    <cfRule type="expression" dxfId="459" priority="459" stopIfTrue="1">
      <formula>LEN(C137)&gt;10</formula>
    </cfRule>
  </conditionalFormatting>
  <conditionalFormatting sqref="D137">
    <cfRule type="expression" dxfId="458" priority="458" stopIfTrue="1">
      <formula>LEN(D137)&gt;10</formula>
    </cfRule>
  </conditionalFormatting>
  <conditionalFormatting sqref="C137:D137">
    <cfRule type="expression" dxfId="457" priority="457" stopIfTrue="1">
      <formula>LEN(C137)&gt;10</formula>
    </cfRule>
  </conditionalFormatting>
  <conditionalFormatting sqref="C137:D137">
    <cfRule type="expression" dxfId="456" priority="456" stopIfTrue="1">
      <formula>LEN(C137)&gt;10</formula>
    </cfRule>
  </conditionalFormatting>
  <conditionalFormatting sqref="C137:D137">
    <cfRule type="expression" dxfId="455" priority="455" stopIfTrue="1">
      <formula>LEN(C137)&gt;10</formula>
    </cfRule>
  </conditionalFormatting>
  <conditionalFormatting sqref="C137">
    <cfRule type="expression" dxfId="454" priority="454" stopIfTrue="1">
      <formula>LEN(C137)&gt;10</formula>
    </cfRule>
  </conditionalFormatting>
  <conditionalFormatting sqref="D137">
    <cfRule type="expression" dxfId="453" priority="453" stopIfTrue="1">
      <formula>LEN(D137)&gt;10</formula>
    </cfRule>
  </conditionalFormatting>
  <conditionalFormatting sqref="C137:D137">
    <cfRule type="expression" dxfId="452" priority="452" stopIfTrue="1">
      <formula>LEN(C137)&gt;10</formula>
    </cfRule>
  </conditionalFormatting>
  <conditionalFormatting sqref="C137:D137">
    <cfRule type="expression" dxfId="451" priority="451" stopIfTrue="1">
      <formula>LEN(C137)&gt;10</formula>
    </cfRule>
  </conditionalFormatting>
  <conditionalFormatting sqref="C137:D137">
    <cfRule type="expression" dxfId="450" priority="450" stopIfTrue="1">
      <formula>LEN(C137)&gt;10</formula>
    </cfRule>
  </conditionalFormatting>
  <conditionalFormatting sqref="C137:D137">
    <cfRule type="expression" dxfId="449" priority="449" stopIfTrue="1">
      <formula>LEN(C137)&gt;10</formula>
    </cfRule>
  </conditionalFormatting>
  <conditionalFormatting sqref="C137:D137">
    <cfRule type="expression" dxfId="448" priority="448" stopIfTrue="1">
      <formula>LEN(C137)&gt;10</formula>
    </cfRule>
  </conditionalFormatting>
  <conditionalFormatting sqref="C137:D137">
    <cfRule type="expression" dxfId="447" priority="447" stopIfTrue="1">
      <formula>LEN(C137)&gt;10</formula>
    </cfRule>
  </conditionalFormatting>
  <conditionalFormatting sqref="C137:D137">
    <cfRule type="expression" dxfId="446" priority="446" stopIfTrue="1">
      <formula>LEN(C137)&gt;10</formula>
    </cfRule>
  </conditionalFormatting>
  <conditionalFormatting sqref="C137:D137">
    <cfRule type="expression" dxfId="445" priority="445" stopIfTrue="1">
      <formula>LEN(C137)&gt;10</formula>
    </cfRule>
  </conditionalFormatting>
  <conditionalFormatting sqref="C137:D137">
    <cfRule type="expression" dxfId="444" priority="444" stopIfTrue="1">
      <formula>LEN(C137)&gt;10</formula>
    </cfRule>
  </conditionalFormatting>
  <conditionalFormatting sqref="C137:D137">
    <cfRule type="expression" dxfId="443" priority="443" stopIfTrue="1">
      <formula>LEN(C137)&gt;10</formula>
    </cfRule>
  </conditionalFormatting>
  <conditionalFormatting sqref="C137:D137">
    <cfRule type="expression" dxfId="442" priority="442" stopIfTrue="1">
      <formula>LEN(C137)&gt;10</formula>
    </cfRule>
  </conditionalFormatting>
  <conditionalFormatting sqref="C137:D137">
    <cfRule type="expression" dxfId="441" priority="441" stopIfTrue="1">
      <formula>LEN(C137)&gt;10</formula>
    </cfRule>
  </conditionalFormatting>
  <conditionalFormatting sqref="C137:D137">
    <cfRule type="expression" dxfId="440" priority="440" stopIfTrue="1">
      <formula>LEN(C137)&gt;10</formula>
    </cfRule>
  </conditionalFormatting>
  <conditionalFormatting sqref="C137:D137">
    <cfRule type="expression" dxfId="439" priority="439" stopIfTrue="1">
      <formula>LEN(C137)&gt;10</formula>
    </cfRule>
  </conditionalFormatting>
  <conditionalFormatting sqref="C137:D137">
    <cfRule type="expression" dxfId="438" priority="438" stopIfTrue="1">
      <formula>LEN(C137)&gt;10</formula>
    </cfRule>
  </conditionalFormatting>
  <conditionalFormatting sqref="C137:D137">
    <cfRule type="expression" dxfId="437" priority="437" stopIfTrue="1">
      <formula>LEN(C137)&gt;10</formula>
    </cfRule>
  </conditionalFormatting>
  <conditionalFormatting sqref="C137:D137">
    <cfRule type="expression" dxfId="436" priority="436" stopIfTrue="1">
      <formula>LEN(C137)&gt;10</formula>
    </cfRule>
  </conditionalFormatting>
  <conditionalFormatting sqref="C137:D137">
    <cfRule type="expression" dxfId="435" priority="435" stopIfTrue="1">
      <formula>LEN(C137)&gt;10</formula>
    </cfRule>
  </conditionalFormatting>
  <conditionalFormatting sqref="C137:D137">
    <cfRule type="expression" dxfId="434" priority="434" stopIfTrue="1">
      <formula>LEN(C137)&gt;10</formula>
    </cfRule>
  </conditionalFormatting>
  <conditionalFormatting sqref="C137:D137">
    <cfRule type="expression" dxfId="433" priority="433" stopIfTrue="1">
      <formula>LEN(C137)&gt;10</formula>
    </cfRule>
  </conditionalFormatting>
  <conditionalFormatting sqref="C137:D137">
    <cfRule type="expression" dxfId="432" priority="432" stopIfTrue="1">
      <formula>LEN(C137)&gt;10</formula>
    </cfRule>
  </conditionalFormatting>
  <conditionalFormatting sqref="C137:D137">
    <cfRule type="expression" dxfId="431" priority="431" stopIfTrue="1">
      <formula>LEN(C137)&gt;10</formula>
    </cfRule>
  </conditionalFormatting>
  <conditionalFormatting sqref="C137:D137">
    <cfRule type="expression" dxfId="430" priority="430" stopIfTrue="1">
      <formula>LEN(C137)&gt;10</formula>
    </cfRule>
  </conditionalFormatting>
  <conditionalFormatting sqref="C137:D137">
    <cfRule type="expression" dxfId="429" priority="429" stopIfTrue="1">
      <formula>LEN(C137)&gt;10</formula>
    </cfRule>
  </conditionalFormatting>
  <conditionalFormatting sqref="C137:D137">
    <cfRule type="expression" dxfId="428" priority="428" stopIfTrue="1">
      <formula>LEN(C137)&gt;10</formula>
    </cfRule>
  </conditionalFormatting>
  <conditionalFormatting sqref="C137:D137">
    <cfRule type="expression" dxfId="427" priority="427" stopIfTrue="1">
      <formula>LEN(C137)&gt;10</formula>
    </cfRule>
  </conditionalFormatting>
  <conditionalFormatting sqref="C137:D137">
    <cfRule type="expression" dxfId="426" priority="426" stopIfTrue="1">
      <formula>LEN(C137)&gt;10</formula>
    </cfRule>
  </conditionalFormatting>
  <conditionalFormatting sqref="C137:D137">
    <cfRule type="expression" dxfId="425" priority="425" stopIfTrue="1">
      <formula>LEN(C137)&gt;10</formula>
    </cfRule>
  </conditionalFormatting>
  <conditionalFormatting sqref="C137:D137">
    <cfRule type="expression" dxfId="424" priority="424" stopIfTrue="1">
      <formula>LEN(C137)&gt;10</formula>
    </cfRule>
  </conditionalFormatting>
  <conditionalFormatting sqref="C137:D137">
    <cfRule type="expression" dxfId="423" priority="423" stopIfTrue="1">
      <formula>LEN(C137)&gt;10</formula>
    </cfRule>
  </conditionalFormatting>
  <conditionalFormatting sqref="C137:D137">
    <cfRule type="expression" dxfId="422" priority="422" stopIfTrue="1">
      <formula>LEN(C137)&gt;10</formula>
    </cfRule>
  </conditionalFormatting>
  <conditionalFormatting sqref="C137:D137">
    <cfRule type="expression" dxfId="421" priority="421" stopIfTrue="1">
      <formula>LEN(C137)&gt;10</formula>
    </cfRule>
  </conditionalFormatting>
  <conditionalFormatting sqref="C137:D137">
    <cfRule type="expression" dxfId="420" priority="420" stopIfTrue="1">
      <formula>LEN(C137)&gt;10</formula>
    </cfRule>
  </conditionalFormatting>
  <conditionalFormatting sqref="C137:D137">
    <cfRule type="expression" dxfId="419" priority="419" stopIfTrue="1">
      <formula>LEN(C137)&gt;10</formula>
    </cfRule>
  </conditionalFormatting>
  <conditionalFormatting sqref="C137:D137">
    <cfRule type="expression" dxfId="418" priority="418" stopIfTrue="1">
      <formula>LEN(C137)&gt;10</formula>
    </cfRule>
  </conditionalFormatting>
  <conditionalFormatting sqref="C137:D137">
    <cfRule type="expression" dxfId="417" priority="417" stopIfTrue="1">
      <formula>LEN(C137)&gt;10</formula>
    </cfRule>
  </conditionalFormatting>
  <conditionalFormatting sqref="C137:D137">
    <cfRule type="expression" dxfId="416" priority="416" stopIfTrue="1">
      <formula>LEN(C137)&gt;10</formula>
    </cfRule>
  </conditionalFormatting>
  <conditionalFormatting sqref="C137:D137">
    <cfRule type="expression" dxfId="415" priority="415" stopIfTrue="1">
      <formula>LEN(C137)&gt;10</formula>
    </cfRule>
  </conditionalFormatting>
  <conditionalFormatting sqref="C137:D137">
    <cfRule type="expression" dxfId="414" priority="414" stopIfTrue="1">
      <formula>LEN(C137)&gt;10</formula>
    </cfRule>
  </conditionalFormatting>
  <conditionalFormatting sqref="C137:D137">
    <cfRule type="expression" dxfId="413" priority="413" stopIfTrue="1">
      <formula>LEN(C137)&gt;10</formula>
    </cfRule>
  </conditionalFormatting>
  <conditionalFormatting sqref="C137:D137">
    <cfRule type="expression" dxfId="412" priority="412" stopIfTrue="1">
      <formula>LEN(C137)&gt;10</formula>
    </cfRule>
  </conditionalFormatting>
  <conditionalFormatting sqref="C137:D137">
    <cfRule type="expression" dxfId="411" priority="411" stopIfTrue="1">
      <formula>LEN(C137)&gt;10</formula>
    </cfRule>
  </conditionalFormatting>
  <conditionalFormatting sqref="C137:D137">
    <cfRule type="expression" dxfId="410" priority="410" stopIfTrue="1">
      <formula>LEN(C137)&gt;10</formula>
    </cfRule>
  </conditionalFormatting>
  <conditionalFormatting sqref="C137:D137">
    <cfRule type="expression" dxfId="409" priority="409" stopIfTrue="1">
      <formula>LEN(C137)&gt;10</formula>
    </cfRule>
  </conditionalFormatting>
  <conditionalFormatting sqref="C137:D137">
    <cfRule type="expression" dxfId="408" priority="408" stopIfTrue="1">
      <formula>LEN(C137)&gt;10</formula>
    </cfRule>
  </conditionalFormatting>
  <conditionalFormatting sqref="C137:D137">
    <cfRule type="expression" dxfId="407" priority="407" stopIfTrue="1">
      <formula>LEN(C137)&gt;10</formula>
    </cfRule>
  </conditionalFormatting>
  <conditionalFormatting sqref="C137:D137">
    <cfRule type="expression" dxfId="406" priority="406" stopIfTrue="1">
      <formula>LEN(C137)&gt;10</formula>
    </cfRule>
  </conditionalFormatting>
  <conditionalFormatting sqref="C137:D137">
    <cfRule type="expression" dxfId="405" priority="405" stopIfTrue="1">
      <formula>LEN(C137)&gt;10</formula>
    </cfRule>
  </conditionalFormatting>
  <conditionalFormatting sqref="C137:D137">
    <cfRule type="expression" dxfId="404" priority="404" stopIfTrue="1">
      <formula>LEN(C137)&gt;10</formula>
    </cfRule>
  </conditionalFormatting>
  <conditionalFormatting sqref="C137:D137">
    <cfRule type="expression" dxfId="403" priority="403" stopIfTrue="1">
      <formula>LEN(C137)&gt;10</formula>
    </cfRule>
  </conditionalFormatting>
  <conditionalFormatting sqref="C137:D137">
    <cfRule type="expression" dxfId="402" priority="402" stopIfTrue="1">
      <formula>LEN(C137)&gt;10</formula>
    </cfRule>
  </conditionalFormatting>
  <conditionalFormatting sqref="C137:D137">
    <cfRule type="expression" dxfId="401" priority="401" stopIfTrue="1">
      <formula>LEN(C137)&gt;10</formula>
    </cfRule>
  </conditionalFormatting>
  <conditionalFormatting sqref="C137:D137">
    <cfRule type="expression" dxfId="400" priority="400" stopIfTrue="1">
      <formula>LEN(C137)&gt;10</formula>
    </cfRule>
  </conditionalFormatting>
  <conditionalFormatting sqref="C137:D137">
    <cfRule type="expression" dxfId="399" priority="399" stopIfTrue="1">
      <formula>LEN(C137)&gt;10</formula>
    </cfRule>
  </conditionalFormatting>
  <conditionalFormatting sqref="C137:D137">
    <cfRule type="expression" dxfId="398" priority="398" stopIfTrue="1">
      <formula>LEN(C137)&gt;10</formula>
    </cfRule>
  </conditionalFormatting>
  <conditionalFormatting sqref="C137">
    <cfRule type="expression" dxfId="397" priority="397" stopIfTrue="1">
      <formula>LEN(C137)&gt;10</formula>
    </cfRule>
  </conditionalFormatting>
  <conditionalFormatting sqref="D137">
    <cfRule type="expression" dxfId="396" priority="396" stopIfTrue="1">
      <formula>LEN(D137)&gt;10</formula>
    </cfRule>
  </conditionalFormatting>
  <conditionalFormatting sqref="C137:D137">
    <cfRule type="expression" dxfId="395" priority="395" stopIfTrue="1">
      <formula>LEN(C137)&gt;10</formula>
    </cfRule>
  </conditionalFormatting>
  <conditionalFormatting sqref="C137:D137">
    <cfRule type="expression" dxfId="394" priority="394" stopIfTrue="1">
      <formula>LEN(C137)&gt;10</formula>
    </cfRule>
  </conditionalFormatting>
  <conditionalFormatting sqref="C137">
    <cfRule type="expression" dxfId="393" priority="393" stopIfTrue="1">
      <formula>LEN(C137)&gt;10</formula>
    </cfRule>
  </conditionalFormatting>
  <conditionalFormatting sqref="D137">
    <cfRule type="expression" dxfId="392" priority="392" stopIfTrue="1">
      <formula>LEN(D137)&gt;10</formula>
    </cfRule>
  </conditionalFormatting>
  <conditionalFormatting sqref="C137:D137">
    <cfRule type="expression" dxfId="391" priority="391" stopIfTrue="1">
      <formula>LEN(C137)&gt;10</formula>
    </cfRule>
  </conditionalFormatting>
  <conditionalFormatting sqref="C137:D137">
    <cfRule type="expression" dxfId="390" priority="390" stopIfTrue="1">
      <formula>LEN(C137)&gt;10</formula>
    </cfRule>
  </conditionalFormatting>
  <conditionalFormatting sqref="C137:D137">
    <cfRule type="expression" dxfId="389" priority="389" stopIfTrue="1">
      <formula>LEN(C137)&gt;10</formula>
    </cfRule>
  </conditionalFormatting>
  <conditionalFormatting sqref="C137">
    <cfRule type="expression" dxfId="388" priority="388" stopIfTrue="1">
      <formula>LEN(C137)&gt;10</formula>
    </cfRule>
  </conditionalFormatting>
  <conditionalFormatting sqref="D137">
    <cfRule type="expression" dxfId="387" priority="387" stopIfTrue="1">
      <formula>LEN(D137)&gt;10</formula>
    </cfRule>
  </conditionalFormatting>
  <conditionalFormatting sqref="C137:D137">
    <cfRule type="expression" dxfId="386" priority="386" stopIfTrue="1">
      <formula>LEN(C137)&gt;10</formula>
    </cfRule>
  </conditionalFormatting>
  <conditionalFormatting sqref="C137:D137">
    <cfRule type="expression" dxfId="385" priority="385" stopIfTrue="1">
      <formula>LEN(C137)&gt;10</formula>
    </cfRule>
  </conditionalFormatting>
  <conditionalFormatting sqref="C137:D137">
    <cfRule type="expression" dxfId="384" priority="384" stopIfTrue="1">
      <formula>LEN(C137)&gt;10</formula>
    </cfRule>
  </conditionalFormatting>
  <conditionalFormatting sqref="C137:D137">
    <cfRule type="expression" dxfId="383" priority="383" stopIfTrue="1">
      <formula>LEN(C137)&gt;10</formula>
    </cfRule>
  </conditionalFormatting>
  <conditionalFormatting sqref="C137:D137">
    <cfRule type="expression" dxfId="382" priority="382" stopIfTrue="1">
      <formula>LEN(C137)&gt;10</formula>
    </cfRule>
  </conditionalFormatting>
  <conditionalFormatting sqref="C137:D137">
    <cfRule type="expression" dxfId="381" priority="381" stopIfTrue="1">
      <formula>LEN(C137)&gt;10</formula>
    </cfRule>
  </conditionalFormatting>
  <conditionalFormatting sqref="C137:D137">
    <cfRule type="expression" dxfId="380" priority="380" stopIfTrue="1">
      <formula>LEN(C137)&gt;10</formula>
    </cfRule>
  </conditionalFormatting>
  <conditionalFormatting sqref="C137:D137">
    <cfRule type="expression" dxfId="379" priority="379" stopIfTrue="1">
      <formula>LEN(C137)&gt;10</formula>
    </cfRule>
  </conditionalFormatting>
  <conditionalFormatting sqref="C137:D137">
    <cfRule type="expression" dxfId="378" priority="378" stopIfTrue="1">
      <formula>LEN(C137)&gt;10</formula>
    </cfRule>
  </conditionalFormatting>
  <conditionalFormatting sqref="C137:D137">
    <cfRule type="expression" dxfId="377" priority="377" stopIfTrue="1">
      <formula>LEN(C137)&gt;10</formula>
    </cfRule>
  </conditionalFormatting>
  <conditionalFormatting sqref="C137:D137">
    <cfRule type="expression" dxfId="376" priority="376" stopIfTrue="1">
      <formula>LEN(C137)&gt;10</formula>
    </cfRule>
  </conditionalFormatting>
  <conditionalFormatting sqref="C137:D137">
    <cfRule type="expression" dxfId="375" priority="375" stopIfTrue="1">
      <formula>LEN(C137)&gt;10</formula>
    </cfRule>
  </conditionalFormatting>
  <conditionalFormatting sqref="C137:D137">
    <cfRule type="expression" dxfId="374" priority="374" stopIfTrue="1">
      <formula>LEN(C137)&gt;10</formula>
    </cfRule>
  </conditionalFormatting>
  <conditionalFormatting sqref="C137:D137">
    <cfRule type="expression" dxfId="373" priority="373" stopIfTrue="1">
      <formula>LEN(C137)&gt;10</formula>
    </cfRule>
  </conditionalFormatting>
  <conditionalFormatting sqref="C137:D137">
    <cfRule type="expression" dxfId="372" priority="372" stopIfTrue="1">
      <formula>LEN(C137)&gt;10</formula>
    </cfRule>
  </conditionalFormatting>
  <conditionalFormatting sqref="C137:D137">
    <cfRule type="expression" dxfId="371" priority="371" stopIfTrue="1">
      <formula>LEN(C137)&gt;10</formula>
    </cfRule>
  </conditionalFormatting>
  <conditionalFormatting sqref="C137:D137">
    <cfRule type="expression" dxfId="370" priority="370" stopIfTrue="1">
      <formula>LEN(C137)&gt;10</formula>
    </cfRule>
  </conditionalFormatting>
  <conditionalFormatting sqref="C137:D137">
    <cfRule type="expression" dxfId="369" priority="369" stopIfTrue="1">
      <formula>LEN(C137)&gt;10</formula>
    </cfRule>
  </conditionalFormatting>
  <conditionalFormatting sqref="C137:D137">
    <cfRule type="expression" dxfId="368" priority="368" stopIfTrue="1">
      <formula>LEN(C137)&gt;10</formula>
    </cfRule>
  </conditionalFormatting>
  <conditionalFormatting sqref="C137:D137">
    <cfRule type="expression" dxfId="367" priority="367" stopIfTrue="1">
      <formula>LEN(C137)&gt;10</formula>
    </cfRule>
  </conditionalFormatting>
  <conditionalFormatting sqref="C137:D137">
    <cfRule type="expression" dxfId="366" priority="366" stopIfTrue="1">
      <formula>LEN(C137)&gt;10</formula>
    </cfRule>
  </conditionalFormatting>
  <conditionalFormatting sqref="C137:D137">
    <cfRule type="expression" dxfId="365" priority="365" stopIfTrue="1">
      <formula>LEN(C137)&gt;10</formula>
    </cfRule>
  </conditionalFormatting>
  <conditionalFormatting sqref="C137:D137">
    <cfRule type="expression" dxfId="364" priority="364" stopIfTrue="1">
      <formula>LEN(C137)&gt;10</formula>
    </cfRule>
  </conditionalFormatting>
  <conditionalFormatting sqref="C137:D137">
    <cfRule type="expression" dxfId="363" priority="363" stopIfTrue="1">
      <formula>LEN(C137)&gt;10</formula>
    </cfRule>
  </conditionalFormatting>
  <conditionalFormatting sqref="C137:D137">
    <cfRule type="expression" dxfId="362" priority="362" stopIfTrue="1">
      <formula>LEN(C137)&gt;10</formula>
    </cfRule>
  </conditionalFormatting>
  <conditionalFormatting sqref="C137:D137">
    <cfRule type="expression" dxfId="361" priority="361" stopIfTrue="1">
      <formula>LEN(C137)&gt;10</formula>
    </cfRule>
  </conditionalFormatting>
  <conditionalFormatting sqref="C137:D137">
    <cfRule type="expression" dxfId="360" priority="360" stopIfTrue="1">
      <formula>LEN(C137)&gt;10</formula>
    </cfRule>
  </conditionalFormatting>
  <conditionalFormatting sqref="C137:D137">
    <cfRule type="expression" dxfId="359" priority="359" stopIfTrue="1">
      <formula>LEN(C137)&gt;10</formula>
    </cfRule>
  </conditionalFormatting>
  <conditionalFormatting sqref="C137:D137">
    <cfRule type="expression" dxfId="358" priority="358" stopIfTrue="1">
      <formula>LEN(C137)&gt;10</formula>
    </cfRule>
  </conditionalFormatting>
  <conditionalFormatting sqref="C137:D137">
    <cfRule type="expression" dxfId="357" priority="357" stopIfTrue="1">
      <formula>LEN(C137)&gt;10</formula>
    </cfRule>
  </conditionalFormatting>
  <conditionalFormatting sqref="C137:D137">
    <cfRule type="expression" dxfId="356" priority="356" stopIfTrue="1">
      <formula>LEN(C137)&gt;10</formula>
    </cfRule>
  </conditionalFormatting>
  <conditionalFormatting sqref="C137:D137">
    <cfRule type="expression" dxfId="355" priority="355" stopIfTrue="1">
      <formula>LEN(C137)&gt;10</formula>
    </cfRule>
  </conditionalFormatting>
  <conditionalFormatting sqref="C137:D137">
    <cfRule type="expression" dxfId="354" priority="354" stopIfTrue="1">
      <formula>LEN(C137)&gt;10</formula>
    </cfRule>
  </conditionalFormatting>
  <conditionalFormatting sqref="C137:D137">
    <cfRule type="expression" dxfId="353" priority="353" stopIfTrue="1">
      <formula>LEN(C137)&gt;10</formula>
    </cfRule>
  </conditionalFormatting>
  <conditionalFormatting sqref="C137:D137">
    <cfRule type="expression" dxfId="352" priority="352" stopIfTrue="1">
      <formula>LEN(C137)&gt;10</formula>
    </cfRule>
  </conditionalFormatting>
  <conditionalFormatting sqref="C137:D137">
    <cfRule type="expression" dxfId="351" priority="351" stopIfTrue="1">
      <formula>LEN(C137)&gt;10</formula>
    </cfRule>
  </conditionalFormatting>
  <conditionalFormatting sqref="C137:D137">
    <cfRule type="expression" dxfId="350" priority="350" stopIfTrue="1">
      <formula>LEN(C137)&gt;10</formula>
    </cfRule>
  </conditionalFormatting>
  <conditionalFormatting sqref="C137:D137">
    <cfRule type="expression" dxfId="349" priority="349" stopIfTrue="1">
      <formula>LEN(C137)&gt;10</formula>
    </cfRule>
  </conditionalFormatting>
  <conditionalFormatting sqref="C137:D137">
    <cfRule type="expression" dxfId="348" priority="348" stopIfTrue="1">
      <formula>LEN(C137)&gt;10</formula>
    </cfRule>
  </conditionalFormatting>
  <conditionalFormatting sqref="C137:D137">
    <cfRule type="expression" dxfId="347" priority="347" stopIfTrue="1">
      <formula>LEN(C137)&gt;10</formula>
    </cfRule>
  </conditionalFormatting>
  <conditionalFormatting sqref="C137:D137">
    <cfRule type="expression" dxfId="346" priority="346" stopIfTrue="1">
      <formula>LEN(C137)&gt;10</formula>
    </cfRule>
  </conditionalFormatting>
  <conditionalFormatting sqref="C137:D137">
    <cfRule type="expression" dxfId="345" priority="345" stopIfTrue="1">
      <formula>LEN(C137)&gt;10</formula>
    </cfRule>
  </conditionalFormatting>
  <conditionalFormatting sqref="C137:D137">
    <cfRule type="expression" dxfId="344" priority="344" stopIfTrue="1">
      <formula>LEN(C137)&gt;10</formula>
    </cfRule>
  </conditionalFormatting>
  <conditionalFormatting sqref="C137:D137">
    <cfRule type="expression" dxfId="343" priority="343" stopIfTrue="1">
      <formula>LEN(C137)&gt;10</formula>
    </cfRule>
  </conditionalFormatting>
  <conditionalFormatting sqref="C137:D137">
    <cfRule type="expression" dxfId="342" priority="342" stopIfTrue="1">
      <formula>LEN(C137)&gt;10</formula>
    </cfRule>
  </conditionalFormatting>
  <conditionalFormatting sqref="C137:D137">
    <cfRule type="expression" dxfId="341" priority="341" stopIfTrue="1">
      <formula>LEN(C137)&gt;10</formula>
    </cfRule>
  </conditionalFormatting>
  <conditionalFormatting sqref="C137:D137">
    <cfRule type="expression" dxfId="340" priority="340" stopIfTrue="1">
      <formula>LEN(C137)&gt;10</formula>
    </cfRule>
  </conditionalFormatting>
  <conditionalFormatting sqref="C137:D137">
    <cfRule type="expression" dxfId="339" priority="339" stopIfTrue="1">
      <formula>LEN(C137)&gt;10</formula>
    </cfRule>
  </conditionalFormatting>
  <conditionalFormatting sqref="C137:D137">
    <cfRule type="expression" dxfId="338" priority="338" stopIfTrue="1">
      <formula>LEN(C137)&gt;10</formula>
    </cfRule>
  </conditionalFormatting>
  <conditionalFormatting sqref="C137:D137">
    <cfRule type="expression" dxfId="337" priority="337" stopIfTrue="1">
      <formula>LEN(C137)&gt;10</formula>
    </cfRule>
  </conditionalFormatting>
  <conditionalFormatting sqref="C137:D137">
    <cfRule type="expression" dxfId="336" priority="336" stopIfTrue="1">
      <formula>LEN(C137)&gt;10</formula>
    </cfRule>
  </conditionalFormatting>
  <conditionalFormatting sqref="C137:D137">
    <cfRule type="expression" dxfId="335" priority="335" stopIfTrue="1">
      <formula>LEN(C137)&gt;10</formula>
    </cfRule>
  </conditionalFormatting>
  <conditionalFormatting sqref="C137:D137">
    <cfRule type="expression" dxfId="334" priority="334" stopIfTrue="1">
      <formula>LEN(C137)&gt;10</formula>
    </cfRule>
  </conditionalFormatting>
  <conditionalFormatting sqref="C137:D137">
    <cfRule type="expression" dxfId="333" priority="333" stopIfTrue="1">
      <formula>LEN(C137)&gt;10</formula>
    </cfRule>
  </conditionalFormatting>
  <conditionalFormatting sqref="C137:D137">
    <cfRule type="expression" dxfId="332" priority="332" stopIfTrue="1">
      <formula>LEN(C137)&gt;10</formula>
    </cfRule>
  </conditionalFormatting>
  <conditionalFormatting sqref="C137:D137">
    <cfRule type="expression" dxfId="331" priority="331" stopIfTrue="1">
      <formula>LEN(C137)&gt;10</formula>
    </cfRule>
  </conditionalFormatting>
  <conditionalFormatting sqref="C137:D137">
    <cfRule type="expression" dxfId="330" priority="330" stopIfTrue="1">
      <formula>LEN(C137)&gt;10</formula>
    </cfRule>
  </conditionalFormatting>
  <conditionalFormatting sqref="C137">
    <cfRule type="expression" dxfId="329" priority="329" stopIfTrue="1">
      <formula>LEN(C137)&gt;10</formula>
    </cfRule>
  </conditionalFormatting>
  <conditionalFormatting sqref="D137">
    <cfRule type="expression" dxfId="328" priority="328" stopIfTrue="1">
      <formula>LEN(D137)&gt;10</formula>
    </cfRule>
  </conditionalFormatting>
  <conditionalFormatting sqref="C137:D137">
    <cfRule type="expression" dxfId="327" priority="327" stopIfTrue="1">
      <formula>LEN(C137)&gt;10</formula>
    </cfRule>
  </conditionalFormatting>
  <conditionalFormatting sqref="C137:D137">
    <cfRule type="expression" dxfId="326" priority="326" stopIfTrue="1">
      <formula>LEN(C137)&gt;10</formula>
    </cfRule>
  </conditionalFormatting>
  <conditionalFormatting sqref="C137">
    <cfRule type="expression" dxfId="325" priority="325" stopIfTrue="1">
      <formula>LEN(C137)&gt;10</formula>
    </cfRule>
  </conditionalFormatting>
  <conditionalFormatting sqref="D137">
    <cfRule type="expression" dxfId="324" priority="324" stopIfTrue="1">
      <formula>LEN(D137)&gt;10</formula>
    </cfRule>
  </conditionalFormatting>
  <conditionalFormatting sqref="C137:D137">
    <cfRule type="expression" dxfId="323" priority="323" stopIfTrue="1">
      <formula>LEN(C137)&gt;10</formula>
    </cfRule>
  </conditionalFormatting>
  <conditionalFormatting sqref="C137:D137">
    <cfRule type="expression" dxfId="322" priority="322" stopIfTrue="1">
      <formula>LEN(C137)&gt;10</formula>
    </cfRule>
  </conditionalFormatting>
  <conditionalFormatting sqref="C137:D137">
    <cfRule type="expression" dxfId="321" priority="321" stopIfTrue="1">
      <formula>LEN(C137)&gt;10</formula>
    </cfRule>
  </conditionalFormatting>
  <conditionalFormatting sqref="C137">
    <cfRule type="expression" dxfId="320" priority="320" stopIfTrue="1">
      <formula>LEN(C137)&gt;10</formula>
    </cfRule>
  </conditionalFormatting>
  <conditionalFormatting sqref="D137">
    <cfRule type="expression" dxfId="319" priority="319" stopIfTrue="1">
      <formula>LEN(D137)&gt;10</formula>
    </cfRule>
  </conditionalFormatting>
  <conditionalFormatting sqref="C137:D137">
    <cfRule type="expression" dxfId="318" priority="318" stopIfTrue="1">
      <formula>LEN(C137)&gt;10</formula>
    </cfRule>
  </conditionalFormatting>
  <conditionalFormatting sqref="C137:D137">
    <cfRule type="expression" dxfId="317" priority="317" stopIfTrue="1">
      <formula>LEN(C137)&gt;10</formula>
    </cfRule>
  </conditionalFormatting>
  <conditionalFormatting sqref="C137:D137">
    <cfRule type="expression" dxfId="316" priority="316" stopIfTrue="1">
      <formula>LEN(C137)&gt;10</formula>
    </cfRule>
  </conditionalFormatting>
  <conditionalFormatting sqref="C137:D137">
    <cfRule type="expression" dxfId="315" priority="315" stopIfTrue="1">
      <formula>LEN(C137)&gt;10</formula>
    </cfRule>
  </conditionalFormatting>
  <conditionalFormatting sqref="C137:D137">
    <cfRule type="expression" dxfId="314" priority="314" stopIfTrue="1">
      <formula>LEN(C137)&gt;10</formula>
    </cfRule>
  </conditionalFormatting>
  <conditionalFormatting sqref="C137:D137">
    <cfRule type="expression" dxfId="313" priority="313" stopIfTrue="1">
      <formula>LEN(C137)&gt;10</formula>
    </cfRule>
  </conditionalFormatting>
  <conditionalFormatting sqref="C137:D137">
    <cfRule type="expression" dxfId="312" priority="312" stopIfTrue="1">
      <formula>LEN(C137)&gt;10</formula>
    </cfRule>
  </conditionalFormatting>
  <conditionalFormatting sqref="C137:D137">
    <cfRule type="expression" dxfId="311" priority="311" stopIfTrue="1">
      <formula>LEN(C137)&gt;10</formula>
    </cfRule>
  </conditionalFormatting>
  <conditionalFormatting sqref="C137:D137">
    <cfRule type="expression" dxfId="310" priority="310" stopIfTrue="1">
      <formula>LEN(C137)&gt;10</formula>
    </cfRule>
  </conditionalFormatting>
  <conditionalFormatting sqref="C137:D137">
    <cfRule type="expression" dxfId="309" priority="309" stopIfTrue="1">
      <formula>LEN(C137)&gt;10</formula>
    </cfRule>
  </conditionalFormatting>
  <conditionalFormatting sqref="C137:D137">
    <cfRule type="expression" dxfId="308" priority="308" stopIfTrue="1">
      <formula>LEN(C137)&gt;10</formula>
    </cfRule>
  </conditionalFormatting>
  <conditionalFormatting sqref="C137:D137">
    <cfRule type="expression" dxfId="307" priority="307" stopIfTrue="1">
      <formula>LEN(C137)&gt;10</formula>
    </cfRule>
  </conditionalFormatting>
  <conditionalFormatting sqref="C137:D137">
    <cfRule type="expression" dxfId="306" priority="306" stopIfTrue="1">
      <formula>LEN(C137)&gt;10</formula>
    </cfRule>
  </conditionalFormatting>
  <conditionalFormatting sqref="C137:D137">
    <cfRule type="expression" dxfId="305" priority="305" stopIfTrue="1">
      <formula>LEN(C137)&gt;10</formula>
    </cfRule>
  </conditionalFormatting>
  <conditionalFormatting sqref="C137:D137">
    <cfRule type="expression" dxfId="304" priority="304" stopIfTrue="1">
      <formula>LEN(C137)&gt;10</formula>
    </cfRule>
  </conditionalFormatting>
  <conditionalFormatting sqref="C137:D137">
    <cfRule type="expression" dxfId="303" priority="303" stopIfTrue="1">
      <formula>LEN(C137)&gt;10</formula>
    </cfRule>
  </conditionalFormatting>
  <conditionalFormatting sqref="C137:D137">
    <cfRule type="expression" dxfId="302" priority="302" stopIfTrue="1">
      <formula>LEN(C137)&gt;10</formula>
    </cfRule>
  </conditionalFormatting>
  <conditionalFormatting sqref="C137:D137">
    <cfRule type="expression" dxfId="301" priority="301" stopIfTrue="1">
      <formula>LEN(C137)&gt;10</formula>
    </cfRule>
  </conditionalFormatting>
  <conditionalFormatting sqref="C137:D137">
    <cfRule type="expression" dxfId="300" priority="300" stopIfTrue="1">
      <formula>LEN(C137)&gt;10</formula>
    </cfRule>
  </conditionalFormatting>
  <conditionalFormatting sqref="C137:D137">
    <cfRule type="expression" dxfId="299" priority="299" stopIfTrue="1">
      <formula>LEN(C137)&gt;10</formula>
    </cfRule>
  </conditionalFormatting>
  <conditionalFormatting sqref="C137:D137">
    <cfRule type="expression" dxfId="298" priority="298" stopIfTrue="1">
      <formula>LEN(C137)&gt;10</formula>
    </cfRule>
  </conditionalFormatting>
  <conditionalFormatting sqref="C137:D137">
    <cfRule type="expression" dxfId="297" priority="297" stopIfTrue="1">
      <formula>LEN(C137)&gt;10</formula>
    </cfRule>
  </conditionalFormatting>
  <conditionalFormatting sqref="C137:D137">
    <cfRule type="expression" dxfId="296" priority="296" stopIfTrue="1">
      <formula>LEN(C137)&gt;10</formula>
    </cfRule>
  </conditionalFormatting>
  <conditionalFormatting sqref="C137:D137">
    <cfRule type="expression" dxfId="295" priority="295" stopIfTrue="1">
      <formula>LEN(C137)&gt;10</formula>
    </cfRule>
  </conditionalFormatting>
  <conditionalFormatting sqref="C137:D137">
    <cfRule type="expression" dxfId="294" priority="294" stopIfTrue="1">
      <formula>LEN(C137)&gt;10</formula>
    </cfRule>
  </conditionalFormatting>
  <conditionalFormatting sqref="C137:D137">
    <cfRule type="expression" dxfId="293" priority="293" stopIfTrue="1">
      <formula>LEN(C137)&gt;10</formula>
    </cfRule>
  </conditionalFormatting>
  <conditionalFormatting sqref="C137:D137">
    <cfRule type="expression" dxfId="292" priority="292" stopIfTrue="1">
      <formula>LEN(C137)&gt;10</formula>
    </cfRule>
  </conditionalFormatting>
  <conditionalFormatting sqref="C137:D137">
    <cfRule type="expression" dxfId="291" priority="291" stopIfTrue="1">
      <formula>LEN(C137)&gt;10</formula>
    </cfRule>
  </conditionalFormatting>
  <conditionalFormatting sqref="C137:D137">
    <cfRule type="expression" dxfId="290" priority="290" stopIfTrue="1">
      <formula>LEN(C137)&gt;10</formula>
    </cfRule>
  </conditionalFormatting>
  <conditionalFormatting sqref="C137:D137">
    <cfRule type="expression" dxfId="289" priority="289" stopIfTrue="1">
      <formula>LEN(C137)&gt;10</formula>
    </cfRule>
  </conditionalFormatting>
  <conditionalFormatting sqref="C137:D137">
    <cfRule type="expression" dxfId="288" priority="288" stopIfTrue="1">
      <formula>LEN(C137)&gt;10</formula>
    </cfRule>
  </conditionalFormatting>
  <conditionalFormatting sqref="C137:D137">
    <cfRule type="expression" dxfId="287" priority="287" stopIfTrue="1">
      <formula>LEN(C137)&gt;10</formula>
    </cfRule>
  </conditionalFormatting>
  <conditionalFormatting sqref="C137:D137">
    <cfRule type="expression" dxfId="286" priority="286" stopIfTrue="1">
      <formula>LEN(C137)&gt;10</formula>
    </cfRule>
  </conditionalFormatting>
  <conditionalFormatting sqref="C137:D137">
    <cfRule type="expression" dxfId="285" priority="285" stopIfTrue="1">
      <formula>LEN(C137)&gt;10</formula>
    </cfRule>
  </conditionalFormatting>
  <conditionalFormatting sqref="C137:D137">
    <cfRule type="expression" dxfId="284" priority="284" stopIfTrue="1">
      <formula>LEN(C137)&gt;10</formula>
    </cfRule>
  </conditionalFormatting>
  <conditionalFormatting sqref="C137:D137">
    <cfRule type="expression" dxfId="283" priority="283" stopIfTrue="1">
      <formula>LEN(C137)&gt;10</formula>
    </cfRule>
  </conditionalFormatting>
  <conditionalFormatting sqref="C137:D137">
    <cfRule type="expression" dxfId="282" priority="282" stopIfTrue="1">
      <formula>LEN(C137)&gt;10</formula>
    </cfRule>
  </conditionalFormatting>
  <conditionalFormatting sqref="C137:D137">
    <cfRule type="expression" dxfId="281" priority="281" stopIfTrue="1">
      <formula>LEN(C137)&gt;10</formula>
    </cfRule>
  </conditionalFormatting>
  <conditionalFormatting sqref="C137:D137">
    <cfRule type="expression" dxfId="280" priority="280" stopIfTrue="1">
      <formula>LEN(C137)&gt;10</formula>
    </cfRule>
  </conditionalFormatting>
  <conditionalFormatting sqref="C137:D137">
    <cfRule type="expression" dxfId="279" priority="279" stopIfTrue="1">
      <formula>LEN(C137)&gt;10</formula>
    </cfRule>
  </conditionalFormatting>
  <conditionalFormatting sqref="C137:D137">
    <cfRule type="expression" dxfId="278" priority="278" stopIfTrue="1">
      <formula>LEN(C137)&gt;10</formula>
    </cfRule>
  </conditionalFormatting>
  <conditionalFormatting sqref="C137:D137">
    <cfRule type="expression" dxfId="277" priority="277" stopIfTrue="1">
      <formula>LEN(C137)&gt;10</formula>
    </cfRule>
  </conditionalFormatting>
  <conditionalFormatting sqref="C137:D137">
    <cfRule type="expression" dxfId="276" priority="276" stopIfTrue="1">
      <formula>LEN(C137)&gt;10</formula>
    </cfRule>
  </conditionalFormatting>
  <conditionalFormatting sqref="C137:D137">
    <cfRule type="expression" dxfId="275" priority="275" stopIfTrue="1">
      <formula>LEN(C137)&gt;10</formula>
    </cfRule>
  </conditionalFormatting>
  <conditionalFormatting sqref="C137:D137">
    <cfRule type="expression" dxfId="274" priority="274" stopIfTrue="1">
      <formula>LEN(C137)&gt;10</formula>
    </cfRule>
  </conditionalFormatting>
  <conditionalFormatting sqref="C137:D137">
    <cfRule type="expression" dxfId="273" priority="273" stopIfTrue="1">
      <formula>LEN(C137)&gt;10</formula>
    </cfRule>
  </conditionalFormatting>
  <conditionalFormatting sqref="C137:D137">
    <cfRule type="expression" dxfId="272" priority="272" stopIfTrue="1">
      <formula>LEN(C137)&gt;10</formula>
    </cfRule>
  </conditionalFormatting>
  <conditionalFormatting sqref="C137:D137">
    <cfRule type="expression" dxfId="271" priority="271" stopIfTrue="1">
      <formula>LEN(C137)&gt;10</formula>
    </cfRule>
  </conditionalFormatting>
  <conditionalFormatting sqref="C137:D137">
    <cfRule type="expression" dxfId="270" priority="270" stopIfTrue="1">
      <formula>LEN(C137)&gt;10</formula>
    </cfRule>
  </conditionalFormatting>
  <conditionalFormatting sqref="C137:D137">
    <cfRule type="expression" dxfId="269" priority="269" stopIfTrue="1">
      <formula>LEN(C137)&gt;10</formula>
    </cfRule>
  </conditionalFormatting>
  <conditionalFormatting sqref="C137:D137">
    <cfRule type="expression" dxfId="268" priority="268" stopIfTrue="1">
      <formula>LEN(C137)&gt;10</formula>
    </cfRule>
  </conditionalFormatting>
  <conditionalFormatting sqref="C137:D137">
    <cfRule type="expression" dxfId="267" priority="267" stopIfTrue="1">
      <formula>LEN(C137)&gt;10</formula>
    </cfRule>
  </conditionalFormatting>
  <conditionalFormatting sqref="C137:D137">
    <cfRule type="expression" dxfId="266" priority="266" stopIfTrue="1">
      <formula>LEN(C137)&gt;10</formula>
    </cfRule>
  </conditionalFormatting>
  <conditionalFormatting sqref="C137:D137">
    <cfRule type="expression" dxfId="265" priority="265" stopIfTrue="1">
      <formula>LEN(C137)&gt;10</formula>
    </cfRule>
  </conditionalFormatting>
  <conditionalFormatting sqref="C137:D137">
    <cfRule type="expression" dxfId="264" priority="264" stopIfTrue="1">
      <formula>LEN(C137)&gt;10</formula>
    </cfRule>
  </conditionalFormatting>
  <conditionalFormatting sqref="C137">
    <cfRule type="expression" dxfId="263" priority="263" stopIfTrue="1">
      <formula>LEN(C137)&gt;10</formula>
    </cfRule>
  </conditionalFormatting>
  <conditionalFormatting sqref="D137">
    <cfRule type="expression" dxfId="262" priority="262" stopIfTrue="1">
      <formula>LEN(D137)&gt;10</formula>
    </cfRule>
  </conditionalFormatting>
  <conditionalFormatting sqref="C137:D137">
    <cfRule type="expression" dxfId="261" priority="261" stopIfTrue="1">
      <formula>LEN(C137)&gt;10</formula>
    </cfRule>
  </conditionalFormatting>
  <conditionalFormatting sqref="C137:D137">
    <cfRule type="expression" dxfId="260" priority="260" stopIfTrue="1">
      <formula>LEN(C137)&gt;10</formula>
    </cfRule>
  </conditionalFormatting>
  <conditionalFormatting sqref="C137">
    <cfRule type="expression" dxfId="259" priority="259" stopIfTrue="1">
      <formula>LEN(C137)&gt;10</formula>
    </cfRule>
  </conditionalFormatting>
  <conditionalFormatting sqref="D137">
    <cfRule type="expression" dxfId="258" priority="258" stopIfTrue="1">
      <formula>LEN(D137)&gt;10</formula>
    </cfRule>
  </conditionalFormatting>
  <conditionalFormatting sqref="C137:D137">
    <cfRule type="expression" dxfId="257" priority="257" stopIfTrue="1">
      <formula>LEN(C137)&gt;10</formula>
    </cfRule>
  </conditionalFormatting>
  <conditionalFormatting sqref="C137:D137">
    <cfRule type="expression" dxfId="256" priority="256" stopIfTrue="1">
      <formula>LEN(C137)&gt;10</formula>
    </cfRule>
  </conditionalFormatting>
  <conditionalFormatting sqref="C137:D137">
    <cfRule type="expression" dxfId="255" priority="255" stopIfTrue="1">
      <formula>LEN(C137)&gt;10</formula>
    </cfRule>
  </conditionalFormatting>
  <conditionalFormatting sqref="C137">
    <cfRule type="expression" dxfId="254" priority="254" stopIfTrue="1">
      <formula>LEN(C137)&gt;10</formula>
    </cfRule>
  </conditionalFormatting>
  <conditionalFormatting sqref="D137">
    <cfRule type="expression" dxfId="253" priority="253" stopIfTrue="1">
      <formula>LEN(D137)&gt;10</formula>
    </cfRule>
  </conditionalFormatting>
  <conditionalFormatting sqref="C137:D137">
    <cfRule type="expression" dxfId="252" priority="252" stopIfTrue="1">
      <formula>LEN(C137)&gt;10</formula>
    </cfRule>
  </conditionalFormatting>
  <conditionalFormatting sqref="C137:D137">
    <cfRule type="expression" dxfId="251" priority="251" stopIfTrue="1">
      <formula>LEN(C137)&gt;10</formula>
    </cfRule>
  </conditionalFormatting>
  <conditionalFormatting sqref="C137:D137">
    <cfRule type="expression" dxfId="250" priority="250" stopIfTrue="1">
      <formula>LEN(C137)&gt;10</formula>
    </cfRule>
  </conditionalFormatting>
  <conditionalFormatting sqref="C137:D137">
    <cfRule type="expression" dxfId="249" priority="249" stopIfTrue="1">
      <formula>LEN(C137)&gt;10</formula>
    </cfRule>
  </conditionalFormatting>
  <conditionalFormatting sqref="C137:D137">
    <cfRule type="expression" dxfId="248" priority="248" stopIfTrue="1">
      <formula>LEN(C137)&gt;10</formula>
    </cfRule>
  </conditionalFormatting>
  <conditionalFormatting sqref="C137:D137">
    <cfRule type="expression" dxfId="247" priority="247" stopIfTrue="1">
      <formula>LEN(C137)&gt;10</formula>
    </cfRule>
  </conditionalFormatting>
  <conditionalFormatting sqref="C137:D137">
    <cfRule type="expression" dxfId="246" priority="246" stopIfTrue="1">
      <formula>LEN(C137)&gt;10</formula>
    </cfRule>
  </conditionalFormatting>
  <conditionalFormatting sqref="C137:D137">
    <cfRule type="expression" dxfId="245" priority="245" stopIfTrue="1">
      <formula>LEN(C137)&gt;10</formula>
    </cfRule>
  </conditionalFormatting>
  <conditionalFormatting sqref="C137:D137">
    <cfRule type="expression" dxfId="244" priority="244" stopIfTrue="1">
      <formula>LEN(C137)&gt;10</formula>
    </cfRule>
  </conditionalFormatting>
  <conditionalFormatting sqref="C137:D137">
    <cfRule type="expression" dxfId="243" priority="243" stopIfTrue="1">
      <formula>LEN(C137)&gt;10</formula>
    </cfRule>
  </conditionalFormatting>
  <conditionalFormatting sqref="C137:D137">
    <cfRule type="expression" dxfId="242" priority="242" stopIfTrue="1">
      <formula>LEN(C137)&gt;10</formula>
    </cfRule>
  </conditionalFormatting>
  <conditionalFormatting sqref="C137:D137">
    <cfRule type="expression" dxfId="241" priority="241" stopIfTrue="1">
      <formula>LEN(C137)&gt;10</formula>
    </cfRule>
  </conditionalFormatting>
  <conditionalFormatting sqref="C137:D137">
    <cfRule type="expression" dxfId="240" priority="240" stopIfTrue="1">
      <formula>LEN(C137)&gt;10</formula>
    </cfRule>
  </conditionalFormatting>
  <conditionalFormatting sqref="C137:D137">
    <cfRule type="expression" dxfId="239" priority="239" stopIfTrue="1">
      <formula>LEN(C137)&gt;10</formula>
    </cfRule>
  </conditionalFormatting>
  <conditionalFormatting sqref="C137:D137">
    <cfRule type="expression" dxfId="238" priority="238" stopIfTrue="1">
      <formula>LEN(C137)&gt;10</formula>
    </cfRule>
  </conditionalFormatting>
  <conditionalFormatting sqref="C137:D137">
    <cfRule type="expression" dxfId="237" priority="237" stopIfTrue="1">
      <formula>LEN(C137)&gt;10</formula>
    </cfRule>
  </conditionalFormatting>
  <conditionalFormatting sqref="C137:D137">
    <cfRule type="expression" dxfId="236" priority="236" stopIfTrue="1">
      <formula>LEN(C137)&gt;10</formula>
    </cfRule>
  </conditionalFormatting>
  <conditionalFormatting sqref="C137:D137">
    <cfRule type="expression" dxfId="235" priority="235" stopIfTrue="1">
      <formula>LEN(C137)&gt;10</formula>
    </cfRule>
  </conditionalFormatting>
  <conditionalFormatting sqref="C137:D137">
    <cfRule type="expression" dxfId="234" priority="234" stopIfTrue="1">
      <formula>LEN(C137)&gt;10</formula>
    </cfRule>
  </conditionalFormatting>
  <conditionalFormatting sqref="C137:D137">
    <cfRule type="expression" dxfId="233" priority="233" stopIfTrue="1">
      <formula>LEN(C137)&gt;10</formula>
    </cfRule>
  </conditionalFormatting>
  <conditionalFormatting sqref="C137:D137">
    <cfRule type="expression" dxfId="232" priority="232" stopIfTrue="1">
      <formula>LEN(C137)&gt;10</formula>
    </cfRule>
  </conditionalFormatting>
  <conditionalFormatting sqref="C137:D137">
    <cfRule type="expression" dxfId="231" priority="231" stopIfTrue="1">
      <formula>LEN(C137)&gt;10</formula>
    </cfRule>
  </conditionalFormatting>
  <conditionalFormatting sqref="C137:D137">
    <cfRule type="expression" dxfId="230" priority="230" stopIfTrue="1">
      <formula>LEN(C137)&gt;10</formula>
    </cfRule>
  </conditionalFormatting>
  <conditionalFormatting sqref="C137:D137">
    <cfRule type="expression" dxfId="229" priority="229" stopIfTrue="1">
      <formula>LEN(C137)&gt;10</formula>
    </cfRule>
  </conditionalFormatting>
  <conditionalFormatting sqref="C137:D137">
    <cfRule type="expression" dxfId="228" priority="228" stopIfTrue="1">
      <formula>LEN(C137)&gt;10</formula>
    </cfRule>
  </conditionalFormatting>
  <conditionalFormatting sqref="C137:D137">
    <cfRule type="expression" dxfId="227" priority="227" stopIfTrue="1">
      <formula>LEN(C137)&gt;10</formula>
    </cfRule>
  </conditionalFormatting>
  <conditionalFormatting sqref="C137:D137">
    <cfRule type="expression" dxfId="226" priority="226" stopIfTrue="1">
      <formula>LEN(C137)&gt;10</formula>
    </cfRule>
  </conditionalFormatting>
  <conditionalFormatting sqref="C137:D137">
    <cfRule type="expression" dxfId="225" priority="225" stopIfTrue="1">
      <formula>LEN(C137)&gt;10</formula>
    </cfRule>
  </conditionalFormatting>
  <conditionalFormatting sqref="C137:D137">
    <cfRule type="expression" dxfId="224" priority="224" stopIfTrue="1">
      <formula>LEN(C137)&gt;10</formula>
    </cfRule>
  </conditionalFormatting>
  <conditionalFormatting sqref="C137:D137">
    <cfRule type="expression" dxfId="223" priority="223" stopIfTrue="1">
      <formula>LEN(C137)&gt;10</formula>
    </cfRule>
  </conditionalFormatting>
  <conditionalFormatting sqref="C137:D137">
    <cfRule type="expression" dxfId="222" priority="222" stopIfTrue="1">
      <formula>LEN(C137)&gt;10</formula>
    </cfRule>
  </conditionalFormatting>
  <conditionalFormatting sqref="C137:D137">
    <cfRule type="expression" dxfId="221" priority="221" stopIfTrue="1">
      <formula>LEN(C137)&gt;10</formula>
    </cfRule>
  </conditionalFormatting>
  <conditionalFormatting sqref="C137:D137">
    <cfRule type="expression" dxfId="220" priority="220" stopIfTrue="1">
      <formula>LEN(C137)&gt;10</formula>
    </cfRule>
  </conditionalFormatting>
  <conditionalFormatting sqref="C137:D137">
    <cfRule type="expression" dxfId="219" priority="219" stopIfTrue="1">
      <formula>LEN(C137)&gt;10</formula>
    </cfRule>
  </conditionalFormatting>
  <conditionalFormatting sqref="C137:D137">
    <cfRule type="expression" dxfId="218" priority="218" stopIfTrue="1">
      <formula>LEN(C137)&gt;10</formula>
    </cfRule>
  </conditionalFormatting>
  <conditionalFormatting sqref="C137:D137">
    <cfRule type="expression" dxfId="217" priority="217" stopIfTrue="1">
      <formula>LEN(C137)&gt;10</formula>
    </cfRule>
  </conditionalFormatting>
  <conditionalFormatting sqref="C137:D137">
    <cfRule type="expression" dxfId="216" priority="216" stopIfTrue="1">
      <formula>LEN(C137)&gt;10</formula>
    </cfRule>
  </conditionalFormatting>
  <conditionalFormatting sqref="C137:D137">
    <cfRule type="expression" dxfId="215" priority="215" stopIfTrue="1">
      <formula>LEN(C137)&gt;10</formula>
    </cfRule>
  </conditionalFormatting>
  <conditionalFormatting sqref="C137:D137">
    <cfRule type="expression" dxfId="214" priority="214" stopIfTrue="1">
      <formula>LEN(C137)&gt;10</formula>
    </cfRule>
  </conditionalFormatting>
  <conditionalFormatting sqref="C137:D137">
    <cfRule type="expression" dxfId="213" priority="213" stopIfTrue="1">
      <formula>LEN(C137)&gt;10</formula>
    </cfRule>
  </conditionalFormatting>
  <conditionalFormatting sqref="C137:D137">
    <cfRule type="expression" dxfId="212" priority="212" stopIfTrue="1">
      <formula>LEN(C137)&gt;10</formula>
    </cfRule>
  </conditionalFormatting>
  <conditionalFormatting sqref="C137:D137">
    <cfRule type="expression" dxfId="211" priority="211" stopIfTrue="1">
      <formula>LEN(C137)&gt;10</formula>
    </cfRule>
  </conditionalFormatting>
  <conditionalFormatting sqref="C137:D137">
    <cfRule type="expression" dxfId="210" priority="210" stopIfTrue="1">
      <formula>LEN(C137)&gt;10</formula>
    </cfRule>
  </conditionalFormatting>
  <conditionalFormatting sqref="C137:D137">
    <cfRule type="expression" dxfId="209" priority="209" stopIfTrue="1">
      <formula>LEN(C137)&gt;10</formula>
    </cfRule>
  </conditionalFormatting>
  <conditionalFormatting sqref="C137:D137">
    <cfRule type="expression" dxfId="208" priority="208" stopIfTrue="1">
      <formula>LEN(C137)&gt;10</formula>
    </cfRule>
  </conditionalFormatting>
  <conditionalFormatting sqref="C137:D137">
    <cfRule type="expression" dxfId="207" priority="207" stopIfTrue="1">
      <formula>LEN(C137)&gt;10</formula>
    </cfRule>
  </conditionalFormatting>
  <conditionalFormatting sqref="C137:D137">
    <cfRule type="expression" dxfId="206" priority="206" stopIfTrue="1">
      <formula>LEN(C137)&gt;10</formula>
    </cfRule>
  </conditionalFormatting>
  <conditionalFormatting sqref="C137:D137">
    <cfRule type="expression" dxfId="205" priority="205" stopIfTrue="1">
      <formula>LEN(C137)&gt;10</formula>
    </cfRule>
  </conditionalFormatting>
  <conditionalFormatting sqref="C137:D137">
    <cfRule type="expression" dxfId="204" priority="204" stopIfTrue="1">
      <formula>LEN(C137)&gt;10</formula>
    </cfRule>
  </conditionalFormatting>
  <conditionalFormatting sqref="C137:D137">
    <cfRule type="expression" dxfId="203" priority="203" stopIfTrue="1">
      <formula>LEN(C137)&gt;10</formula>
    </cfRule>
  </conditionalFormatting>
  <conditionalFormatting sqref="C137:D137">
    <cfRule type="expression" dxfId="202" priority="202" stopIfTrue="1">
      <formula>LEN(C137)&gt;10</formula>
    </cfRule>
  </conditionalFormatting>
  <conditionalFormatting sqref="C137:D137">
    <cfRule type="expression" dxfId="201" priority="201" stopIfTrue="1">
      <formula>LEN(C137)&gt;10</formula>
    </cfRule>
  </conditionalFormatting>
  <conditionalFormatting sqref="C137:D137">
    <cfRule type="expression" dxfId="200" priority="200" stopIfTrue="1">
      <formula>LEN(C137)&gt;10</formula>
    </cfRule>
  </conditionalFormatting>
  <conditionalFormatting sqref="C137:D137">
    <cfRule type="expression" dxfId="199" priority="199" stopIfTrue="1">
      <formula>LEN(C137)&gt;10</formula>
    </cfRule>
  </conditionalFormatting>
  <conditionalFormatting sqref="C137:D137">
    <cfRule type="expression" dxfId="198" priority="198" stopIfTrue="1">
      <formula>LEN(C137)&gt;10</formula>
    </cfRule>
  </conditionalFormatting>
  <conditionalFormatting sqref="C137:D137">
    <cfRule type="expression" dxfId="197" priority="197" stopIfTrue="1">
      <formula>LEN(C137)&gt;10</formula>
    </cfRule>
  </conditionalFormatting>
  <conditionalFormatting sqref="C137:D137">
    <cfRule type="expression" dxfId="196" priority="196" stopIfTrue="1">
      <formula>LEN(C137)&gt;10</formula>
    </cfRule>
  </conditionalFormatting>
  <conditionalFormatting sqref="C137:D137">
    <cfRule type="expression" dxfId="195" priority="195" stopIfTrue="1">
      <formula>LEN(C137)&gt;10</formula>
    </cfRule>
  </conditionalFormatting>
  <conditionalFormatting sqref="C137">
    <cfRule type="expression" dxfId="194" priority="194" stopIfTrue="1">
      <formula>LEN(C137)&gt;10</formula>
    </cfRule>
  </conditionalFormatting>
  <conditionalFormatting sqref="D137">
    <cfRule type="expression" dxfId="193" priority="193" stopIfTrue="1">
      <formula>LEN(D137)&gt;10</formula>
    </cfRule>
  </conditionalFormatting>
  <conditionalFormatting sqref="C137:D137">
    <cfRule type="expression" dxfId="192" priority="192" stopIfTrue="1">
      <formula>LEN(C137)&gt;10</formula>
    </cfRule>
  </conditionalFormatting>
  <conditionalFormatting sqref="C137:D137">
    <cfRule type="expression" dxfId="191" priority="191" stopIfTrue="1">
      <formula>LEN(C137)&gt;10</formula>
    </cfRule>
  </conditionalFormatting>
  <conditionalFormatting sqref="C137">
    <cfRule type="expression" dxfId="190" priority="190" stopIfTrue="1">
      <formula>LEN(C137)&gt;10</formula>
    </cfRule>
  </conditionalFormatting>
  <conditionalFormatting sqref="D137">
    <cfRule type="expression" dxfId="189" priority="189" stopIfTrue="1">
      <formula>LEN(D137)&gt;10</formula>
    </cfRule>
  </conditionalFormatting>
  <conditionalFormatting sqref="C137:D137">
    <cfRule type="expression" dxfId="188" priority="188" stopIfTrue="1">
      <formula>LEN(C137)&gt;10</formula>
    </cfRule>
  </conditionalFormatting>
  <conditionalFormatting sqref="C137:D137">
    <cfRule type="expression" dxfId="187" priority="187" stopIfTrue="1">
      <formula>LEN(C137)&gt;10</formula>
    </cfRule>
  </conditionalFormatting>
  <conditionalFormatting sqref="C137:D137">
    <cfRule type="expression" dxfId="186" priority="186" stopIfTrue="1">
      <formula>LEN(C137)&gt;10</formula>
    </cfRule>
  </conditionalFormatting>
  <conditionalFormatting sqref="C137">
    <cfRule type="expression" dxfId="185" priority="185" stopIfTrue="1">
      <formula>LEN(C137)&gt;10</formula>
    </cfRule>
  </conditionalFormatting>
  <conditionalFormatting sqref="D137">
    <cfRule type="expression" dxfId="184" priority="184" stopIfTrue="1">
      <formula>LEN(D137)&gt;10</formula>
    </cfRule>
  </conditionalFormatting>
  <conditionalFormatting sqref="C137:D137">
    <cfRule type="expression" dxfId="183" priority="183" stopIfTrue="1">
      <formula>LEN(C137)&gt;10</formula>
    </cfRule>
  </conditionalFormatting>
  <conditionalFormatting sqref="C137:D137">
    <cfRule type="expression" dxfId="182" priority="182" stopIfTrue="1">
      <formula>LEN(C137)&gt;10</formula>
    </cfRule>
  </conditionalFormatting>
  <conditionalFormatting sqref="C137:D137">
    <cfRule type="expression" dxfId="181" priority="181" stopIfTrue="1">
      <formula>LEN(C137)&gt;10</formula>
    </cfRule>
  </conditionalFormatting>
  <conditionalFormatting sqref="C137:D137">
    <cfRule type="expression" dxfId="180" priority="180" stopIfTrue="1">
      <formula>LEN(C137)&gt;10</formula>
    </cfRule>
  </conditionalFormatting>
  <conditionalFormatting sqref="C137:D137">
    <cfRule type="expression" dxfId="179" priority="179" stopIfTrue="1">
      <formula>LEN(C137)&gt;10</formula>
    </cfRule>
  </conditionalFormatting>
  <conditionalFormatting sqref="C137:D137">
    <cfRule type="expression" dxfId="178" priority="178" stopIfTrue="1">
      <formula>LEN(C137)&gt;10</formula>
    </cfRule>
  </conditionalFormatting>
  <conditionalFormatting sqref="C137:D137">
    <cfRule type="expression" dxfId="177" priority="177" stopIfTrue="1">
      <formula>LEN(C137)&gt;10</formula>
    </cfRule>
  </conditionalFormatting>
  <conditionalFormatting sqref="C137:D137">
    <cfRule type="expression" dxfId="176" priority="176" stopIfTrue="1">
      <formula>LEN(C137)&gt;10</formula>
    </cfRule>
  </conditionalFormatting>
  <conditionalFormatting sqref="C137:D137">
    <cfRule type="expression" dxfId="175" priority="175" stopIfTrue="1">
      <formula>LEN(C137)&gt;10</formula>
    </cfRule>
  </conditionalFormatting>
  <conditionalFormatting sqref="C137:D137">
    <cfRule type="expression" dxfId="174" priority="174" stopIfTrue="1">
      <formula>LEN(C137)&gt;10</formula>
    </cfRule>
  </conditionalFormatting>
  <conditionalFormatting sqref="C137:D137">
    <cfRule type="expression" dxfId="173" priority="173" stopIfTrue="1">
      <formula>LEN(C137)&gt;10</formula>
    </cfRule>
  </conditionalFormatting>
  <conditionalFormatting sqref="C137:D137">
    <cfRule type="expression" dxfId="172" priority="172" stopIfTrue="1">
      <formula>LEN(C137)&gt;10</formula>
    </cfRule>
  </conditionalFormatting>
  <conditionalFormatting sqref="C137:D137">
    <cfRule type="expression" dxfId="171" priority="171" stopIfTrue="1">
      <formula>LEN(C137)&gt;10</formula>
    </cfRule>
  </conditionalFormatting>
  <conditionalFormatting sqref="C137:D137">
    <cfRule type="expression" dxfId="170" priority="170" stopIfTrue="1">
      <formula>LEN(C137)&gt;10</formula>
    </cfRule>
  </conditionalFormatting>
  <conditionalFormatting sqref="C137:D137">
    <cfRule type="expression" dxfId="169" priority="169" stopIfTrue="1">
      <formula>LEN(C137)&gt;10</formula>
    </cfRule>
  </conditionalFormatting>
  <conditionalFormatting sqref="C137:D137">
    <cfRule type="expression" dxfId="168" priority="168" stopIfTrue="1">
      <formula>LEN(C137)&gt;10</formula>
    </cfRule>
  </conditionalFormatting>
  <conditionalFormatting sqref="C137:D137">
    <cfRule type="expression" dxfId="167" priority="167" stopIfTrue="1">
      <formula>LEN(C137)&gt;10</formula>
    </cfRule>
  </conditionalFormatting>
  <conditionalFormatting sqref="C137:D137">
    <cfRule type="expression" dxfId="166" priority="166" stopIfTrue="1">
      <formula>LEN(C137)&gt;10</formula>
    </cfRule>
  </conditionalFormatting>
  <conditionalFormatting sqref="C137:D137">
    <cfRule type="expression" dxfId="165" priority="165" stopIfTrue="1">
      <formula>LEN(C137)&gt;10</formula>
    </cfRule>
  </conditionalFormatting>
  <conditionalFormatting sqref="C137:D137">
    <cfRule type="expression" dxfId="164" priority="164" stopIfTrue="1">
      <formula>LEN(C137)&gt;10</formula>
    </cfRule>
  </conditionalFormatting>
  <conditionalFormatting sqref="C137:D137">
    <cfRule type="expression" dxfId="163" priority="163" stopIfTrue="1">
      <formula>LEN(C137)&gt;10</formula>
    </cfRule>
  </conditionalFormatting>
  <conditionalFormatting sqref="C137:D137">
    <cfRule type="expression" dxfId="162" priority="162" stopIfTrue="1">
      <formula>LEN(C137)&gt;10</formula>
    </cfRule>
  </conditionalFormatting>
  <conditionalFormatting sqref="C137:D137">
    <cfRule type="expression" dxfId="161" priority="161" stopIfTrue="1">
      <formula>LEN(C137)&gt;10</formula>
    </cfRule>
  </conditionalFormatting>
  <conditionalFormatting sqref="C137:D137">
    <cfRule type="expression" dxfId="160" priority="160" stopIfTrue="1">
      <formula>LEN(C137)&gt;10</formula>
    </cfRule>
  </conditionalFormatting>
  <conditionalFormatting sqref="C137:D137">
    <cfRule type="expression" dxfId="159" priority="159" stopIfTrue="1">
      <formula>LEN(C137)&gt;10</formula>
    </cfRule>
  </conditionalFormatting>
  <conditionalFormatting sqref="C137:D137">
    <cfRule type="expression" dxfId="158" priority="158" stopIfTrue="1">
      <formula>LEN(C137)&gt;10</formula>
    </cfRule>
  </conditionalFormatting>
  <conditionalFormatting sqref="C137:D137">
    <cfRule type="expression" dxfId="157" priority="157" stopIfTrue="1">
      <formula>LEN(C137)&gt;10</formula>
    </cfRule>
  </conditionalFormatting>
  <conditionalFormatting sqref="C137:D137">
    <cfRule type="expression" dxfId="156" priority="156" stopIfTrue="1">
      <formula>LEN(C137)&gt;10</formula>
    </cfRule>
  </conditionalFormatting>
  <conditionalFormatting sqref="C137:D137">
    <cfRule type="expression" dxfId="155" priority="155" stopIfTrue="1">
      <formula>LEN(C137)&gt;10</formula>
    </cfRule>
  </conditionalFormatting>
  <conditionalFormatting sqref="C137:D137">
    <cfRule type="expression" dxfId="154" priority="154" stopIfTrue="1">
      <formula>LEN(C137)&gt;10</formula>
    </cfRule>
  </conditionalFormatting>
  <conditionalFormatting sqref="C137:D137">
    <cfRule type="expression" dxfId="153" priority="153" stopIfTrue="1">
      <formula>LEN(C137)&gt;10</formula>
    </cfRule>
  </conditionalFormatting>
  <conditionalFormatting sqref="C137:D137">
    <cfRule type="expression" dxfId="152" priority="152" stopIfTrue="1">
      <formula>LEN(C137)&gt;10</formula>
    </cfRule>
  </conditionalFormatting>
  <conditionalFormatting sqref="C137:D137">
    <cfRule type="expression" dxfId="151" priority="151" stopIfTrue="1">
      <formula>LEN(C137)&gt;10</formula>
    </cfRule>
  </conditionalFormatting>
  <conditionalFormatting sqref="C137:D137">
    <cfRule type="expression" dxfId="150" priority="150" stopIfTrue="1">
      <formula>LEN(C137)&gt;10</formula>
    </cfRule>
  </conditionalFormatting>
  <conditionalFormatting sqref="C137:D137">
    <cfRule type="expression" dxfId="149" priority="149" stopIfTrue="1">
      <formula>LEN(C137)&gt;10</formula>
    </cfRule>
  </conditionalFormatting>
  <conditionalFormatting sqref="C137:D137">
    <cfRule type="expression" dxfId="148" priority="148" stopIfTrue="1">
      <formula>LEN(C137)&gt;10</formula>
    </cfRule>
  </conditionalFormatting>
  <conditionalFormatting sqref="C137:D137">
    <cfRule type="expression" dxfId="147" priority="147" stopIfTrue="1">
      <formula>LEN(C137)&gt;10</formula>
    </cfRule>
  </conditionalFormatting>
  <conditionalFormatting sqref="C137:D137">
    <cfRule type="expression" dxfId="146" priority="146" stopIfTrue="1">
      <formula>LEN(C137)&gt;10</formula>
    </cfRule>
  </conditionalFormatting>
  <conditionalFormatting sqref="C137:D137">
    <cfRule type="expression" dxfId="145" priority="145" stopIfTrue="1">
      <formula>LEN(C137)&gt;10</formula>
    </cfRule>
  </conditionalFormatting>
  <conditionalFormatting sqref="C137:D137">
    <cfRule type="expression" dxfId="144" priority="144" stopIfTrue="1">
      <formula>LEN(C137)&gt;10</formula>
    </cfRule>
  </conditionalFormatting>
  <conditionalFormatting sqref="C137:D137">
    <cfRule type="expression" dxfId="143" priority="143" stopIfTrue="1">
      <formula>LEN(C137)&gt;10</formula>
    </cfRule>
  </conditionalFormatting>
  <conditionalFormatting sqref="C137:D137">
    <cfRule type="expression" dxfId="142" priority="142" stopIfTrue="1">
      <formula>LEN(C137)&gt;10</formula>
    </cfRule>
  </conditionalFormatting>
  <conditionalFormatting sqref="C137:D137">
    <cfRule type="expression" dxfId="141" priority="141" stopIfTrue="1">
      <formula>LEN(C137)&gt;10</formula>
    </cfRule>
  </conditionalFormatting>
  <conditionalFormatting sqref="C137:D137">
    <cfRule type="expression" dxfId="140" priority="140" stopIfTrue="1">
      <formula>LEN(C137)&gt;10</formula>
    </cfRule>
  </conditionalFormatting>
  <conditionalFormatting sqref="C137:D137">
    <cfRule type="expression" dxfId="139" priority="139" stopIfTrue="1">
      <formula>LEN(C137)&gt;10</formula>
    </cfRule>
  </conditionalFormatting>
  <conditionalFormatting sqref="C137:D137">
    <cfRule type="expression" dxfId="138" priority="138" stopIfTrue="1">
      <formula>LEN(C137)&gt;10</formula>
    </cfRule>
  </conditionalFormatting>
  <conditionalFormatting sqref="C137:D137">
    <cfRule type="expression" dxfId="137" priority="137" stopIfTrue="1">
      <formula>LEN(C137)&gt;10</formula>
    </cfRule>
  </conditionalFormatting>
  <conditionalFormatting sqref="C137:D137">
    <cfRule type="expression" dxfId="136" priority="136" stopIfTrue="1">
      <formula>LEN(C137)&gt;10</formula>
    </cfRule>
  </conditionalFormatting>
  <conditionalFormatting sqref="C137:D137">
    <cfRule type="expression" dxfId="135" priority="135" stopIfTrue="1">
      <formula>LEN(C137)&gt;10</formula>
    </cfRule>
  </conditionalFormatting>
  <conditionalFormatting sqref="C137:D137">
    <cfRule type="expression" dxfId="134" priority="134" stopIfTrue="1">
      <formula>LEN(C137)&gt;10</formula>
    </cfRule>
  </conditionalFormatting>
  <conditionalFormatting sqref="C137:D137">
    <cfRule type="expression" dxfId="133" priority="133" stopIfTrue="1">
      <formula>LEN(C137)&gt;10</formula>
    </cfRule>
  </conditionalFormatting>
  <conditionalFormatting sqref="C137:D137">
    <cfRule type="expression" dxfId="132" priority="132" stopIfTrue="1">
      <formula>LEN(C137)&gt;10</formula>
    </cfRule>
  </conditionalFormatting>
  <conditionalFormatting sqref="C137:D137">
    <cfRule type="expression" dxfId="131" priority="131" stopIfTrue="1">
      <formula>LEN(C137)&gt;10</formula>
    </cfRule>
  </conditionalFormatting>
  <conditionalFormatting sqref="C137:D137">
    <cfRule type="expression" dxfId="130" priority="130" stopIfTrue="1">
      <formula>LEN(C137)&gt;10</formula>
    </cfRule>
  </conditionalFormatting>
  <conditionalFormatting sqref="C137:D137">
    <cfRule type="expression" dxfId="129" priority="129" stopIfTrue="1">
      <formula>LEN(C137)&gt;10</formula>
    </cfRule>
  </conditionalFormatting>
  <conditionalFormatting sqref="C137">
    <cfRule type="expression" dxfId="128" priority="128" stopIfTrue="1">
      <formula>LEN(C137)&gt;10</formula>
    </cfRule>
  </conditionalFormatting>
  <conditionalFormatting sqref="D137">
    <cfRule type="expression" dxfId="127" priority="127" stopIfTrue="1">
      <formula>LEN(D137)&gt;10</formula>
    </cfRule>
  </conditionalFormatting>
  <conditionalFormatting sqref="C137:D137">
    <cfRule type="expression" dxfId="126" priority="126" stopIfTrue="1">
      <formula>LEN(C137)&gt;10</formula>
    </cfRule>
  </conditionalFormatting>
  <conditionalFormatting sqref="C137:D137">
    <cfRule type="expression" dxfId="125" priority="125" stopIfTrue="1">
      <formula>LEN(C137)&gt;10</formula>
    </cfRule>
  </conditionalFormatting>
  <conditionalFormatting sqref="C137">
    <cfRule type="expression" dxfId="124" priority="124" stopIfTrue="1">
      <formula>LEN(C137)&gt;10</formula>
    </cfRule>
  </conditionalFormatting>
  <conditionalFormatting sqref="D137">
    <cfRule type="expression" dxfId="123" priority="123" stopIfTrue="1">
      <formula>LEN(D137)&gt;10</formula>
    </cfRule>
  </conditionalFormatting>
  <conditionalFormatting sqref="C137:D137">
    <cfRule type="expression" dxfId="122" priority="122" stopIfTrue="1">
      <formula>LEN(C137)&gt;10</formula>
    </cfRule>
  </conditionalFormatting>
  <conditionalFormatting sqref="C137:D137">
    <cfRule type="expression" dxfId="121" priority="121" stopIfTrue="1">
      <formula>LEN(C137)&gt;10</formula>
    </cfRule>
  </conditionalFormatting>
  <conditionalFormatting sqref="C137:D137">
    <cfRule type="expression" dxfId="120" priority="120" stopIfTrue="1">
      <formula>LEN(C137)&gt;10</formula>
    </cfRule>
  </conditionalFormatting>
  <conditionalFormatting sqref="C137">
    <cfRule type="expression" dxfId="119" priority="119" stopIfTrue="1">
      <formula>LEN(C137)&gt;10</formula>
    </cfRule>
  </conditionalFormatting>
  <conditionalFormatting sqref="D137">
    <cfRule type="expression" dxfId="118" priority="118" stopIfTrue="1">
      <formula>LEN(D137)&gt;10</formula>
    </cfRule>
  </conditionalFormatting>
  <conditionalFormatting sqref="C137:D137">
    <cfRule type="expression" dxfId="117" priority="117" stopIfTrue="1">
      <formula>LEN(C137)&gt;10</formula>
    </cfRule>
  </conditionalFormatting>
  <conditionalFormatting sqref="C137:D137">
    <cfRule type="expression" dxfId="116" priority="116" stopIfTrue="1">
      <formula>LEN(C137)&gt;10</formula>
    </cfRule>
  </conditionalFormatting>
  <conditionalFormatting sqref="C138:D138">
    <cfRule type="expression" dxfId="115" priority="115" stopIfTrue="1">
      <formula>LEN(C138)&gt;10</formula>
    </cfRule>
  </conditionalFormatting>
  <conditionalFormatting sqref="C138:D138">
    <cfRule type="expression" dxfId="114" priority="114" stopIfTrue="1">
      <formula>LEN(C138)&gt;10</formula>
    </cfRule>
  </conditionalFormatting>
  <conditionalFormatting sqref="C138:D138">
    <cfRule type="expression" dxfId="113" priority="113" stopIfTrue="1">
      <formula>LEN(C138)&gt;10</formula>
    </cfRule>
  </conditionalFormatting>
  <conditionalFormatting sqref="C139:D139">
    <cfRule type="expression" dxfId="112" priority="112" stopIfTrue="1">
      <formula>LEN(C139)&gt;10</formula>
    </cfRule>
  </conditionalFormatting>
  <conditionalFormatting sqref="C139:D139">
    <cfRule type="expression" dxfId="111" priority="111" stopIfTrue="1">
      <formula>LEN(C139)&gt;10</formula>
    </cfRule>
  </conditionalFormatting>
  <conditionalFormatting sqref="C139:D139">
    <cfRule type="expression" dxfId="110" priority="110" stopIfTrue="1">
      <formula>LEN(C139)&gt;10</formula>
    </cfRule>
  </conditionalFormatting>
  <conditionalFormatting sqref="C139:D139">
    <cfRule type="expression" dxfId="109" priority="109" stopIfTrue="1">
      <formula>LEN(C139)&gt;10</formula>
    </cfRule>
  </conditionalFormatting>
  <conditionalFormatting sqref="C139:D139">
    <cfRule type="expression" dxfId="108" priority="108" stopIfTrue="1">
      <formula>LEN(C139)&gt;10</formula>
    </cfRule>
  </conditionalFormatting>
  <conditionalFormatting sqref="C139:D139">
    <cfRule type="expression" dxfId="107" priority="107" stopIfTrue="1">
      <formula>LEN(C139)&gt;10</formula>
    </cfRule>
  </conditionalFormatting>
  <conditionalFormatting sqref="C139:D139">
    <cfRule type="expression" dxfId="106" priority="106" stopIfTrue="1">
      <formula>LEN(C139)&gt;10</formula>
    </cfRule>
  </conditionalFormatting>
  <conditionalFormatting sqref="C139:D139">
    <cfRule type="expression" dxfId="105" priority="105" stopIfTrue="1">
      <formula>LEN(C139)&gt;10</formula>
    </cfRule>
  </conditionalFormatting>
  <conditionalFormatting sqref="C139:D139">
    <cfRule type="expression" dxfId="104" priority="104" stopIfTrue="1">
      <formula>LEN(C139)&gt;10</formula>
    </cfRule>
  </conditionalFormatting>
  <conditionalFormatting sqref="C139:D139">
    <cfRule type="expression" dxfId="103" priority="103" stopIfTrue="1">
      <formula>LEN(C139)&gt;10</formula>
    </cfRule>
  </conditionalFormatting>
  <conditionalFormatting sqref="C139:D139">
    <cfRule type="expression" dxfId="102" priority="102" stopIfTrue="1">
      <formula>LEN(C139)&gt;10</formula>
    </cfRule>
  </conditionalFormatting>
  <conditionalFormatting sqref="C139:D139">
    <cfRule type="expression" dxfId="101" priority="101" stopIfTrue="1">
      <formula>LEN(C139)&gt;10</formula>
    </cfRule>
  </conditionalFormatting>
  <conditionalFormatting sqref="C139:D139">
    <cfRule type="expression" dxfId="100" priority="100" stopIfTrue="1">
      <formula>LEN(C139)&gt;10</formula>
    </cfRule>
  </conditionalFormatting>
  <conditionalFormatting sqref="C139:D139">
    <cfRule type="expression" dxfId="99" priority="99" stopIfTrue="1">
      <formula>LEN(C139)&gt;10</formula>
    </cfRule>
  </conditionalFormatting>
  <conditionalFormatting sqref="C139:D139">
    <cfRule type="expression" dxfId="98" priority="98" stopIfTrue="1">
      <formula>LEN(C139)&gt;10</formula>
    </cfRule>
  </conditionalFormatting>
  <conditionalFormatting sqref="C139:D139">
    <cfRule type="expression" dxfId="97" priority="97" stopIfTrue="1">
      <formula>LEN(C139)&gt;10</formula>
    </cfRule>
  </conditionalFormatting>
  <conditionalFormatting sqref="C140:D140">
    <cfRule type="expression" dxfId="96" priority="96" stopIfTrue="1">
      <formula>LEN(C140)&gt;10</formula>
    </cfRule>
  </conditionalFormatting>
  <conditionalFormatting sqref="C140:D140">
    <cfRule type="expression" dxfId="95" priority="95" stopIfTrue="1">
      <formula>LEN(C140)&gt;10</formula>
    </cfRule>
  </conditionalFormatting>
  <conditionalFormatting sqref="C140:D140">
    <cfRule type="expression" dxfId="94" priority="94" stopIfTrue="1">
      <formula>LEN(C140)&gt;10</formula>
    </cfRule>
  </conditionalFormatting>
  <conditionalFormatting sqref="C140:D140">
    <cfRule type="expression" dxfId="93" priority="93" stopIfTrue="1">
      <formula>LEN(C140)&gt;10</formula>
    </cfRule>
  </conditionalFormatting>
  <conditionalFormatting sqref="C140:D140">
    <cfRule type="expression" dxfId="92" priority="92" stopIfTrue="1">
      <formula>LEN(C140)&gt;10</formula>
    </cfRule>
  </conditionalFormatting>
  <conditionalFormatting sqref="C140:D140">
    <cfRule type="expression" dxfId="91" priority="91" stopIfTrue="1">
      <formula>LEN(C140)&gt;10</formula>
    </cfRule>
  </conditionalFormatting>
  <conditionalFormatting sqref="C140:D140">
    <cfRule type="expression" dxfId="90" priority="90" stopIfTrue="1">
      <formula>LEN(C140)&gt;10</formula>
    </cfRule>
  </conditionalFormatting>
  <conditionalFormatting sqref="C140:D140">
    <cfRule type="expression" dxfId="89" priority="89" stopIfTrue="1">
      <formula>LEN(C140)&gt;10</formula>
    </cfRule>
  </conditionalFormatting>
  <conditionalFormatting sqref="C140:D140">
    <cfRule type="expression" dxfId="88" priority="88" stopIfTrue="1">
      <formula>LEN(C140)&gt;10</formula>
    </cfRule>
  </conditionalFormatting>
  <conditionalFormatting sqref="C140:D140">
    <cfRule type="expression" dxfId="87" priority="87" stopIfTrue="1">
      <formula>LEN(C140)&gt;10</formula>
    </cfRule>
  </conditionalFormatting>
  <conditionalFormatting sqref="C140:D140">
    <cfRule type="expression" dxfId="86" priority="86" stopIfTrue="1">
      <formula>LEN(C140)&gt;10</formula>
    </cfRule>
  </conditionalFormatting>
  <conditionalFormatting sqref="C140:D140">
    <cfRule type="expression" dxfId="85" priority="85" stopIfTrue="1">
      <formula>LEN(C140)&gt;10</formula>
    </cfRule>
  </conditionalFormatting>
  <conditionalFormatting sqref="C140:D140">
    <cfRule type="expression" dxfId="84" priority="84" stopIfTrue="1">
      <formula>LEN(C140)&gt;10</formula>
    </cfRule>
  </conditionalFormatting>
  <conditionalFormatting sqref="C140:D140">
    <cfRule type="expression" dxfId="83" priority="83" stopIfTrue="1">
      <formula>LEN(C140)&gt;10</formula>
    </cfRule>
  </conditionalFormatting>
  <conditionalFormatting sqref="C140:D140">
    <cfRule type="expression" dxfId="82" priority="82" stopIfTrue="1">
      <formula>LEN(C140)&gt;10</formula>
    </cfRule>
  </conditionalFormatting>
  <conditionalFormatting sqref="C140:D140">
    <cfRule type="expression" dxfId="81" priority="81" stopIfTrue="1">
      <formula>LEN(C140)&gt;10</formula>
    </cfRule>
  </conditionalFormatting>
  <conditionalFormatting sqref="C140:D140">
    <cfRule type="expression" dxfId="80" priority="80" stopIfTrue="1">
      <formula>LEN(C140)&gt;10</formula>
    </cfRule>
  </conditionalFormatting>
  <conditionalFormatting sqref="C140:D140">
    <cfRule type="expression" dxfId="79" priority="79" stopIfTrue="1">
      <formula>LEN(C140)&gt;10</formula>
    </cfRule>
  </conditionalFormatting>
  <conditionalFormatting sqref="C140:D140">
    <cfRule type="expression" dxfId="78" priority="78" stopIfTrue="1">
      <formula>LEN(C140)&gt;10</formula>
    </cfRule>
  </conditionalFormatting>
  <conditionalFormatting sqref="C140:D140">
    <cfRule type="expression" dxfId="77" priority="77" stopIfTrue="1">
      <formula>LEN(C140)&gt;10</formula>
    </cfRule>
  </conditionalFormatting>
  <conditionalFormatting sqref="C140:D140">
    <cfRule type="expression" dxfId="76" priority="76" stopIfTrue="1">
      <formula>LEN(C140)&gt;10</formula>
    </cfRule>
  </conditionalFormatting>
  <conditionalFormatting sqref="C140:D140">
    <cfRule type="expression" dxfId="75" priority="75" stopIfTrue="1">
      <formula>LEN(C140)&gt;10</formula>
    </cfRule>
  </conditionalFormatting>
  <conditionalFormatting sqref="C140:D140">
    <cfRule type="expression" dxfId="74" priority="74" stopIfTrue="1">
      <formula>LEN(C140)&gt;10</formula>
    </cfRule>
  </conditionalFormatting>
  <conditionalFormatting sqref="C140:D140">
    <cfRule type="expression" dxfId="73" priority="73" stopIfTrue="1">
      <formula>LEN(C140)&gt;10</formula>
    </cfRule>
  </conditionalFormatting>
  <conditionalFormatting sqref="C140:D140">
    <cfRule type="expression" dxfId="72" priority="72" stopIfTrue="1">
      <formula>LEN(C140)&gt;10</formula>
    </cfRule>
  </conditionalFormatting>
  <conditionalFormatting sqref="C140:D140">
    <cfRule type="expression" dxfId="71" priority="71" stopIfTrue="1">
      <formula>LEN(C140)&gt;10</formula>
    </cfRule>
  </conditionalFormatting>
  <conditionalFormatting sqref="C140:D140">
    <cfRule type="expression" dxfId="70" priority="70" stopIfTrue="1">
      <formula>LEN(C140)&gt;10</formula>
    </cfRule>
  </conditionalFormatting>
  <conditionalFormatting sqref="C140:D140">
    <cfRule type="expression" dxfId="69" priority="69" stopIfTrue="1">
      <formula>LEN(C140)&gt;10</formula>
    </cfRule>
  </conditionalFormatting>
  <conditionalFormatting sqref="C140:D140">
    <cfRule type="expression" dxfId="68" priority="68" stopIfTrue="1">
      <formula>LEN(C140)&gt;10</formula>
    </cfRule>
  </conditionalFormatting>
  <conditionalFormatting sqref="C140:D140">
    <cfRule type="expression" dxfId="67" priority="67" stopIfTrue="1">
      <formula>LEN(C140)&gt;10</formula>
    </cfRule>
  </conditionalFormatting>
  <conditionalFormatting sqref="C140:D140">
    <cfRule type="expression" dxfId="66" priority="66" stopIfTrue="1">
      <formula>LEN(C140)&gt;10</formula>
    </cfRule>
  </conditionalFormatting>
  <conditionalFormatting sqref="C140:D140">
    <cfRule type="expression" dxfId="65" priority="65" stopIfTrue="1">
      <formula>LEN(C140)&gt;10</formula>
    </cfRule>
  </conditionalFormatting>
  <conditionalFormatting sqref="C141:D141">
    <cfRule type="expression" dxfId="64" priority="64" stopIfTrue="1">
      <formula>LEN(C141)&gt;10</formula>
    </cfRule>
  </conditionalFormatting>
  <conditionalFormatting sqref="C141:D141">
    <cfRule type="expression" dxfId="63" priority="63" stopIfTrue="1">
      <formula>LEN(C141)&gt;10</formula>
    </cfRule>
  </conditionalFormatting>
  <conditionalFormatting sqref="C141:D141">
    <cfRule type="expression" dxfId="62" priority="62" stopIfTrue="1">
      <formula>LEN(C141)&gt;10</formula>
    </cfRule>
  </conditionalFormatting>
  <conditionalFormatting sqref="C141:D141">
    <cfRule type="expression" dxfId="61" priority="61" stopIfTrue="1">
      <formula>LEN(C141)&gt;10</formula>
    </cfRule>
  </conditionalFormatting>
  <conditionalFormatting sqref="C141:D141">
    <cfRule type="expression" dxfId="60" priority="60" stopIfTrue="1">
      <formula>LEN(C141)&gt;10</formula>
    </cfRule>
  </conditionalFormatting>
  <conditionalFormatting sqref="C141:D141">
    <cfRule type="expression" dxfId="59" priority="59" stopIfTrue="1">
      <formula>LEN(C141)&gt;10</formula>
    </cfRule>
  </conditionalFormatting>
  <conditionalFormatting sqref="C141:D141">
    <cfRule type="expression" dxfId="58" priority="58" stopIfTrue="1">
      <formula>LEN(C141)&gt;10</formula>
    </cfRule>
  </conditionalFormatting>
  <conditionalFormatting sqref="C141:D141">
    <cfRule type="expression" dxfId="57" priority="57" stopIfTrue="1">
      <formula>LEN(C141)&gt;10</formula>
    </cfRule>
  </conditionalFormatting>
  <conditionalFormatting sqref="C141:D141">
    <cfRule type="expression" dxfId="56" priority="56" stopIfTrue="1">
      <formula>LEN(C141)&gt;10</formula>
    </cfRule>
  </conditionalFormatting>
  <conditionalFormatting sqref="C141:D141">
    <cfRule type="expression" dxfId="55" priority="55" stopIfTrue="1">
      <formula>LEN(C141)&gt;10</formula>
    </cfRule>
  </conditionalFormatting>
  <conditionalFormatting sqref="C141:D141">
    <cfRule type="expression" dxfId="54" priority="54" stopIfTrue="1">
      <formula>LEN(C141)&gt;10</formula>
    </cfRule>
  </conditionalFormatting>
  <conditionalFormatting sqref="C141:D141">
    <cfRule type="expression" dxfId="53" priority="53" stopIfTrue="1">
      <formula>LEN(C141)&gt;10</formula>
    </cfRule>
  </conditionalFormatting>
  <conditionalFormatting sqref="C141:D141">
    <cfRule type="expression" dxfId="52" priority="52" stopIfTrue="1">
      <formula>LEN(C141)&gt;10</formula>
    </cfRule>
  </conditionalFormatting>
  <conditionalFormatting sqref="C141:D141">
    <cfRule type="expression" dxfId="51" priority="51" stopIfTrue="1">
      <formula>LEN(C141)&gt;10</formula>
    </cfRule>
  </conditionalFormatting>
  <conditionalFormatting sqref="C141:D141">
    <cfRule type="expression" dxfId="50" priority="50" stopIfTrue="1">
      <formula>LEN(C141)&gt;10</formula>
    </cfRule>
  </conditionalFormatting>
  <conditionalFormatting sqref="C141:D141">
    <cfRule type="expression" dxfId="49" priority="49" stopIfTrue="1">
      <formula>LEN(C141)&gt;10</formula>
    </cfRule>
  </conditionalFormatting>
  <conditionalFormatting sqref="C141:D141">
    <cfRule type="expression" dxfId="48" priority="48" stopIfTrue="1">
      <formula>LEN(C141)&gt;10</formula>
    </cfRule>
  </conditionalFormatting>
  <conditionalFormatting sqref="C141:D141">
    <cfRule type="expression" dxfId="47" priority="47" stopIfTrue="1">
      <formula>LEN(C141)&gt;10</formula>
    </cfRule>
  </conditionalFormatting>
  <conditionalFormatting sqref="C141:D141">
    <cfRule type="expression" dxfId="46" priority="46" stopIfTrue="1">
      <formula>LEN(C141)&gt;10</formula>
    </cfRule>
  </conditionalFormatting>
  <conditionalFormatting sqref="C141:D141">
    <cfRule type="expression" dxfId="45" priority="45" stopIfTrue="1">
      <formula>LEN(C141)&gt;10</formula>
    </cfRule>
  </conditionalFormatting>
  <conditionalFormatting sqref="C141:D141">
    <cfRule type="expression" dxfId="44" priority="44" stopIfTrue="1">
      <formula>LEN(C141)&gt;10</formula>
    </cfRule>
  </conditionalFormatting>
  <conditionalFormatting sqref="C141:D141">
    <cfRule type="expression" dxfId="43" priority="43" stopIfTrue="1">
      <formula>LEN(C141)&gt;10</formula>
    </cfRule>
  </conditionalFormatting>
  <conditionalFormatting sqref="C141:D141">
    <cfRule type="expression" dxfId="42" priority="42" stopIfTrue="1">
      <formula>LEN(C141)&gt;10</formula>
    </cfRule>
  </conditionalFormatting>
  <conditionalFormatting sqref="C141:D141">
    <cfRule type="expression" dxfId="41" priority="41" stopIfTrue="1">
      <formula>LEN(C141)&gt;10</formula>
    </cfRule>
  </conditionalFormatting>
  <conditionalFormatting sqref="C141:D141">
    <cfRule type="expression" dxfId="40" priority="40" stopIfTrue="1">
      <formula>LEN(C141)&gt;10</formula>
    </cfRule>
  </conditionalFormatting>
  <conditionalFormatting sqref="C141:D141">
    <cfRule type="expression" dxfId="39" priority="39" stopIfTrue="1">
      <formula>LEN(C141)&gt;10</formula>
    </cfRule>
  </conditionalFormatting>
  <conditionalFormatting sqref="C141:D141">
    <cfRule type="expression" dxfId="38" priority="38" stopIfTrue="1">
      <formula>LEN(C141)&gt;10</formula>
    </cfRule>
  </conditionalFormatting>
  <conditionalFormatting sqref="C141:D141">
    <cfRule type="expression" dxfId="37" priority="37" stopIfTrue="1">
      <formula>LEN(C141)&gt;10</formula>
    </cfRule>
  </conditionalFormatting>
  <conditionalFormatting sqref="C141:D141">
    <cfRule type="expression" dxfId="36" priority="36" stopIfTrue="1">
      <formula>LEN(C141)&gt;10</formula>
    </cfRule>
  </conditionalFormatting>
  <conditionalFormatting sqref="C141:D141">
    <cfRule type="expression" dxfId="35" priority="35" stopIfTrue="1">
      <formula>LEN(C141)&gt;10</formula>
    </cfRule>
  </conditionalFormatting>
  <conditionalFormatting sqref="C141:D141">
    <cfRule type="expression" dxfId="34" priority="34" stopIfTrue="1">
      <formula>LEN(C141)&gt;10</formula>
    </cfRule>
  </conditionalFormatting>
  <conditionalFormatting sqref="C141:D141">
    <cfRule type="expression" dxfId="33" priority="33" stopIfTrue="1">
      <formula>LEN(C141)&gt;10</formula>
    </cfRule>
  </conditionalFormatting>
  <conditionalFormatting sqref="C142:D142">
    <cfRule type="expression" dxfId="32" priority="32" stopIfTrue="1">
      <formula>LEN(C142)&gt;10</formula>
    </cfRule>
  </conditionalFormatting>
  <conditionalFormatting sqref="C142:D142">
    <cfRule type="expression" dxfId="31" priority="31" stopIfTrue="1">
      <formula>LEN(C142)&gt;10</formula>
    </cfRule>
  </conditionalFormatting>
  <conditionalFormatting sqref="C142:D142">
    <cfRule type="expression" dxfId="30" priority="30" stopIfTrue="1">
      <formula>LEN(C142)&gt;10</formula>
    </cfRule>
  </conditionalFormatting>
  <conditionalFormatting sqref="C142:D142">
    <cfRule type="expression" dxfId="29" priority="29" stopIfTrue="1">
      <formula>LEN(C142)&gt;10</formula>
    </cfRule>
  </conditionalFormatting>
  <conditionalFormatting sqref="C142:D142">
    <cfRule type="expression" dxfId="28" priority="28" stopIfTrue="1">
      <formula>LEN(C142)&gt;10</formula>
    </cfRule>
  </conditionalFormatting>
  <conditionalFormatting sqref="C142:D142">
    <cfRule type="expression" dxfId="27" priority="27" stopIfTrue="1">
      <formula>LEN(C142)&gt;10</formula>
    </cfRule>
  </conditionalFormatting>
  <conditionalFormatting sqref="C142:D142">
    <cfRule type="expression" dxfId="26" priority="26" stopIfTrue="1">
      <formula>LEN(C142)&gt;10</formula>
    </cfRule>
  </conditionalFormatting>
  <conditionalFormatting sqref="C142:D142">
    <cfRule type="expression" dxfId="25" priority="25" stopIfTrue="1">
      <formula>LEN(C142)&gt;10</formula>
    </cfRule>
  </conditionalFormatting>
  <conditionalFormatting sqref="C142:D142">
    <cfRule type="expression" dxfId="24" priority="24" stopIfTrue="1">
      <formula>LEN(C142)&gt;10</formula>
    </cfRule>
  </conditionalFormatting>
  <conditionalFormatting sqref="C142:D142">
    <cfRule type="expression" dxfId="23" priority="23" stopIfTrue="1">
      <formula>LEN(C142)&gt;10</formula>
    </cfRule>
  </conditionalFormatting>
  <conditionalFormatting sqref="C142:D142">
    <cfRule type="expression" dxfId="22" priority="22" stopIfTrue="1">
      <formula>LEN(C142)&gt;10</formula>
    </cfRule>
  </conditionalFormatting>
  <conditionalFormatting sqref="C142:D142">
    <cfRule type="expression" dxfId="21" priority="21" stopIfTrue="1">
      <formula>LEN(C142)&gt;10</formula>
    </cfRule>
  </conditionalFormatting>
  <conditionalFormatting sqref="C142:D142">
    <cfRule type="expression" dxfId="20" priority="20" stopIfTrue="1">
      <formula>LEN(C142)&gt;10</formula>
    </cfRule>
  </conditionalFormatting>
  <conditionalFormatting sqref="C142:D142">
    <cfRule type="expression" dxfId="19" priority="19" stopIfTrue="1">
      <formula>LEN(C142)&gt;10</formula>
    </cfRule>
  </conditionalFormatting>
  <conditionalFormatting sqref="C142:D142">
    <cfRule type="expression" dxfId="18" priority="18" stopIfTrue="1">
      <formula>LEN(C142)&gt;10</formula>
    </cfRule>
  </conditionalFormatting>
  <conditionalFormatting sqref="C142:D142">
    <cfRule type="expression" dxfId="17" priority="17" stopIfTrue="1">
      <formula>LEN(C142)&gt;10</formula>
    </cfRule>
  </conditionalFormatting>
  <conditionalFormatting sqref="C142:D142">
    <cfRule type="expression" dxfId="16" priority="16" stopIfTrue="1">
      <formula>LEN(C142)&gt;10</formula>
    </cfRule>
  </conditionalFormatting>
  <conditionalFormatting sqref="C142:D142">
    <cfRule type="expression" dxfId="15" priority="15" stopIfTrue="1">
      <formula>LEN(C142)&gt;10</formula>
    </cfRule>
  </conditionalFormatting>
  <conditionalFormatting sqref="C142:D142">
    <cfRule type="expression" dxfId="14" priority="14" stopIfTrue="1">
      <formula>LEN(C142)&gt;10</formula>
    </cfRule>
  </conditionalFormatting>
  <conditionalFormatting sqref="C142:D142">
    <cfRule type="expression" dxfId="13" priority="13" stopIfTrue="1">
      <formula>LEN(C142)&gt;10</formula>
    </cfRule>
  </conditionalFormatting>
  <conditionalFormatting sqref="C142:D142">
    <cfRule type="expression" dxfId="12" priority="12" stopIfTrue="1">
      <formula>LEN(C142)&gt;10</formula>
    </cfRule>
  </conditionalFormatting>
  <conditionalFormatting sqref="C142:D142">
    <cfRule type="expression" dxfId="11" priority="11" stopIfTrue="1">
      <formula>LEN(C142)&gt;10</formula>
    </cfRule>
  </conditionalFormatting>
  <conditionalFormatting sqref="C142:D142">
    <cfRule type="expression" dxfId="10" priority="10" stopIfTrue="1">
      <formula>LEN(C142)&gt;10</formula>
    </cfRule>
  </conditionalFormatting>
  <conditionalFormatting sqref="C142:D142">
    <cfRule type="expression" dxfId="9" priority="9" stopIfTrue="1">
      <formula>LEN(C142)&gt;10</formula>
    </cfRule>
  </conditionalFormatting>
  <conditionalFormatting sqref="C142:D142">
    <cfRule type="expression" dxfId="8" priority="8" stopIfTrue="1">
      <formula>LEN(C142)&gt;10</formula>
    </cfRule>
  </conditionalFormatting>
  <conditionalFormatting sqref="C142:D142">
    <cfRule type="expression" dxfId="7" priority="7" stopIfTrue="1">
      <formula>LEN(C142)&gt;10</formula>
    </cfRule>
  </conditionalFormatting>
  <conditionalFormatting sqref="C142:D142">
    <cfRule type="expression" dxfId="6" priority="6" stopIfTrue="1">
      <formula>LEN(C142)&gt;10</formula>
    </cfRule>
  </conditionalFormatting>
  <conditionalFormatting sqref="C142:D142">
    <cfRule type="expression" dxfId="5" priority="5" stopIfTrue="1">
      <formula>LEN(C142)&gt;10</formula>
    </cfRule>
  </conditionalFormatting>
  <conditionalFormatting sqref="C142:D142">
    <cfRule type="expression" dxfId="4" priority="4" stopIfTrue="1">
      <formula>LEN(C142)&gt;10</formula>
    </cfRule>
  </conditionalFormatting>
  <conditionalFormatting sqref="C142:D142">
    <cfRule type="expression" dxfId="3" priority="3" stopIfTrue="1">
      <formula>LEN(C142)&gt;10</formula>
    </cfRule>
  </conditionalFormatting>
  <conditionalFormatting sqref="C142:D142">
    <cfRule type="expression" dxfId="2" priority="2" stopIfTrue="1">
      <formula>LEN(C142)&gt;10</formula>
    </cfRule>
  </conditionalFormatting>
  <conditionalFormatting sqref="C142:D142">
    <cfRule type="expression" dxfId="1" priority="1" stopIfTrue="1">
      <formula>LEN(C142)&gt;10</formula>
    </cfRule>
  </conditionalFormatting>
  <dataValidations count="6">
    <dataValidation type="custom" allowBlank="1" showInputMessage="1" showErrorMessage="1" sqref="E37:E50 E2:E34 E52:E934">
      <formula1>AND(LEN(E2)=3,OR(LEFT(E2,1)="W",LEFT(E2,1)="E"))</formula1>
    </dataValidation>
    <dataValidation type="list" allowBlank="1" showInputMessage="1" showErrorMessage="1" sqref="G52:G226 G2:G50">
      <formula1>$Y$3:$Y$7</formula1>
    </dataValidation>
    <dataValidation type="custom" allowBlank="1" showInputMessage="1" showErrorMessage="1" sqref="C37:C50 C2:C34 C52:C1500">
      <formula1>AND(LEN(C2)=10,OR(LEFT(C2,1)="N",LEFT(C2,1)="S"),MID(C2,2,1)=" ",MID(C2,5,1)=" ",MID(C2,8,1)=".")</formula1>
    </dataValidation>
    <dataValidation type="custom" allowBlank="1" showInputMessage="1" showErrorMessage="1" sqref="D2:D34 D52:D1500 D37:D50">
      <formula1>AND(LEN(D2)=10,OR(LEFT(D2,1)="E",LEFT(D2,1)="W"),MID(D2,5,1)=" ",MID(D2,8,1)=".")</formula1>
    </dataValidation>
    <dataValidation type="textLength" allowBlank="1" showInputMessage="1" showErrorMessage="1" sqref="A52:A1500 A2:A50">
      <formula1>0</formula1>
      <formula2>6</formula2>
    </dataValidation>
    <dataValidation type="whole" allowBlank="1" showInputMessage="1" showErrorMessage="1" sqref="F52:F864 F2:F50">
      <formula1>0</formula1>
      <formula2>10000</formula2>
    </dataValidation>
  </dataValidations>
  <pageMargins left="0.78740157480314965" right="0.78740157480314965" top="0.98425196850393704" bottom="0.98425196850393704" header="0.51181102362204722" footer="0.51181102362204722"/>
  <pageSetup paperSize="9" scale="83" fitToWidth="0" fitToHeight="0" orientation="portrait" horizontalDpi="300" verticalDpi="300" r:id="rId3"/>
  <headerFooter alignWithMargins="0">
    <oddFooter>&amp;RUpdated &amp;D</oddFooter>
  </headerFooter>
  <legacyDrawing r:id="rId4"/>
  <controls>
    <control shapeId="41985" r:id="rId5" name="FrontPag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N1000"/>
  <sheetViews>
    <sheetView showZeros="0" view="pageBreakPreview" zoomScaleSheetLayoutView="100" workbookViewId="0">
      <pane ySplit="1" topLeftCell="A2" activePane="bottomLeft" state="frozen"/>
      <selection activeCell="T18" sqref="T18"/>
      <selection pane="bottomLeft" activeCell="A2" sqref="A2"/>
    </sheetView>
  </sheetViews>
  <sheetFormatPr baseColWidth="10" defaultColWidth="9.140625" defaultRowHeight="12.75"/>
  <cols>
    <col min="1" max="1" width="25.7109375" customWidth="1"/>
    <col min="2" max="2" width="15.7109375" customWidth="1"/>
    <col min="3" max="3" width="15.7109375" style="316" customWidth="1"/>
    <col min="4" max="4" width="15.7109375" style="7" customWidth="1"/>
    <col min="11" max="11" width="0" hidden="1" customWidth="1"/>
  </cols>
  <sheetData>
    <row r="1" spans="1:14" ht="24.95" customHeight="1">
      <c r="A1" s="403" t="s">
        <v>39</v>
      </c>
      <c r="B1" s="403" t="s">
        <v>295</v>
      </c>
      <c r="C1" s="404" t="s">
        <v>7</v>
      </c>
      <c r="D1" s="404" t="s">
        <v>6</v>
      </c>
      <c r="F1" s="2"/>
      <c r="G1" s="4"/>
    </row>
    <row r="2" spans="1:14">
      <c r="A2" s="351" t="s">
        <v>83</v>
      </c>
      <c r="B2" s="90" t="s">
        <v>15</v>
      </c>
      <c r="C2" s="1057">
        <v>73</v>
      </c>
      <c r="D2" s="194">
        <f t="shared" ref="D2:D65" si="0">IF(C2=0,0,C2*2.2)</f>
        <v>160.60000000000002</v>
      </c>
      <c r="G2" s="5"/>
      <c r="K2" t="s">
        <v>15</v>
      </c>
    </row>
    <row r="3" spans="1:14">
      <c r="A3" s="90" t="s">
        <v>84</v>
      </c>
      <c r="B3" s="90" t="s">
        <v>15</v>
      </c>
      <c r="C3" s="1057">
        <v>110</v>
      </c>
      <c r="D3" s="194">
        <f t="shared" si="0"/>
        <v>242.00000000000003</v>
      </c>
      <c r="F3" s="77"/>
      <c r="K3" t="s">
        <v>16</v>
      </c>
    </row>
    <row r="4" spans="1:14">
      <c r="A4" s="100" t="s">
        <v>85</v>
      </c>
      <c r="B4" s="100" t="s">
        <v>15</v>
      </c>
      <c r="C4" s="1057">
        <v>92</v>
      </c>
      <c r="D4" s="194">
        <f t="shared" si="0"/>
        <v>202.4</v>
      </c>
      <c r="G4" s="5"/>
      <c r="K4" t="s">
        <v>17</v>
      </c>
    </row>
    <row r="5" spans="1:14">
      <c r="A5" s="357" t="s">
        <v>86</v>
      </c>
      <c r="B5" s="100" t="s">
        <v>15</v>
      </c>
      <c r="C5" s="1057">
        <v>75</v>
      </c>
      <c r="D5" s="194">
        <f t="shared" si="0"/>
        <v>165</v>
      </c>
      <c r="G5" s="5"/>
      <c r="K5" t="s">
        <v>18</v>
      </c>
    </row>
    <row r="6" spans="1:14">
      <c r="A6" s="100" t="s">
        <v>17</v>
      </c>
      <c r="B6" s="100" t="s">
        <v>17</v>
      </c>
      <c r="C6" s="1058">
        <v>90</v>
      </c>
      <c r="D6" s="194">
        <f t="shared" si="0"/>
        <v>198.00000000000003</v>
      </c>
      <c r="G6" s="5"/>
      <c r="L6" s="75"/>
      <c r="M6" s="75"/>
    </row>
    <row r="7" spans="1:14">
      <c r="A7" s="100" t="s">
        <v>369</v>
      </c>
      <c r="B7" s="100" t="s">
        <v>15</v>
      </c>
      <c r="C7" s="1057">
        <v>100</v>
      </c>
      <c r="D7" s="194">
        <f t="shared" si="0"/>
        <v>220.00000000000003</v>
      </c>
      <c r="J7" s="75"/>
      <c r="K7" s="75"/>
    </row>
    <row r="8" spans="1:14">
      <c r="A8" s="351" t="s">
        <v>428</v>
      </c>
      <c r="B8" s="358" t="s">
        <v>15</v>
      </c>
      <c r="C8" s="1057">
        <v>90</v>
      </c>
      <c r="D8" s="194">
        <f t="shared" si="0"/>
        <v>198.00000000000003</v>
      </c>
      <c r="J8" s="75"/>
      <c r="K8" s="75"/>
    </row>
    <row r="9" spans="1:14">
      <c r="A9" s="100" t="s">
        <v>87</v>
      </c>
      <c r="B9" s="100" t="s">
        <v>15</v>
      </c>
      <c r="C9" s="1057">
        <v>75</v>
      </c>
      <c r="D9" s="194">
        <f t="shared" si="0"/>
        <v>165</v>
      </c>
    </row>
    <row r="10" spans="1:14">
      <c r="A10" s="90" t="s">
        <v>415</v>
      </c>
      <c r="B10" s="347" t="s">
        <v>15</v>
      </c>
      <c r="C10" s="1057">
        <v>95</v>
      </c>
      <c r="D10" s="194">
        <f t="shared" si="0"/>
        <v>209.00000000000003</v>
      </c>
      <c r="L10" s="2"/>
    </row>
    <row r="11" spans="1:14">
      <c r="A11" s="90" t="s">
        <v>88</v>
      </c>
      <c r="B11" s="100" t="s">
        <v>15</v>
      </c>
      <c r="C11" s="1057">
        <v>105</v>
      </c>
      <c r="D11" s="194">
        <f t="shared" si="0"/>
        <v>231.00000000000003</v>
      </c>
      <c r="L11" s="2"/>
    </row>
    <row r="12" spans="1:14">
      <c r="A12" s="90" t="s">
        <v>89</v>
      </c>
      <c r="B12" s="100" t="s">
        <v>15</v>
      </c>
      <c r="C12" s="1057">
        <v>95</v>
      </c>
      <c r="D12" s="194">
        <f t="shared" si="0"/>
        <v>209.00000000000003</v>
      </c>
      <c r="G12" s="5"/>
      <c r="H12" s="5"/>
      <c r="L12" s="2"/>
      <c r="M12" s="75"/>
      <c r="N12" s="75"/>
    </row>
    <row r="13" spans="1:14">
      <c r="A13" s="79"/>
      <c r="B13" s="100"/>
      <c r="C13" s="1057"/>
      <c r="D13" s="194">
        <f t="shared" si="0"/>
        <v>0</v>
      </c>
      <c r="L13" s="2"/>
    </row>
    <row r="14" spans="1:14">
      <c r="A14" s="79"/>
      <c r="B14" s="100"/>
      <c r="C14" s="1057"/>
      <c r="D14" s="194">
        <f t="shared" si="0"/>
        <v>0</v>
      </c>
      <c r="L14" s="2"/>
    </row>
    <row r="15" spans="1:14">
      <c r="A15" s="356"/>
      <c r="B15" s="100"/>
      <c r="C15" s="1057"/>
      <c r="D15" s="194">
        <f t="shared" si="0"/>
        <v>0</v>
      </c>
      <c r="L15" s="2"/>
    </row>
    <row r="16" spans="1:14">
      <c r="A16" s="356"/>
      <c r="B16" s="100"/>
      <c r="C16" s="1057"/>
      <c r="D16" s="194">
        <f t="shared" si="0"/>
        <v>0</v>
      </c>
      <c r="F16" s="77"/>
    </row>
    <row r="17" spans="1:12">
      <c r="A17" s="79"/>
      <c r="B17" s="90"/>
      <c r="C17" s="1057"/>
      <c r="D17" s="194">
        <f t="shared" si="0"/>
        <v>0</v>
      </c>
      <c r="L17" s="2"/>
    </row>
    <row r="18" spans="1:12">
      <c r="A18" s="356"/>
      <c r="B18" s="100"/>
      <c r="C18" s="1057"/>
      <c r="D18" s="194">
        <f t="shared" si="0"/>
        <v>0</v>
      </c>
      <c r="L18" s="2"/>
    </row>
    <row r="19" spans="1:12">
      <c r="A19" s="100"/>
      <c r="B19" s="90"/>
      <c r="C19" s="1057"/>
      <c r="D19" s="194">
        <f t="shared" si="0"/>
        <v>0</v>
      </c>
      <c r="L19" s="2"/>
    </row>
    <row r="20" spans="1:12">
      <c r="A20" s="100"/>
      <c r="B20" s="90"/>
      <c r="C20" s="1057"/>
      <c r="D20" s="194">
        <f t="shared" si="0"/>
        <v>0</v>
      </c>
      <c r="L20" s="2"/>
    </row>
    <row r="21" spans="1:12">
      <c r="A21" s="100"/>
      <c r="B21" s="90"/>
      <c r="C21" s="1057"/>
      <c r="D21" s="194">
        <f t="shared" si="0"/>
        <v>0</v>
      </c>
      <c r="L21" s="2"/>
    </row>
    <row r="22" spans="1:12">
      <c r="A22" s="100"/>
      <c r="B22" s="90"/>
      <c r="C22" s="1057"/>
      <c r="D22" s="194">
        <f t="shared" si="0"/>
        <v>0</v>
      </c>
      <c r="L22" s="2"/>
    </row>
    <row r="23" spans="1:12">
      <c r="A23" s="347"/>
      <c r="B23" s="90"/>
      <c r="C23" s="1057"/>
      <c r="D23" s="194">
        <f t="shared" si="0"/>
        <v>0</v>
      </c>
      <c r="L23" s="2"/>
    </row>
    <row r="24" spans="1:12">
      <c r="A24" s="100"/>
      <c r="B24" s="100"/>
      <c r="C24" s="1057"/>
      <c r="D24" s="194">
        <f t="shared" si="0"/>
        <v>0</v>
      </c>
      <c r="L24" s="2"/>
    </row>
    <row r="25" spans="1:12">
      <c r="A25" s="347"/>
      <c r="B25" s="90"/>
      <c r="C25" s="1057"/>
      <c r="D25" s="194">
        <f t="shared" si="0"/>
        <v>0</v>
      </c>
      <c r="L25" s="2"/>
    </row>
    <row r="26" spans="1:12">
      <c r="A26" s="100"/>
      <c r="B26" s="100"/>
      <c r="C26" s="1057"/>
      <c r="D26" s="194">
        <f t="shared" si="0"/>
        <v>0</v>
      </c>
      <c r="L26" s="2"/>
    </row>
    <row r="27" spans="1:12">
      <c r="A27" s="351"/>
      <c r="B27" s="100"/>
      <c r="C27" s="1057"/>
      <c r="D27" s="194">
        <f t="shared" si="0"/>
        <v>0</v>
      </c>
    </row>
    <row r="28" spans="1:12">
      <c r="A28" s="90"/>
      <c r="B28" s="90"/>
      <c r="C28" s="1057"/>
      <c r="D28" s="194">
        <f t="shared" si="0"/>
        <v>0</v>
      </c>
    </row>
    <row r="29" spans="1:12">
      <c r="A29" s="100"/>
      <c r="B29" s="100"/>
      <c r="C29" s="1057"/>
      <c r="D29" s="194">
        <f t="shared" si="0"/>
        <v>0</v>
      </c>
      <c r="G29" s="7"/>
      <c r="H29" s="76"/>
    </row>
    <row r="30" spans="1:12">
      <c r="A30" s="100"/>
      <c r="B30" s="90"/>
      <c r="C30" s="1057"/>
      <c r="D30" s="194">
        <f t="shared" si="0"/>
        <v>0</v>
      </c>
      <c r="G30" s="7"/>
      <c r="H30" s="76"/>
    </row>
    <row r="31" spans="1:12">
      <c r="A31" s="100"/>
      <c r="B31" s="100"/>
      <c r="C31" s="1058"/>
      <c r="D31" s="194">
        <f t="shared" si="0"/>
        <v>0</v>
      </c>
      <c r="G31" s="7"/>
      <c r="H31" s="76"/>
    </row>
    <row r="32" spans="1:12">
      <c r="A32" s="100"/>
      <c r="B32" s="100"/>
      <c r="C32" s="1057"/>
      <c r="D32" s="194">
        <f t="shared" si="0"/>
        <v>0</v>
      </c>
      <c r="H32" s="76"/>
    </row>
    <row r="33" spans="1:8">
      <c r="A33" s="351"/>
      <c r="B33" s="100"/>
      <c r="C33" s="1057"/>
      <c r="D33" s="194">
        <f t="shared" si="0"/>
        <v>0</v>
      </c>
      <c r="H33" s="76"/>
    </row>
    <row r="34" spans="1:8">
      <c r="A34" s="100"/>
      <c r="B34" s="100"/>
      <c r="C34" s="1057"/>
      <c r="D34" s="194">
        <f t="shared" si="0"/>
        <v>0</v>
      </c>
      <c r="H34" s="76"/>
    </row>
    <row r="35" spans="1:8">
      <c r="A35" s="100"/>
      <c r="B35" s="100"/>
      <c r="C35" s="1057"/>
      <c r="D35" s="194">
        <f t="shared" si="0"/>
        <v>0</v>
      </c>
      <c r="H35" s="76"/>
    </row>
    <row r="36" spans="1:8">
      <c r="A36" s="100"/>
      <c r="B36" s="100"/>
      <c r="C36" s="1057"/>
      <c r="D36" s="194">
        <f t="shared" si="0"/>
        <v>0</v>
      </c>
      <c r="H36" s="76"/>
    </row>
    <row r="37" spans="1:8">
      <c r="A37" s="100"/>
      <c r="B37" s="100"/>
      <c r="C37" s="1057"/>
      <c r="D37" s="194">
        <f t="shared" si="0"/>
        <v>0</v>
      </c>
      <c r="H37" s="76"/>
    </row>
    <row r="38" spans="1:8">
      <c r="A38" s="100"/>
      <c r="B38" s="100"/>
      <c r="C38" s="1057"/>
      <c r="D38" s="194">
        <f t="shared" si="0"/>
        <v>0</v>
      </c>
      <c r="H38" s="76"/>
    </row>
    <row r="39" spans="1:8">
      <c r="A39" s="100"/>
      <c r="B39" s="100"/>
      <c r="C39" s="1057"/>
      <c r="D39" s="194">
        <f t="shared" si="0"/>
        <v>0</v>
      </c>
      <c r="H39" s="76"/>
    </row>
    <row r="40" spans="1:8">
      <c r="A40" s="100"/>
      <c r="B40" s="100"/>
      <c r="C40" s="1057"/>
      <c r="D40" s="194">
        <f t="shared" si="0"/>
        <v>0</v>
      </c>
      <c r="H40" s="76"/>
    </row>
    <row r="41" spans="1:8">
      <c r="A41" s="100"/>
      <c r="B41" s="100"/>
      <c r="C41" s="1057"/>
      <c r="D41" s="194">
        <f t="shared" si="0"/>
        <v>0</v>
      </c>
      <c r="H41" s="76"/>
    </row>
    <row r="42" spans="1:8">
      <c r="A42" s="100"/>
      <c r="B42" s="100"/>
      <c r="C42" s="1057"/>
      <c r="D42" s="194">
        <f t="shared" si="0"/>
        <v>0</v>
      </c>
      <c r="H42" s="76"/>
    </row>
    <row r="43" spans="1:8">
      <c r="A43" s="346"/>
      <c r="B43" s="13"/>
      <c r="C43" s="1057"/>
      <c r="D43" s="194">
        <f t="shared" si="0"/>
        <v>0</v>
      </c>
      <c r="H43" s="76"/>
    </row>
    <row r="44" spans="1:8">
      <c r="A44" s="13"/>
      <c r="B44" s="13"/>
      <c r="C44" s="1057"/>
      <c r="D44" s="194">
        <f t="shared" si="0"/>
        <v>0</v>
      </c>
      <c r="H44" s="76"/>
    </row>
    <row r="45" spans="1:8">
      <c r="A45" s="100"/>
      <c r="B45" s="100"/>
      <c r="C45" s="1057"/>
      <c r="D45" s="194">
        <f t="shared" si="0"/>
        <v>0</v>
      </c>
      <c r="H45" s="76"/>
    </row>
    <row r="46" spans="1:8">
      <c r="A46" s="13"/>
      <c r="B46" s="100"/>
      <c r="C46" s="1057"/>
      <c r="D46" s="194">
        <f t="shared" si="0"/>
        <v>0</v>
      </c>
      <c r="F46" s="77"/>
    </row>
    <row r="47" spans="1:8">
      <c r="A47" s="100"/>
      <c r="B47" s="100"/>
      <c r="C47" s="1057"/>
      <c r="D47" s="194">
        <f t="shared" si="0"/>
        <v>0</v>
      </c>
      <c r="H47" s="76"/>
    </row>
    <row r="48" spans="1:8">
      <c r="A48" s="100"/>
      <c r="B48" s="100"/>
      <c r="C48" s="1057"/>
      <c r="D48" s="194">
        <f t="shared" si="0"/>
        <v>0</v>
      </c>
      <c r="H48" s="76"/>
    </row>
    <row r="49" spans="1:8">
      <c r="A49" s="13"/>
      <c r="B49" s="13"/>
      <c r="C49" s="1057"/>
      <c r="D49" s="194">
        <f t="shared" si="0"/>
        <v>0</v>
      </c>
      <c r="H49" s="76"/>
    </row>
    <row r="50" spans="1:8">
      <c r="A50" s="13"/>
      <c r="B50" s="13"/>
      <c r="C50" s="1057"/>
      <c r="D50" s="194">
        <f t="shared" si="0"/>
        <v>0</v>
      </c>
    </row>
    <row r="51" spans="1:8">
      <c r="A51" s="100"/>
      <c r="B51" s="100"/>
      <c r="C51" s="1057"/>
      <c r="D51" s="194">
        <f t="shared" si="0"/>
        <v>0</v>
      </c>
    </row>
    <row r="52" spans="1:8">
      <c r="A52" s="100"/>
      <c r="B52" s="100"/>
      <c r="C52" s="1057"/>
      <c r="D52" s="194">
        <f t="shared" si="0"/>
        <v>0</v>
      </c>
    </row>
    <row r="53" spans="1:8">
      <c r="A53" s="13"/>
      <c r="B53" s="100"/>
      <c r="C53" s="1057"/>
      <c r="D53" s="194">
        <f t="shared" si="0"/>
        <v>0</v>
      </c>
    </row>
    <row r="54" spans="1:8">
      <c r="A54" s="13"/>
      <c r="B54" s="13"/>
      <c r="C54" s="1057"/>
      <c r="D54" s="194">
        <f t="shared" si="0"/>
        <v>0</v>
      </c>
    </row>
    <row r="55" spans="1:8">
      <c r="A55" s="100"/>
      <c r="B55" s="100"/>
      <c r="C55" s="1057"/>
      <c r="D55" s="194">
        <f t="shared" si="0"/>
        <v>0</v>
      </c>
    </row>
    <row r="56" spans="1:8">
      <c r="A56" s="100"/>
      <c r="B56" s="100"/>
      <c r="C56" s="1057"/>
      <c r="D56" s="194">
        <f t="shared" si="0"/>
        <v>0</v>
      </c>
    </row>
    <row r="57" spans="1:8">
      <c r="A57" s="100"/>
      <c r="B57" s="74"/>
      <c r="C57" s="1057"/>
      <c r="D57" s="194">
        <f t="shared" si="0"/>
        <v>0</v>
      </c>
    </row>
    <row r="58" spans="1:8">
      <c r="A58" s="13"/>
      <c r="B58" s="73"/>
      <c r="C58" s="1057"/>
      <c r="D58" s="194">
        <f t="shared" si="0"/>
        <v>0</v>
      </c>
    </row>
    <row r="59" spans="1:8">
      <c r="A59" s="100"/>
      <c r="B59" s="100"/>
      <c r="C59" s="1057"/>
      <c r="D59" s="194">
        <f t="shared" si="0"/>
        <v>0</v>
      </c>
    </row>
    <row r="60" spans="1:8">
      <c r="A60" s="100"/>
      <c r="B60" s="100"/>
      <c r="C60" s="1057"/>
      <c r="D60" s="194">
        <f t="shared" si="0"/>
        <v>0</v>
      </c>
    </row>
    <row r="61" spans="1:8">
      <c r="A61" s="13"/>
      <c r="B61" s="100"/>
      <c r="C61" s="1057"/>
      <c r="D61" s="194">
        <f t="shared" si="0"/>
        <v>0</v>
      </c>
    </row>
    <row r="62" spans="1:8">
      <c r="A62" s="74"/>
      <c r="B62" s="100"/>
      <c r="C62" s="1057"/>
      <c r="D62" s="194">
        <f t="shared" si="0"/>
        <v>0</v>
      </c>
    </row>
    <row r="63" spans="1:8">
      <c r="A63" s="13"/>
      <c r="B63" s="13"/>
      <c r="C63" s="1057"/>
      <c r="D63" s="194">
        <f t="shared" si="0"/>
        <v>0</v>
      </c>
    </row>
    <row r="64" spans="1:8">
      <c r="A64" s="100"/>
      <c r="B64" s="13"/>
      <c r="C64" s="1057"/>
      <c r="D64" s="194">
        <f t="shared" si="0"/>
        <v>0</v>
      </c>
    </row>
    <row r="65" spans="1:6">
      <c r="A65" s="100"/>
      <c r="B65" s="100"/>
      <c r="C65" s="1057"/>
      <c r="D65" s="194">
        <f t="shared" si="0"/>
        <v>0</v>
      </c>
    </row>
    <row r="66" spans="1:6">
      <c r="A66" s="100"/>
      <c r="B66" s="100"/>
      <c r="C66" s="1057"/>
      <c r="D66" s="194">
        <f t="shared" ref="D66:D129" si="1">IF(C66=0,0,C66*2.2)</f>
        <v>0</v>
      </c>
    </row>
    <row r="67" spans="1:6">
      <c r="A67" s="100"/>
      <c r="B67" s="100"/>
      <c r="C67" s="1057"/>
      <c r="D67" s="194">
        <f t="shared" si="1"/>
        <v>0</v>
      </c>
    </row>
    <row r="68" spans="1:6">
      <c r="A68" s="73"/>
      <c r="B68" s="100"/>
      <c r="C68" s="1057"/>
      <c r="D68" s="194">
        <f t="shared" si="1"/>
        <v>0</v>
      </c>
    </row>
    <row r="69" spans="1:6">
      <c r="A69" s="100"/>
      <c r="B69" s="100"/>
      <c r="C69" s="1057"/>
      <c r="D69" s="194">
        <f t="shared" si="1"/>
        <v>0</v>
      </c>
    </row>
    <row r="70" spans="1:6">
      <c r="A70" s="100"/>
      <c r="B70" s="13"/>
      <c r="C70" s="1057"/>
      <c r="D70" s="194">
        <f t="shared" si="1"/>
        <v>0</v>
      </c>
    </row>
    <row r="71" spans="1:6">
      <c r="A71" s="100"/>
      <c r="B71" s="100"/>
      <c r="C71" s="1057"/>
      <c r="D71" s="194">
        <f t="shared" si="1"/>
        <v>0</v>
      </c>
    </row>
    <row r="72" spans="1:6">
      <c r="A72" s="13"/>
      <c r="B72" s="100"/>
      <c r="C72" s="1057"/>
      <c r="D72" s="194">
        <f t="shared" si="1"/>
        <v>0</v>
      </c>
      <c r="F72" s="77"/>
    </row>
    <row r="73" spans="1:6">
      <c r="A73" s="100"/>
      <c r="B73" s="100"/>
      <c r="C73" s="1057"/>
      <c r="D73" s="194">
        <f t="shared" si="1"/>
        <v>0</v>
      </c>
      <c r="F73" s="77"/>
    </row>
    <row r="74" spans="1:6">
      <c r="A74" s="100"/>
      <c r="B74" s="91"/>
      <c r="C74" s="1057"/>
      <c r="D74" s="194">
        <f t="shared" si="1"/>
        <v>0</v>
      </c>
      <c r="F74" s="77"/>
    </row>
    <row r="75" spans="1:6">
      <c r="A75" s="100"/>
      <c r="B75" s="100"/>
      <c r="C75" s="1057"/>
      <c r="D75" s="194">
        <f t="shared" si="1"/>
        <v>0</v>
      </c>
      <c r="F75" s="77"/>
    </row>
    <row r="76" spans="1:6">
      <c r="A76" s="100"/>
      <c r="B76" s="100"/>
      <c r="C76" s="1057"/>
      <c r="D76" s="194">
        <f t="shared" si="1"/>
        <v>0</v>
      </c>
      <c r="F76" s="77"/>
    </row>
    <row r="77" spans="1:6">
      <c r="A77" s="73"/>
      <c r="B77" s="100"/>
      <c r="C77" s="1057"/>
      <c r="D77" s="194">
        <f t="shared" si="1"/>
        <v>0</v>
      </c>
      <c r="F77" s="77"/>
    </row>
    <row r="78" spans="1:6">
      <c r="A78" s="100"/>
      <c r="B78" s="73"/>
      <c r="C78" s="1057"/>
      <c r="D78" s="194">
        <f t="shared" si="1"/>
        <v>0</v>
      </c>
      <c r="F78" s="77"/>
    </row>
    <row r="79" spans="1:6">
      <c r="A79" s="100"/>
      <c r="B79" s="100"/>
      <c r="C79" s="1057"/>
      <c r="D79" s="194">
        <f t="shared" si="1"/>
        <v>0</v>
      </c>
      <c r="F79" s="77"/>
    </row>
    <row r="80" spans="1:6">
      <c r="A80" s="100"/>
      <c r="B80" s="100"/>
      <c r="C80" s="1057"/>
      <c r="D80" s="194">
        <f t="shared" si="1"/>
        <v>0</v>
      </c>
      <c r="F80" s="77"/>
    </row>
    <row r="81" spans="1:6">
      <c r="A81" s="100"/>
      <c r="B81" s="100"/>
      <c r="C81" s="1057"/>
      <c r="D81" s="194">
        <f t="shared" si="1"/>
        <v>0</v>
      </c>
      <c r="F81" s="77"/>
    </row>
    <row r="82" spans="1:6">
      <c r="A82" s="91"/>
      <c r="B82" s="100"/>
      <c r="C82" s="1057"/>
      <c r="D82" s="194">
        <f t="shared" si="1"/>
        <v>0</v>
      </c>
      <c r="F82" s="77"/>
    </row>
    <row r="83" spans="1:6">
      <c r="A83" s="100"/>
      <c r="B83" s="100"/>
      <c r="C83" s="1057"/>
      <c r="D83" s="194">
        <f t="shared" si="1"/>
        <v>0</v>
      </c>
      <c r="F83" s="77"/>
    </row>
    <row r="84" spans="1:6">
      <c r="A84" s="100"/>
      <c r="B84" s="73"/>
      <c r="C84" s="1057"/>
      <c r="D84" s="194">
        <f t="shared" si="1"/>
        <v>0</v>
      </c>
      <c r="F84" s="77"/>
    </row>
    <row r="85" spans="1:6">
      <c r="A85" s="73"/>
      <c r="B85" s="73"/>
      <c r="C85" s="1057"/>
      <c r="D85" s="194">
        <f t="shared" si="1"/>
        <v>0</v>
      </c>
      <c r="F85" s="77"/>
    </row>
    <row r="86" spans="1:6">
      <c r="A86" s="73"/>
      <c r="B86" s="100"/>
      <c r="C86" s="1057"/>
      <c r="D86" s="194">
        <f t="shared" si="1"/>
        <v>0</v>
      </c>
      <c r="F86" s="77"/>
    </row>
    <row r="87" spans="1:6">
      <c r="A87" s="100"/>
      <c r="B87" s="100"/>
      <c r="C87" s="1057"/>
      <c r="D87" s="194">
        <f t="shared" si="1"/>
        <v>0</v>
      </c>
      <c r="F87" s="77"/>
    </row>
    <row r="88" spans="1:6">
      <c r="A88" s="100"/>
      <c r="B88" s="100"/>
      <c r="C88" s="1057"/>
      <c r="D88" s="194">
        <f t="shared" si="1"/>
        <v>0</v>
      </c>
      <c r="F88" s="77"/>
    </row>
    <row r="89" spans="1:6">
      <c r="A89" s="100"/>
      <c r="B89" s="100"/>
      <c r="C89" s="1057"/>
      <c r="D89" s="194">
        <f t="shared" si="1"/>
        <v>0</v>
      </c>
      <c r="F89" s="77"/>
    </row>
    <row r="90" spans="1:6">
      <c r="A90" s="100"/>
      <c r="B90" s="100"/>
      <c r="C90" s="1057"/>
      <c r="D90" s="194">
        <f t="shared" si="1"/>
        <v>0</v>
      </c>
      <c r="F90" s="77"/>
    </row>
    <row r="91" spans="1:6">
      <c r="A91" s="100"/>
      <c r="B91" s="74"/>
      <c r="C91" s="1057"/>
      <c r="D91" s="194">
        <f t="shared" si="1"/>
        <v>0</v>
      </c>
      <c r="F91" s="77"/>
    </row>
    <row r="92" spans="1:6">
      <c r="A92" s="74"/>
      <c r="B92" s="74"/>
      <c r="C92" s="1057"/>
      <c r="D92" s="194">
        <f t="shared" si="1"/>
        <v>0</v>
      </c>
      <c r="F92" s="77"/>
    </row>
    <row r="93" spans="1:6">
      <c r="A93" s="100"/>
      <c r="B93" s="100"/>
      <c r="C93" s="1057"/>
      <c r="D93" s="194">
        <f t="shared" si="1"/>
        <v>0</v>
      </c>
      <c r="F93" s="77"/>
    </row>
    <row r="94" spans="1:6">
      <c r="A94" s="100"/>
      <c r="B94" s="100"/>
      <c r="C94" s="1057"/>
      <c r="D94" s="194">
        <f t="shared" si="1"/>
        <v>0</v>
      </c>
      <c r="F94" s="77"/>
    </row>
    <row r="95" spans="1:6">
      <c r="A95" s="100"/>
      <c r="B95" s="100"/>
      <c r="C95" s="1057"/>
      <c r="D95" s="194">
        <f t="shared" si="1"/>
        <v>0</v>
      </c>
      <c r="F95" s="77"/>
    </row>
    <row r="96" spans="1:6">
      <c r="A96" s="13"/>
      <c r="B96" s="13"/>
      <c r="C96" s="1057"/>
      <c r="D96" s="194">
        <f t="shared" si="1"/>
        <v>0</v>
      </c>
      <c r="F96" s="77"/>
    </row>
    <row r="97" spans="1:6">
      <c r="A97" s="13"/>
      <c r="B97" s="13"/>
      <c r="C97" s="1057"/>
      <c r="D97" s="194">
        <f t="shared" si="1"/>
        <v>0</v>
      </c>
      <c r="F97" s="77"/>
    </row>
    <row r="98" spans="1:6">
      <c r="A98" s="13"/>
      <c r="B98" s="13"/>
      <c r="C98" s="1057"/>
      <c r="D98" s="194">
        <f t="shared" si="1"/>
        <v>0</v>
      </c>
      <c r="F98" s="77"/>
    </row>
    <row r="99" spans="1:6">
      <c r="A99" s="13"/>
      <c r="B99" s="13"/>
      <c r="C99" s="1057"/>
      <c r="D99" s="194">
        <f t="shared" si="1"/>
        <v>0</v>
      </c>
      <c r="F99" s="77"/>
    </row>
    <row r="100" spans="1:6">
      <c r="A100" s="13"/>
      <c r="B100" s="13"/>
      <c r="C100" s="1057"/>
      <c r="D100" s="194">
        <f t="shared" si="1"/>
        <v>0</v>
      </c>
      <c r="F100" s="77"/>
    </row>
    <row r="101" spans="1:6">
      <c r="A101" s="13"/>
      <c r="B101" s="13"/>
      <c r="C101" s="1057"/>
      <c r="D101" s="194">
        <f t="shared" si="1"/>
        <v>0</v>
      </c>
      <c r="F101" s="77"/>
    </row>
    <row r="102" spans="1:6">
      <c r="A102" s="13"/>
      <c r="B102" s="13"/>
      <c r="C102" s="1057"/>
      <c r="D102" s="194">
        <f t="shared" si="1"/>
        <v>0</v>
      </c>
      <c r="F102" s="77"/>
    </row>
    <row r="103" spans="1:6">
      <c r="A103" s="13"/>
      <c r="B103" s="13"/>
      <c r="C103" s="1057"/>
      <c r="D103" s="194">
        <f t="shared" si="1"/>
        <v>0</v>
      </c>
      <c r="F103" s="77"/>
    </row>
    <row r="104" spans="1:6">
      <c r="A104" s="13"/>
      <c r="B104" s="13"/>
      <c r="C104" s="1057"/>
      <c r="D104" s="194">
        <f t="shared" si="1"/>
        <v>0</v>
      </c>
      <c r="F104" s="77"/>
    </row>
    <row r="105" spans="1:6">
      <c r="A105" s="13"/>
      <c r="B105" s="13"/>
      <c r="C105" s="1057"/>
      <c r="D105" s="194">
        <f t="shared" si="1"/>
        <v>0</v>
      </c>
      <c r="F105" s="77"/>
    </row>
    <row r="106" spans="1:6">
      <c r="A106" s="13"/>
      <c r="B106" s="13"/>
      <c r="C106" s="1057"/>
      <c r="D106" s="194">
        <f t="shared" si="1"/>
        <v>0</v>
      </c>
      <c r="F106" s="77"/>
    </row>
    <row r="107" spans="1:6">
      <c r="A107" s="13"/>
      <c r="B107" s="13"/>
      <c r="C107" s="1057"/>
      <c r="D107" s="194">
        <f t="shared" si="1"/>
        <v>0</v>
      </c>
      <c r="F107" s="77"/>
    </row>
    <row r="108" spans="1:6">
      <c r="A108" s="13"/>
      <c r="B108" s="13"/>
      <c r="C108" s="1057"/>
      <c r="D108" s="194">
        <f t="shared" si="1"/>
        <v>0</v>
      </c>
      <c r="F108" s="77"/>
    </row>
    <row r="109" spans="1:6">
      <c r="A109" s="13"/>
      <c r="B109" s="13"/>
      <c r="C109" s="1057"/>
      <c r="D109" s="194">
        <f t="shared" si="1"/>
        <v>0</v>
      </c>
      <c r="F109" s="77"/>
    </row>
    <row r="110" spans="1:6">
      <c r="A110" s="13"/>
      <c r="B110" s="13"/>
      <c r="C110" s="1057"/>
      <c r="D110" s="194">
        <f t="shared" si="1"/>
        <v>0</v>
      </c>
      <c r="F110" s="77"/>
    </row>
    <row r="111" spans="1:6">
      <c r="A111" s="13"/>
      <c r="B111" s="13"/>
      <c r="C111" s="1057"/>
      <c r="D111" s="194">
        <f t="shared" si="1"/>
        <v>0</v>
      </c>
      <c r="F111" s="77"/>
    </row>
    <row r="112" spans="1:6">
      <c r="A112" s="13"/>
      <c r="B112" s="13"/>
      <c r="C112" s="1057"/>
      <c r="D112" s="194">
        <f t="shared" si="1"/>
        <v>0</v>
      </c>
      <c r="F112" s="77"/>
    </row>
    <row r="113" spans="1:6">
      <c r="A113" s="13"/>
      <c r="B113" s="13"/>
      <c r="C113" s="1057"/>
      <c r="D113" s="194">
        <f t="shared" si="1"/>
        <v>0</v>
      </c>
      <c r="F113" s="77"/>
    </row>
    <row r="114" spans="1:6">
      <c r="A114" s="13"/>
      <c r="B114" s="13"/>
      <c r="C114" s="1057"/>
      <c r="D114" s="194">
        <f t="shared" si="1"/>
        <v>0</v>
      </c>
      <c r="F114" s="77"/>
    </row>
    <row r="115" spans="1:6">
      <c r="A115" s="13"/>
      <c r="B115" s="13"/>
      <c r="C115" s="1057"/>
      <c r="D115" s="194">
        <f t="shared" si="1"/>
        <v>0</v>
      </c>
      <c r="F115" s="77"/>
    </row>
    <row r="116" spans="1:6">
      <c r="A116" s="13"/>
      <c r="B116" s="13"/>
      <c r="C116" s="1057"/>
      <c r="D116" s="194">
        <f t="shared" si="1"/>
        <v>0</v>
      </c>
      <c r="F116" s="77"/>
    </row>
    <row r="117" spans="1:6">
      <c r="A117" s="13"/>
      <c r="B117" s="13"/>
      <c r="C117" s="1057"/>
      <c r="D117" s="194">
        <f t="shared" si="1"/>
        <v>0</v>
      </c>
      <c r="F117" s="77"/>
    </row>
    <row r="118" spans="1:6">
      <c r="A118" s="13"/>
      <c r="B118" s="13"/>
      <c r="C118" s="1057"/>
      <c r="D118" s="194">
        <f t="shared" si="1"/>
        <v>0</v>
      </c>
      <c r="F118" s="77"/>
    </row>
    <row r="119" spans="1:6">
      <c r="A119" s="13"/>
      <c r="B119" s="13"/>
      <c r="C119" s="1057"/>
      <c r="D119" s="194">
        <f t="shared" si="1"/>
        <v>0</v>
      </c>
      <c r="F119" s="77"/>
    </row>
    <row r="120" spans="1:6">
      <c r="A120" s="13"/>
      <c r="B120" s="13"/>
      <c r="C120" s="1057"/>
      <c r="D120" s="194">
        <f t="shared" si="1"/>
        <v>0</v>
      </c>
      <c r="F120" s="77"/>
    </row>
    <row r="121" spans="1:6">
      <c r="A121" s="13"/>
      <c r="B121" s="13"/>
      <c r="C121" s="1057"/>
      <c r="D121" s="194">
        <f t="shared" si="1"/>
        <v>0</v>
      </c>
      <c r="F121" s="77"/>
    </row>
    <row r="122" spans="1:6">
      <c r="A122" s="13"/>
      <c r="B122" s="13"/>
      <c r="C122" s="1057"/>
      <c r="D122" s="194">
        <f t="shared" si="1"/>
        <v>0</v>
      </c>
      <c r="F122" s="77"/>
    </row>
    <row r="123" spans="1:6">
      <c r="A123" s="13"/>
      <c r="B123" s="13"/>
      <c r="C123" s="1057"/>
      <c r="D123" s="194">
        <f t="shared" si="1"/>
        <v>0</v>
      </c>
      <c r="F123" s="77"/>
    </row>
    <row r="124" spans="1:6">
      <c r="A124" s="13"/>
      <c r="B124" s="13"/>
      <c r="C124" s="1057"/>
      <c r="D124" s="194">
        <f t="shared" si="1"/>
        <v>0</v>
      </c>
      <c r="F124" s="77"/>
    </row>
    <row r="125" spans="1:6">
      <c r="A125" s="13"/>
      <c r="B125" s="13"/>
      <c r="C125" s="1057"/>
      <c r="D125" s="194">
        <f t="shared" si="1"/>
        <v>0</v>
      </c>
      <c r="F125" s="77"/>
    </row>
    <row r="126" spans="1:6">
      <c r="A126" s="13"/>
      <c r="B126" s="13"/>
      <c r="C126" s="1057"/>
      <c r="D126" s="194">
        <f t="shared" si="1"/>
        <v>0</v>
      </c>
      <c r="F126" s="77"/>
    </row>
    <row r="127" spans="1:6">
      <c r="A127" s="13"/>
      <c r="B127" s="13"/>
      <c r="C127" s="1057"/>
      <c r="D127" s="194">
        <f t="shared" si="1"/>
        <v>0</v>
      </c>
      <c r="F127" s="77"/>
    </row>
    <row r="128" spans="1:6">
      <c r="A128" s="13"/>
      <c r="B128" s="13"/>
      <c r="C128" s="1057"/>
      <c r="D128" s="194">
        <f t="shared" si="1"/>
        <v>0</v>
      </c>
    </row>
    <row r="129" spans="1:4">
      <c r="A129" s="13"/>
      <c r="B129" s="13"/>
      <c r="C129" s="1057"/>
      <c r="D129" s="194">
        <f t="shared" si="1"/>
        <v>0</v>
      </c>
    </row>
    <row r="130" spans="1:4">
      <c r="A130" s="13"/>
      <c r="B130" s="13"/>
      <c r="C130" s="1057"/>
      <c r="D130" s="194">
        <f t="shared" ref="D130:D193" si="2">IF(C130=0,0,C130*2.2)</f>
        <v>0</v>
      </c>
    </row>
    <row r="131" spans="1:4">
      <c r="A131" s="13"/>
      <c r="B131" s="13"/>
      <c r="C131" s="1057"/>
      <c r="D131" s="194">
        <f t="shared" si="2"/>
        <v>0</v>
      </c>
    </row>
    <row r="132" spans="1:4">
      <c r="A132" s="13"/>
      <c r="B132" s="13"/>
      <c r="C132" s="1057"/>
      <c r="D132" s="194">
        <f t="shared" si="2"/>
        <v>0</v>
      </c>
    </row>
    <row r="133" spans="1:4">
      <c r="A133" s="13"/>
      <c r="B133" s="13"/>
      <c r="C133" s="1057"/>
      <c r="D133" s="194">
        <f t="shared" si="2"/>
        <v>0</v>
      </c>
    </row>
    <row r="134" spans="1:4">
      <c r="A134" s="13"/>
      <c r="B134" s="13"/>
      <c r="C134" s="1057"/>
      <c r="D134" s="194">
        <f t="shared" si="2"/>
        <v>0</v>
      </c>
    </row>
    <row r="135" spans="1:4">
      <c r="A135" s="13"/>
      <c r="B135" s="13"/>
      <c r="C135" s="1057"/>
      <c r="D135" s="194">
        <f t="shared" si="2"/>
        <v>0</v>
      </c>
    </row>
    <row r="136" spans="1:4">
      <c r="A136" s="13"/>
      <c r="B136" s="13"/>
      <c r="C136" s="1057"/>
      <c r="D136" s="194">
        <f t="shared" si="2"/>
        <v>0</v>
      </c>
    </row>
    <row r="137" spans="1:4">
      <c r="A137" s="13"/>
      <c r="B137" s="13"/>
      <c r="C137" s="1057"/>
      <c r="D137" s="194">
        <f t="shared" si="2"/>
        <v>0</v>
      </c>
    </row>
    <row r="138" spans="1:4">
      <c r="A138" s="13"/>
      <c r="B138" s="13"/>
      <c r="C138" s="1057"/>
      <c r="D138" s="194">
        <f t="shared" si="2"/>
        <v>0</v>
      </c>
    </row>
    <row r="139" spans="1:4">
      <c r="A139" s="13"/>
      <c r="B139" s="13"/>
      <c r="C139" s="1057"/>
      <c r="D139" s="194">
        <f t="shared" si="2"/>
        <v>0</v>
      </c>
    </row>
    <row r="140" spans="1:4">
      <c r="A140" s="13"/>
      <c r="B140" s="13"/>
      <c r="C140" s="1057"/>
      <c r="D140" s="194">
        <f t="shared" si="2"/>
        <v>0</v>
      </c>
    </row>
    <row r="141" spans="1:4">
      <c r="A141" s="13"/>
      <c r="B141" s="13"/>
      <c r="C141" s="1057"/>
      <c r="D141" s="194">
        <f t="shared" si="2"/>
        <v>0</v>
      </c>
    </row>
    <row r="142" spans="1:4">
      <c r="A142" s="13"/>
      <c r="B142" s="13"/>
      <c r="C142" s="1057"/>
      <c r="D142" s="194">
        <f t="shared" si="2"/>
        <v>0</v>
      </c>
    </row>
    <row r="143" spans="1:4">
      <c r="A143" s="13"/>
      <c r="B143" s="13"/>
      <c r="C143" s="1057"/>
      <c r="D143" s="194">
        <f t="shared" si="2"/>
        <v>0</v>
      </c>
    </row>
    <row r="144" spans="1:4">
      <c r="A144" s="13"/>
      <c r="B144" s="13"/>
      <c r="C144" s="1057"/>
      <c r="D144" s="194">
        <f t="shared" si="2"/>
        <v>0</v>
      </c>
    </row>
    <row r="145" spans="1:4">
      <c r="A145" s="13"/>
      <c r="B145" s="13"/>
      <c r="C145" s="1057"/>
      <c r="D145" s="194">
        <f t="shared" si="2"/>
        <v>0</v>
      </c>
    </row>
    <row r="146" spans="1:4">
      <c r="A146" s="13"/>
      <c r="B146" s="13"/>
      <c r="C146" s="1057"/>
      <c r="D146" s="194">
        <f t="shared" si="2"/>
        <v>0</v>
      </c>
    </row>
    <row r="147" spans="1:4">
      <c r="A147" s="13"/>
      <c r="B147" s="13"/>
      <c r="C147" s="1057"/>
      <c r="D147" s="194">
        <f t="shared" si="2"/>
        <v>0</v>
      </c>
    </row>
    <row r="148" spans="1:4">
      <c r="A148" s="13"/>
      <c r="B148" s="13"/>
      <c r="C148" s="1057"/>
      <c r="D148" s="194">
        <f t="shared" si="2"/>
        <v>0</v>
      </c>
    </row>
    <row r="149" spans="1:4">
      <c r="A149" s="13"/>
      <c r="B149" s="13"/>
      <c r="C149" s="1057"/>
      <c r="D149" s="194">
        <f t="shared" si="2"/>
        <v>0</v>
      </c>
    </row>
    <row r="150" spans="1:4">
      <c r="A150" s="13"/>
      <c r="B150" s="13"/>
      <c r="C150" s="1057"/>
      <c r="D150" s="194">
        <f t="shared" si="2"/>
        <v>0</v>
      </c>
    </row>
    <row r="151" spans="1:4">
      <c r="A151" s="13"/>
      <c r="B151" s="13"/>
      <c r="C151" s="1057"/>
      <c r="D151" s="194">
        <f t="shared" si="2"/>
        <v>0</v>
      </c>
    </row>
    <row r="152" spans="1:4">
      <c r="A152" s="13"/>
      <c r="B152" s="13"/>
      <c r="C152" s="1057"/>
      <c r="D152" s="194">
        <f t="shared" si="2"/>
        <v>0</v>
      </c>
    </row>
    <row r="153" spans="1:4">
      <c r="A153" s="13"/>
      <c r="B153" s="13"/>
      <c r="C153" s="1057"/>
      <c r="D153" s="194">
        <f t="shared" si="2"/>
        <v>0</v>
      </c>
    </row>
    <row r="154" spans="1:4">
      <c r="A154" s="13"/>
      <c r="B154" s="13"/>
      <c r="C154" s="1057"/>
      <c r="D154" s="194">
        <f t="shared" si="2"/>
        <v>0</v>
      </c>
    </row>
    <row r="155" spans="1:4">
      <c r="A155" s="13"/>
      <c r="B155" s="13"/>
      <c r="C155" s="1057"/>
      <c r="D155" s="194">
        <f t="shared" si="2"/>
        <v>0</v>
      </c>
    </row>
    <row r="156" spans="1:4">
      <c r="A156" s="13"/>
      <c r="B156" s="13"/>
      <c r="C156" s="1057"/>
      <c r="D156" s="194">
        <f t="shared" si="2"/>
        <v>0</v>
      </c>
    </row>
    <row r="157" spans="1:4">
      <c r="A157" s="13"/>
      <c r="B157" s="13"/>
      <c r="C157" s="1057"/>
      <c r="D157" s="194">
        <f t="shared" si="2"/>
        <v>0</v>
      </c>
    </row>
    <row r="158" spans="1:4">
      <c r="A158" s="13"/>
      <c r="B158" s="13"/>
      <c r="C158" s="1057"/>
      <c r="D158" s="194">
        <f t="shared" si="2"/>
        <v>0</v>
      </c>
    </row>
    <row r="159" spans="1:4">
      <c r="A159" s="13"/>
      <c r="B159" s="13"/>
      <c r="C159" s="1057"/>
      <c r="D159" s="194">
        <f t="shared" si="2"/>
        <v>0</v>
      </c>
    </row>
    <row r="160" spans="1:4">
      <c r="A160" s="13"/>
      <c r="B160" s="13"/>
      <c r="C160" s="1057"/>
      <c r="D160" s="194">
        <f t="shared" si="2"/>
        <v>0</v>
      </c>
    </row>
    <row r="161" spans="1:4">
      <c r="A161" s="13"/>
      <c r="B161" s="13"/>
      <c r="C161" s="1057"/>
      <c r="D161" s="194">
        <f t="shared" si="2"/>
        <v>0</v>
      </c>
    </row>
    <row r="162" spans="1:4">
      <c r="A162" s="13"/>
      <c r="B162" s="13"/>
      <c r="C162" s="1057"/>
      <c r="D162" s="194">
        <f t="shared" si="2"/>
        <v>0</v>
      </c>
    </row>
    <row r="163" spans="1:4">
      <c r="A163" s="13"/>
      <c r="B163" s="13"/>
      <c r="C163" s="1057"/>
      <c r="D163" s="194">
        <f t="shared" si="2"/>
        <v>0</v>
      </c>
    </row>
    <row r="164" spans="1:4">
      <c r="A164" s="13"/>
      <c r="B164" s="13"/>
      <c r="C164" s="1057"/>
      <c r="D164" s="194">
        <f t="shared" si="2"/>
        <v>0</v>
      </c>
    </row>
    <row r="165" spans="1:4">
      <c r="A165" s="13"/>
      <c r="B165" s="13"/>
      <c r="C165" s="1057"/>
      <c r="D165" s="194">
        <f t="shared" si="2"/>
        <v>0</v>
      </c>
    </row>
    <row r="166" spans="1:4">
      <c r="A166" s="13"/>
      <c r="B166" s="13"/>
      <c r="C166" s="1057"/>
      <c r="D166" s="194">
        <f t="shared" si="2"/>
        <v>0</v>
      </c>
    </row>
    <row r="167" spans="1:4">
      <c r="A167" s="13"/>
      <c r="B167" s="13"/>
      <c r="C167" s="1057"/>
      <c r="D167" s="194">
        <f t="shared" si="2"/>
        <v>0</v>
      </c>
    </row>
    <row r="168" spans="1:4">
      <c r="A168" s="13"/>
      <c r="B168" s="13"/>
      <c r="C168" s="1057"/>
      <c r="D168" s="194">
        <f t="shared" si="2"/>
        <v>0</v>
      </c>
    </row>
    <row r="169" spans="1:4">
      <c r="A169" s="13"/>
      <c r="B169" s="13"/>
      <c r="C169" s="1057"/>
      <c r="D169" s="194">
        <f t="shared" si="2"/>
        <v>0</v>
      </c>
    </row>
    <row r="170" spans="1:4">
      <c r="A170" s="13"/>
      <c r="B170" s="13"/>
      <c r="C170" s="1057"/>
      <c r="D170" s="194">
        <f t="shared" si="2"/>
        <v>0</v>
      </c>
    </row>
    <row r="171" spans="1:4">
      <c r="A171" s="13"/>
      <c r="B171" s="13"/>
      <c r="C171" s="1057"/>
      <c r="D171" s="194">
        <f t="shared" si="2"/>
        <v>0</v>
      </c>
    </row>
    <row r="172" spans="1:4">
      <c r="A172" s="13"/>
      <c r="B172" s="13"/>
      <c r="C172" s="1057"/>
      <c r="D172" s="194">
        <f t="shared" si="2"/>
        <v>0</v>
      </c>
    </row>
    <row r="173" spans="1:4">
      <c r="A173" s="13"/>
      <c r="B173" s="13"/>
      <c r="C173" s="1057"/>
      <c r="D173" s="194">
        <f t="shared" si="2"/>
        <v>0</v>
      </c>
    </row>
    <row r="174" spans="1:4">
      <c r="A174" s="13"/>
      <c r="B174" s="13"/>
      <c r="C174" s="1057"/>
      <c r="D174" s="194">
        <f t="shared" si="2"/>
        <v>0</v>
      </c>
    </row>
    <row r="175" spans="1:4">
      <c r="A175" s="13"/>
      <c r="B175" s="13"/>
      <c r="C175" s="1057"/>
      <c r="D175" s="194">
        <f t="shared" si="2"/>
        <v>0</v>
      </c>
    </row>
    <row r="176" spans="1:4">
      <c r="A176" s="13"/>
      <c r="B176" s="13"/>
      <c r="C176" s="1057"/>
      <c r="D176" s="194">
        <f t="shared" si="2"/>
        <v>0</v>
      </c>
    </row>
    <row r="177" spans="1:4">
      <c r="A177" s="13"/>
      <c r="B177" s="13"/>
      <c r="C177" s="1057"/>
      <c r="D177" s="194">
        <f t="shared" si="2"/>
        <v>0</v>
      </c>
    </row>
    <row r="178" spans="1:4">
      <c r="A178" s="13"/>
      <c r="B178" s="13"/>
      <c r="C178" s="1057"/>
      <c r="D178" s="194">
        <f t="shared" si="2"/>
        <v>0</v>
      </c>
    </row>
    <row r="179" spans="1:4">
      <c r="A179" s="13"/>
      <c r="B179" s="13"/>
      <c r="C179" s="1057"/>
      <c r="D179" s="194">
        <f t="shared" si="2"/>
        <v>0</v>
      </c>
    </row>
    <row r="180" spans="1:4">
      <c r="A180" s="13"/>
      <c r="B180" s="13"/>
      <c r="C180" s="1057"/>
      <c r="D180" s="194">
        <f t="shared" si="2"/>
        <v>0</v>
      </c>
    </row>
    <row r="181" spans="1:4">
      <c r="A181" s="13"/>
      <c r="B181" s="13"/>
      <c r="C181" s="1057"/>
      <c r="D181" s="194">
        <f t="shared" si="2"/>
        <v>0</v>
      </c>
    </row>
    <row r="182" spans="1:4">
      <c r="A182" s="13"/>
      <c r="B182" s="13"/>
      <c r="C182" s="1057"/>
      <c r="D182" s="194">
        <f t="shared" si="2"/>
        <v>0</v>
      </c>
    </row>
    <row r="183" spans="1:4">
      <c r="A183" s="13"/>
      <c r="B183" s="13"/>
      <c r="C183" s="1057"/>
      <c r="D183" s="194">
        <f t="shared" si="2"/>
        <v>0</v>
      </c>
    </row>
    <row r="184" spans="1:4">
      <c r="A184" s="13"/>
      <c r="B184" s="13"/>
      <c r="C184" s="1057"/>
      <c r="D184" s="194">
        <f t="shared" si="2"/>
        <v>0</v>
      </c>
    </row>
    <row r="185" spans="1:4">
      <c r="A185" s="13"/>
      <c r="B185" s="13"/>
      <c r="C185" s="1057"/>
      <c r="D185" s="194">
        <f t="shared" si="2"/>
        <v>0</v>
      </c>
    </row>
    <row r="186" spans="1:4">
      <c r="A186" s="13"/>
      <c r="B186" s="13"/>
      <c r="C186" s="1057"/>
      <c r="D186" s="194">
        <f t="shared" si="2"/>
        <v>0</v>
      </c>
    </row>
    <row r="187" spans="1:4">
      <c r="A187" s="13"/>
      <c r="B187" s="13"/>
      <c r="C187" s="1057"/>
      <c r="D187" s="194">
        <f t="shared" si="2"/>
        <v>0</v>
      </c>
    </row>
    <row r="188" spans="1:4">
      <c r="A188" s="13"/>
      <c r="B188" s="13"/>
      <c r="C188" s="1057"/>
      <c r="D188" s="194">
        <f t="shared" si="2"/>
        <v>0</v>
      </c>
    </row>
    <row r="189" spans="1:4">
      <c r="A189" s="13"/>
      <c r="B189" s="13"/>
      <c r="C189" s="1057"/>
      <c r="D189" s="194">
        <f t="shared" si="2"/>
        <v>0</v>
      </c>
    </row>
    <row r="190" spans="1:4">
      <c r="A190" s="13"/>
      <c r="B190" s="13"/>
      <c r="C190" s="1057"/>
      <c r="D190" s="194">
        <f t="shared" si="2"/>
        <v>0</v>
      </c>
    </row>
    <row r="191" spans="1:4">
      <c r="A191" s="13"/>
      <c r="B191" s="13"/>
      <c r="C191" s="1057"/>
      <c r="D191" s="194">
        <f t="shared" si="2"/>
        <v>0</v>
      </c>
    </row>
    <row r="192" spans="1:4">
      <c r="A192" s="13"/>
      <c r="B192" s="13"/>
      <c r="C192" s="1057"/>
      <c r="D192" s="194">
        <f t="shared" si="2"/>
        <v>0</v>
      </c>
    </row>
    <row r="193" spans="1:4">
      <c r="A193" s="13"/>
      <c r="B193" s="13"/>
      <c r="C193" s="1057"/>
      <c r="D193" s="194">
        <f t="shared" si="2"/>
        <v>0</v>
      </c>
    </row>
    <row r="194" spans="1:4">
      <c r="A194" s="13"/>
      <c r="B194" s="13"/>
      <c r="C194" s="1057"/>
      <c r="D194" s="194">
        <f t="shared" ref="D194:D257" si="3">IF(C194=0,0,C194*2.2)</f>
        <v>0</v>
      </c>
    </row>
    <row r="195" spans="1:4">
      <c r="A195" s="13"/>
      <c r="B195" s="13"/>
      <c r="C195" s="1057"/>
      <c r="D195" s="194">
        <f t="shared" si="3"/>
        <v>0</v>
      </c>
    </row>
    <row r="196" spans="1:4">
      <c r="A196" s="13"/>
      <c r="B196" s="13"/>
      <c r="C196" s="1057"/>
      <c r="D196" s="194">
        <f t="shared" si="3"/>
        <v>0</v>
      </c>
    </row>
    <row r="197" spans="1:4">
      <c r="A197" s="13"/>
      <c r="B197" s="13"/>
      <c r="C197" s="1057"/>
      <c r="D197" s="194">
        <f t="shared" si="3"/>
        <v>0</v>
      </c>
    </row>
    <row r="198" spans="1:4">
      <c r="A198" s="13"/>
      <c r="B198" s="13"/>
      <c r="C198" s="1057"/>
      <c r="D198" s="194">
        <f t="shared" si="3"/>
        <v>0</v>
      </c>
    </row>
    <row r="199" spans="1:4">
      <c r="A199" s="13"/>
      <c r="B199" s="13"/>
      <c r="C199" s="1057"/>
      <c r="D199" s="194">
        <f t="shared" si="3"/>
        <v>0</v>
      </c>
    </row>
    <row r="200" spans="1:4">
      <c r="A200" s="13"/>
      <c r="B200" s="13"/>
      <c r="C200" s="1057"/>
      <c r="D200" s="194">
        <f t="shared" si="3"/>
        <v>0</v>
      </c>
    </row>
    <row r="201" spans="1:4">
      <c r="A201" s="13"/>
      <c r="B201" s="13"/>
      <c r="C201" s="1057"/>
      <c r="D201" s="194">
        <f t="shared" si="3"/>
        <v>0</v>
      </c>
    </row>
    <row r="202" spans="1:4">
      <c r="A202" s="13"/>
      <c r="B202" s="13"/>
      <c r="C202" s="1057"/>
      <c r="D202" s="194">
        <f t="shared" si="3"/>
        <v>0</v>
      </c>
    </row>
    <row r="203" spans="1:4">
      <c r="A203" s="13"/>
      <c r="B203" s="13"/>
      <c r="C203" s="1057"/>
      <c r="D203" s="194">
        <f t="shared" si="3"/>
        <v>0</v>
      </c>
    </row>
    <row r="204" spans="1:4">
      <c r="A204" s="13"/>
      <c r="B204" s="13"/>
      <c r="C204" s="1057"/>
      <c r="D204" s="194">
        <f t="shared" si="3"/>
        <v>0</v>
      </c>
    </row>
    <row r="205" spans="1:4">
      <c r="A205" s="13"/>
      <c r="B205" s="13"/>
      <c r="C205" s="1057"/>
      <c r="D205" s="194">
        <f t="shared" si="3"/>
        <v>0</v>
      </c>
    </row>
    <row r="206" spans="1:4">
      <c r="A206" s="13"/>
      <c r="B206" s="13"/>
      <c r="C206" s="1057"/>
      <c r="D206" s="194">
        <f t="shared" si="3"/>
        <v>0</v>
      </c>
    </row>
    <row r="207" spans="1:4">
      <c r="A207" s="13"/>
      <c r="B207" s="13"/>
      <c r="C207" s="1057"/>
      <c r="D207" s="194">
        <f t="shared" si="3"/>
        <v>0</v>
      </c>
    </row>
    <row r="208" spans="1:4">
      <c r="A208" s="13"/>
      <c r="B208" s="13"/>
      <c r="C208" s="1057"/>
      <c r="D208" s="194">
        <f t="shared" si="3"/>
        <v>0</v>
      </c>
    </row>
    <row r="209" spans="1:4">
      <c r="A209" s="13"/>
      <c r="B209" s="13"/>
      <c r="C209" s="1057"/>
      <c r="D209" s="194">
        <f t="shared" si="3"/>
        <v>0</v>
      </c>
    </row>
    <row r="210" spans="1:4">
      <c r="A210" s="13"/>
      <c r="B210" s="13"/>
      <c r="C210" s="1057"/>
      <c r="D210" s="194">
        <f t="shared" si="3"/>
        <v>0</v>
      </c>
    </row>
    <row r="211" spans="1:4">
      <c r="A211" s="13"/>
      <c r="B211" s="13"/>
      <c r="C211" s="1057"/>
      <c r="D211" s="194">
        <f t="shared" si="3"/>
        <v>0</v>
      </c>
    </row>
    <row r="212" spans="1:4">
      <c r="A212" s="13"/>
      <c r="B212" s="13"/>
      <c r="C212" s="1057"/>
      <c r="D212" s="194">
        <f t="shared" si="3"/>
        <v>0</v>
      </c>
    </row>
    <row r="213" spans="1:4">
      <c r="A213" s="13"/>
      <c r="B213" s="13"/>
      <c r="C213" s="1057"/>
      <c r="D213" s="194">
        <f t="shared" si="3"/>
        <v>0</v>
      </c>
    </row>
    <row r="214" spans="1:4">
      <c r="A214" s="13"/>
      <c r="B214" s="13"/>
      <c r="C214" s="1057"/>
      <c r="D214" s="194">
        <f t="shared" si="3"/>
        <v>0</v>
      </c>
    </row>
    <row r="215" spans="1:4">
      <c r="A215" s="13"/>
      <c r="B215" s="13"/>
      <c r="C215" s="1057"/>
      <c r="D215" s="194">
        <f t="shared" si="3"/>
        <v>0</v>
      </c>
    </row>
    <row r="216" spans="1:4">
      <c r="A216" s="13"/>
      <c r="B216" s="13"/>
      <c r="C216" s="1057"/>
      <c r="D216" s="194">
        <f t="shared" si="3"/>
        <v>0</v>
      </c>
    </row>
    <row r="217" spans="1:4">
      <c r="A217" s="13"/>
      <c r="B217" s="13"/>
      <c r="C217" s="1057"/>
      <c r="D217" s="194">
        <f t="shared" si="3"/>
        <v>0</v>
      </c>
    </row>
    <row r="218" spans="1:4">
      <c r="A218" s="13"/>
      <c r="B218" s="13"/>
      <c r="C218" s="1057"/>
      <c r="D218" s="194">
        <f t="shared" si="3"/>
        <v>0</v>
      </c>
    </row>
    <row r="219" spans="1:4">
      <c r="A219" s="13"/>
      <c r="B219" s="13"/>
      <c r="C219" s="1057"/>
      <c r="D219" s="194">
        <f t="shared" si="3"/>
        <v>0</v>
      </c>
    </row>
    <row r="220" spans="1:4">
      <c r="A220" s="13"/>
      <c r="B220" s="13"/>
      <c r="C220" s="1057"/>
      <c r="D220" s="194">
        <f t="shared" si="3"/>
        <v>0</v>
      </c>
    </row>
    <row r="221" spans="1:4">
      <c r="A221" s="13"/>
      <c r="B221" s="13"/>
      <c r="C221" s="1057"/>
      <c r="D221" s="194">
        <f t="shared" si="3"/>
        <v>0</v>
      </c>
    </row>
    <row r="222" spans="1:4">
      <c r="A222" s="13"/>
      <c r="B222" s="13"/>
      <c r="C222" s="1057"/>
      <c r="D222" s="194">
        <f t="shared" si="3"/>
        <v>0</v>
      </c>
    </row>
    <row r="223" spans="1:4">
      <c r="A223" s="13"/>
      <c r="B223" s="13"/>
      <c r="C223" s="1057"/>
      <c r="D223" s="194">
        <f t="shared" si="3"/>
        <v>0</v>
      </c>
    </row>
    <row r="224" spans="1:4">
      <c r="A224" s="13"/>
      <c r="B224" s="13"/>
      <c r="C224" s="1057"/>
      <c r="D224" s="194">
        <f t="shared" si="3"/>
        <v>0</v>
      </c>
    </row>
    <row r="225" spans="1:4">
      <c r="A225" s="13"/>
      <c r="B225" s="13"/>
      <c r="C225" s="1057"/>
      <c r="D225" s="194">
        <f t="shared" si="3"/>
        <v>0</v>
      </c>
    </row>
    <row r="226" spans="1:4">
      <c r="A226" s="13"/>
      <c r="B226" s="13"/>
      <c r="C226" s="1057"/>
      <c r="D226" s="194">
        <f t="shared" si="3"/>
        <v>0</v>
      </c>
    </row>
    <row r="227" spans="1:4">
      <c r="A227" s="13"/>
      <c r="B227" s="13"/>
      <c r="C227" s="1057"/>
      <c r="D227" s="194">
        <f t="shared" si="3"/>
        <v>0</v>
      </c>
    </row>
    <row r="228" spans="1:4">
      <c r="A228" s="13"/>
      <c r="B228" s="13"/>
      <c r="C228" s="1057"/>
      <c r="D228" s="194">
        <f t="shared" si="3"/>
        <v>0</v>
      </c>
    </row>
    <row r="229" spans="1:4">
      <c r="A229" s="13"/>
      <c r="B229" s="13"/>
      <c r="C229" s="1057"/>
      <c r="D229" s="194">
        <f t="shared" si="3"/>
        <v>0</v>
      </c>
    </row>
    <row r="230" spans="1:4">
      <c r="A230" s="13"/>
      <c r="B230" s="13"/>
      <c r="C230" s="1057"/>
      <c r="D230" s="194">
        <f t="shared" si="3"/>
        <v>0</v>
      </c>
    </row>
    <row r="231" spans="1:4">
      <c r="A231" s="13"/>
      <c r="B231" s="13"/>
      <c r="C231" s="1057"/>
      <c r="D231" s="194">
        <f t="shared" si="3"/>
        <v>0</v>
      </c>
    </row>
    <row r="232" spans="1:4">
      <c r="A232" s="13"/>
      <c r="B232" s="13"/>
      <c r="C232" s="1057"/>
      <c r="D232" s="194">
        <f t="shared" si="3"/>
        <v>0</v>
      </c>
    </row>
    <row r="233" spans="1:4">
      <c r="A233" s="13"/>
      <c r="B233" s="13"/>
      <c r="C233" s="1057"/>
      <c r="D233" s="194">
        <f t="shared" si="3"/>
        <v>0</v>
      </c>
    </row>
    <row r="234" spans="1:4">
      <c r="A234" s="13"/>
      <c r="B234" s="13"/>
      <c r="C234" s="1057"/>
      <c r="D234" s="194">
        <f t="shared" si="3"/>
        <v>0</v>
      </c>
    </row>
    <row r="235" spans="1:4">
      <c r="A235" s="13"/>
      <c r="B235" s="13"/>
      <c r="C235" s="1057"/>
      <c r="D235" s="194">
        <f t="shared" si="3"/>
        <v>0</v>
      </c>
    </row>
    <row r="236" spans="1:4">
      <c r="A236" s="13"/>
      <c r="B236" s="13"/>
      <c r="C236" s="1057"/>
      <c r="D236" s="194">
        <f t="shared" si="3"/>
        <v>0</v>
      </c>
    </row>
    <row r="237" spans="1:4">
      <c r="A237" s="13"/>
      <c r="B237" s="13"/>
      <c r="C237" s="1057"/>
      <c r="D237" s="194">
        <f t="shared" si="3"/>
        <v>0</v>
      </c>
    </row>
    <row r="238" spans="1:4">
      <c r="A238" s="13"/>
      <c r="B238" s="13"/>
      <c r="C238" s="1057"/>
      <c r="D238" s="194">
        <f t="shared" si="3"/>
        <v>0</v>
      </c>
    </row>
    <row r="239" spans="1:4">
      <c r="A239" s="13"/>
      <c r="B239" s="13"/>
      <c r="C239" s="1057"/>
      <c r="D239" s="194">
        <f t="shared" si="3"/>
        <v>0</v>
      </c>
    </row>
    <row r="240" spans="1:4">
      <c r="A240" s="13"/>
      <c r="B240" s="13"/>
      <c r="C240" s="1057"/>
      <c r="D240" s="194">
        <f t="shared" si="3"/>
        <v>0</v>
      </c>
    </row>
    <row r="241" spans="1:4">
      <c r="A241" s="13"/>
      <c r="B241" s="13"/>
      <c r="C241" s="1057"/>
      <c r="D241" s="194">
        <f t="shared" si="3"/>
        <v>0</v>
      </c>
    </row>
    <row r="242" spans="1:4">
      <c r="A242" s="13"/>
      <c r="B242" s="13"/>
      <c r="C242" s="1057"/>
      <c r="D242" s="194">
        <f t="shared" si="3"/>
        <v>0</v>
      </c>
    </row>
    <row r="243" spans="1:4">
      <c r="A243" s="13"/>
      <c r="B243" s="13"/>
      <c r="C243" s="1057"/>
      <c r="D243" s="194">
        <f t="shared" si="3"/>
        <v>0</v>
      </c>
    </row>
    <row r="244" spans="1:4">
      <c r="A244" s="13"/>
      <c r="B244" s="13"/>
      <c r="C244" s="1057"/>
      <c r="D244" s="194">
        <f t="shared" si="3"/>
        <v>0</v>
      </c>
    </row>
    <row r="245" spans="1:4">
      <c r="A245" s="13"/>
      <c r="B245" s="13"/>
      <c r="C245" s="1057"/>
      <c r="D245" s="194">
        <f t="shared" si="3"/>
        <v>0</v>
      </c>
    </row>
    <row r="246" spans="1:4">
      <c r="A246" s="13"/>
      <c r="B246" s="13"/>
      <c r="C246" s="1057"/>
      <c r="D246" s="194">
        <f t="shared" si="3"/>
        <v>0</v>
      </c>
    </row>
    <row r="247" spans="1:4">
      <c r="A247" s="13"/>
      <c r="B247" s="13"/>
      <c r="C247" s="1057"/>
      <c r="D247" s="194">
        <f t="shared" si="3"/>
        <v>0</v>
      </c>
    </row>
    <row r="248" spans="1:4">
      <c r="A248" s="13"/>
      <c r="B248" s="13"/>
      <c r="C248" s="1057"/>
      <c r="D248" s="194">
        <f t="shared" si="3"/>
        <v>0</v>
      </c>
    </row>
    <row r="249" spans="1:4">
      <c r="A249" s="13"/>
      <c r="B249" s="13"/>
      <c r="C249" s="1057"/>
      <c r="D249" s="194">
        <f t="shared" si="3"/>
        <v>0</v>
      </c>
    </row>
    <row r="250" spans="1:4">
      <c r="A250" s="13"/>
      <c r="B250" s="13"/>
      <c r="C250" s="1057"/>
      <c r="D250" s="194">
        <f t="shared" si="3"/>
        <v>0</v>
      </c>
    </row>
    <row r="251" spans="1:4">
      <c r="A251" s="13"/>
      <c r="B251" s="13"/>
      <c r="C251" s="1057"/>
      <c r="D251" s="194">
        <f t="shared" si="3"/>
        <v>0</v>
      </c>
    </row>
    <row r="252" spans="1:4">
      <c r="A252" s="13"/>
      <c r="B252" s="13"/>
      <c r="C252" s="1057"/>
      <c r="D252" s="194">
        <f t="shared" si="3"/>
        <v>0</v>
      </c>
    </row>
    <row r="253" spans="1:4">
      <c r="A253" s="13"/>
      <c r="B253" s="13"/>
      <c r="C253" s="1057"/>
      <c r="D253" s="194">
        <f t="shared" si="3"/>
        <v>0</v>
      </c>
    </row>
    <row r="254" spans="1:4">
      <c r="A254" s="13"/>
      <c r="B254" s="13"/>
      <c r="C254" s="1057"/>
      <c r="D254" s="194">
        <f t="shared" si="3"/>
        <v>0</v>
      </c>
    </row>
    <row r="255" spans="1:4">
      <c r="A255" s="13"/>
      <c r="B255" s="13"/>
      <c r="C255" s="1057"/>
      <c r="D255" s="194">
        <f t="shared" si="3"/>
        <v>0</v>
      </c>
    </row>
    <row r="256" spans="1:4">
      <c r="A256" s="13"/>
      <c r="B256" s="13"/>
      <c r="C256" s="1057"/>
      <c r="D256" s="194">
        <f t="shared" si="3"/>
        <v>0</v>
      </c>
    </row>
    <row r="257" spans="1:4">
      <c r="A257" s="13"/>
      <c r="B257" s="13"/>
      <c r="C257" s="1057"/>
      <c r="D257" s="194">
        <f t="shared" si="3"/>
        <v>0</v>
      </c>
    </row>
    <row r="258" spans="1:4">
      <c r="A258" s="13"/>
      <c r="B258" s="13"/>
      <c r="C258" s="1057"/>
      <c r="D258" s="194">
        <f t="shared" ref="D258:D321" si="4">IF(C258=0,0,C258*2.2)</f>
        <v>0</v>
      </c>
    </row>
    <row r="259" spans="1:4">
      <c r="A259" s="13"/>
      <c r="B259" s="13"/>
      <c r="C259" s="1057"/>
      <c r="D259" s="194">
        <f t="shared" si="4"/>
        <v>0</v>
      </c>
    </row>
    <row r="260" spans="1:4">
      <c r="A260" s="13"/>
      <c r="B260" s="13"/>
      <c r="C260" s="1057"/>
      <c r="D260" s="194">
        <f t="shared" si="4"/>
        <v>0</v>
      </c>
    </row>
    <row r="261" spans="1:4">
      <c r="A261" s="13"/>
      <c r="B261" s="13"/>
      <c r="C261" s="1057"/>
      <c r="D261" s="194">
        <f t="shared" si="4"/>
        <v>0</v>
      </c>
    </row>
    <row r="262" spans="1:4">
      <c r="A262" s="13"/>
      <c r="B262" s="13"/>
      <c r="C262" s="1057"/>
      <c r="D262" s="194">
        <f t="shared" si="4"/>
        <v>0</v>
      </c>
    </row>
    <row r="263" spans="1:4">
      <c r="A263" s="13"/>
      <c r="B263" s="13"/>
      <c r="C263" s="1057"/>
      <c r="D263" s="194">
        <f t="shared" si="4"/>
        <v>0</v>
      </c>
    </row>
    <row r="264" spans="1:4">
      <c r="A264" s="13"/>
      <c r="B264" s="13"/>
      <c r="C264" s="1057"/>
      <c r="D264" s="194">
        <f t="shared" si="4"/>
        <v>0</v>
      </c>
    </row>
    <row r="265" spans="1:4">
      <c r="A265" s="13"/>
      <c r="B265" s="13"/>
      <c r="C265" s="1057"/>
      <c r="D265" s="194">
        <f t="shared" si="4"/>
        <v>0</v>
      </c>
    </row>
    <row r="266" spans="1:4">
      <c r="A266" s="13"/>
      <c r="B266" s="13"/>
      <c r="C266" s="1057"/>
      <c r="D266" s="194">
        <f t="shared" si="4"/>
        <v>0</v>
      </c>
    </row>
    <row r="267" spans="1:4">
      <c r="A267" s="13"/>
      <c r="B267" s="13"/>
      <c r="C267" s="1057"/>
      <c r="D267" s="194">
        <f t="shared" si="4"/>
        <v>0</v>
      </c>
    </row>
    <row r="268" spans="1:4">
      <c r="A268" s="13"/>
      <c r="B268" s="13"/>
      <c r="C268" s="1057"/>
      <c r="D268" s="194">
        <f t="shared" si="4"/>
        <v>0</v>
      </c>
    </row>
    <row r="269" spans="1:4">
      <c r="A269" s="13"/>
      <c r="B269" s="13"/>
      <c r="C269" s="1057"/>
      <c r="D269" s="194">
        <f t="shared" si="4"/>
        <v>0</v>
      </c>
    </row>
    <row r="270" spans="1:4">
      <c r="A270" s="13"/>
      <c r="B270" s="13"/>
      <c r="C270" s="1057"/>
      <c r="D270" s="194">
        <f t="shared" si="4"/>
        <v>0</v>
      </c>
    </row>
    <row r="271" spans="1:4">
      <c r="A271" s="13"/>
      <c r="B271" s="13"/>
      <c r="C271" s="1057"/>
      <c r="D271" s="194">
        <f t="shared" si="4"/>
        <v>0</v>
      </c>
    </row>
    <row r="272" spans="1:4">
      <c r="A272" s="13"/>
      <c r="B272" s="13"/>
      <c r="C272" s="1057"/>
      <c r="D272" s="194">
        <f t="shared" si="4"/>
        <v>0</v>
      </c>
    </row>
    <row r="273" spans="1:4">
      <c r="A273" s="13"/>
      <c r="B273" s="13"/>
      <c r="C273" s="1057"/>
      <c r="D273" s="194">
        <f t="shared" si="4"/>
        <v>0</v>
      </c>
    </row>
    <row r="274" spans="1:4">
      <c r="A274" s="13"/>
      <c r="B274" s="13"/>
      <c r="C274" s="1057"/>
      <c r="D274" s="194">
        <f t="shared" si="4"/>
        <v>0</v>
      </c>
    </row>
    <row r="275" spans="1:4">
      <c r="A275" s="13"/>
      <c r="B275" s="13"/>
      <c r="C275" s="1057"/>
      <c r="D275" s="194">
        <f t="shared" si="4"/>
        <v>0</v>
      </c>
    </row>
    <row r="276" spans="1:4">
      <c r="A276" s="13"/>
      <c r="B276" s="13"/>
      <c r="C276" s="1057"/>
      <c r="D276" s="194">
        <f t="shared" si="4"/>
        <v>0</v>
      </c>
    </row>
    <row r="277" spans="1:4">
      <c r="A277" s="13"/>
      <c r="B277" s="13"/>
      <c r="C277" s="1057"/>
      <c r="D277" s="194">
        <f t="shared" si="4"/>
        <v>0</v>
      </c>
    </row>
    <row r="278" spans="1:4">
      <c r="A278" s="13"/>
      <c r="B278" s="13"/>
      <c r="C278" s="1057"/>
      <c r="D278" s="194">
        <f t="shared" si="4"/>
        <v>0</v>
      </c>
    </row>
    <row r="279" spans="1:4">
      <c r="A279" s="13"/>
      <c r="B279" s="13"/>
      <c r="C279" s="1057"/>
      <c r="D279" s="194">
        <f t="shared" si="4"/>
        <v>0</v>
      </c>
    </row>
    <row r="280" spans="1:4">
      <c r="A280" s="13"/>
      <c r="B280" s="13"/>
      <c r="C280" s="1057"/>
      <c r="D280" s="194">
        <f t="shared" si="4"/>
        <v>0</v>
      </c>
    </row>
    <row r="281" spans="1:4">
      <c r="A281" s="13"/>
      <c r="B281" s="13"/>
      <c r="C281" s="1057"/>
      <c r="D281" s="194">
        <f t="shared" si="4"/>
        <v>0</v>
      </c>
    </row>
    <row r="282" spans="1:4">
      <c r="A282" s="13"/>
      <c r="B282" s="13"/>
      <c r="C282" s="1057"/>
      <c r="D282" s="194">
        <f t="shared" si="4"/>
        <v>0</v>
      </c>
    </row>
    <row r="283" spans="1:4">
      <c r="A283" s="13"/>
      <c r="B283" s="13"/>
      <c r="C283" s="1057"/>
      <c r="D283" s="194">
        <f t="shared" si="4"/>
        <v>0</v>
      </c>
    </row>
    <row r="284" spans="1:4">
      <c r="A284" s="13"/>
      <c r="B284" s="13"/>
      <c r="C284" s="1057"/>
      <c r="D284" s="194">
        <f t="shared" si="4"/>
        <v>0</v>
      </c>
    </row>
    <row r="285" spans="1:4">
      <c r="A285" s="13"/>
      <c r="B285" s="13"/>
      <c r="C285" s="1057"/>
      <c r="D285" s="194">
        <f t="shared" si="4"/>
        <v>0</v>
      </c>
    </row>
    <row r="286" spans="1:4">
      <c r="A286" s="13"/>
      <c r="B286" s="13"/>
      <c r="C286" s="1057"/>
      <c r="D286" s="194">
        <f t="shared" si="4"/>
        <v>0</v>
      </c>
    </row>
    <row r="287" spans="1:4">
      <c r="A287" s="13"/>
      <c r="B287" s="13"/>
      <c r="C287" s="1057"/>
      <c r="D287" s="194">
        <f t="shared" si="4"/>
        <v>0</v>
      </c>
    </row>
    <row r="288" spans="1:4">
      <c r="A288" s="13"/>
      <c r="B288" s="13"/>
      <c r="C288" s="1057"/>
      <c r="D288" s="194">
        <f t="shared" si="4"/>
        <v>0</v>
      </c>
    </row>
    <row r="289" spans="1:4">
      <c r="A289" s="13"/>
      <c r="B289" s="13"/>
      <c r="C289" s="1057"/>
      <c r="D289" s="194">
        <f t="shared" si="4"/>
        <v>0</v>
      </c>
    </row>
    <row r="290" spans="1:4">
      <c r="A290" s="13"/>
      <c r="B290" s="13"/>
      <c r="C290" s="1057"/>
      <c r="D290" s="194">
        <f t="shared" si="4"/>
        <v>0</v>
      </c>
    </row>
    <row r="291" spans="1:4">
      <c r="A291" s="13"/>
      <c r="B291" s="13"/>
      <c r="C291" s="1057"/>
      <c r="D291" s="194">
        <f t="shared" si="4"/>
        <v>0</v>
      </c>
    </row>
    <row r="292" spans="1:4">
      <c r="A292" s="13"/>
      <c r="B292" s="13"/>
      <c r="C292" s="1057"/>
      <c r="D292" s="194">
        <f t="shared" si="4"/>
        <v>0</v>
      </c>
    </row>
    <row r="293" spans="1:4">
      <c r="A293" s="13"/>
      <c r="B293" s="13"/>
      <c r="C293" s="1057"/>
      <c r="D293" s="194">
        <f t="shared" si="4"/>
        <v>0</v>
      </c>
    </row>
    <row r="294" spans="1:4">
      <c r="A294" s="13"/>
      <c r="B294" s="13"/>
      <c r="C294" s="1057"/>
      <c r="D294" s="194">
        <f t="shared" si="4"/>
        <v>0</v>
      </c>
    </row>
    <row r="295" spans="1:4">
      <c r="A295" s="13"/>
      <c r="B295" s="13"/>
      <c r="C295" s="1057"/>
      <c r="D295" s="194">
        <f t="shared" si="4"/>
        <v>0</v>
      </c>
    </row>
    <row r="296" spans="1:4">
      <c r="A296" s="13"/>
      <c r="B296" s="13"/>
      <c r="C296" s="1057"/>
      <c r="D296" s="194">
        <f t="shared" si="4"/>
        <v>0</v>
      </c>
    </row>
    <row r="297" spans="1:4">
      <c r="A297" s="13"/>
      <c r="B297" s="13"/>
      <c r="C297" s="1057"/>
      <c r="D297" s="194">
        <f t="shared" si="4"/>
        <v>0</v>
      </c>
    </row>
    <row r="298" spans="1:4">
      <c r="A298" s="13"/>
      <c r="B298" s="13"/>
      <c r="C298" s="1057"/>
      <c r="D298" s="194">
        <f t="shared" si="4"/>
        <v>0</v>
      </c>
    </row>
    <row r="299" spans="1:4">
      <c r="A299" s="13"/>
      <c r="B299" s="13"/>
      <c r="C299" s="1057"/>
      <c r="D299" s="194">
        <f t="shared" si="4"/>
        <v>0</v>
      </c>
    </row>
    <row r="300" spans="1:4">
      <c r="A300" s="13"/>
      <c r="B300" s="13"/>
      <c r="C300" s="1057"/>
      <c r="D300" s="194">
        <f t="shared" si="4"/>
        <v>0</v>
      </c>
    </row>
    <row r="301" spans="1:4">
      <c r="A301" s="13"/>
      <c r="B301" s="13"/>
      <c r="C301" s="1058"/>
      <c r="D301" s="194">
        <f t="shared" si="4"/>
        <v>0</v>
      </c>
    </row>
    <row r="302" spans="1:4">
      <c r="A302" s="13"/>
      <c r="B302" s="13"/>
      <c r="C302" s="1058"/>
      <c r="D302" s="194">
        <f t="shared" si="4"/>
        <v>0</v>
      </c>
    </row>
    <row r="303" spans="1:4">
      <c r="A303" s="13"/>
      <c r="B303" s="13"/>
      <c r="C303" s="1058"/>
      <c r="D303" s="194">
        <f t="shared" si="4"/>
        <v>0</v>
      </c>
    </row>
    <row r="304" spans="1:4">
      <c r="A304" s="13"/>
      <c r="B304" s="13"/>
      <c r="C304" s="1058"/>
      <c r="D304" s="194">
        <f t="shared" si="4"/>
        <v>0</v>
      </c>
    </row>
    <row r="305" spans="1:4">
      <c r="A305" s="13"/>
      <c r="B305" s="13"/>
      <c r="C305" s="1058"/>
      <c r="D305" s="194">
        <f t="shared" si="4"/>
        <v>0</v>
      </c>
    </row>
    <row r="306" spans="1:4">
      <c r="A306" s="13"/>
      <c r="B306" s="13"/>
      <c r="C306" s="1058"/>
      <c r="D306" s="194">
        <f t="shared" si="4"/>
        <v>0</v>
      </c>
    </row>
    <row r="307" spans="1:4">
      <c r="A307" s="13"/>
      <c r="B307" s="13"/>
      <c r="C307" s="1058"/>
      <c r="D307" s="194">
        <f t="shared" si="4"/>
        <v>0</v>
      </c>
    </row>
    <row r="308" spans="1:4">
      <c r="A308" s="13"/>
      <c r="B308" s="13"/>
      <c r="C308" s="1058"/>
      <c r="D308" s="194">
        <f t="shared" si="4"/>
        <v>0</v>
      </c>
    </row>
    <row r="309" spans="1:4">
      <c r="A309" s="13"/>
      <c r="B309" s="13"/>
      <c r="C309" s="1058"/>
      <c r="D309" s="194">
        <f t="shared" si="4"/>
        <v>0</v>
      </c>
    </row>
    <row r="310" spans="1:4">
      <c r="A310" s="13"/>
      <c r="B310" s="13"/>
      <c r="C310" s="1058"/>
      <c r="D310" s="194">
        <f t="shared" si="4"/>
        <v>0</v>
      </c>
    </row>
    <row r="311" spans="1:4">
      <c r="A311" s="13"/>
      <c r="B311" s="13"/>
      <c r="C311" s="1058"/>
      <c r="D311" s="194">
        <f t="shared" si="4"/>
        <v>0</v>
      </c>
    </row>
    <row r="312" spans="1:4">
      <c r="A312" s="13"/>
      <c r="B312" s="13"/>
      <c r="C312" s="1058"/>
      <c r="D312" s="194">
        <f t="shared" si="4"/>
        <v>0</v>
      </c>
    </row>
    <row r="313" spans="1:4">
      <c r="A313" s="13"/>
      <c r="B313" s="13"/>
      <c r="C313" s="1058"/>
      <c r="D313" s="194">
        <f t="shared" si="4"/>
        <v>0</v>
      </c>
    </row>
    <row r="314" spans="1:4">
      <c r="A314" s="13"/>
      <c r="B314" s="13"/>
      <c r="C314" s="1058"/>
      <c r="D314" s="194">
        <f t="shared" si="4"/>
        <v>0</v>
      </c>
    </row>
    <row r="315" spans="1:4">
      <c r="A315" s="13"/>
      <c r="B315" s="13"/>
      <c r="C315" s="1058"/>
      <c r="D315" s="194">
        <f t="shared" si="4"/>
        <v>0</v>
      </c>
    </row>
    <row r="316" spans="1:4">
      <c r="A316" s="13"/>
      <c r="B316" s="13"/>
      <c r="C316" s="1058"/>
      <c r="D316" s="194">
        <f t="shared" si="4"/>
        <v>0</v>
      </c>
    </row>
    <row r="317" spans="1:4">
      <c r="A317" s="13"/>
      <c r="B317" s="13"/>
      <c r="C317" s="1058"/>
      <c r="D317" s="194">
        <f t="shared" si="4"/>
        <v>0</v>
      </c>
    </row>
    <row r="318" spans="1:4">
      <c r="A318" s="13"/>
      <c r="B318" s="13"/>
      <c r="C318" s="1058"/>
      <c r="D318" s="194">
        <f t="shared" si="4"/>
        <v>0</v>
      </c>
    </row>
    <row r="319" spans="1:4">
      <c r="A319" s="13"/>
      <c r="B319" s="13"/>
      <c r="C319" s="1058"/>
      <c r="D319" s="194">
        <f t="shared" si="4"/>
        <v>0</v>
      </c>
    </row>
    <row r="320" spans="1:4">
      <c r="A320" s="13"/>
      <c r="B320" s="13"/>
      <c r="C320" s="1058"/>
      <c r="D320" s="194">
        <f t="shared" si="4"/>
        <v>0</v>
      </c>
    </row>
    <row r="321" spans="1:4">
      <c r="A321" s="13"/>
      <c r="B321" s="13"/>
      <c r="C321" s="1058"/>
      <c r="D321" s="194">
        <f t="shared" si="4"/>
        <v>0</v>
      </c>
    </row>
    <row r="322" spans="1:4">
      <c r="A322" s="13"/>
      <c r="B322" s="13"/>
      <c r="C322" s="1058"/>
      <c r="D322" s="194">
        <f t="shared" ref="D322:D385" si="5">IF(C322=0,0,C322*2.2)</f>
        <v>0</v>
      </c>
    </row>
    <row r="323" spans="1:4">
      <c r="A323" s="13"/>
      <c r="B323" s="13"/>
      <c r="C323" s="1058"/>
      <c r="D323" s="194">
        <f t="shared" si="5"/>
        <v>0</v>
      </c>
    </row>
    <row r="324" spans="1:4">
      <c r="A324" s="13"/>
      <c r="B324" s="13"/>
      <c r="C324" s="1058"/>
      <c r="D324" s="194">
        <f t="shared" si="5"/>
        <v>0</v>
      </c>
    </row>
    <row r="325" spans="1:4">
      <c r="A325" s="13"/>
      <c r="B325" s="13"/>
      <c r="C325" s="1058"/>
      <c r="D325" s="194">
        <f t="shared" si="5"/>
        <v>0</v>
      </c>
    </row>
    <row r="326" spans="1:4">
      <c r="A326" s="13"/>
      <c r="B326" s="13"/>
      <c r="C326" s="1058"/>
      <c r="D326" s="194">
        <f t="shared" si="5"/>
        <v>0</v>
      </c>
    </row>
    <row r="327" spans="1:4">
      <c r="A327" s="13"/>
      <c r="B327" s="13"/>
      <c r="C327" s="1058"/>
      <c r="D327" s="194">
        <f t="shared" si="5"/>
        <v>0</v>
      </c>
    </row>
    <row r="328" spans="1:4">
      <c r="A328" s="13"/>
      <c r="B328" s="13"/>
      <c r="C328" s="1058"/>
      <c r="D328" s="194">
        <f t="shared" si="5"/>
        <v>0</v>
      </c>
    </row>
    <row r="329" spans="1:4">
      <c r="A329" s="13"/>
      <c r="B329" s="13"/>
      <c r="C329" s="1058"/>
      <c r="D329" s="194">
        <f t="shared" si="5"/>
        <v>0</v>
      </c>
    </row>
    <row r="330" spans="1:4">
      <c r="A330" s="13"/>
      <c r="B330" s="13"/>
      <c r="C330" s="1058"/>
      <c r="D330" s="194">
        <f t="shared" si="5"/>
        <v>0</v>
      </c>
    </row>
    <row r="331" spans="1:4">
      <c r="A331" s="13"/>
      <c r="B331" s="13"/>
      <c r="C331" s="1058"/>
      <c r="D331" s="194">
        <f t="shared" si="5"/>
        <v>0</v>
      </c>
    </row>
    <row r="332" spans="1:4">
      <c r="A332" s="13"/>
      <c r="B332" s="13"/>
      <c r="C332" s="1058"/>
      <c r="D332" s="194">
        <f t="shared" si="5"/>
        <v>0</v>
      </c>
    </row>
    <row r="333" spans="1:4">
      <c r="A333" s="13"/>
      <c r="B333" s="13"/>
      <c r="C333" s="1058"/>
      <c r="D333" s="194">
        <f t="shared" si="5"/>
        <v>0</v>
      </c>
    </row>
    <row r="334" spans="1:4">
      <c r="A334" s="13"/>
      <c r="B334" s="13"/>
      <c r="C334" s="1058"/>
      <c r="D334" s="194">
        <f t="shared" si="5"/>
        <v>0</v>
      </c>
    </row>
    <row r="335" spans="1:4">
      <c r="A335" s="13"/>
      <c r="B335" s="13"/>
      <c r="C335" s="1058"/>
      <c r="D335" s="194">
        <f t="shared" si="5"/>
        <v>0</v>
      </c>
    </row>
    <row r="336" spans="1:4">
      <c r="A336" s="13"/>
      <c r="B336" s="13"/>
      <c r="C336" s="1058"/>
      <c r="D336" s="194">
        <f t="shared" si="5"/>
        <v>0</v>
      </c>
    </row>
    <row r="337" spans="1:4">
      <c r="A337" s="13"/>
      <c r="B337" s="13"/>
      <c r="C337" s="1058"/>
      <c r="D337" s="194">
        <f t="shared" si="5"/>
        <v>0</v>
      </c>
    </row>
    <row r="338" spans="1:4">
      <c r="A338" s="13"/>
      <c r="B338" s="13"/>
      <c r="C338" s="1058"/>
      <c r="D338" s="194">
        <f t="shared" si="5"/>
        <v>0</v>
      </c>
    </row>
    <row r="339" spans="1:4">
      <c r="A339" s="13"/>
      <c r="B339" s="13"/>
      <c r="C339" s="1058"/>
      <c r="D339" s="194">
        <f t="shared" si="5"/>
        <v>0</v>
      </c>
    </row>
    <row r="340" spans="1:4">
      <c r="A340" s="13"/>
      <c r="B340" s="13"/>
      <c r="C340" s="1058"/>
      <c r="D340" s="194">
        <f t="shared" si="5"/>
        <v>0</v>
      </c>
    </row>
    <row r="341" spans="1:4">
      <c r="A341" s="13"/>
      <c r="B341" s="13"/>
      <c r="C341" s="1058"/>
      <c r="D341" s="194">
        <f t="shared" si="5"/>
        <v>0</v>
      </c>
    </row>
    <row r="342" spans="1:4">
      <c r="A342" s="13"/>
      <c r="B342" s="13"/>
      <c r="C342" s="1058"/>
      <c r="D342" s="194">
        <f t="shared" si="5"/>
        <v>0</v>
      </c>
    </row>
    <row r="343" spans="1:4">
      <c r="A343" s="13"/>
      <c r="B343" s="13"/>
      <c r="C343" s="1058"/>
      <c r="D343" s="194">
        <f t="shared" si="5"/>
        <v>0</v>
      </c>
    </row>
    <row r="344" spans="1:4">
      <c r="A344" s="13"/>
      <c r="B344" s="13"/>
      <c r="C344" s="1058"/>
      <c r="D344" s="194">
        <f t="shared" si="5"/>
        <v>0</v>
      </c>
    </row>
    <row r="345" spans="1:4">
      <c r="A345" s="13"/>
      <c r="B345" s="13"/>
      <c r="C345" s="1058"/>
      <c r="D345" s="194">
        <f t="shared" si="5"/>
        <v>0</v>
      </c>
    </row>
    <row r="346" spans="1:4">
      <c r="A346" s="13"/>
      <c r="B346" s="13"/>
      <c r="C346" s="1058"/>
      <c r="D346" s="194">
        <f t="shared" si="5"/>
        <v>0</v>
      </c>
    </row>
    <row r="347" spans="1:4">
      <c r="A347" s="13"/>
      <c r="B347" s="13"/>
      <c r="C347" s="1058"/>
      <c r="D347" s="194">
        <f t="shared" si="5"/>
        <v>0</v>
      </c>
    </row>
    <row r="348" spans="1:4">
      <c r="A348" s="13"/>
      <c r="B348" s="13"/>
      <c r="C348" s="1058"/>
      <c r="D348" s="194">
        <f t="shared" si="5"/>
        <v>0</v>
      </c>
    </row>
    <row r="349" spans="1:4">
      <c r="A349" s="13"/>
      <c r="B349" s="13"/>
      <c r="C349" s="1058"/>
      <c r="D349" s="194">
        <f t="shared" si="5"/>
        <v>0</v>
      </c>
    </row>
    <row r="350" spans="1:4">
      <c r="A350" s="13"/>
      <c r="B350" s="13"/>
      <c r="C350" s="1058"/>
      <c r="D350" s="194">
        <f t="shared" si="5"/>
        <v>0</v>
      </c>
    </row>
    <row r="351" spans="1:4">
      <c r="A351" s="13"/>
      <c r="B351" s="13"/>
      <c r="C351" s="1058"/>
      <c r="D351" s="194">
        <f t="shared" si="5"/>
        <v>0</v>
      </c>
    </row>
    <row r="352" spans="1:4">
      <c r="A352" s="13"/>
      <c r="B352" s="13"/>
      <c r="C352" s="1058"/>
      <c r="D352" s="194">
        <f t="shared" si="5"/>
        <v>0</v>
      </c>
    </row>
    <row r="353" spans="1:4">
      <c r="A353" s="13"/>
      <c r="B353" s="13"/>
      <c r="C353" s="1058"/>
      <c r="D353" s="194">
        <f t="shared" si="5"/>
        <v>0</v>
      </c>
    </row>
    <row r="354" spans="1:4">
      <c r="A354" s="13"/>
      <c r="B354" s="13"/>
      <c r="C354" s="1058"/>
      <c r="D354" s="194">
        <f t="shared" si="5"/>
        <v>0</v>
      </c>
    </row>
    <row r="355" spans="1:4">
      <c r="A355" s="13"/>
      <c r="B355" s="13"/>
      <c r="C355" s="1058"/>
      <c r="D355" s="194">
        <f t="shared" si="5"/>
        <v>0</v>
      </c>
    </row>
    <row r="356" spans="1:4">
      <c r="A356" s="13"/>
      <c r="B356" s="13"/>
      <c r="C356" s="1058"/>
      <c r="D356" s="194">
        <f t="shared" si="5"/>
        <v>0</v>
      </c>
    </row>
    <row r="357" spans="1:4">
      <c r="A357" s="13"/>
      <c r="B357" s="13"/>
      <c r="C357" s="1058"/>
      <c r="D357" s="194">
        <f t="shared" si="5"/>
        <v>0</v>
      </c>
    </row>
    <row r="358" spans="1:4">
      <c r="A358" s="13"/>
      <c r="B358" s="13"/>
      <c r="C358" s="1058"/>
      <c r="D358" s="194">
        <f t="shared" si="5"/>
        <v>0</v>
      </c>
    </row>
    <row r="359" spans="1:4">
      <c r="A359" s="13"/>
      <c r="B359" s="13"/>
      <c r="C359" s="1058"/>
      <c r="D359" s="194">
        <f t="shared" si="5"/>
        <v>0</v>
      </c>
    </row>
    <row r="360" spans="1:4">
      <c r="A360" s="13"/>
      <c r="B360" s="13"/>
      <c r="C360" s="1058"/>
      <c r="D360" s="194">
        <f t="shared" si="5"/>
        <v>0</v>
      </c>
    </row>
    <row r="361" spans="1:4">
      <c r="A361" s="13"/>
      <c r="B361" s="13"/>
      <c r="C361" s="1058"/>
      <c r="D361" s="194">
        <f t="shared" si="5"/>
        <v>0</v>
      </c>
    </row>
    <row r="362" spans="1:4">
      <c r="A362" s="13"/>
      <c r="B362" s="13"/>
      <c r="C362" s="1058"/>
      <c r="D362" s="194">
        <f t="shared" si="5"/>
        <v>0</v>
      </c>
    </row>
    <row r="363" spans="1:4">
      <c r="A363" s="13"/>
      <c r="B363" s="13"/>
      <c r="C363" s="1058"/>
      <c r="D363" s="194">
        <f t="shared" si="5"/>
        <v>0</v>
      </c>
    </row>
    <row r="364" spans="1:4">
      <c r="A364" s="13"/>
      <c r="B364" s="13"/>
      <c r="C364" s="1058"/>
      <c r="D364" s="194">
        <f t="shared" si="5"/>
        <v>0</v>
      </c>
    </row>
    <row r="365" spans="1:4">
      <c r="A365" s="13"/>
      <c r="B365" s="13"/>
      <c r="C365" s="1058"/>
      <c r="D365" s="194">
        <f t="shared" si="5"/>
        <v>0</v>
      </c>
    </row>
    <row r="366" spans="1:4">
      <c r="A366" s="13"/>
      <c r="B366" s="13"/>
      <c r="C366" s="1058"/>
      <c r="D366" s="194">
        <f t="shared" si="5"/>
        <v>0</v>
      </c>
    </row>
    <row r="367" spans="1:4">
      <c r="A367" s="13"/>
      <c r="B367" s="13"/>
      <c r="C367" s="1058"/>
      <c r="D367" s="194">
        <f t="shared" si="5"/>
        <v>0</v>
      </c>
    </row>
    <row r="368" spans="1:4">
      <c r="A368" s="13"/>
      <c r="B368" s="13"/>
      <c r="C368" s="1058"/>
      <c r="D368" s="194">
        <f t="shared" si="5"/>
        <v>0</v>
      </c>
    </row>
    <row r="369" spans="1:4">
      <c r="A369" s="13"/>
      <c r="B369" s="13"/>
      <c r="C369" s="1058"/>
      <c r="D369" s="194">
        <f t="shared" si="5"/>
        <v>0</v>
      </c>
    </row>
    <row r="370" spans="1:4">
      <c r="A370" s="13"/>
      <c r="B370" s="13"/>
      <c r="C370" s="1058"/>
      <c r="D370" s="194">
        <f t="shared" si="5"/>
        <v>0</v>
      </c>
    </row>
    <row r="371" spans="1:4">
      <c r="A371" s="13"/>
      <c r="B371" s="13"/>
      <c r="C371" s="1058"/>
      <c r="D371" s="194">
        <f t="shared" si="5"/>
        <v>0</v>
      </c>
    </row>
    <row r="372" spans="1:4">
      <c r="A372" s="13"/>
      <c r="B372" s="13"/>
      <c r="C372" s="1058"/>
      <c r="D372" s="194">
        <f t="shared" si="5"/>
        <v>0</v>
      </c>
    </row>
    <row r="373" spans="1:4">
      <c r="A373" s="13"/>
      <c r="B373" s="13"/>
      <c r="C373" s="1058"/>
      <c r="D373" s="194">
        <f t="shared" si="5"/>
        <v>0</v>
      </c>
    </row>
    <row r="374" spans="1:4">
      <c r="A374" s="13"/>
      <c r="B374" s="13"/>
      <c r="C374" s="1058"/>
      <c r="D374" s="194">
        <f t="shared" si="5"/>
        <v>0</v>
      </c>
    </row>
    <row r="375" spans="1:4">
      <c r="A375" s="13"/>
      <c r="B375" s="13"/>
      <c r="C375" s="1058"/>
      <c r="D375" s="194">
        <f t="shared" si="5"/>
        <v>0</v>
      </c>
    </row>
    <row r="376" spans="1:4">
      <c r="A376" s="13"/>
      <c r="B376" s="13"/>
      <c r="C376" s="1058"/>
      <c r="D376" s="194">
        <f t="shared" si="5"/>
        <v>0</v>
      </c>
    </row>
    <row r="377" spans="1:4">
      <c r="A377" s="13"/>
      <c r="B377" s="13"/>
      <c r="C377" s="1058"/>
      <c r="D377" s="194">
        <f t="shared" si="5"/>
        <v>0</v>
      </c>
    </row>
    <row r="378" spans="1:4">
      <c r="A378" s="13"/>
      <c r="B378" s="13"/>
      <c r="C378" s="1058"/>
      <c r="D378" s="194">
        <f t="shared" si="5"/>
        <v>0</v>
      </c>
    </row>
    <row r="379" spans="1:4">
      <c r="A379" s="13"/>
      <c r="B379" s="13"/>
      <c r="C379" s="1058"/>
      <c r="D379" s="194">
        <f t="shared" si="5"/>
        <v>0</v>
      </c>
    </row>
    <row r="380" spans="1:4">
      <c r="A380" s="13"/>
      <c r="B380" s="13"/>
      <c r="C380" s="1058"/>
      <c r="D380" s="194">
        <f t="shared" si="5"/>
        <v>0</v>
      </c>
    </row>
    <row r="381" spans="1:4">
      <c r="A381" s="13"/>
      <c r="B381" s="13"/>
      <c r="C381" s="1058"/>
      <c r="D381" s="194">
        <f t="shared" si="5"/>
        <v>0</v>
      </c>
    </row>
    <row r="382" spans="1:4">
      <c r="A382" s="13"/>
      <c r="B382" s="13"/>
      <c r="C382" s="1058"/>
      <c r="D382" s="194">
        <f t="shared" si="5"/>
        <v>0</v>
      </c>
    </row>
    <row r="383" spans="1:4">
      <c r="A383" s="13"/>
      <c r="B383" s="13"/>
      <c r="C383" s="1058"/>
      <c r="D383" s="194">
        <f t="shared" si="5"/>
        <v>0</v>
      </c>
    </row>
    <row r="384" spans="1:4">
      <c r="A384" s="13"/>
      <c r="B384" s="13"/>
      <c r="C384" s="1058"/>
      <c r="D384" s="194">
        <f t="shared" si="5"/>
        <v>0</v>
      </c>
    </row>
    <row r="385" spans="1:4">
      <c r="A385" s="13"/>
      <c r="B385" s="13"/>
      <c r="C385" s="1058"/>
      <c r="D385" s="194">
        <f t="shared" si="5"/>
        <v>0</v>
      </c>
    </row>
    <row r="386" spans="1:4">
      <c r="A386" s="13"/>
      <c r="B386" s="13"/>
      <c r="C386" s="1058"/>
      <c r="D386" s="194">
        <f t="shared" ref="D386:D449" si="6">IF(C386=0,0,C386*2.2)</f>
        <v>0</v>
      </c>
    </row>
    <row r="387" spans="1:4">
      <c r="A387" s="13"/>
      <c r="B387" s="13"/>
      <c r="C387" s="1058"/>
      <c r="D387" s="194">
        <f t="shared" si="6"/>
        <v>0</v>
      </c>
    </row>
    <row r="388" spans="1:4">
      <c r="A388" s="13"/>
      <c r="B388" s="13"/>
      <c r="C388" s="1058"/>
      <c r="D388" s="194">
        <f t="shared" si="6"/>
        <v>0</v>
      </c>
    </row>
    <row r="389" spans="1:4">
      <c r="A389" s="13"/>
      <c r="B389" s="13"/>
      <c r="C389" s="1058"/>
      <c r="D389" s="194">
        <f t="shared" si="6"/>
        <v>0</v>
      </c>
    </row>
    <row r="390" spans="1:4">
      <c r="A390" s="13"/>
      <c r="B390" s="13"/>
      <c r="C390" s="1058"/>
      <c r="D390" s="194">
        <f t="shared" si="6"/>
        <v>0</v>
      </c>
    </row>
    <row r="391" spans="1:4">
      <c r="A391" s="13"/>
      <c r="B391" s="13"/>
      <c r="C391" s="1058"/>
      <c r="D391" s="194">
        <f t="shared" si="6"/>
        <v>0</v>
      </c>
    </row>
    <row r="392" spans="1:4">
      <c r="A392" s="13"/>
      <c r="B392" s="13"/>
      <c r="C392" s="1058"/>
      <c r="D392" s="194">
        <f t="shared" si="6"/>
        <v>0</v>
      </c>
    </row>
    <row r="393" spans="1:4">
      <c r="A393" s="13"/>
      <c r="B393" s="13"/>
      <c r="C393" s="1058"/>
      <c r="D393" s="194">
        <f t="shared" si="6"/>
        <v>0</v>
      </c>
    </row>
    <row r="394" spans="1:4">
      <c r="A394" s="13"/>
      <c r="B394" s="13"/>
      <c r="C394" s="1058"/>
      <c r="D394" s="194">
        <f t="shared" si="6"/>
        <v>0</v>
      </c>
    </row>
    <row r="395" spans="1:4">
      <c r="A395" s="13"/>
      <c r="B395" s="13"/>
      <c r="C395" s="1058"/>
      <c r="D395" s="194">
        <f t="shared" si="6"/>
        <v>0</v>
      </c>
    </row>
    <row r="396" spans="1:4">
      <c r="A396" s="13"/>
      <c r="B396" s="13"/>
      <c r="C396" s="1058"/>
      <c r="D396" s="194">
        <f t="shared" si="6"/>
        <v>0</v>
      </c>
    </row>
    <row r="397" spans="1:4">
      <c r="A397" s="13"/>
      <c r="B397" s="13"/>
      <c r="C397" s="1058"/>
      <c r="D397" s="194">
        <f t="shared" si="6"/>
        <v>0</v>
      </c>
    </row>
    <row r="398" spans="1:4">
      <c r="A398" s="13"/>
      <c r="B398" s="13"/>
      <c r="C398" s="1058"/>
      <c r="D398" s="194">
        <f t="shared" si="6"/>
        <v>0</v>
      </c>
    </row>
    <row r="399" spans="1:4">
      <c r="A399" s="13"/>
      <c r="B399" s="13"/>
      <c r="C399" s="1058"/>
      <c r="D399" s="194">
        <f t="shared" si="6"/>
        <v>0</v>
      </c>
    </row>
    <row r="400" spans="1:4">
      <c r="A400" s="13"/>
      <c r="B400" s="13"/>
      <c r="C400" s="1058"/>
      <c r="D400" s="194">
        <f t="shared" si="6"/>
        <v>0</v>
      </c>
    </row>
    <row r="401" spans="1:4">
      <c r="A401" s="13"/>
      <c r="B401" s="13"/>
      <c r="C401" s="1058"/>
      <c r="D401" s="194">
        <f t="shared" si="6"/>
        <v>0</v>
      </c>
    </row>
    <row r="402" spans="1:4">
      <c r="A402" s="13"/>
      <c r="B402" s="13"/>
      <c r="C402" s="1058"/>
      <c r="D402" s="194">
        <f t="shared" si="6"/>
        <v>0</v>
      </c>
    </row>
    <row r="403" spans="1:4">
      <c r="A403" s="13"/>
      <c r="B403" s="13"/>
      <c r="C403" s="1058"/>
      <c r="D403" s="194">
        <f t="shared" si="6"/>
        <v>0</v>
      </c>
    </row>
    <row r="404" spans="1:4">
      <c r="A404" s="13"/>
      <c r="B404" s="13"/>
      <c r="C404" s="1058"/>
      <c r="D404" s="194">
        <f t="shared" si="6"/>
        <v>0</v>
      </c>
    </row>
    <row r="405" spans="1:4">
      <c r="A405" s="13"/>
      <c r="B405" s="13"/>
      <c r="C405" s="1058"/>
      <c r="D405" s="194">
        <f t="shared" si="6"/>
        <v>0</v>
      </c>
    </row>
    <row r="406" spans="1:4">
      <c r="A406" s="13"/>
      <c r="B406" s="13"/>
      <c r="C406" s="1058"/>
      <c r="D406" s="194">
        <f t="shared" si="6"/>
        <v>0</v>
      </c>
    </row>
    <row r="407" spans="1:4">
      <c r="A407" s="13"/>
      <c r="B407" s="13"/>
      <c r="C407" s="1058"/>
      <c r="D407" s="194">
        <f t="shared" si="6"/>
        <v>0</v>
      </c>
    </row>
    <row r="408" spans="1:4">
      <c r="A408" s="13"/>
      <c r="B408" s="13"/>
      <c r="C408" s="1058"/>
      <c r="D408" s="194">
        <f t="shared" si="6"/>
        <v>0</v>
      </c>
    </row>
    <row r="409" spans="1:4">
      <c r="A409" s="13"/>
      <c r="B409" s="13"/>
      <c r="C409" s="1058"/>
      <c r="D409" s="194">
        <f t="shared" si="6"/>
        <v>0</v>
      </c>
    </row>
    <row r="410" spans="1:4">
      <c r="A410" s="13"/>
      <c r="B410" s="13"/>
      <c r="C410" s="1058"/>
      <c r="D410" s="194">
        <f t="shared" si="6"/>
        <v>0</v>
      </c>
    </row>
    <row r="411" spans="1:4">
      <c r="A411" s="13"/>
      <c r="B411" s="13"/>
      <c r="C411" s="1058"/>
      <c r="D411" s="194">
        <f t="shared" si="6"/>
        <v>0</v>
      </c>
    </row>
    <row r="412" spans="1:4">
      <c r="A412" s="13"/>
      <c r="B412" s="13"/>
      <c r="C412" s="1058"/>
      <c r="D412" s="194">
        <f t="shared" si="6"/>
        <v>0</v>
      </c>
    </row>
    <row r="413" spans="1:4">
      <c r="A413" s="13"/>
      <c r="B413" s="13"/>
      <c r="C413" s="1058"/>
      <c r="D413" s="194">
        <f t="shared" si="6"/>
        <v>0</v>
      </c>
    </row>
    <row r="414" spans="1:4">
      <c r="A414" s="13"/>
      <c r="B414" s="13"/>
      <c r="C414" s="1058"/>
      <c r="D414" s="194">
        <f t="shared" si="6"/>
        <v>0</v>
      </c>
    </row>
    <row r="415" spans="1:4">
      <c r="A415" s="13"/>
      <c r="B415" s="13"/>
      <c r="C415" s="1058"/>
      <c r="D415" s="194">
        <f t="shared" si="6"/>
        <v>0</v>
      </c>
    </row>
    <row r="416" spans="1:4">
      <c r="A416" s="13"/>
      <c r="B416" s="13"/>
      <c r="C416" s="1058"/>
      <c r="D416" s="194">
        <f t="shared" si="6"/>
        <v>0</v>
      </c>
    </row>
    <row r="417" spans="1:4">
      <c r="A417" s="13"/>
      <c r="B417" s="13"/>
      <c r="C417" s="1058"/>
      <c r="D417" s="194">
        <f t="shared" si="6"/>
        <v>0</v>
      </c>
    </row>
    <row r="418" spans="1:4">
      <c r="A418" s="13"/>
      <c r="B418" s="13"/>
      <c r="C418" s="1058"/>
      <c r="D418" s="194">
        <f t="shared" si="6"/>
        <v>0</v>
      </c>
    </row>
    <row r="419" spans="1:4">
      <c r="A419" s="13"/>
      <c r="B419" s="13"/>
      <c r="C419" s="1058"/>
      <c r="D419" s="194">
        <f t="shared" si="6"/>
        <v>0</v>
      </c>
    </row>
    <row r="420" spans="1:4">
      <c r="A420" s="13"/>
      <c r="B420" s="13"/>
      <c r="C420" s="1058"/>
      <c r="D420" s="194">
        <f t="shared" si="6"/>
        <v>0</v>
      </c>
    </row>
    <row r="421" spans="1:4">
      <c r="A421" s="13"/>
      <c r="B421" s="13"/>
      <c r="C421" s="1058"/>
      <c r="D421" s="194">
        <f t="shared" si="6"/>
        <v>0</v>
      </c>
    </row>
    <row r="422" spans="1:4">
      <c r="A422" s="13"/>
      <c r="B422" s="13"/>
      <c r="C422" s="1058"/>
      <c r="D422" s="194">
        <f t="shared" si="6"/>
        <v>0</v>
      </c>
    </row>
    <row r="423" spans="1:4">
      <c r="A423" s="13"/>
      <c r="B423" s="13"/>
      <c r="C423" s="1058"/>
      <c r="D423" s="194">
        <f t="shared" si="6"/>
        <v>0</v>
      </c>
    </row>
    <row r="424" spans="1:4">
      <c r="A424" s="13"/>
      <c r="B424" s="13"/>
      <c r="C424" s="1058"/>
      <c r="D424" s="194">
        <f t="shared" si="6"/>
        <v>0</v>
      </c>
    </row>
    <row r="425" spans="1:4">
      <c r="A425" s="13"/>
      <c r="B425" s="13"/>
      <c r="C425" s="1058"/>
      <c r="D425" s="194">
        <f t="shared" si="6"/>
        <v>0</v>
      </c>
    </row>
    <row r="426" spans="1:4">
      <c r="A426" s="13"/>
      <c r="B426" s="13"/>
      <c r="C426" s="1058"/>
      <c r="D426" s="194">
        <f t="shared" si="6"/>
        <v>0</v>
      </c>
    </row>
    <row r="427" spans="1:4">
      <c r="A427" s="13"/>
      <c r="B427" s="13"/>
      <c r="C427" s="1058"/>
      <c r="D427" s="194">
        <f t="shared" si="6"/>
        <v>0</v>
      </c>
    </row>
    <row r="428" spans="1:4">
      <c r="A428" s="13"/>
      <c r="B428" s="13"/>
      <c r="C428" s="1058"/>
      <c r="D428" s="194">
        <f t="shared" si="6"/>
        <v>0</v>
      </c>
    </row>
    <row r="429" spans="1:4">
      <c r="A429" s="13"/>
      <c r="B429" s="13"/>
      <c r="C429" s="1058"/>
      <c r="D429" s="194">
        <f t="shared" si="6"/>
        <v>0</v>
      </c>
    </row>
    <row r="430" spans="1:4">
      <c r="A430" s="13"/>
      <c r="B430" s="13"/>
      <c r="C430" s="1058"/>
      <c r="D430" s="194">
        <f t="shared" si="6"/>
        <v>0</v>
      </c>
    </row>
    <row r="431" spans="1:4">
      <c r="A431" s="13"/>
      <c r="B431" s="13"/>
      <c r="C431" s="1058"/>
      <c r="D431" s="194">
        <f t="shared" si="6"/>
        <v>0</v>
      </c>
    </row>
    <row r="432" spans="1:4">
      <c r="A432" s="13"/>
      <c r="B432" s="13"/>
      <c r="C432" s="1058"/>
      <c r="D432" s="194">
        <f t="shared" si="6"/>
        <v>0</v>
      </c>
    </row>
    <row r="433" spans="1:4">
      <c r="A433" s="13"/>
      <c r="B433" s="13"/>
      <c r="C433" s="1058"/>
      <c r="D433" s="194">
        <f t="shared" si="6"/>
        <v>0</v>
      </c>
    </row>
    <row r="434" spans="1:4">
      <c r="A434" s="13"/>
      <c r="B434" s="13"/>
      <c r="C434" s="1058"/>
      <c r="D434" s="194">
        <f t="shared" si="6"/>
        <v>0</v>
      </c>
    </row>
    <row r="435" spans="1:4">
      <c r="A435" s="13"/>
      <c r="B435" s="13"/>
      <c r="C435" s="1058"/>
      <c r="D435" s="194">
        <f t="shared" si="6"/>
        <v>0</v>
      </c>
    </row>
    <row r="436" spans="1:4">
      <c r="A436" s="13"/>
      <c r="B436" s="13"/>
      <c r="C436" s="1058"/>
      <c r="D436" s="194">
        <f t="shared" si="6"/>
        <v>0</v>
      </c>
    </row>
    <row r="437" spans="1:4">
      <c r="A437" s="13"/>
      <c r="B437" s="13"/>
      <c r="C437" s="1058"/>
      <c r="D437" s="194">
        <f t="shared" si="6"/>
        <v>0</v>
      </c>
    </row>
    <row r="438" spans="1:4">
      <c r="A438" s="13"/>
      <c r="B438" s="13"/>
      <c r="C438" s="1058"/>
      <c r="D438" s="194">
        <f t="shared" si="6"/>
        <v>0</v>
      </c>
    </row>
    <row r="439" spans="1:4">
      <c r="A439" s="13"/>
      <c r="B439" s="13"/>
      <c r="C439" s="1058"/>
      <c r="D439" s="194">
        <f t="shared" si="6"/>
        <v>0</v>
      </c>
    </row>
    <row r="440" spans="1:4">
      <c r="A440" s="13"/>
      <c r="B440" s="13"/>
      <c r="C440" s="1058"/>
      <c r="D440" s="194">
        <f t="shared" si="6"/>
        <v>0</v>
      </c>
    </row>
    <row r="441" spans="1:4">
      <c r="A441" s="13"/>
      <c r="B441" s="13"/>
      <c r="C441" s="1058"/>
      <c r="D441" s="194">
        <f t="shared" si="6"/>
        <v>0</v>
      </c>
    </row>
    <row r="442" spans="1:4">
      <c r="A442" s="13"/>
      <c r="B442" s="13"/>
      <c r="C442" s="1058"/>
      <c r="D442" s="194">
        <f t="shared" si="6"/>
        <v>0</v>
      </c>
    </row>
    <row r="443" spans="1:4">
      <c r="A443" s="13"/>
      <c r="B443" s="13"/>
      <c r="C443" s="1058"/>
      <c r="D443" s="194">
        <f t="shared" si="6"/>
        <v>0</v>
      </c>
    </row>
    <row r="444" spans="1:4">
      <c r="A444" s="13"/>
      <c r="B444" s="13"/>
      <c r="C444" s="1058"/>
      <c r="D444" s="194">
        <f t="shared" si="6"/>
        <v>0</v>
      </c>
    </row>
    <row r="445" spans="1:4">
      <c r="A445" s="13"/>
      <c r="B445" s="13"/>
      <c r="C445" s="1058"/>
      <c r="D445" s="194">
        <f t="shared" si="6"/>
        <v>0</v>
      </c>
    </row>
    <row r="446" spans="1:4">
      <c r="A446" s="13"/>
      <c r="B446" s="13"/>
      <c r="C446" s="1058"/>
      <c r="D446" s="194">
        <f t="shared" si="6"/>
        <v>0</v>
      </c>
    </row>
    <row r="447" spans="1:4">
      <c r="A447" s="13"/>
      <c r="B447" s="13"/>
      <c r="C447" s="1058"/>
      <c r="D447" s="194">
        <f t="shared" si="6"/>
        <v>0</v>
      </c>
    </row>
    <row r="448" spans="1:4">
      <c r="A448" s="13"/>
      <c r="B448" s="13"/>
      <c r="C448" s="1058"/>
      <c r="D448" s="194">
        <f t="shared" si="6"/>
        <v>0</v>
      </c>
    </row>
    <row r="449" spans="1:4">
      <c r="A449" s="13"/>
      <c r="B449" s="13"/>
      <c r="C449" s="1058"/>
      <c r="D449" s="194">
        <f t="shared" si="6"/>
        <v>0</v>
      </c>
    </row>
    <row r="450" spans="1:4">
      <c r="A450" s="13"/>
      <c r="B450" s="13"/>
      <c r="C450" s="1058"/>
      <c r="D450" s="194">
        <f t="shared" ref="D450:D500" si="7">IF(C450=0,0,C450*2.2)</f>
        <v>0</v>
      </c>
    </row>
    <row r="451" spans="1:4">
      <c r="A451" s="13"/>
      <c r="B451" s="13"/>
      <c r="C451" s="1058"/>
      <c r="D451" s="194">
        <f t="shared" si="7"/>
        <v>0</v>
      </c>
    </row>
    <row r="452" spans="1:4">
      <c r="A452" s="13"/>
      <c r="B452" s="13"/>
      <c r="C452" s="1058"/>
      <c r="D452" s="194">
        <f t="shared" si="7"/>
        <v>0</v>
      </c>
    </row>
    <row r="453" spans="1:4">
      <c r="A453" s="13"/>
      <c r="B453" s="13"/>
      <c r="C453" s="1058"/>
      <c r="D453" s="194">
        <f t="shared" si="7"/>
        <v>0</v>
      </c>
    </row>
    <row r="454" spans="1:4">
      <c r="A454" s="13"/>
      <c r="B454" s="13"/>
      <c r="C454" s="1058"/>
      <c r="D454" s="194">
        <f t="shared" si="7"/>
        <v>0</v>
      </c>
    </row>
    <row r="455" spans="1:4">
      <c r="A455" s="13"/>
      <c r="B455" s="13"/>
      <c r="C455" s="1058"/>
      <c r="D455" s="194">
        <f t="shared" si="7"/>
        <v>0</v>
      </c>
    </row>
    <row r="456" spans="1:4">
      <c r="A456" s="13"/>
      <c r="B456" s="13"/>
      <c r="C456" s="1058"/>
      <c r="D456" s="194">
        <f t="shared" si="7"/>
        <v>0</v>
      </c>
    </row>
    <row r="457" spans="1:4">
      <c r="A457" s="13"/>
      <c r="B457" s="13"/>
      <c r="C457" s="1058"/>
      <c r="D457" s="194">
        <f t="shared" si="7"/>
        <v>0</v>
      </c>
    </row>
    <row r="458" spans="1:4">
      <c r="A458" s="13"/>
      <c r="B458" s="13"/>
      <c r="C458" s="1058"/>
      <c r="D458" s="194">
        <f t="shared" si="7"/>
        <v>0</v>
      </c>
    </row>
    <row r="459" spans="1:4">
      <c r="A459" s="13"/>
      <c r="B459" s="13"/>
      <c r="C459" s="1058"/>
      <c r="D459" s="194">
        <f t="shared" si="7"/>
        <v>0</v>
      </c>
    </row>
    <row r="460" spans="1:4">
      <c r="A460" s="13"/>
      <c r="B460" s="13"/>
      <c r="C460" s="1058"/>
      <c r="D460" s="194">
        <f t="shared" si="7"/>
        <v>0</v>
      </c>
    </row>
    <row r="461" spans="1:4">
      <c r="A461" s="13"/>
      <c r="B461" s="13"/>
      <c r="C461" s="1058"/>
      <c r="D461" s="194">
        <f t="shared" si="7"/>
        <v>0</v>
      </c>
    </row>
    <row r="462" spans="1:4">
      <c r="A462" s="13"/>
      <c r="B462" s="13"/>
      <c r="C462" s="1058"/>
      <c r="D462" s="194">
        <f t="shared" si="7"/>
        <v>0</v>
      </c>
    </row>
    <row r="463" spans="1:4">
      <c r="A463" s="13"/>
      <c r="B463" s="13"/>
      <c r="C463" s="1058"/>
      <c r="D463" s="194">
        <f t="shared" si="7"/>
        <v>0</v>
      </c>
    </row>
    <row r="464" spans="1:4">
      <c r="A464" s="13"/>
      <c r="B464" s="13"/>
      <c r="C464" s="1058"/>
      <c r="D464" s="194">
        <f t="shared" si="7"/>
        <v>0</v>
      </c>
    </row>
    <row r="465" spans="1:4">
      <c r="A465" s="13"/>
      <c r="B465" s="13"/>
      <c r="C465" s="1058"/>
      <c r="D465" s="194">
        <f t="shared" si="7"/>
        <v>0</v>
      </c>
    </row>
    <row r="466" spans="1:4">
      <c r="A466" s="13"/>
      <c r="B466" s="13"/>
      <c r="C466" s="1058"/>
      <c r="D466" s="194">
        <f t="shared" si="7"/>
        <v>0</v>
      </c>
    </row>
    <row r="467" spans="1:4">
      <c r="A467" s="13"/>
      <c r="B467" s="13"/>
      <c r="C467" s="1058"/>
      <c r="D467" s="194">
        <f t="shared" si="7"/>
        <v>0</v>
      </c>
    </row>
    <row r="468" spans="1:4">
      <c r="A468" s="13"/>
      <c r="B468" s="13"/>
      <c r="C468" s="1058"/>
      <c r="D468" s="194">
        <f t="shared" si="7"/>
        <v>0</v>
      </c>
    </row>
    <row r="469" spans="1:4">
      <c r="A469" s="13"/>
      <c r="B469" s="13"/>
      <c r="C469" s="1058"/>
      <c r="D469" s="194">
        <f t="shared" si="7"/>
        <v>0</v>
      </c>
    </row>
    <row r="470" spans="1:4">
      <c r="A470" s="13"/>
      <c r="B470" s="13"/>
      <c r="C470" s="1058"/>
      <c r="D470" s="194">
        <f t="shared" si="7"/>
        <v>0</v>
      </c>
    </row>
    <row r="471" spans="1:4">
      <c r="A471" s="13"/>
      <c r="B471" s="13"/>
      <c r="C471" s="1058"/>
      <c r="D471" s="194">
        <f t="shared" si="7"/>
        <v>0</v>
      </c>
    </row>
    <row r="472" spans="1:4">
      <c r="A472" s="13"/>
      <c r="B472" s="13"/>
      <c r="C472" s="1058"/>
      <c r="D472" s="194">
        <f t="shared" si="7"/>
        <v>0</v>
      </c>
    </row>
    <row r="473" spans="1:4">
      <c r="A473" s="13"/>
      <c r="B473" s="13"/>
      <c r="C473" s="1058"/>
      <c r="D473" s="194">
        <f t="shared" si="7"/>
        <v>0</v>
      </c>
    </row>
    <row r="474" spans="1:4">
      <c r="A474" s="13"/>
      <c r="B474" s="13"/>
      <c r="C474" s="1058"/>
      <c r="D474" s="194">
        <f t="shared" si="7"/>
        <v>0</v>
      </c>
    </row>
    <row r="475" spans="1:4">
      <c r="A475" s="13"/>
      <c r="B475" s="13"/>
      <c r="C475" s="1058"/>
      <c r="D475" s="194">
        <f t="shared" si="7"/>
        <v>0</v>
      </c>
    </row>
    <row r="476" spans="1:4">
      <c r="A476" s="13"/>
      <c r="B476" s="13"/>
      <c r="C476" s="1058"/>
      <c r="D476" s="194">
        <f t="shared" si="7"/>
        <v>0</v>
      </c>
    </row>
    <row r="477" spans="1:4">
      <c r="A477" s="13"/>
      <c r="B477" s="13"/>
      <c r="C477" s="1058"/>
      <c r="D477" s="194">
        <f t="shared" si="7"/>
        <v>0</v>
      </c>
    </row>
    <row r="478" spans="1:4">
      <c r="A478" s="13"/>
      <c r="B478" s="13"/>
      <c r="C478" s="1058"/>
      <c r="D478" s="194">
        <f t="shared" si="7"/>
        <v>0</v>
      </c>
    </row>
    <row r="479" spans="1:4">
      <c r="A479" s="13"/>
      <c r="B479" s="13"/>
      <c r="C479" s="1058"/>
      <c r="D479" s="194">
        <f t="shared" si="7"/>
        <v>0</v>
      </c>
    </row>
    <row r="480" spans="1:4">
      <c r="A480" s="13"/>
      <c r="B480" s="13"/>
      <c r="C480" s="1058"/>
      <c r="D480" s="194">
        <f t="shared" si="7"/>
        <v>0</v>
      </c>
    </row>
    <row r="481" spans="1:4">
      <c r="A481" s="13"/>
      <c r="B481" s="13"/>
      <c r="C481" s="1058"/>
      <c r="D481" s="194">
        <f t="shared" si="7"/>
        <v>0</v>
      </c>
    </row>
    <row r="482" spans="1:4">
      <c r="A482" s="13"/>
      <c r="B482" s="13"/>
      <c r="C482" s="1058"/>
      <c r="D482" s="194">
        <f t="shared" si="7"/>
        <v>0</v>
      </c>
    </row>
    <row r="483" spans="1:4">
      <c r="A483" s="13"/>
      <c r="B483" s="13"/>
      <c r="C483" s="1058"/>
      <c r="D483" s="194">
        <f t="shared" si="7"/>
        <v>0</v>
      </c>
    </row>
    <row r="484" spans="1:4">
      <c r="A484" s="13"/>
      <c r="B484" s="13"/>
      <c r="C484" s="1058"/>
      <c r="D484" s="194">
        <f t="shared" si="7"/>
        <v>0</v>
      </c>
    </row>
    <row r="485" spans="1:4">
      <c r="A485" s="13"/>
      <c r="B485" s="13"/>
      <c r="C485" s="1058"/>
      <c r="D485" s="194">
        <f t="shared" si="7"/>
        <v>0</v>
      </c>
    </row>
    <row r="486" spans="1:4">
      <c r="A486" s="13"/>
      <c r="B486" s="13"/>
      <c r="C486" s="1058"/>
      <c r="D486" s="194">
        <f t="shared" si="7"/>
        <v>0</v>
      </c>
    </row>
    <row r="487" spans="1:4">
      <c r="A487" s="13"/>
      <c r="B487" s="13"/>
      <c r="C487" s="1058"/>
      <c r="D487" s="194">
        <f t="shared" si="7"/>
        <v>0</v>
      </c>
    </row>
    <row r="488" spans="1:4">
      <c r="A488" s="13"/>
      <c r="B488" s="13"/>
      <c r="C488" s="1058"/>
      <c r="D488" s="194">
        <f t="shared" si="7"/>
        <v>0</v>
      </c>
    </row>
    <row r="489" spans="1:4">
      <c r="A489" s="13"/>
      <c r="B489" s="13"/>
      <c r="C489" s="1058"/>
      <c r="D489" s="194">
        <f t="shared" si="7"/>
        <v>0</v>
      </c>
    </row>
    <row r="490" spans="1:4">
      <c r="A490" s="13"/>
      <c r="B490" s="13"/>
      <c r="C490" s="1058"/>
      <c r="D490" s="194">
        <f t="shared" si="7"/>
        <v>0</v>
      </c>
    </row>
    <row r="491" spans="1:4">
      <c r="A491" s="13"/>
      <c r="B491" s="13"/>
      <c r="C491" s="1058"/>
      <c r="D491" s="194">
        <f t="shared" si="7"/>
        <v>0</v>
      </c>
    </row>
    <row r="492" spans="1:4">
      <c r="A492" s="13"/>
      <c r="B492" s="13"/>
      <c r="C492" s="1058"/>
      <c r="D492" s="194">
        <f t="shared" si="7"/>
        <v>0</v>
      </c>
    </row>
    <row r="493" spans="1:4">
      <c r="A493" s="13"/>
      <c r="B493" s="13"/>
      <c r="C493" s="1058"/>
      <c r="D493" s="194">
        <f t="shared" si="7"/>
        <v>0</v>
      </c>
    </row>
    <row r="494" spans="1:4">
      <c r="A494" s="13"/>
      <c r="B494" s="13"/>
      <c r="C494" s="1058"/>
      <c r="D494" s="194">
        <f t="shared" si="7"/>
        <v>0</v>
      </c>
    </row>
    <row r="495" spans="1:4">
      <c r="A495" s="13"/>
      <c r="B495" s="13"/>
      <c r="C495" s="1058"/>
      <c r="D495" s="194">
        <f t="shared" si="7"/>
        <v>0</v>
      </c>
    </row>
    <row r="496" spans="1:4">
      <c r="A496" s="13"/>
      <c r="B496" s="13"/>
      <c r="C496" s="1058"/>
      <c r="D496" s="194">
        <f t="shared" si="7"/>
        <v>0</v>
      </c>
    </row>
    <row r="497" spans="1:4">
      <c r="A497" s="13"/>
      <c r="B497" s="13"/>
      <c r="C497" s="1058"/>
      <c r="D497" s="194">
        <f t="shared" si="7"/>
        <v>0</v>
      </c>
    </row>
    <row r="498" spans="1:4">
      <c r="A498" s="13"/>
      <c r="B498" s="13"/>
      <c r="C498" s="1058"/>
      <c r="D498" s="194">
        <f t="shared" si="7"/>
        <v>0</v>
      </c>
    </row>
    <row r="499" spans="1:4">
      <c r="A499" s="13"/>
      <c r="B499" s="13"/>
      <c r="C499" s="1058"/>
      <c r="D499" s="194">
        <f t="shared" si="7"/>
        <v>0</v>
      </c>
    </row>
    <row r="500" spans="1:4">
      <c r="A500" s="13"/>
      <c r="B500" s="13"/>
      <c r="C500" s="1058"/>
      <c r="D500" s="194">
        <f t="shared" si="7"/>
        <v>0</v>
      </c>
    </row>
    <row r="501" spans="1:4">
      <c r="A501" s="13"/>
      <c r="B501" s="13"/>
      <c r="C501" s="1058"/>
      <c r="D501" s="194">
        <f t="shared" ref="D501:D556" si="8">IF(C501=0,0,C501*2.2)</f>
        <v>0</v>
      </c>
    </row>
    <row r="502" spans="1:4">
      <c r="A502" s="13"/>
      <c r="B502" s="13"/>
      <c r="C502" s="1058"/>
      <c r="D502" s="194">
        <f t="shared" si="8"/>
        <v>0</v>
      </c>
    </row>
    <row r="503" spans="1:4">
      <c r="A503" s="13"/>
      <c r="B503" s="13"/>
      <c r="C503" s="1058"/>
      <c r="D503" s="194">
        <f t="shared" si="8"/>
        <v>0</v>
      </c>
    </row>
    <row r="504" spans="1:4">
      <c r="A504" s="13"/>
      <c r="B504" s="13"/>
      <c r="C504" s="1058"/>
      <c r="D504" s="194">
        <f t="shared" si="8"/>
        <v>0</v>
      </c>
    </row>
    <row r="505" spans="1:4">
      <c r="A505" s="13"/>
      <c r="B505" s="13"/>
      <c r="C505" s="1058"/>
      <c r="D505" s="194">
        <f t="shared" si="8"/>
        <v>0</v>
      </c>
    </row>
    <row r="506" spans="1:4">
      <c r="A506" s="13"/>
      <c r="B506" s="13"/>
      <c r="C506" s="1058"/>
      <c r="D506" s="194">
        <f t="shared" si="8"/>
        <v>0</v>
      </c>
    </row>
    <row r="507" spans="1:4">
      <c r="A507" s="13"/>
      <c r="B507" s="13"/>
      <c r="C507" s="1058"/>
      <c r="D507" s="194">
        <f t="shared" si="8"/>
        <v>0</v>
      </c>
    </row>
    <row r="508" spans="1:4">
      <c r="A508" s="13"/>
      <c r="B508" s="13"/>
      <c r="C508" s="1058"/>
      <c r="D508" s="194">
        <f t="shared" si="8"/>
        <v>0</v>
      </c>
    </row>
    <row r="509" spans="1:4">
      <c r="A509" s="13"/>
      <c r="B509" s="13"/>
      <c r="C509" s="1058"/>
      <c r="D509" s="194">
        <f t="shared" si="8"/>
        <v>0</v>
      </c>
    </row>
    <row r="510" spans="1:4">
      <c r="A510" s="13"/>
      <c r="B510" s="13"/>
      <c r="C510" s="1058"/>
      <c r="D510" s="194">
        <f t="shared" si="8"/>
        <v>0</v>
      </c>
    </row>
    <row r="511" spans="1:4">
      <c r="A511" s="13"/>
      <c r="B511" s="13"/>
      <c r="C511" s="1058"/>
      <c r="D511" s="194">
        <f t="shared" si="8"/>
        <v>0</v>
      </c>
    </row>
    <row r="512" spans="1:4">
      <c r="A512" s="13"/>
      <c r="B512" s="13"/>
      <c r="C512" s="1058"/>
      <c r="D512" s="194">
        <f t="shared" si="8"/>
        <v>0</v>
      </c>
    </row>
    <row r="513" spans="1:4">
      <c r="A513" s="13"/>
      <c r="B513" s="13"/>
      <c r="C513" s="1058"/>
      <c r="D513" s="194">
        <f t="shared" si="8"/>
        <v>0</v>
      </c>
    </row>
    <row r="514" spans="1:4">
      <c r="A514" s="13"/>
      <c r="B514" s="13"/>
      <c r="C514" s="1058"/>
      <c r="D514" s="194">
        <f t="shared" si="8"/>
        <v>0</v>
      </c>
    </row>
    <row r="515" spans="1:4">
      <c r="A515" s="13"/>
      <c r="B515" s="13"/>
      <c r="C515" s="1058"/>
      <c r="D515" s="194">
        <f t="shared" si="8"/>
        <v>0</v>
      </c>
    </row>
    <row r="516" spans="1:4">
      <c r="A516" s="13"/>
      <c r="B516" s="13"/>
      <c r="C516" s="1058"/>
      <c r="D516" s="194">
        <f t="shared" si="8"/>
        <v>0</v>
      </c>
    </row>
    <row r="517" spans="1:4">
      <c r="A517" s="13"/>
      <c r="B517" s="13"/>
      <c r="C517" s="1058"/>
      <c r="D517" s="194">
        <f t="shared" si="8"/>
        <v>0</v>
      </c>
    </row>
    <row r="518" spans="1:4">
      <c r="A518" s="13"/>
      <c r="B518" s="13"/>
      <c r="C518" s="1058"/>
      <c r="D518" s="194">
        <f t="shared" si="8"/>
        <v>0</v>
      </c>
    </row>
    <row r="519" spans="1:4">
      <c r="A519" s="13"/>
      <c r="B519" s="13"/>
      <c r="C519" s="1058"/>
      <c r="D519" s="194">
        <f t="shared" si="8"/>
        <v>0</v>
      </c>
    </row>
    <row r="520" spans="1:4">
      <c r="A520" s="13"/>
      <c r="B520" s="13"/>
      <c r="C520" s="1058"/>
      <c r="D520" s="194">
        <f t="shared" si="8"/>
        <v>0</v>
      </c>
    </row>
    <row r="521" spans="1:4">
      <c r="A521" s="13"/>
      <c r="B521" s="13"/>
      <c r="C521" s="1058"/>
      <c r="D521" s="194">
        <f t="shared" si="8"/>
        <v>0</v>
      </c>
    </row>
    <row r="522" spans="1:4">
      <c r="A522" s="13"/>
      <c r="B522" s="13"/>
      <c r="C522" s="1058"/>
      <c r="D522" s="194">
        <f t="shared" si="8"/>
        <v>0</v>
      </c>
    </row>
    <row r="523" spans="1:4">
      <c r="A523" s="13"/>
      <c r="B523" s="13"/>
      <c r="C523" s="1058"/>
      <c r="D523" s="194">
        <f t="shared" si="8"/>
        <v>0</v>
      </c>
    </row>
    <row r="524" spans="1:4">
      <c r="A524" s="13"/>
      <c r="B524" s="13"/>
      <c r="C524" s="1058"/>
      <c r="D524" s="194">
        <f t="shared" si="8"/>
        <v>0</v>
      </c>
    </row>
    <row r="525" spans="1:4">
      <c r="A525" s="13"/>
      <c r="B525" s="13"/>
      <c r="C525" s="1058"/>
      <c r="D525" s="194">
        <f t="shared" si="8"/>
        <v>0</v>
      </c>
    </row>
    <row r="526" spans="1:4">
      <c r="A526" s="13"/>
      <c r="B526" s="13"/>
      <c r="C526" s="1058"/>
      <c r="D526" s="194">
        <f t="shared" si="8"/>
        <v>0</v>
      </c>
    </row>
    <row r="527" spans="1:4">
      <c r="A527" s="13"/>
      <c r="B527" s="13"/>
      <c r="C527" s="1058"/>
      <c r="D527" s="194">
        <f t="shared" si="8"/>
        <v>0</v>
      </c>
    </row>
    <row r="528" spans="1:4">
      <c r="A528" s="13"/>
      <c r="B528" s="13"/>
      <c r="C528" s="1058"/>
      <c r="D528" s="194">
        <f t="shared" si="8"/>
        <v>0</v>
      </c>
    </row>
    <row r="529" spans="1:4">
      <c r="A529" s="13"/>
      <c r="B529" s="13"/>
      <c r="C529" s="1058"/>
      <c r="D529" s="194">
        <f t="shared" si="8"/>
        <v>0</v>
      </c>
    </row>
    <row r="530" spans="1:4">
      <c r="A530" s="13"/>
      <c r="B530" s="13"/>
      <c r="C530" s="1058"/>
      <c r="D530" s="194">
        <f t="shared" si="8"/>
        <v>0</v>
      </c>
    </row>
    <row r="531" spans="1:4">
      <c r="A531" s="13"/>
      <c r="B531" s="13"/>
      <c r="C531" s="1058"/>
      <c r="D531" s="194">
        <f t="shared" si="8"/>
        <v>0</v>
      </c>
    </row>
    <row r="532" spans="1:4">
      <c r="A532" s="13"/>
      <c r="B532" s="13"/>
      <c r="C532" s="1058"/>
      <c r="D532" s="194">
        <f t="shared" si="8"/>
        <v>0</v>
      </c>
    </row>
    <row r="533" spans="1:4">
      <c r="A533" s="13"/>
      <c r="B533" s="13"/>
      <c r="C533" s="1058"/>
      <c r="D533" s="194">
        <f t="shared" si="8"/>
        <v>0</v>
      </c>
    </row>
    <row r="534" spans="1:4">
      <c r="A534" s="13"/>
      <c r="B534" s="13"/>
      <c r="C534" s="1058"/>
      <c r="D534" s="194">
        <f t="shared" si="8"/>
        <v>0</v>
      </c>
    </row>
    <row r="535" spans="1:4">
      <c r="A535" s="13"/>
      <c r="B535" s="13"/>
      <c r="C535" s="1058"/>
      <c r="D535" s="194">
        <f t="shared" si="8"/>
        <v>0</v>
      </c>
    </row>
    <row r="536" spans="1:4">
      <c r="A536" s="13"/>
      <c r="B536" s="13"/>
      <c r="C536" s="1058"/>
      <c r="D536" s="194">
        <f t="shared" si="8"/>
        <v>0</v>
      </c>
    </row>
    <row r="537" spans="1:4">
      <c r="A537" s="13"/>
      <c r="B537" s="13"/>
      <c r="C537" s="1058"/>
      <c r="D537" s="194">
        <f t="shared" si="8"/>
        <v>0</v>
      </c>
    </row>
    <row r="538" spans="1:4">
      <c r="A538" s="13"/>
      <c r="B538" s="13"/>
      <c r="C538" s="1058"/>
      <c r="D538" s="194">
        <f t="shared" si="8"/>
        <v>0</v>
      </c>
    </row>
    <row r="539" spans="1:4">
      <c r="A539" s="13"/>
      <c r="B539" s="13"/>
      <c r="C539" s="1058"/>
      <c r="D539" s="194">
        <f t="shared" si="8"/>
        <v>0</v>
      </c>
    </row>
    <row r="540" spans="1:4">
      <c r="A540" s="13"/>
      <c r="B540" s="13"/>
      <c r="C540" s="1058"/>
      <c r="D540" s="194">
        <f t="shared" si="8"/>
        <v>0</v>
      </c>
    </row>
    <row r="541" spans="1:4">
      <c r="A541" s="13"/>
      <c r="B541" s="13"/>
      <c r="C541" s="1058"/>
      <c r="D541" s="194">
        <f t="shared" si="8"/>
        <v>0</v>
      </c>
    </row>
    <row r="542" spans="1:4">
      <c r="A542" s="13"/>
      <c r="B542" s="13"/>
      <c r="C542" s="1058"/>
      <c r="D542" s="194">
        <f t="shared" si="8"/>
        <v>0</v>
      </c>
    </row>
    <row r="543" spans="1:4">
      <c r="A543" s="13"/>
      <c r="B543" s="13"/>
      <c r="C543" s="1058"/>
      <c r="D543" s="194">
        <f t="shared" si="8"/>
        <v>0</v>
      </c>
    </row>
    <row r="544" spans="1:4">
      <c r="A544" s="13"/>
      <c r="B544" s="13"/>
      <c r="C544" s="1058"/>
      <c r="D544" s="194">
        <f t="shared" si="8"/>
        <v>0</v>
      </c>
    </row>
    <row r="545" spans="1:4">
      <c r="A545" s="13"/>
      <c r="B545" s="13"/>
      <c r="C545" s="1058"/>
      <c r="D545" s="194">
        <f t="shared" si="8"/>
        <v>0</v>
      </c>
    </row>
    <row r="546" spans="1:4">
      <c r="A546" s="13"/>
      <c r="B546" s="13"/>
      <c r="C546" s="1058"/>
      <c r="D546" s="194">
        <f t="shared" si="8"/>
        <v>0</v>
      </c>
    </row>
    <row r="547" spans="1:4">
      <c r="A547" s="13"/>
      <c r="B547" s="13"/>
      <c r="C547" s="1058"/>
      <c r="D547" s="194">
        <f t="shared" si="8"/>
        <v>0</v>
      </c>
    </row>
    <row r="548" spans="1:4">
      <c r="A548" s="13"/>
      <c r="B548" s="13"/>
      <c r="C548" s="1058"/>
      <c r="D548" s="194">
        <f t="shared" si="8"/>
        <v>0</v>
      </c>
    </row>
    <row r="549" spans="1:4">
      <c r="A549" s="13"/>
      <c r="B549" s="13"/>
      <c r="C549" s="1058"/>
      <c r="D549" s="194">
        <f t="shared" si="8"/>
        <v>0</v>
      </c>
    </row>
    <row r="550" spans="1:4">
      <c r="A550" s="13"/>
      <c r="B550" s="13"/>
      <c r="C550" s="1058"/>
      <c r="D550" s="194">
        <f t="shared" si="8"/>
        <v>0</v>
      </c>
    </row>
    <row r="551" spans="1:4">
      <c r="A551" s="13"/>
      <c r="B551" s="13"/>
      <c r="C551" s="1058"/>
      <c r="D551" s="194">
        <f t="shared" si="8"/>
        <v>0</v>
      </c>
    </row>
    <row r="552" spans="1:4">
      <c r="A552" s="13"/>
      <c r="B552" s="13"/>
      <c r="C552" s="1058"/>
      <c r="D552" s="194">
        <f t="shared" si="8"/>
        <v>0</v>
      </c>
    </row>
    <row r="553" spans="1:4">
      <c r="A553" s="13"/>
      <c r="B553" s="13"/>
      <c r="C553" s="1058"/>
      <c r="D553" s="194">
        <f t="shared" si="8"/>
        <v>0</v>
      </c>
    </row>
    <row r="554" spans="1:4">
      <c r="A554" s="13"/>
      <c r="B554" s="13"/>
      <c r="C554" s="1058"/>
      <c r="D554" s="194">
        <f t="shared" si="8"/>
        <v>0</v>
      </c>
    </row>
    <row r="555" spans="1:4">
      <c r="A555" s="13"/>
      <c r="B555" s="13"/>
      <c r="C555" s="1058"/>
      <c r="D555" s="194">
        <f t="shared" si="8"/>
        <v>0</v>
      </c>
    </row>
    <row r="556" spans="1:4">
      <c r="A556" s="13"/>
      <c r="B556" s="13"/>
      <c r="C556" s="1058"/>
      <c r="D556" s="194">
        <f t="shared" si="8"/>
        <v>0</v>
      </c>
    </row>
    <row r="557" spans="1:4">
      <c r="A557" s="13"/>
      <c r="B557" s="13"/>
      <c r="C557" s="1058"/>
      <c r="D557" s="194">
        <f t="shared" ref="D557:D620" si="9">IF(C557=0,0,C557*2.2)</f>
        <v>0</v>
      </c>
    </row>
    <row r="558" spans="1:4">
      <c r="A558" s="13"/>
      <c r="B558" s="13"/>
      <c r="C558" s="1058"/>
      <c r="D558" s="194">
        <f t="shared" si="9"/>
        <v>0</v>
      </c>
    </row>
    <row r="559" spans="1:4">
      <c r="A559" s="13"/>
      <c r="B559" s="13"/>
      <c r="C559" s="1058"/>
      <c r="D559" s="194">
        <f t="shared" si="9"/>
        <v>0</v>
      </c>
    </row>
    <row r="560" spans="1:4">
      <c r="A560" s="13"/>
      <c r="B560" s="13"/>
      <c r="C560" s="1058"/>
      <c r="D560" s="194">
        <f t="shared" si="9"/>
        <v>0</v>
      </c>
    </row>
    <row r="561" spans="1:4">
      <c r="A561" s="13"/>
      <c r="B561" s="13"/>
      <c r="C561" s="1058"/>
      <c r="D561" s="194">
        <f t="shared" si="9"/>
        <v>0</v>
      </c>
    </row>
    <row r="562" spans="1:4">
      <c r="A562" s="13"/>
      <c r="B562" s="13"/>
      <c r="C562" s="1058"/>
      <c r="D562" s="194">
        <f t="shared" si="9"/>
        <v>0</v>
      </c>
    </row>
    <row r="563" spans="1:4">
      <c r="A563" s="13"/>
      <c r="B563" s="13"/>
      <c r="C563" s="1058"/>
      <c r="D563" s="194">
        <f t="shared" si="9"/>
        <v>0</v>
      </c>
    </row>
    <row r="564" spans="1:4">
      <c r="A564" s="13"/>
      <c r="B564" s="13"/>
      <c r="C564" s="1058"/>
      <c r="D564" s="194">
        <f t="shared" si="9"/>
        <v>0</v>
      </c>
    </row>
    <row r="565" spans="1:4">
      <c r="A565" s="13"/>
      <c r="B565" s="13"/>
      <c r="C565" s="1058"/>
      <c r="D565" s="194">
        <f t="shared" si="9"/>
        <v>0</v>
      </c>
    </row>
    <row r="566" spans="1:4">
      <c r="A566" s="13"/>
      <c r="B566" s="13"/>
      <c r="C566" s="1058"/>
      <c r="D566" s="194">
        <f t="shared" si="9"/>
        <v>0</v>
      </c>
    </row>
    <row r="567" spans="1:4">
      <c r="A567" s="13"/>
      <c r="B567" s="13"/>
      <c r="C567" s="1058"/>
      <c r="D567" s="194">
        <f t="shared" si="9"/>
        <v>0</v>
      </c>
    </row>
    <row r="568" spans="1:4">
      <c r="A568" s="13"/>
      <c r="B568" s="13"/>
      <c r="C568" s="1058"/>
      <c r="D568" s="194">
        <f t="shared" si="9"/>
        <v>0</v>
      </c>
    </row>
    <row r="569" spans="1:4">
      <c r="A569" s="13"/>
      <c r="B569" s="13"/>
      <c r="C569" s="1058"/>
      <c r="D569" s="194">
        <f t="shared" si="9"/>
        <v>0</v>
      </c>
    </row>
    <row r="570" spans="1:4">
      <c r="A570" s="13"/>
      <c r="B570" s="13"/>
      <c r="C570" s="1058"/>
      <c r="D570" s="194">
        <f t="shared" si="9"/>
        <v>0</v>
      </c>
    </row>
    <row r="571" spans="1:4">
      <c r="A571" s="13"/>
      <c r="B571" s="13"/>
      <c r="C571" s="1058"/>
      <c r="D571" s="194">
        <f t="shared" si="9"/>
        <v>0</v>
      </c>
    </row>
    <row r="572" spans="1:4">
      <c r="A572" s="13"/>
      <c r="B572" s="13"/>
      <c r="C572" s="1058"/>
      <c r="D572" s="194">
        <f t="shared" si="9"/>
        <v>0</v>
      </c>
    </row>
    <row r="573" spans="1:4">
      <c r="A573" s="13"/>
      <c r="B573" s="13"/>
      <c r="C573" s="1058"/>
      <c r="D573" s="194">
        <f t="shared" si="9"/>
        <v>0</v>
      </c>
    </row>
    <row r="574" spans="1:4">
      <c r="A574" s="13"/>
      <c r="B574" s="13"/>
      <c r="C574" s="1058"/>
      <c r="D574" s="194">
        <f t="shared" si="9"/>
        <v>0</v>
      </c>
    </row>
    <row r="575" spans="1:4">
      <c r="A575" s="13"/>
      <c r="B575" s="13"/>
      <c r="C575" s="1058"/>
      <c r="D575" s="194">
        <f t="shared" si="9"/>
        <v>0</v>
      </c>
    </row>
    <row r="576" spans="1:4">
      <c r="A576" s="13"/>
      <c r="B576" s="13"/>
      <c r="C576" s="1058"/>
      <c r="D576" s="194">
        <f t="shared" si="9"/>
        <v>0</v>
      </c>
    </row>
    <row r="577" spans="1:4">
      <c r="A577" s="13"/>
      <c r="B577" s="13"/>
      <c r="C577" s="1058"/>
      <c r="D577" s="194">
        <f t="shared" si="9"/>
        <v>0</v>
      </c>
    </row>
    <row r="578" spans="1:4">
      <c r="A578" s="13"/>
      <c r="B578" s="13"/>
      <c r="C578" s="1058"/>
      <c r="D578" s="194">
        <f t="shared" si="9"/>
        <v>0</v>
      </c>
    </row>
    <row r="579" spans="1:4">
      <c r="A579" s="13"/>
      <c r="B579" s="13"/>
      <c r="C579" s="1058"/>
      <c r="D579" s="194">
        <f t="shared" si="9"/>
        <v>0</v>
      </c>
    </row>
    <row r="580" spans="1:4">
      <c r="A580" s="13"/>
      <c r="B580" s="13"/>
      <c r="C580" s="1058"/>
      <c r="D580" s="194">
        <f t="shared" si="9"/>
        <v>0</v>
      </c>
    </row>
    <row r="581" spans="1:4">
      <c r="A581" s="13"/>
      <c r="B581" s="13"/>
      <c r="C581" s="1058"/>
      <c r="D581" s="194">
        <f t="shared" si="9"/>
        <v>0</v>
      </c>
    </row>
    <row r="582" spans="1:4">
      <c r="A582" s="13"/>
      <c r="B582" s="13"/>
      <c r="C582" s="1058"/>
      <c r="D582" s="194">
        <f t="shared" si="9"/>
        <v>0</v>
      </c>
    </row>
    <row r="583" spans="1:4">
      <c r="A583" s="13"/>
      <c r="B583" s="13"/>
      <c r="C583" s="1058"/>
      <c r="D583" s="194">
        <f t="shared" si="9"/>
        <v>0</v>
      </c>
    </row>
    <row r="584" spans="1:4">
      <c r="A584" s="13"/>
      <c r="B584" s="13"/>
      <c r="C584" s="1058"/>
      <c r="D584" s="194">
        <f t="shared" si="9"/>
        <v>0</v>
      </c>
    </row>
    <row r="585" spans="1:4">
      <c r="A585" s="13"/>
      <c r="B585" s="13"/>
      <c r="C585" s="1058"/>
      <c r="D585" s="194">
        <f t="shared" si="9"/>
        <v>0</v>
      </c>
    </row>
    <row r="586" spans="1:4">
      <c r="A586" s="13"/>
      <c r="B586" s="13"/>
      <c r="C586" s="1058"/>
      <c r="D586" s="194">
        <f t="shared" si="9"/>
        <v>0</v>
      </c>
    </row>
    <row r="587" spans="1:4">
      <c r="A587" s="13"/>
      <c r="B587" s="13"/>
      <c r="C587" s="1058"/>
      <c r="D587" s="194">
        <f t="shared" si="9"/>
        <v>0</v>
      </c>
    </row>
    <row r="588" spans="1:4">
      <c r="A588" s="13"/>
      <c r="B588" s="13"/>
      <c r="C588" s="1058"/>
      <c r="D588" s="194">
        <f t="shared" si="9"/>
        <v>0</v>
      </c>
    </row>
    <row r="589" spans="1:4">
      <c r="A589" s="13"/>
      <c r="B589" s="13"/>
      <c r="C589" s="1058"/>
      <c r="D589" s="194">
        <f t="shared" si="9"/>
        <v>0</v>
      </c>
    </row>
    <row r="590" spans="1:4">
      <c r="A590" s="13"/>
      <c r="B590" s="13"/>
      <c r="C590" s="1058"/>
      <c r="D590" s="194">
        <f t="shared" si="9"/>
        <v>0</v>
      </c>
    </row>
    <row r="591" spans="1:4">
      <c r="A591" s="13"/>
      <c r="B591" s="13"/>
      <c r="C591" s="1058"/>
      <c r="D591" s="194">
        <f t="shared" si="9"/>
        <v>0</v>
      </c>
    </row>
    <row r="592" spans="1:4">
      <c r="A592" s="13"/>
      <c r="B592" s="13"/>
      <c r="C592" s="1058"/>
      <c r="D592" s="194">
        <f t="shared" si="9"/>
        <v>0</v>
      </c>
    </row>
    <row r="593" spans="1:4">
      <c r="A593" s="13"/>
      <c r="B593" s="13"/>
      <c r="C593" s="1058"/>
      <c r="D593" s="194">
        <f t="shared" si="9"/>
        <v>0</v>
      </c>
    </row>
    <row r="594" spans="1:4">
      <c r="A594" s="13"/>
      <c r="B594" s="13"/>
      <c r="C594" s="1058"/>
      <c r="D594" s="194">
        <f t="shared" si="9"/>
        <v>0</v>
      </c>
    </row>
    <row r="595" spans="1:4">
      <c r="A595" s="13"/>
      <c r="B595" s="13"/>
      <c r="C595" s="1058"/>
      <c r="D595" s="194">
        <f t="shared" si="9"/>
        <v>0</v>
      </c>
    </row>
    <row r="596" spans="1:4">
      <c r="A596" s="13"/>
      <c r="B596" s="13"/>
      <c r="C596" s="1058"/>
      <c r="D596" s="194">
        <f t="shared" si="9"/>
        <v>0</v>
      </c>
    </row>
    <row r="597" spans="1:4">
      <c r="A597" s="13"/>
      <c r="B597" s="13"/>
      <c r="C597" s="1058"/>
      <c r="D597" s="194">
        <f t="shared" si="9"/>
        <v>0</v>
      </c>
    </row>
    <row r="598" spans="1:4">
      <c r="A598" s="13"/>
      <c r="B598" s="13"/>
      <c r="C598" s="1058"/>
      <c r="D598" s="194">
        <f t="shared" si="9"/>
        <v>0</v>
      </c>
    </row>
    <row r="599" spans="1:4">
      <c r="A599" s="13"/>
      <c r="B599" s="13"/>
      <c r="C599" s="1058"/>
      <c r="D599" s="194">
        <f t="shared" si="9"/>
        <v>0</v>
      </c>
    </row>
    <row r="600" spans="1:4">
      <c r="A600" s="13"/>
      <c r="B600" s="13"/>
      <c r="C600" s="1058"/>
      <c r="D600" s="194">
        <f t="shared" si="9"/>
        <v>0</v>
      </c>
    </row>
    <row r="601" spans="1:4">
      <c r="A601" s="13"/>
      <c r="B601" s="13"/>
      <c r="C601" s="1058"/>
      <c r="D601" s="194">
        <f t="shared" si="9"/>
        <v>0</v>
      </c>
    </row>
    <row r="602" spans="1:4">
      <c r="A602" s="13"/>
      <c r="B602" s="13"/>
      <c r="C602" s="1058"/>
      <c r="D602" s="194">
        <f t="shared" si="9"/>
        <v>0</v>
      </c>
    </row>
    <row r="603" spans="1:4">
      <c r="A603" s="13"/>
      <c r="B603" s="13"/>
      <c r="C603" s="1058"/>
      <c r="D603" s="194">
        <f t="shared" si="9"/>
        <v>0</v>
      </c>
    </row>
    <row r="604" spans="1:4">
      <c r="A604" s="13"/>
      <c r="B604" s="13"/>
      <c r="C604" s="1058"/>
      <c r="D604" s="194">
        <f t="shared" si="9"/>
        <v>0</v>
      </c>
    </row>
    <row r="605" spans="1:4">
      <c r="A605" s="13"/>
      <c r="B605" s="13"/>
      <c r="C605" s="1058"/>
      <c r="D605" s="194">
        <f t="shared" si="9"/>
        <v>0</v>
      </c>
    </row>
    <row r="606" spans="1:4">
      <c r="A606" s="13"/>
      <c r="B606" s="13"/>
      <c r="C606" s="1058"/>
      <c r="D606" s="194">
        <f t="shared" si="9"/>
        <v>0</v>
      </c>
    </row>
    <row r="607" spans="1:4">
      <c r="A607" s="13"/>
      <c r="B607" s="13"/>
      <c r="C607" s="1058"/>
      <c r="D607" s="194">
        <f t="shared" si="9"/>
        <v>0</v>
      </c>
    </row>
    <row r="608" spans="1:4">
      <c r="A608" s="13"/>
      <c r="B608" s="13"/>
      <c r="C608" s="1058"/>
      <c r="D608" s="194">
        <f t="shared" si="9"/>
        <v>0</v>
      </c>
    </row>
    <row r="609" spans="1:4">
      <c r="A609" s="13"/>
      <c r="B609" s="13"/>
      <c r="C609" s="1058"/>
      <c r="D609" s="194">
        <f t="shared" si="9"/>
        <v>0</v>
      </c>
    </row>
    <row r="610" spans="1:4">
      <c r="A610" s="13"/>
      <c r="B610" s="13"/>
      <c r="C610" s="1058"/>
      <c r="D610" s="194">
        <f t="shared" si="9"/>
        <v>0</v>
      </c>
    </row>
    <row r="611" spans="1:4">
      <c r="A611" s="13"/>
      <c r="B611" s="13"/>
      <c r="C611" s="1058"/>
      <c r="D611" s="194">
        <f t="shared" si="9"/>
        <v>0</v>
      </c>
    </row>
    <row r="612" spans="1:4">
      <c r="A612" s="13"/>
      <c r="B612" s="13"/>
      <c r="C612" s="1058"/>
      <c r="D612" s="194">
        <f t="shared" si="9"/>
        <v>0</v>
      </c>
    </row>
    <row r="613" spans="1:4">
      <c r="A613" s="13"/>
      <c r="B613" s="13"/>
      <c r="C613" s="1058"/>
      <c r="D613" s="194">
        <f t="shared" si="9"/>
        <v>0</v>
      </c>
    </row>
    <row r="614" spans="1:4">
      <c r="A614" s="13"/>
      <c r="B614" s="13"/>
      <c r="C614" s="1058"/>
      <c r="D614" s="194">
        <f t="shared" si="9"/>
        <v>0</v>
      </c>
    </row>
    <row r="615" spans="1:4">
      <c r="A615" s="13"/>
      <c r="B615" s="13"/>
      <c r="C615" s="1058"/>
      <c r="D615" s="194">
        <f t="shared" si="9"/>
        <v>0</v>
      </c>
    </row>
    <row r="616" spans="1:4">
      <c r="A616" s="13"/>
      <c r="B616" s="13"/>
      <c r="C616" s="1058"/>
      <c r="D616" s="194">
        <f t="shared" si="9"/>
        <v>0</v>
      </c>
    </row>
    <row r="617" spans="1:4">
      <c r="A617" s="13"/>
      <c r="B617" s="13"/>
      <c r="C617" s="1058"/>
      <c r="D617" s="194">
        <f t="shared" si="9"/>
        <v>0</v>
      </c>
    </row>
    <row r="618" spans="1:4">
      <c r="A618" s="13"/>
      <c r="B618" s="13"/>
      <c r="C618" s="1058"/>
      <c r="D618" s="194">
        <f t="shared" si="9"/>
        <v>0</v>
      </c>
    </row>
    <row r="619" spans="1:4">
      <c r="A619" s="13"/>
      <c r="B619" s="13"/>
      <c r="C619" s="1058"/>
      <c r="D619" s="194">
        <f t="shared" si="9"/>
        <v>0</v>
      </c>
    </row>
    <row r="620" spans="1:4">
      <c r="A620" s="13"/>
      <c r="B620" s="13"/>
      <c r="C620" s="1058"/>
      <c r="D620" s="194">
        <f t="shared" si="9"/>
        <v>0</v>
      </c>
    </row>
    <row r="621" spans="1:4">
      <c r="A621" s="13"/>
      <c r="B621" s="13"/>
      <c r="C621" s="1058"/>
      <c r="D621" s="194">
        <f t="shared" ref="D621:D684" si="10">IF(C621=0,0,C621*2.2)</f>
        <v>0</v>
      </c>
    </row>
    <row r="622" spans="1:4">
      <c r="A622" s="13"/>
      <c r="B622" s="13"/>
      <c r="C622" s="1058"/>
      <c r="D622" s="194">
        <f t="shared" si="10"/>
        <v>0</v>
      </c>
    </row>
    <row r="623" spans="1:4">
      <c r="A623" s="13"/>
      <c r="B623" s="13"/>
      <c r="C623" s="1058"/>
      <c r="D623" s="194">
        <f t="shared" si="10"/>
        <v>0</v>
      </c>
    </row>
    <row r="624" spans="1:4">
      <c r="A624" s="13"/>
      <c r="B624" s="13"/>
      <c r="C624" s="1058"/>
      <c r="D624" s="194">
        <f t="shared" si="10"/>
        <v>0</v>
      </c>
    </row>
    <row r="625" spans="1:4">
      <c r="A625" s="13"/>
      <c r="B625" s="13"/>
      <c r="C625" s="1058"/>
      <c r="D625" s="194">
        <f t="shared" si="10"/>
        <v>0</v>
      </c>
    </row>
    <row r="626" spans="1:4">
      <c r="A626" s="13"/>
      <c r="B626" s="13"/>
      <c r="C626" s="1058"/>
      <c r="D626" s="194">
        <f t="shared" si="10"/>
        <v>0</v>
      </c>
    </row>
    <row r="627" spans="1:4">
      <c r="A627" s="13"/>
      <c r="B627" s="13"/>
      <c r="C627" s="1058"/>
      <c r="D627" s="194">
        <f t="shared" si="10"/>
        <v>0</v>
      </c>
    </row>
    <row r="628" spans="1:4">
      <c r="A628" s="13"/>
      <c r="B628" s="13"/>
      <c r="C628" s="1058"/>
      <c r="D628" s="194">
        <f t="shared" si="10"/>
        <v>0</v>
      </c>
    </row>
    <row r="629" spans="1:4">
      <c r="A629" s="13"/>
      <c r="B629" s="13"/>
      <c r="C629" s="1058"/>
      <c r="D629" s="194">
        <f t="shared" si="10"/>
        <v>0</v>
      </c>
    </row>
    <row r="630" spans="1:4">
      <c r="A630" s="13"/>
      <c r="B630" s="13"/>
      <c r="C630" s="1058"/>
      <c r="D630" s="194">
        <f t="shared" si="10"/>
        <v>0</v>
      </c>
    </row>
    <row r="631" spans="1:4">
      <c r="A631" s="13"/>
      <c r="B631" s="13"/>
      <c r="C631" s="1058"/>
      <c r="D631" s="194">
        <f t="shared" si="10"/>
        <v>0</v>
      </c>
    </row>
    <row r="632" spans="1:4">
      <c r="A632" s="13"/>
      <c r="B632" s="13"/>
      <c r="C632" s="1058"/>
      <c r="D632" s="194">
        <f t="shared" si="10"/>
        <v>0</v>
      </c>
    </row>
    <row r="633" spans="1:4">
      <c r="A633" s="13"/>
      <c r="B633" s="13"/>
      <c r="C633" s="1058"/>
      <c r="D633" s="194">
        <f t="shared" si="10"/>
        <v>0</v>
      </c>
    </row>
    <row r="634" spans="1:4">
      <c r="A634" s="13"/>
      <c r="B634" s="13"/>
      <c r="C634" s="1058"/>
      <c r="D634" s="194">
        <f t="shared" si="10"/>
        <v>0</v>
      </c>
    </row>
    <row r="635" spans="1:4">
      <c r="A635" s="13"/>
      <c r="B635" s="13"/>
      <c r="C635" s="1058"/>
      <c r="D635" s="194">
        <f t="shared" si="10"/>
        <v>0</v>
      </c>
    </row>
    <row r="636" spans="1:4">
      <c r="A636" s="13"/>
      <c r="B636" s="13"/>
      <c r="C636" s="1058"/>
      <c r="D636" s="194">
        <f t="shared" si="10"/>
        <v>0</v>
      </c>
    </row>
    <row r="637" spans="1:4">
      <c r="A637" s="13"/>
      <c r="B637" s="13"/>
      <c r="C637" s="1058"/>
      <c r="D637" s="194">
        <f t="shared" si="10"/>
        <v>0</v>
      </c>
    </row>
    <row r="638" spans="1:4">
      <c r="A638" s="13"/>
      <c r="B638" s="13"/>
      <c r="C638" s="1058"/>
      <c r="D638" s="194">
        <f t="shared" si="10"/>
        <v>0</v>
      </c>
    </row>
    <row r="639" spans="1:4">
      <c r="A639" s="13"/>
      <c r="B639" s="13"/>
      <c r="C639" s="1058"/>
      <c r="D639" s="194">
        <f t="shared" si="10"/>
        <v>0</v>
      </c>
    </row>
    <row r="640" spans="1:4">
      <c r="A640" s="13"/>
      <c r="B640" s="13"/>
      <c r="C640" s="1058"/>
      <c r="D640" s="194">
        <f t="shared" si="10"/>
        <v>0</v>
      </c>
    </row>
    <row r="641" spans="1:4">
      <c r="A641" s="13"/>
      <c r="B641" s="13"/>
      <c r="C641" s="1058"/>
      <c r="D641" s="194">
        <f t="shared" si="10"/>
        <v>0</v>
      </c>
    </row>
    <row r="642" spans="1:4">
      <c r="A642" s="13"/>
      <c r="B642" s="13"/>
      <c r="C642" s="1058"/>
      <c r="D642" s="194">
        <f t="shared" si="10"/>
        <v>0</v>
      </c>
    </row>
    <row r="643" spans="1:4">
      <c r="A643" s="13"/>
      <c r="B643" s="13"/>
      <c r="C643" s="1058"/>
      <c r="D643" s="194">
        <f t="shared" si="10"/>
        <v>0</v>
      </c>
    </row>
    <row r="644" spans="1:4">
      <c r="A644" s="13"/>
      <c r="B644" s="13"/>
      <c r="C644" s="1058"/>
      <c r="D644" s="194">
        <f t="shared" si="10"/>
        <v>0</v>
      </c>
    </row>
    <row r="645" spans="1:4">
      <c r="A645" s="13"/>
      <c r="B645" s="13"/>
      <c r="C645" s="1058"/>
      <c r="D645" s="194">
        <f t="shared" si="10"/>
        <v>0</v>
      </c>
    </row>
    <row r="646" spans="1:4">
      <c r="A646" s="13"/>
      <c r="B646" s="13"/>
      <c r="C646" s="1058"/>
      <c r="D646" s="194">
        <f t="shared" si="10"/>
        <v>0</v>
      </c>
    </row>
    <row r="647" spans="1:4">
      <c r="A647" s="13"/>
      <c r="B647" s="13"/>
      <c r="C647" s="1058"/>
      <c r="D647" s="194">
        <f t="shared" si="10"/>
        <v>0</v>
      </c>
    </row>
    <row r="648" spans="1:4">
      <c r="A648" s="13"/>
      <c r="B648" s="13"/>
      <c r="C648" s="1058"/>
      <c r="D648" s="194">
        <f t="shared" si="10"/>
        <v>0</v>
      </c>
    </row>
    <row r="649" spans="1:4">
      <c r="A649" s="13"/>
      <c r="B649" s="13"/>
      <c r="C649" s="1058"/>
      <c r="D649" s="194">
        <f t="shared" si="10"/>
        <v>0</v>
      </c>
    </row>
    <row r="650" spans="1:4">
      <c r="A650" s="13"/>
      <c r="B650" s="13"/>
      <c r="C650" s="1058"/>
      <c r="D650" s="194">
        <f t="shared" si="10"/>
        <v>0</v>
      </c>
    </row>
    <row r="651" spans="1:4">
      <c r="A651" s="13"/>
      <c r="B651" s="13"/>
      <c r="C651" s="1058"/>
      <c r="D651" s="194">
        <f t="shared" si="10"/>
        <v>0</v>
      </c>
    </row>
    <row r="652" spans="1:4">
      <c r="A652" s="13"/>
      <c r="B652" s="13"/>
      <c r="C652" s="1058"/>
      <c r="D652" s="194">
        <f t="shared" si="10"/>
        <v>0</v>
      </c>
    </row>
    <row r="653" spans="1:4">
      <c r="A653" s="13"/>
      <c r="B653" s="13"/>
      <c r="C653" s="1058"/>
      <c r="D653" s="194">
        <f t="shared" si="10"/>
        <v>0</v>
      </c>
    </row>
    <row r="654" spans="1:4">
      <c r="A654" s="13"/>
      <c r="B654" s="13"/>
      <c r="C654" s="1058"/>
      <c r="D654" s="194">
        <f t="shared" si="10"/>
        <v>0</v>
      </c>
    </row>
    <row r="655" spans="1:4">
      <c r="A655" s="13"/>
      <c r="B655" s="13"/>
      <c r="C655" s="1058"/>
      <c r="D655" s="194">
        <f t="shared" si="10"/>
        <v>0</v>
      </c>
    </row>
    <row r="656" spans="1:4">
      <c r="A656" s="13"/>
      <c r="B656" s="13"/>
      <c r="C656" s="1058"/>
      <c r="D656" s="194">
        <f t="shared" si="10"/>
        <v>0</v>
      </c>
    </row>
    <row r="657" spans="1:4">
      <c r="A657" s="13"/>
      <c r="B657" s="13"/>
      <c r="C657" s="1058"/>
      <c r="D657" s="194">
        <f t="shared" si="10"/>
        <v>0</v>
      </c>
    </row>
    <row r="658" spans="1:4">
      <c r="A658" s="13"/>
      <c r="B658" s="13"/>
      <c r="C658" s="1058"/>
      <c r="D658" s="194">
        <f t="shared" si="10"/>
        <v>0</v>
      </c>
    </row>
    <row r="659" spans="1:4">
      <c r="A659" s="13"/>
      <c r="B659" s="13"/>
      <c r="C659" s="1058"/>
      <c r="D659" s="194">
        <f t="shared" si="10"/>
        <v>0</v>
      </c>
    </row>
    <row r="660" spans="1:4">
      <c r="A660" s="13"/>
      <c r="B660" s="13"/>
      <c r="C660" s="1058"/>
      <c r="D660" s="194">
        <f t="shared" si="10"/>
        <v>0</v>
      </c>
    </row>
    <row r="661" spans="1:4">
      <c r="A661" s="13"/>
      <c r="B661" s="13"/>
      <c r="C661" s="1058"/>
      <c r="D661" s="194">
        <f t="shared" si="10"/>
        <v>0</v>
      </c>
    </row>
    <row r="662" spans="1:4">
      <c r="A662" s="13"/>
      <c r="B662" s="13"/>
      <c r="C662" s="1058"/>
      <c r="D662" s="194">
        <f t="shared" si="10"/>
        <v>0</v>
      </c>
    </row>
    <row r="663" spans="1:4">
      <c r="A663" s="13"/>
      <c r="B663" s="13"/>
      <c r="C663" s="1058"/>
      <c r="D663" s="194">
        <f t="shared" si="10"/>
        <v>0</v>
      </c>
    </row>
    <row r="664" spans="1:4">
      <c r="A664" s="13"/>
      <c r="B664" s="13"/>
      <c r="C664" s="1058"/>
      <c r="D664" s="194">
        <f t="shared" si="10"/>
        <v>0</v>
      </c>
    </row>
    <row r="665" spans="1:4">
      <c r="A665" s="13"/>
      <c r="B665" s="13"/>
      <c r="C665" s="1058"/>
      <c r="D665" s="194">
        <f t="shared" si="10"/>
        <v>0</v>
      </c>
    </row>
    <row r="666" spans="1:4">
      <c r="A666" s="13"/>
      <c r="B666" s="13"/>
      <c r="C666" s="1058"/>
      <c r="D666" s="194">
        <f t="shared" si="10"/>
        <v>0</v>
      </c>
    </row>
    <row r="667" spans="1:4">
      <c r="A667" s="13"/>
      <c r="B667" s="13"/>
      <c r="C667" s="1058"/>
      <c r="D667" s="194">
        <f t="shared" si="10"/>
        <v>0</v>
      </c>
    </row>
    <row r="668" spans="1:4">
      <c r="A668" s="13"/>
      <c r="B668" s="13"/>
      <c r="C668" s="1058"/>
      <c r="D668" s="194">
        <f t="shared" si="10"/>
        <v>0</v>
      </c>
    </row>
    <row r="669" spans="1:4">
      <c r="A669" s="13"/>
      <c r="B669" s="13"/>
      <c r="C669" s="1058"/>
      <c r="D669" s="194">
        <f t="shared" si="10"/>
        <v>0</v>
      </c>
    </row>
    <row r="670" spans="1:4">
      <c r="A670" s="13"/>
      <c r="B670" s="13"/>
      <c r="C670" s="1058"/>
      <c r="D670" s="194">
        <f t="shared" si="10"/>
        <v>0</v>
      </c>
    </row>
    <row r="671" spans="1:4">
      <c r="A671" s="13"/>
      <c r="B671" s="13"/>
      <c r="C671" s="1058"/>
      <c r="D671" s="194">
        <f t="shared" si="10"/>
        <v>0</v>
      </c>
    </row>
    <row r="672" spans="1:4">
      <c r="A672" s="13"/>
      <c r="B672" s="13"/>
      <c r="C672" s="1058"/>
      <c r="D672" s="194">
        <f t="shared" si="10"/>
        <v>0</v>
      </c>
    </row>
    <row r="673" spans="1:4">
      <c r="A673" s="13"/>
      <c r="B673" s="13"/>
      <c r="C673" s="1058"/>
      <c r="D673" s="194">
        <f t="shared" si="10"/>
        <v>0</v>
      </c>
    </row>
    <row r="674" spans="1:4">
      <c r="A674" s="13"/>
      <c r="B674" s="13"/>
      <c r="C674" s="1058"/>
      <c r="D674" s="194">
        <f t="shared" si="10"/>
        <v>0</v>
      </c>
    </row>
    <row r="675" spans="1:4">
      <c r="A675" s="13"/>
      <c r="B675" s="13"/>
      <c r="C675" s="1058"/>
      <c r="D675" s="194">
        <f t="shared" si="10"/>
        <v>0</v>
      </c>
    </row>
    <row r="676" spans="1:4">
      <c r="A676" s="13"/>
      <c r="B676" s="13"/>
      <c r="C676" s="1058"/>
      <c r="D676" s="194">
        <f t="shared" si="10"/>
        <v>0</v>
      </c>
    </row>
    <row r="677" spans="1:4">
      <c r="A677" s="13"/>
      <c r="B677" s="13"/>
      <c r="C677" s="1058"/>
      <c r="D677" s="194">
        <f t="shared" si="10"/>
        <v>0</v>
      </c>
    </row>
    <row r="678" spans="1:4">
      <c r="A678" s="13"/>
      <c r="B678" s="13"/>
      <c r="C678" s="1058"/>
      <c r="D678" s="194">
        <f t="shared" si="10"/>
        <v>0</v>
      </c>
    </row>
    <row r="679" spans="1:4">
      <c r="A679" s="13"/>
      <c r="B679" s="13"/>
      <c r="C679" s="1058"/>
      <c r="D679" s="194">
        <f t="shared" si="10"/>
        <v>0</v>
      </c>
    </row>
    <row r="680" spans="1:4">
      <c r="A680" s="13"/>
      <c r="B680" s="13"/>
      <c r="C680" s="1058"/>
      <c r="D680" s="194">
        <f t="shared" si="10"/>
        <v>0</v>
      </c>
    </row>
    <row r="681" spans="1:4">
      <c r="A681" s="13"/>
      <c r="B681" s="13"/>
      <c r="C681" s="1058"/>
      <c r="D681" s="194">
        <f t="shared" si="10"/>
        <v>0</v>
      </c>
    </row>
    <row r="682" spans="1:4">
      <c r="A682" s="13"/>
      <c r="B682" s="13"/>
      <c r="C682" s="1058"/>
      <c r="D682" s="194">
        <f t="shared" si="10"/>
        <v>0</v>
      </c>
    </row>
    <row r="683" spans="1:4">
      <c r="A683" s="13"/>
      <c r="B683" s="13"/>
      <c r="C683" s="1058"/>
      <c r="D683" s="194">
        <f t="shared" si="10"/>
        <v>0</v>
      </c>
    </row>
    <row r="684" spans="1:4">
      <c r="A684" s="13"/>
      <c r="B684" s="13"/>
      <c r="C684" s="1058"/>
      <c r="D684" s="194">
        <f t="shared" si="10"/>
        <v>0</v>
      </c>
    </row>
    <row r="685" spans="1:4">
      <c r="A685" s="13"/>
      <c r="B685" s="13"/>
      <c r="C685" s="1058"/>
      <c r="D685" s="194">
        <f t="shared" ref="D685:D748" si="11">IF(C685=0,0,C685*2.2)</f>
        <v>0</v>
      </c>
    </row>
    <row r="686" spans="1:4">
      <c r="A686" s="13"/>
      <c r="B686" s="13"/>
      <c r="C686" s="1058"/>
      <c r="D686" s="194">
        <f t="shared" si="11"/>
        <v>0</v>
      </c>
    </row>
    <row r="687" spans="1:4">
      <c r="A687" s="13"/>
      <c r="B687" s="13"/>
      <c r="C687" s="1058"/>
      <c r="D687" s="194">
        <f t="shared" si="11"/>
        <v>0</v>
      </c>
    </row>
    <row r="688" spans="1:4">
      <c r="A688" s="13"/>
      <c r="B688" s="13"/>
      <c r="C688" s="1058"/>
      <c r="D688" s="194">
        <f t="shared" si="11"/>
        <v>0</v>
      </c>
    </row>
    <row r="689" spans="1:4">
      <c r="A689" s="13"/>
      <c r="B689" s="13"/>
      <c r="C689" s="1058"/>
      <c r="D689" s="194">
        <f t="shared" si="11"/>
        <v>0</v>
      </c>
    </row>
    <row r="690" spans="1:4">
      <c r="A690" s="13"/>
      <c r="B690" s="13"/>
      <c r="C690" s="1058"/>
      <c r="D690" s="194">
        <f t="shared" si="11"/>
        <v>0</v>
      </c>
    </row>
    <row r="691" spans="1:4">
      <c r="A691" s="13"/>
      <c r="B691" s="13"/>
      <c r="C691" s="1058"/>
      <c r="D691" s="194">
        <f t="shared" si="11"/>
        <v>0</v>
      </c>
    </row>
    <row r="692" spans="1:4">
      <c r="A692" s="13"/>
      <c r="B692" s="13"/>
      <c r="C692" s="1058"/>
      <c r="D692" s="194">
        <f t="shared" si="11"/>
        <v>0</v>
      </c>
    </row>
    <row r="693" spans="1:4">
      <c r="A693" s="13"/>
      <c r="B693" s="13"/>
      <c r="C693" s="1058"/>
      <c r="D693" s="194">
        <f t="shared" si="11"/>
        <v>0</v>
      </c>
    </row>
    <row r="694" spans="1:4">
      <c r="A694" s="13"/>
      <c r="B694" s="13"/>
      <c r="C694" s="1058"/>
      <c r="D694" s="194">
        <f t="shared" si="11"/>
        <v>0</v>
      </c>
    </row>
    <row r="695" spans="1:4">
      <c r="A695" s="13"/>
      <c r="B695" s="13"/>
      <c r="C695" s="1058"/>
      <c r="D695" s="194">
        <f t="shared" si="11"/>
        <v>0</v>
      </c>
    </row>
    <row r="696" spans="1:4">
      <c r="A696" s="13"/>
      <c r="B696" s="13"/>
      <c r="C696" s="1058"/>
      <c r="D696" s="194">
        <f t="shared" si="11"/>
        <v>0</v>
      </c>
    </row>
    <row r="697" spans="1:4">
      <c r="A697" s="13"/>
      <c r="B697" s="13"/>
      <c r="C697" s="1058"/>
      <c r="D697" s="194">
        <f t="shared" si="11"/>
        <v>0</v>
      </c>
    </row>
    <row r="698" spans="1:4">
      <c r="A698" s="13"/>
      <c r="B698" s="13"/>
      <c r="C698" s="1058"/>
      <c r="D698" s="194">
        <f t="shared" si="11"/>
        <v>0</v>
      </c>
    </row>
    <row r="699" spans="1:4">
      <c r="A699" s="13"/>
      <c r="B699" s="13"/>
      <c r="C699" s="1058"/>
      <c r="D699" s="194">
        <f t="shared" si="11"/>
        <v>0</v>
      </c>
    </row>
    <row r="700" spans="1:4">
      <c r="A700" s="13"/>
      <c r="B700" s="13"/>
      <c r="C700" s="1058"/>
      <c r="D700" s="194">
        <f t="shared" si="11"/>
        <v>0</v>
      </c>
    </row>
    <row r="701" spans="1:4">
      <c r="A701" s="13"/>
      <c r="B701" s="13"/>
      <c r="C701" s="1058"/>
      <c r="D701" s="194">
        <f t="shared" si="11"/>
        <v>0</v>
      </c>
    </row>
    <row r="702" spans="1:4">
      <c r="A702" s="13"/>
      <c r="B702" s="13"/>
      <c r="C702" s="1058"/>
      <c r="D702" s="194">
        <f t="shared" si="11"/>
        <v>0</v>
      </c>
    </row>
    <row r="703" spans="1:4">
      <c r="A703" s="13"/>
      <c r="B703" s="13"/>
      <c r="C703" s="1058"/>
      <c r="D703" s="194">
        <f t="shared" si="11"/>
        <v>0</v>
      </c>
    </row>
    <row r="704" spans="1:4">
      <c r="A704" s="13"/>
      <c r="B704" s="13"/>
      <c r="C704" s="1058"/>
      <c r="D704" s="194">
        <f t="shared" si="11"/>
        <v>0</v>
      </c>
    </row>
    <row r="705" spans="1:4">
      <c r="A705" s="13"/>
      <c r="B705" s="13"/>
      <c r="C705" s="1058"/>
      <c r="D705" s="194">
        <f t="shared" si="11"/>
        <v>0</v>
      </c>
    </row>
    <row r="706" spans="1:4">
      <c r="A706" s="13"/>
      <c r="B706" s="13"/>
      <c r="C706" s="1058"/>
      <c r="D706" s="194">
        <f t="shared" si="11"/>
        <v>0</v>
      </c>
    </row>
    <row r="707" spans="1:4">
      <c r="A707" s="13"/>
      <c r="B707" s="13"/>
      <c r="C707" s="1058"/>
      <c r="D707" s="194">
        <f t="shared" si="11"/>
        <v>0</v>
      </c>
    </row>
    <row r="708" spans="1:4">
      <c r="A708" s="13"/>
      <c r="B708" s="13"/>
      <c r="C708" s="1058"/>
      <c r="D708" s="194">
        <f t="shared" si="11"/>
        <v>0</v>
      </c>
    </row>
    <row r="709" spans="1:4">
      <c r="A709" s="13"/>
      <c r="B709" s="13"/>
      <c r="C709" s="1058"/>
      <c r="D709" s="194">
        <f t="shared" si="11"/>
        <v>0</v>
      </c>
    </row>
    <row r="710" spans="1:4">
      <c r="A710" s="13"/>
      <c r="B710" s="13"/>
      <c r="C710" s="1058"/>
      <c r="D710" s="194">
        <f t="shared" si="11"/>
        <v>0</v>
      </c>
    </row>
    <row r="711" spans="1:4">
      <c r="A711" s="13"/>
      <c r="B711" s="13"/>
      <c r="C711" s="1058"/>
      <c r="D711" s="194">
        <f t="shared" si="11"/>
        <v>0</v>
      </c>
    </row>
    <row r="712" spans="1:4">
      <c r="A712" s="13"/>
      <c r="B712" s="13"/>
      <c r="C712" s="1058"/>
      <c r="D712" s="194">
        <f t="shared" si="11"/>
        <v>0</v>
      </c>
    </row>
    <row r="713" spans="1:4">
      <c r="A713" s="13"/>
      <c r="B713" s="13"/>
      <c r="C713" s="1058"/>
      <c r="D713" s="194">
        <f t="shared" si="11"/>
        <v>0</v>
      </c>
    </row>
    <row r="714" spans="1:4">
      <c r="A714" s="13"/>
      <c r="B714" s="13"/>
      <c r="C714" s="1058"/>
      <c r="D714" s="194">
        <f t="shared" si="11"/>
        <v>0</v>
      </c>
    </row>
    <row r="715" spans="1:4">
      <c r="A715" s="13"/>
      <c r="B715" s="13"/>
      <c r="C715" s="1058"/>
      <c r="D715" s="194">
        <f t="shared" si="11"/>
        <v>0</v>
      </c>
    </row>
    <row r="716" spans="1:4">
      <c r="A716" s="13"/>
      <c r="B716" s="13"/>
      <c r="C716" s="1058"/>
      <c r="D716" s="194">
        <f t="shared" si="11"/>
        <v>0</v>
      </c>
    </row>
    <row r="717" spans="1:4">
      <c r="A717" s="13"/>
      <c r="B717" s="13"/>
      <c r="C717" s="1058"/>
      <c r="D717" s="194">
        <f t="shared" si="11"/>
        <v>0</v>
      </c>
    </row>
    <row r="718" spans="1:4">
      <c r="A718" s="13"/>
      <c r="B718" s="13"/>
      <c r="C718" s="1058"/>
      <c r="D718" s="194">
        <f t="shared" si="11"/>
        <v>0</v>
      </c>
    </row>
    <row r="719" spans="1:4">
      <c r="A719" s="13"/>
      <c r="B719" s="13"/>
      <c r="C719" s="1058"/>
      <c r="D719" s="194">
        <f t="shared" si="11"/>
        <v>0</v>
      </c>
    </row>
    <row r="720" spans="1:4">
      <c r="A720" s="13"/>
      <c r="B720" s="13"/>
      <c r="C720" s="1058"/>
      <c r="D720" s="194">
        <f t="shared" si="11"/>
        <v>0</v>
      </c>
    </row>
    <row r="721" spans="1:4">
      <c r="A721" s="13"/>
      <c r="B721" s="13"/>
      <c r="C721" s="1058"/>
      <c r="D721" s="194">
        <f t="shared" si="11"/>
        <v>0</v>
      </c>
    </row>
    <row r="722" spans="1:4">
      <c r="A722" s="13"/>
      <c r="B722" s="13"/>
      <c r="C722" s="1058"/>
      <c r="D722" s="194">
        <f t="shared" si="11"/>
        <v>0</v>
      </c>
    </row>
    <row r="723" spans="1:4">
      <c r="A723" s="13"/>
      <c r="B723" s="13"/>
      <c r="C723" s="1058"/>
      <c r="D723" s="194">
        <f t="shared" si="11"/>
        <v>0</v>
      </c>
    </row>
    <row r="724" spans="1:4">
      <c r="A724" s="13"/>
      <c r="B724" s="13"/>
      <c r="C724" s="1058"/>
      <c r="D724" s="194">
        <f t="shared" si="11"/>
        <v>0</v>
      </c>
    </row>
    <row r="725" spans="1:4">
      <c r="A725" s="13"/>
      <c r="B725" s="13"/>
      <c r="C725" s="1058"/>
      <c r="D725" s="194">
        <f t="shared" si="11"/>
        <v>0</v>
      </c>
    </row>
    <row r="726" spans="1:4">
      <c r="A726" s="13"/>
      <c r="B726" s="13"/>
      <c r="C726" s="1058"/>
      <c r="D726" s="194">
        <f t="shared" si="11"/>
        <v>0</v>
      </c>
    </row>
    <row r="727" spans="1:4">
      <c r="A727" s="13"/>
      <c r="B727" s="13"/>
      <c r="C727" s="1058"/>
      <c r="D727" s="194">
        <f t="shared" si="11"/>
        <v>0</v>
      </c>
    </row>
    <row r="728" spans="1:4">
      <c r="A728" s="13"/>
      <c r="B728" s="13"/>
      <c r="C728" s="1058"/>
      <c r="D728" s="194">
        <f t="shared" si="11"/>
        <v>0</v>
      </c>
    </row>
    <row r="729" spans="1:4">
      <c r="A729" s="13"/>
      <c r="B729" s="13"/>
      <c r="C729" s="1058"/>
      <c r="D729" s="194">
        <f t="shared" si="11"/>
        <v>0</v>
      </c>
    </row>
    <row r="730" spans="1:4">
      <c r="A730" s="13"/>
      <c r="B730" s="13"/>
      <c r="C730" s="1058"/>
      <c r="D730" s="194">
        <f t="shared" si="11"/>
        <v>0</v>
      </c>
    </row>
    <row r="731" spans="1:4">
      <c r="A731" s="13"/>
      <c r="B731" s="13"/>
      <c r="C731" s="1058"/>
      <c r="D731" s="194">
        <f t="shared" si="11"/>
        <v>0</v>
      </c>
    </row>
    <row r="732" spans="1:4">
      <c r="A732" s="13"/>
      <c r="B732" s="13"/>
      <c r="C732" s="1058"/>
      <c r="D732" s="194">
        <f t="shared" si="11"/>
        <v>0</v>
      </c>
    </row>
    <row r="733" spans="1:4">
      <c r="A733" s="13"/>
      <c r="B733" s="13"/>
      <c r="C733" s="1058"/>
      <c r="D733" s="194">
        <f t="shared" si="11"/>
        <v>0</v>
      </c>
    </row>
    <row r="734" spans="1:4">
      <c r="A734" s="13"/>
      <c r="B734" s="13"/>
      <c r="C734" s="1058"/>
      <c r="D734" s="194">
        <f t="shared" si="11"/>
        <v>0</v>
      </c>
    </row>
    <row r="735" spans="1:4">
      <c r="A735" s="13"/>
      <c r="B735" s="13"/>
      <c r="C735" s="1058"/>
      <c r="D735" s="194">
        <f t="shared" si="11"/>
        <v>0</v>
      </c>
    </row>
    <row r="736" spans="1:4">
      <c r="A736" s="13"/>
      <c r="B736" s="13"/>
      <c r="C736" s="1058"/>
      <c r="D736" s="194">
        <f t="shared" si="11"/>
        <v>0</v>
      </c>
    </row>
    <row r="737" spans="1:4">
      <c r="A737" s="13"/>
      <c r="B737" s="13"/>
      <c r="C737" s="1058"/>
      <c r="D737" s="194">
        <f t="shared" si="11"/>
        <v>0</v>
      </c>
    </row>
    <row r="738" spans="1:4">
      <c r="A738" s="13"/>
      <c r="B738" s="13"/>
      <c r="C738" s="1058"/>
      <c r="D738" s="194">
        <f t="shared" si="11"/>
        <v>0</v>
      </c>
    </row>
    <row r="739" spans="1:4">
      <c r="A739" s="13"/>
      <c r="B739" s="13"/>
      <c r="C739" s="1058"/>
      <c r="D739" s="194">
        <f t="shared" si="11"/>
        <v>0</v>
      </c>
    </row>
    <row r="740" spans="1:4">
      <c r="A740" s="13"/>
      <c r="B740" s="13"/>
      <c r="C740" s="1058"/>
      <c r="D740" s="194">
        <f t="shared" si="11"/>
        <v>0</v>
      </c>
    </row>
    <row r="741" spans="1:4">
      <c r="A741" s="13"/>
      <c r="B741" s="13"/>
      <c r="C741" s="1058"/>
      <c r="D741" s="194">
        <f t="shared" si="11"/>
        <v>0</v>
      </c>
    </row>
    <row r="742" spans="1:4">
      <c r="A742" s="13"/>
      <c r="B742" s="13"/>
      <c r="C742" s="1058"/>
      <c r="D742" s="194">
        <f t="shared" si="11"/>
        <v>0</v>
      </c>
    </row>
    <row r="743" spans="1:4">
      <c r="A743" s="13"/>
      <c r="B743" s="13"/>
      <c r="C743" s="1058"/>
      <c r="D743" s="194">
        <f t="shared" si="11"/>
        <v>0</v>
      </c>
    </row>
    <row r="744" spans="1:4">
      <c r="A744" s="13"/>
      <c r="B744" s="13"/>
      <c r="C744" s="1058"/>
      <c r="D744" s="194">
        <f t="shared" si="11"/>
        <v>0</v>
      </c>
    </row>
    <row r="745" spans="1:4">
      <c r="A745" s="13"/>
      <c r="B745" s="13"/>
      <c r="C745" s="1058"/>
      <c r="D745" s="194">
        <f t="shared" si="11"/>
        <v>0</v>
      </c>
    </row>
    <row r="746" spans="1:4">
      <c r="A746" s="13"/>
      <c r="B746" s="13"/>
      <c r="C746" s="1058"/>
      <c r="D746" s="194">
        <f t="shared" si="11"/>
        <v>0</v>
      </c>
    </row>
    <row r="747" spans="1:4">
      <c r="A747" s="13"/>
      <c r="B747" s="13"/>
      <c r="C747" s="1058"/>
      <c r="D747" s="194">
        <f t="shared" si="11"/>
        <v>0</v>
      </c>
    </row>
    <row r="748" spans="1:4">
      <c r="A748" s="13"/>
      <c r="B748" s="13"/>
      <c r="C748" s="1058"/>
      <c r="D748" s="194">
        <f t="shared" si="11"/>
        <v>0</v>
      </c>
    </row>
    <row r="749" spans="1:4">
      <c r="A749" s="13"/>
      <c r="B749" s="13"/>
      <c r="C749" s="1058"/>
      <c r="D749" s="194">
        <f t="shared" ref="D749:D812" si="12">IF(C749=0,0,C749*2.2)</f>
        <v>0</v>
      </c>
    </row>
    <row r="750" spans="1:4">
      <c r="A750" s="13"/>
      <c r="B750" s="13"/>
      <c r="C750" s="1058"/>
      <c r="D750" s="194">
        <f t="shared" si="12"/>
        <v>0</v>
      </c>
    </row>
    <row r="751" spans="1:4">
      <c r="A751" s="13"/>
      <c r="B751" s="13"/>
      <c r="C751" s="1058"/>
      <c r="D751" s="194">
        <f t="shared" si="12"/>
        <v>0</v>
      </c>
    </row>
    <row r="752" spans="1:4">
      <c r="A752" s="13"/>
      <c r="B752" s="13"/>
      <c r="C752" s="1058"/>
      <c r="D752" s="194">
        <f t="shared" si="12"/>
        <v>0</v>
      </c>
    </row>
    <row r="753" spans="1:4">
      <c r="A753" s="13"/>
      <c r="B753" s="13"/>
      <c r="C753" s="1058"/>
      <c r="D753" s="194">
        <f t="shared" si="12"/>
        <v>0</v>
      </c>
    </row>
    <row r="754" spans="1:4">
      <c r="A754" s="13"/>
      <c r="B754" s="13"/>
      <c r="C754" s="1058"/>
      <c r="D754" s="194">
        <f t="shared" si="12"/>
        <v>0</v>
      </c>
    </row>
    <row r="755" spans="1:4">
      <c r="A755" s="13"/>
      <c r="B755" s="13"/>
      <c r="C755" s="1058"/>
      <c r="D755" s="194">
        <f t="shared" si="12"/>
        <v>0</v>
      </c>
    </row>
    <row r="756" spans="1:4">
      <c r="A756" s="13"/>
      <c r="B756" s="13"/>
      <c r="C756" s="1058"/>
      <c r="D756" s="194">
        <f t="shared" si="12"/>
        <v>0</v>
      </c>
    </row>
    <row r="757" spans="1:4">
      <c r="A757" s="13"/>
      <c r="B757" s="13"/>
      <c r="C757" s="1058"/>
      <c r="D757" s="194">
        <f t="shared" si="12"/>
        <v>0</v>
      </c>
    </row>
    <row r="758" spans="1:4">
      <c r="A758" s="13"/>
      <c r="B758" s="13"/>
      <c r="C758" s="1058"/>
      <c r="D758" s="194">
        <f t="shared" si="12"/>
        <v>0</v>
      </c>
    </row>
    <row r="759" spans="1:4">
      <c r="A759" s="13"/>
      <c r="B759" s="13"/>
      <c r="C759" s="1058"/>
      <c r="D759" s="194">
        <f t="shared" si="12"/>
        <v>0</v>
      </c>
    </row>
    <row r="760" spans="1:4">
      <c r="A760" s="13"/>
      <c r="B760" s="13"/>
      <c r="C760" s="1058"/>
      <c r="D760" s="194">
        <f t="shared" si="12"/>
        <v>0</v>
      </c>
    </row>
    <row r="761" spans="1:4">
      <c r="A761" s="13"/>
      <c r="B761" s="13"/>
      <c r="C761" s="1058"/>
      <c r="D761" s="194">
        <f t="shared" si="12"/>
        <v>0</v>
      </c>
    </row>
    <row r="762" spans="1:4">
      <c r="A762" s="13"/>
      <c r="B762" s="13"/>
      <c r="C762" s="1058"/>
      <c r="D762" s="194">
        <f t="shared" si="12"/>
        <v>0</v>
      </c>
    </row>
    <row r="763" spans="1:4">
      <c r="A763" s="13"/>
      <c r="B763" s="13"/>
      <c r="C763" s="1058"/>
      <c r="D763" s="194">
        <f t="shared" si="12"/>
        <v>0</v>
      </c>
    </row>
    <row r="764" spans="1:4">
      <c r="A764" s="13"/>
      <c r="B764" s="13"/>
      <c r="C764" s="1058"/>
      <c r="D764" s="194">
        <f t="shared" si="12"/>
        <v>0</v>
      </c>
    </row>
    <row r="765" spans="1:4">
      <c r="A765" s="13"/>
      <c r="B765" s="13"/>
      <c r="C765" s="1058"/>
      <c r="D765" s="194">
        <f t="shared" si="12"/>
        <v>0</v>
      </c>
    </row>
    <row r="766" spans="1:4">
      <c r="A766" s="13"/>
      <c r="B766" s="13"/>
      <c r="C766" s="1058"/>
      <c r="D766" s="194">
        <f t="shared" si="12"/>
        <v>0</v>
      </c>
    </row>
    <row r="767" spans="1:4">
      <c r="A767" s="13"/>
      <c r="B767" s="13"/>
      <c r="C767" s="1058"/>
      <c r="D767" s="194">
        <f t="shared" si="12"/>
        <v>0</v>
      </c>
    </row>
    <row r="768" spans="1:4">
      <c r="A768" s="13"/>
      <c r="B768" s="13"/>
      <c r="C768" s="1058"/>
      <c r="D768" s="194">
        <f t="shared" si="12"/>
        <v>0</v>
      </c>
    </row>
    <row r="769" spans="1:4">
      <c r="A769" s="13"/>
      <c r="B769" s="13"/>
      <c r="C769" s="1058"/>
      <c r="D769" s="194">
        <f t="shared" si="12"/>
        <v>0</v>
      </c>
    </row>
    <row r="770" spans="1:4">
      <c r="A770" s="13"/>
      <c r="B770" s="13"/>
      <c r="C770" s="1058"/>
      <c r="D770" s="194">
        <f t="shared" si="12"/>
        <v>0</v>
      </c>
    </row>
    <row r="771" spans="1:4">
      <c r="A771" s="13"/>
      <c r="B771" s="13"/>
      <c r="C771" s="1058"/>
      <c r="D771" s="194">
        <f t="shared" si="12"/>
        <v>0</v>
      </c>
    </row>
    <row r="772" spans="1:4">
      <c r="A772" s="13"/>
      <c r="B772" s="13"/>
      <c r="C772" s="1058"/>
      <c r="D772" s="194">
        <f t="shared" si="12"/>
        <v>0</v>
      </c>
    </row>
    <row r="773" spans="1:4">
      <c r="A773" s="13"/>
      <c r="B773" s="13"/>
      <c r="C773" s="1058"/>
      <c r="D773" s="194">
        <f t="shared" si="12"/>
        <v>0</v>
      </c>
    </row>
    <row r="774" spans="1:4">
      <c r="A774" s="13"/>
      <c r="B774" s="13"/>
      <c r="C774" s="1058"/>
      <c r="D774" s="194">
        <f t="shared" si="12"/>
        <v>0</v>
      </c>
    </row>
    <row r="775" spans="1:4">
      <c r="A775" s="13"/>
      <c r="B775" s="13"/>
      <c r="C775" s="1058"/>
      <c r="D775" s="194">
        <f t="shared" si="12"/>
        <v>0</v>
      </c>
    </row>
    <row r="776" spans="1:4">
      <c r="A776" s="13"/>
      <c r="B776" s="13"/>
      <c r="C776" s="1058"/>
      <c r="D776" s="194">
        <f t="shared" si="12"/>
        <v>0</v>
      </c>
    </row>
    <row r="777" spans="1:4">
      <c r="A777" s="13"/>
      <c r="B777" s="13"/>
      <c r="C777" s="1058"/>
      <c r="D777" s="194">
        <f t="shared" si="12"/>
        <v>0</v>
      </c>
    </row>
    <row r="778" spans="1:4">
      <c r="A778" s="13"/>
      <c r="B778" s="13"/>
      <c r="C778" s="1058"/>
      <c r="D778" s="194">
        <f t="shared" si="12"/>
        <v>0</v>
      </c>
    </row>
    <row r="779" spans="1:4">
      <c r="A779" s="13"/>
      <c r="B779" s="13"/>
      <c r="C779" s="1058"/>
      <c r="D779" s="194">
        <f t="shared" si="12"/>
        <v>0</v>
      </c>
    </row>
    <row r="780" spans="1:4">
      <c r="A780" s="13"/>
      <c r="B780" s="13"/>
      <c r="C780" s="1058"/>
      <c r="D780" s="194">
        <f t="shared" si="12"/>
        <v>0</v>
      </c>
    </row>
    <row r="781" spans="1:4">
      <c r="A781" s="13"/>
      <c r="B781" s="13"/>
      <c r="C781" s="1058"/>
      <c r="D781" s="194">
        <f t="shared" si="12"/>
        <v>0</v>
      </c>
    </row>
    <row r="782" spans="1:4">
      <c r="A782" s="13"/>
      <c r="B782" s="13"/>
      <c r="C782" s="1058"/>
      <c r="D782" s="194">
        <f t="shared" si="12"/>
        <v>0</v>
      </c>
    </row>
    <row r="783" spans="1:4">
      <c r="A783" s="13"/>
      <c r="B783" s="13"/>
      <c r="C783" s="1058"/>
      <c r="D783" s="194">
        <f t="shared" si="12"/>
        <v>0</v>
      </c>
    </row>
    <row r="784" spans="1:4">
      <c r="A784" s="13"/>
      <c r="B784" s="13"/>
      <c r="C784" s="1058"/>
      <c r="D784" s="194">
        <f t="shared" si="12"/>
        <v>0</v>
      </c>
    </row>
    <row r="785" spans="1:4">
      <c r="A785" s="13"/>
      <c r="B785" s="13"/>
      <c r="C785" s="1058"/>
      <c r="D785" s="194">
        <f t="shared" si="12"/>
        <v>0</v>
      </c>
    </row>
    <row r="786" spans="1:4">
      <c r="A786" s="13"/>
      <c r="B786" s="13"/>
      <c r="C786" s="1058"/>
      <c r="D786" s="194">
        <f t="shared" si="12"/>
        <v>0</v>
      </c>
    </row>
    <row r="787" spans="1:4">
      <c r="A787" s="13"/>
      <c r="B787" s="13"/>
      <c r="C787" s="1058"/>
      <c r="D787" s="194">
        <f t="shared" si="12"/>
        <v>0</v>
      </c>
    </row>
    <row r="788" spans="1:4">
      <c r="A788" s="13"/>
      <c r="B788" s="13"/>
      <c r="C788" s="1058"/>
      <c r="D788" s="194">
        <f t="shared" si="12"/>
        <v>0</v>
      </c>
    </row>
    <row r="789" spans="1:4">
      <c r="A789" s="13"/>
      <c r="B789" s="13"/>
      <c r="C789" s="1058"/>
      <c r="D789" s="194">
        <f t="shared" si="12"/>
        <v>0</v>
      </c>
    </row>
    <row r="790" spans="1:4">
      <c r="A790" s="13"/>
      <c r="B790" s="13"/>
      <c r="C790" s="1058"/>
      <c r="D790" s="194">
        <f t="shared" si="12"/>
        <v>0</v>
      </c>
    </row>
    <row r="791" spans="1:4">
      <c r="A791" s="13"/>
      <c r="B791" s="13"/>
      <c r="C791" s="1058"/>
      <c r="D791" s="194">
        <f t="shared" si="12"/>
        <v>0</v>
      </c>
    </row>
    <row r="792" spans="1:4">
      <c r="A792" s="13"/>
      <c r="B792" s="13"/>
      <c r="C792" s="1058"/>
      <c r="D792" s="194">
        <f t="shared" si="12"/>
        <v>0</v>
      </c>
    </row>
    <row r="793" spans="1:4">
      <c r="A793" s="13"/>
      <c r="B793" s="13"/>
      <c r="C793" s="1058"/>
      <c r="D793" s="194">
        <f t="shared" si="12"/>
        <v>0</v>
      </c>
    </row>
    <row r="794" spans="1:4">
      <c r="A794" s="13"/>
      <c r="B794" s="13"/>
      <c r="C794" s="1058"/>
      <c r="D794" s="194">
        <f t="shared" si="12"/>
        <v>0</v>
      </c>
    </row>
    <row r="795" spans="1:4">
      <c r="A795" s="13"/>
      <c r="B795" s="13"/>
      <c r="C795" s="1058"/>
      <c r="D795" s="194">
        <f t="shared" si="12"/>
        <v>0</v>
      </c>
    </row>
    <row r="796" spans="1:4">
      <c r="A796" s="13"/>
      <c r="B796" s="13"/>
      <c r="C796" s="1058"/>
      <c r="D796" s="194">
        <f t="shared" si="12"/>
        <v>0</v>
      </c>
    </row>
    <row r="797" spans="1:4">
      <c r="A797" s="13"/>
      <c r="B797" s="13"/>
      <c r="C797" s="1058"/>
      <c r="D797" s="194">
        <f t="shared" si="12"/>
        <v>0</v>
      </c>
    </row>
    <row r="798" spans="1:4">
      <c r="A798" s="13"/>
      <c r="B798" s="13"/>
      <c r="C798" s="1058"/>
      <c r="D798" s="194">
        <f t="shared" si="12"/>
        <v>0</v>
      </c>
    </row>
    <row r="799" spans="1:4">
      <c r="A799" s="13"/>
      <c r="B799" s="13"/>
      <c r="C799" s="1058"/>
      <c r="D799" s="194">
        <f t="shared" si="12"/>
        <v>0</v>
      </c>
    </row>
    <row r="800" spans="1:4">
      <c r="A800" s="13"/>
      <c r="B800" s="13"/>
      <c r="C800" s="1058"/>
      <c r="D800" s="194">
        <f t="shared" si="12"/>
        <v>0</v>
      </c>
    </row>
    <row r="801" spans="1:4">
      <c r="A801" s="13"/>
      <c r="B801" s="13"/>
      <c r="C801" s="1058"/>
      <c r="D801" s="194">
        <f t="shared" si="12"/>
        <v>0</v>
      </c>
    </row>
    <row r="802" spans="1:4">
      <c r="A802" s="13"/>
      <c r="B802" s="13"/>
      <c r="C802" s="1058"/>
      <c r="D802" s="194">
        <f t="shared" si="12"/>
        <v>0</v>
      </c>
    </row>
    <row r="803" spans="1:4">
      <c r="A803" s="13"/>
      <c r="B803" s="13"/>
      <c r="C803" s="1058"/>
      <c r="D803" s="194">
        <f t="shared" si="12"/>
        <v>0</v>
      </c>
    </row>
    <row r="804" spans="1:4">
      <c r="A804" s="13"/>
      <c r="B804" s="13"/>
      <c r="C804" s="1058"/>
      <c r="D804" s="194">
        <f t="shared" si="12"/>
        <v>0</v>
      </c>
    </row>
    <row r="805" spans="1:4">
      <c r="A805" s="13"/>
      <c r="B805" s="13"/>
      <c r="C805" s="1058"/>
      <c r="D805" s="194">
        <f t="shared" si="12"/>
        <v>0</v>
      </c>
    </row>
    <row r="806" spans="1:4">
      <c r="A806" s="13"/>
      <c r="B806" s="13"/>
      <c r="C806" s="1058"/>
      <c r="D806" s="194">
        <f t="shared" si="12"/>
        <v>0</v>
      </c>
    </row>
    <row r="807" spans="1:4">
      <c r="A807" s="13"/>
      <c r="B807" s="13"/>
      <c r="C807" s="1058"/>
      <c r="D807" s="194">
        <f t="shared" si="12"/>
        <v>0</v>
      </c>
    </row>
    <row r="808" spans="1:4">
      <c r="A808" s="13"/>
      <c r="B808" s="13"/>
      <c r="C808" s="1058"/>
      <c r="D808" s="194">
        <f t="shared" si="12"/>
        <v>0</v>
      </c>
    </row>
    <row r="809" spans="1:4">
      <c r="A809" s="13"/>
      <c r="B809" s="13"/>
      <c r="C809" s="1058"/>
      <c r="D809" s="194">
        <f t="shared" si="12"/>
        <v>0</v>
      </c>
    </row>
    <row r="810" spans="1:4">
      <c r="A810" s="13"/>
      <c r="B810" s="13"/>
      <c r="C810" s="1058"/>
      <c r="D810" s="194">
        <f t="shared" si="12"/>
        <v>0</v>
      </c>
    </row>
    <row r="811" spans="1:4">
      <c r="A811" s="13"/>
      <c r="B811" s="13"/>
      <c r="C811" s="1058"/>
      <c r="D811" s="194">
        <f t="shared" si="12"/>
        <v>0</v>
      </c>
    </row>
    <row r="812" spans="1:4">
      <c r="A812" s="13"/>
      <c r="B812" s="13"/>
      <c r="C812" s="1058"/>
      <c r="D812" s="194">
        <f t="shared" si="12"/>
        <v>0</v>
      </c>
    </row>
    <row r="813" spans="1:4">
      <c r="A813" s="13"/>
      <c r="B813" s="13"/>
      <c r="C813" s="1058"/>
      <c r="D813" s="194">
        <f t="shared" ref="D813:D876" si="13">IF(C813=0,0,C813*2.2)</f>
        <v>0</v>
      </c>
    </row>
    <row r="814" spans="1:4">
      <c r="A814" s="13"/>
      <c r="B814" s="13"/>
      <c r="C814" s="1058"/>
      <c r="D814" s="194">
        <f t="shared" si="13"/>
        <v>0</v>
      </c>
    </row>
    <row r="815" spans="1:4">
      <c r="A815" s="13"/>
      <c r="B815" s="13"/>
      <c r="C815" s="1058"/>
      <c r="D815" s="194">
        <f t="shared" si="13"/>
        <v>0</v>
      </c>
    </row>
    <row r="816" spans="1:4">
      <c r="A816" s="13"/>
      <c r="B816" s="13"/>
      <c r="C816" s="1058"/>
      <c r="D816" s="194">
        <f t="shared" si="13"/>
        <v>0</v>
      </c>
    </row>
    <row r="817" spans="1:4">
      <c r="A817" s="13"/>
      <c r="B817" s="13"/>
      <c r="C817" s="1058"/>
      <c r="D817" s="194">
        <f t="shared" si="13"/>
        <v>0</v>
      </c>
    </row>
    <row r="818" spans="1:4">
      <c r="A818" s="13"/>
      <c r="B818" s="13"/>
      <c r="C818" s="1058"/>
      <c r="D818" s="194">
        <f t="shared" si="13"/>
        <v>0</v>
      </c>
    </row>
    <row r="819" spans="1:4">
      <c r="A819" s="13"/>
      <c r="B819" s="13"/>
      <c r="C819" s="1058"/>
      <c r="D819" s="194">
        <f t="shared" si="13"/>
        <v>0</v>
      </c>
    </row>
    <row r="820" spans="1:4">
      <c r="A820" s="13"/>
      <c r="B820" s="13"/>
      <c r="C820" s="1058"/>
      <c r="D820" s="194">
        <f t="shared" si="13"/>
        <v>0</v>
      </c>
    </row>
    <row r="821" spans="1:4">
      <c r="A821" s="13"/>
      <c r="B821" s="13"/>
      <c r="C821" s="1058"/>
      <c r="D821" s="194">
        <f t="shared" si="13"/>
        <v>0</v>
      </c>
    </row>
    <row r="822" spans="1:4">
      <c r="A822" s="13"/>
      <c r="B822" s="13"/>
      <c r="C822" s="1058"/>
      <c r="D822" s="194">
        <f t="shared" si="13"/>
        <v>0</v>
      </c>
    </row>
    <row r="823" spans="1:4">
      <c r="A823" s="13"/>
      <c r="B823" s="13"/>
      <c r="C823" s="1058"/>
      <c r="D823" s="194">
        <f t="shared" si="13"/>
        <v>0</v>
      </c>
    </row>
    <row r="824" spans="1:4">
      <c r="A824" s="13"/>
      <c r="B824" s="13"/>
      <c r="C824" s="1058"/>
      <c r="D824" s="194">
        <f t="shared" si="13"/>
        <v>0</v>
      </c>
    </row>
    <row r="825" spans="1:4">
      <c r="A825" s="13"/>
      <c r="B825" s="13"/>
      <c r="C825" s="1058"/>
      <c r="D825" s="194">
        <f t="shared" si="13"/>
        <v>0</v>
      </c>
    </row>
    <row r="826" spans="1:4">
      <c r="A826" s="13"/>
      <c r="B826" s="13"/>
      <c r="C826" s="1058"/>
      <c r="D826" s="194">
        <f t="shared" si="13"/>
        <v>0</v>
      </c>
    </row>
    <row r="827" spans="1:4">
      <c r="A827" s="13"/>
      <c r="B827" s="13"/>
      <c r="C827" s="1058"/>
      <c r="D827" s="194">
        <f t="shared" si="13"/>
        <v>0</v>
      </c>
    </row>
    <row r="828" spans="1:4">
      <c r="A828" s="13"/>
      <c r="B828" s="13"/>
      <c r="C828" s="1058"/>
      <c r="D828" s="194">
        <f t="shared" si="13"/>
        <v>0</v>
      </c>
    </row>
    <row r="829" spans="1:4">
      <c r="A829" s="13"/>
      <c r="B829" s="13"/>
      <c r="C829" s="1058"/>
      <c r="D829" s="194">
        <f t="shared" si="13"/>
        <v>0</v>
      </c>
    </row>
    <row r="830" spans="1:4">
      <c r="A830" s="13"/>
      <c r="B830" s="13"/>
      <c r="C830" s="1058"/>
      <c r="D830" s="194">
        <f t="shared" si="13"/>
        <v>0</v>
      </c>
    </row>
    <row r="831" spans="1:4">
      <c r="A831" s="13"/>
      <c r="B831" s="13"/>
      <c r="C831" s="1058"/>
      <c r="D831" s="194">
        <f t="shared" si="13"/>
        <v>0</v>
      </c>
    </row>
    <row r="832" spans="1:4">
      <c r="A832" s="13"/>
      <c r="B832" s="13"/>
      <c r="C832" s="1058"/>
      <c r="D832" s="194">
        <f t="shared" si="13"/>
        <v>0</v>
      </c>
    </row>
    <row r="833" spans="1:4">
      <c r="A833" s="13"/>
      <c r="B833" s="13"/>
      <c r="C833" s="1058"/>
      <c r="D833" s="194">
        <f t="shared" si="13"/>
        <v>0</v>
      </c>
    </row>
    <row r="834" spans="1:4">
      <c r="A834" s="13"/>
      <c r="B834" s="13"/>
      <c r="C834" s="1058"/>
      <c r="D834" s="194">
        <f t="shared" si="13"/>
        <v>0</v>
      </c>
    </row>
    <row r="835" spans="1:4">
      <c r="A835" s="13"/>
      <c r="B835" s="13"/>
      <c r="C835" s="1058"/>
      <c r="D835" s="194">
        <f t="shared" si="13"/>
        <v>0</v>
      </c>
    </row>
    <row r="836" spans="1:4">
      <c r="A836" s="13"/>
      <c r="B836" s="13"/>
      <c r="C836" s="1058"/>
      <c r="D836" s="194">
        <f t="shared" si="13"/>
        <v>0</v>
      </c>
    </row>
    <row r="837" spans="1:4">
      <c r="A837" s="13"/>
      <c r="B837" s="13"/>
      <c r="C837" s="1058"/>
      <c r="D837" s="194">
        <f t="shared" si="13"/>
        <v>0</v>
      </c>
    </row>
    <row r="838" spans="1:4">
      <c r="A838" s="13"/>
      <c r="B838" s="13"/>
      <c r="C838" s="1058"/>
      <c r="D838" s="194">
        <f t="shared" si="13"/>
        <v>0</v>
      </c>
    </row>
    <row r="839" spans="1:4">
      <c r="A839" s="13"/>
      <c r="B839" s="13"/>
      <c r="C839" s="1058"/>
      <c r="D839" s="194">
        <f t="shared" si="13"/>
        <v>0</v>
      </c>
    </row>
    <row r="840" spans="1:4">
      <c r="A840" s="13"/>
      <c r="B840" s="13"/>
      <c r="C840" s="1058"/>
      <c r="D840" s="194">
        <f t="shared" si="13"/>
        <v>0</v>
      </c>
    </row>
    <row r="841" spans="1:4">
      <c r="A841" s="13"/>
      <c r="B841" s="13"/>
      <c r="C841" s="1058"/>
      <c r="D841" s="194">
        <f t="shared" si="13"/>
        <v>0</v>
      </c>
    </row>
    <row r="842" spans="1:4">
      <c r="A842" s="13"/>
      <c r="B842" s="13"/>
      <c r="C842" s="1058"/>
      <c r="D842" s="194">
        <f t="shared" si="13"/>
        <v>0</v>
      </c>
    </row>
    <row r="843" spans="1:4">
      <c r="A843" s="13"/>
      <c r="B843" s="13"/>
      <c r="C843" s="1058"/>
      <c r="D843" s="194">
        <f t="shared" si="13"/>
        <v>0</v>
      </c>
    </row>
    <row r="844" spans="1:4">
      <c r="A844" s="13"/>
      <c r="B844" s="13"/>
      <c r="C844" s="1058"/>
      <c r="D844" s="194">
        <f t="shared" si="13"/>
        <v>0</v>
      </c>
    </row>
    <row r="845" spans="1:4">
      <c r="A845" s="13"/>
      <c r="B845" s="13"/>
      <c r="C845" s="1058"/>
      <c r="D845" s="194">
        <f t="shared" si="13"/>
        <v>0</v>
      </c>
    </row>
    <row r="846" spans="1:4">
      <c r="A846" s="13"/>
      <c r="B846" s="13"/>
      <c r="C846" s="1058"/>
      <c r="D846" s="194">
        <f t="shared" si="13"/>
        <v>0</v>
      </c>
    </row>
    <row r="847" spans="1:4">
      <c r="A847" s="13"/>
      <c r="B847" s="13"/>
      <c r="C847" s="1058"/>
      <c r="D847" s="194">
        <f t="shared" si="13"/>
        <v>0</v>
      </c>
    </row>
    <row r="848" spans="1:4">
      <c r="A848" s="13"/>
      <c r="B848" s="13"/>
      <c r="C848" s="1058"/>
      <c r="D848" s="194">
        <f t="shared" si="13"/>
        <v>0</v>
      </c>
    </row>
    <row r="849" spans="1:4">
      <c r="A849" s="13"/>
      <c r="B849" s="13"/>
      <c r="C849" s="1058"/>
      <c r="D849" s="194">
        <f t="shared" si="13"/>
        <v>0</v>
      </c>
    </row>
    <row r="850" spans="1:4">
      <c r="A850" s="13"/>
      <c r="B850" s="13"/>
      <c r="C850" s="1058"/>
      <c r="D850" s="194">
        <f t="shared" si="13"/>
        <v>0</v>
      </c>
    </row>
    <row r="851" spans="1:4">
      <c r="A851" s="13"/>
      <c r="B851" s="13"/>
      <c r="C851" s="1058"/>
      <c r="D851" s="194">
        <f t="shared" si="13"/>
        <v>0</v>
      </c>
    </row>
    <row r="852" spans="1:4">
      <c r="A852" s="13"/>
      <c r="B852" s="13"/>
      <c r="C852" s="1058"/>
      <c r="D852" s="194">
        <f t="shared" si="13"/>
        <v>0</v>
      </c>
    </row>
    <row r="853" spans="1:4">
      <c r="A853" s="13"/>
      <c r="B853" s="13"/>
      <c r="C853" s="1058"/>
      <c r="D853" s="194">
        <f t="shared" si="13"/>
        <v>0</v>
      </c>
    </row>
    <row r="854" spans="1:4">
      <c r="A854" s="13"/>
      <c r="B854" s="13"/>
      <c r="C854" s="1058"/>
      <c r="D854" s="194">
        <f t="shared" si="13"/>
        <v>0</v>
      </c>
    </row>
    <row r="855" spans="1:4">
      <c r="A855" s="13"/>
      <c r="B855" s="13"/>
      <c r="C855" s="1058"/>
      <c r="D855" s="194">
        <f t="shared" si="13"/>
        <v>0</v>
      </c>
    </row>
    <row r="856" spans="1:4">
      <c r="A856" s="13"/>
      <c r="B856" s="13"/>
      <c r="C856" s="1058"/>
      <c r="D856" s="194">
        <f t="shared" si="13"/>
        <v>0</v>
      </c>
    </row>
    <row r="857" spans="1:4">
      <c r="A857" s="13"/>
      <c r="B857" s="13"/>
      <c r="C857" s="1058"/>
      <c r="D857" s="194">
        <f t="shared" si="13"/>
        <v>0</v>
      </c>
    </row>
    <row r="858" spans="1:4">
      <c r="A858" s="13"/>
      <c r="B858" s="13"/>
      <c r="C858" s="1058"/>
      <c r="D858" s="194">
        <f t="shared" si="13"/>
        <v>0</v>
      </c>
    </row>
    <row r="859" spans="1:4">
      <c r="A859" s="13"/>
      <c r="B859" s="13"/>
      <c r="C859" s="1058"/>
      <c r="D859" s="194">
        <f t="shared" si="13"/>
        <v>0</v>
      </c>
    </row>
    <row r="860" spans="1:4">
      <c r="A860" s="13"/>
      <c r="B860" s="13"/>
      <c r="C860" s="1058"/>
      <c r="D860" s="194">
        <f t="shared" si="13"/>
        <v>0</v>
      </c>
    </row>
    <row r="861" spans="1:4">
      <c r="A861" s="13"/>
      <c r="B861" s="13"/>
      <c r="C861" s="1058"/>
      <c r="D861" s="194">
        <f t="shared" si="13"/>
        <v>0</v>
      </c>
    </row>
    <row r="862" spans="1:4">
      <c r="A862" s="13"/>
      <c r="B862" s="13"/>
      <c r="C862" s="1058"/>
      <c r="D862" s="194">
        <f t="shared" si="13"/>
        <v>0</v>
      </c>
    </row>
    <row r="863" spans="1:4">
      <c r="A863" s="13"/>
      <c r="B863" s="13"/>
      <c r="C863" s="1058"/>
      <c r="D863" s="194">
        <f t="shared" si="13"/>
        <v>0</v>
      </c>
    </row>
    <row r="864" spans="1:4">
      <c r="A864" s="13"/>
      <c r="B864" s="13"/>
      <c r="C864" s="1058"/>
      <c r="D864" s="194">
        <f t="shared" si="13"/>
        <v>0</v>
      </c>
    </row>
    <row r="865" spans="1:4">
      <c r="A865" s="13"/>
      <c r="B865" s="13"/>
      <c r="C865" s="1058"/>
      <c r="D865" s="194">
        <f t="shared" si="13"/>
        <v>0</v>
      </c>
    </row>
    <row r="866" spans="1:4">
      <c r="A866" s="13"/>
      <c r="B866" s="13"/>
      <c r="C866" s="1058"/>
      <c r="D866" s="194">
        <f t="shared" si="13"/>
        <v>0</v>
      </c>
    </row>
    <row r="867" spans="1:4">
      <c r="A867" s="13"/>
      <c r="B867" s="13"/>
      <c r="C867" s="1058"/>
      <c r="D867" s="194">
        <f t="shared" si="13"/>
        <v>0</v>
      </c>
    </row>
    <row r="868" spans="1:4">
      <c r="A868" s="13"/>
      <c r="B868" s="13"/>
      <c r="C868" s="1058"/>
      <c r="D868" s="194">
        <f t="shared" si="13"/>
        <v>0</v>
      </c>
    </row>
    <row r="869" spans="1:4">
      <c r="A869" s="13"/>
      <c r="B869" s="13"/>
      <c r="C869" s="1058"/>
      <c r="D869" s="194">
        <f t="shared" si="13"/>
        <v>0</v>
      </c>
    </row>
    <row r="870" spans="1:4">
      <c r="A870" s="13"/>
      <c r="B870" s="13"/>
      <c r="C870" s="1058"/>
      <c r="D870" s="194">
        <f t="shared" si="13"/>
        <v>0</v>
      </c>
    </row>
    <row r="871" spans="1:4">
      <c r="A871" s="13"/>
      <c r="B871" s="13"/>
      <c r="C871" s="1058"/>
      <c r="D871" s="194">
        <f t="shared" si="13"/>
        <v>0</v>
      </c>
    </row>
    <row r="872" spans="1:4">
      <c r="A872" s="13"/>
      <c r="B872" s="13"/>
      <c r="C872" s="1058"/>
      <c r="D872" s="194">
        <f t="shared" si="13"/>
        <v>0</v>
      </c>
    </row>
    <row r="873" spans="1:4">
      <c r="A873" s="13"/>
      <c r="B873" s="13"/>
      <c r="C873" s="1058"/>
      <c r="D873" s="194">
        <f t="shared" si="13"/>
        <v>0</v>
      </c>
    </row>
    <row r="874" spans="1:4">
      <c r="A874" s="13"/>
      <c r="B874" s="13"/>
      <c r="C874" s="1058"/>
      <c r="D874" s="194">
        <f t="shared" si="13"/>
        <v>0</v>
      </c>
    </row>
    <row r="875" spans="1:4">
      <c r="A875" s="13"/>
      <c r="B875" s="13"/>
      <c r="C875" s="1058"/>
      <c r="D875" s="194">
        <f t="shared" si="13"/>
        <v>0</v>
      </c>
    </row>
    <row r="876" spans="1:4">
      <c r="A876" s="13"/>
      <c r="B876" s="13"/>
      <c r="C876" s="1058"/>
      <c r="D876" s="194">
        <f t="shared" si="13"/>
        <v>0</v>
      </c>
    </row>
    <row r="877" spans="1:4">
      <c r="A877" s="13"/>
      <c r="B877" s="13"/>
      <c r="C877" s="1058"/>
      <c r="D877" s="194">
        <f t="shared" ref="D877:D940" si="14">IF(C877=0,0,C877*2.2)</f>
        <v>0</v>
      </c>
    </row>
    <row r="878" spans="1:4">
      <c r="A878" s="13"/>
      <c r="B878" s="13"/>
      <c r="C878" s="1058"/>
      <c r="D878" s="194">
        <f t="shared" si="14"/>
        <v>0</v>
      </c>
    </row>
    <row r="879" spans="1:4">
      <c r="A879" s="13"/>
      <c r="B879" s="13"/>
      <c r="C879" s="1058"/>
      <c r="D879" s="194">
        <f t="shared" si="14"/>
        <v>0</v>
      </c>
    </row>
    <row r="880" spans="1:4">
      <c r="A880" s="13"/>
      <c r="B880" s="13"/>
      <c r="C880" s="1058"/>
      <c r="D880" s="194">
        <f t="shared" si="14"/>
        <v>0</v>
      </c>
    </row>
    <row r="881" spans="1:4">
      <c r="A881" s="13"/>
      <c r="B881" s="13"/>
      <c r="C881" s="1058"/>
      <c r="D881" s="194">
        <f t="shared" si="14"/>
        <v>0</v>
      </c>
    </row>
    <row r="882" spans="1:4">
      <c r="A882" s="13"/>
      <c r="B882" s="13"/>
      <c r="C882" s="1058"/>
      <c r="D882" s="194">
        <f t="shared" si="14"/>
        <v>0</v>
      </c>
    </row>
    <row r="883" spans="1:4">
      <c r="A883" s="13"/>
      <c r="B883" s="13"/>
      <c r="C883" s="1058"/>
      <c r="D883" s="194">
        <f t="shared" si="14"/>
        <v>0</v>
      </c>
    </row>
    <row r="884" spans="1:4">
      <c r="A884" s="13"/>
      <c r="B884" s="13"/>
      <c r="C884" s="1058"/>
      <c r="D884" s="194">
        <f t="shared" si="14"/>
        <v>0</v>
      </c>
    </row>
    <row r="885" spans="1:4">
      <c r="A885" s="13"/>
      <c r="B885" s="13"/>
      <c r="C885" s="1058"/>
      <c r="D885" s="194">
        <f t="shared" si="14"/>
        <v>0</v>
      </c>
    </row>
    <row r="886" spans="1:4">
      <c r="A886" s="13"/>
      <c r="B886" s="13"/>
      <c r="C886" s="1058"/>
      <c r="D886" s="194">
        <f t="shared" si="14"/>
        <v>0</v>
      </c>
    </row>
    <row r="887" spans="1:4">
      <c r="A887" s="13"/>
      <c r="B887" s="13"/>
      <c r="C887" s="1058"/>
      <c r="D887" s="194">
        <f t="shared" si="14"/>
        <v>0</v>
      </c>
    </row>
    <row r="888" spans="1:4">
      <c r="A888" s="13"/>
      <c r="B888" s="13"/>
      <c r="C888" s="1058"/>
      <c r="D888" s="194">
        <f t="shared" si="14"/>
        <v>0</v>
      </c>
    </row>
    <row r="889" spans="1:4">
      <c r="A889" s="13"/>
      <c r="B889" s="13"/>
      <c r="C889" s="1058"/>
      <c r="D889" s="194">
        <f t="shared" si="14"/>
        <v>0</v>
      </c>
    </row>
    <row r="890" spans="1:4">
      <c r="A890" s="13"/>
      <c r="B890" s="13"/>
      <c r="C890" s="1058"/>
      <c r="D890" s="194">
        <f t="shared" si="14"/>
        <v>0</v>
      </c>
    </row>
    <row r="891" spans="1:4">
      <c r="A891" s="13"/>
      <c r="B891" s="13"/>
      <c r="C891" s="1058"/>
      <c r="D891" s="194">
        <f t="shared" si="14"/>
        <v>0</v>
      </c>
    </row>
    <row r="892" spans="1:4">
      <c r="A892" s="13"/>
      <c r="B892" s="13"/>
      <c r="C892" s="1058"/>
      <c r="D892" s="194">
        <f t="shared" si="14"/>
        <v>0</v>
      </c>
    </row>
    <row r="893" spans="1:4">
      <c r="A893" s="13"/>
      <c r="B893" s="13"/>
      <c r="C893" s="1058"/>
      <c r="D893" s="194">
        <f t="shared" si="14"/>
        <v>0</v>
      </c>
    </row>
    <row r="894" spans="1:4">
      <c r="A894" s="13"/>
      <c r="B894" s="13"/>
      <c r="C894" s="1058"/>
      <c r="D894" s="194">
        <f t="shared" si="14"/>
        <v>0</v>
      </c>
    </row>
    <row r="895" spans="1:4">
      <c r="A895" s="13"/>
      <c r="B895" s="13"/>
      <c r="C895" s="1058"/>
      <c r="D895" s="194">
        <f t="shared" si="14"/>
        <v>0</v>
      </c>
    </row>
    <row r="896" spans="1:4">
      <c r="A896" s="13"/>
      <c r="B896" s="13"/>
      <c r="C896" s="1058"/>
      <c r="D896" s="194">
        <f t="shared" si="14"/>
        <v>0</v>
      </c>
    </row>
    <row r="897" spans="1:4">
      <c r="A897" s="13"/>
      <c r="B897" s="13"/>
      <c r="C897" s="1058"/>
      <c r="D897" s="194">
        <f t="shared" si="14"/>
        <v>0</v>
      </c>
    </row>
    <row r="898" spans="1:4">
      <c r="A898" s="13"/>
      <c r="B898" s="13"/>
      <c r="C898" s="1058"/>
      <c r="D898" s="194">
        <f t="shared" si="14"/>
        <v>0</v>
      </c>
    </row>
    <row r="899" spans="1:4">
      <c r="A899" s="13"/>
      <c r="B899" s="13"/>
      <c r="C899" s="1058"/>
      <c r="D899" s="194">
        <f t="shared" si="14"/>
        <v>0</v>
      </c>
    </row>
    <row r="900" spans="1:4">
      <c r="A900" s="13"/>
      <c r="B900" s="13"/>
      <c r="C900" s="1058"/>
      <c r="D900" s="194">
        <f t="shared" si="14"/>
        <v>0</v>
      </c>
    </row>
    <row r="901" spans="1:4">
      <c r="A901" s="13"/>
      <c r="B901" s="13"/>
      <c r="C901" s="1058"/>
      <c r="D901" s="194">
        <f t="shared" si="14"/>
        <v>0</v>
      </c>
    </row>
    <row r="902" spans="1:4">
      <c r="A902" s="13"/>
      <c r="B902" s="13"/>
      <c r="C902" s="1058"/>
      <c r="D902" s="194">
        <f t="shared" si="14"/>
        <v>0</v>
      </c>
    </row>
    <row r="903" spans="1:4">
      <c r="A903" s="13"/>
      <c r="B903" s="13"/>
      <c r="C903" s="1058"/>
      <c r="D903" s="194">
        <f t="shared" si="14"/>
        <v>0</v>
      </c>
    </row>
    <row r="904" spans="1:4">
      <c r="A904" s="13"/>
      <c r="B904" s="13"/>
      <c r="C904" s="1058"/>
      <c r="D904" s="194">
        <f t="shared" si="14"/>
        <v>0</v>
      </c>
    </row>
    <row r="905" spans="1:4">
      <c r="A905" s="13"/>
      <c r="B905" s="13"/>
      <c r="C905" s="1058"/>
      <c r="D905" s="194">
        <f t="shared" si="14"/>
        <v>0</v>
      </c>
    </row>
    <row r="906" spans="1:4">
      <c r="A906" s="13"/>
      <c r="B906" s="13"/>
      <c r="C906" s="1058"/>
      <c r="D906" s="194">
        <f t="shared" si="14"/>
        <v>0</v>
      </c>
    </row>
    <row r="907" spans="1:4">
      <c r="A907" s="13"/>
      <c r="B907" s="13"/>
      <c r="C907" s="1058"/>
      <c r="D907" s="194">
        <f t="shared" si="14"/>
        <v>0</v>
      </c>
    </row>
    <row r="908" spans="1:4">
      <c r="A908" s="13"/>
      <c r="B908" s="13"/>
      <c r="C908" s="1058"/>
      <c r="D908" s="194">
        <f t="shared" si="14"/>
        <v>0</v>
      </c>
    </row>
    <row r="909" spans="1:4">
      <c r="A909" s="13"/>
      <c r="B909" s="13"/>
      <c r="C909" s="1058"/>
      <c r="D909" s="194">
        <f t="shared" si="14"/>
        <v>0</v>
      </c>
    </row>
    <row r="910" spans="1:4">
      <c r="A910" s="13"/>
      <c r="B910" s="13"/>
      <c r="C910" s="1058"/>
      <c r="D910" s="194">
        <f t="shared" si="14"/>
        <v>0</v>
      </c>
    </row>
    <row r="911" spans="1:4">
      <c r="A911" s="13"/>
      <c r="B911" s="13"/>
      <c r="C911" s="1058"/>
      <c r="D911" s="194">
        <f t="shared" si="14"/>
        <v>0</v>
      </c>
    </row>
    <row r="912" spans="1:4">
      <c r="A912" s="13"/>
      <c r="B912" s="13"/>
      <c r="C912" s="1058"/>
      <c r="D912" s="194">
        <f t="shared" si="14"/>
        <v>0</v>
      </c>
    </row>
    <row r="913" spans="1:4">
      <c r="A913" s="13"/>
      <c r="B913" s="13"/>
      <c r="C913" s="1058"/>
      <c r="D913" s="194">
        <f t="shared" si="14"/>
        <v>0</v>
      </c>
    </row>
    <row r="914" spans="1:4">
      <c r="A914" s="13"/>
      <c r="B914" s="13"/>
      <c r="C914" s="1058"/>
      <c r="D914" s="194">
        <f t="shared" si="14"/>
        <v>0</v>
      </c>
    </row>
    <row r="915" spans="1:4">
      <c r="A915" s="13"/>
      <c r="B915" s="13"/>
      <c r="C915" s="1058"/>
      <c r="D915" s="194">
        <f t="shared" si="14"/>
        <v>0</v>
      </c>
    </row>
    <row r="916" spans="1:4">
      <c r="A916" s="13"/>
      <c r="B916" s="13"/>
      <c r="C916" s="1058"/>
      <c r="D916" s="194">
        <f t="shared" si="14"/>
        <v>0</v>
      </c>
    </row>
    <row r="917" spans="1:4">
      <c r="A917" s="13"/>
      <c r="B917" s="13"/>
      <c r="C917" s="1058"/>
      <c r="D917" s="194">
        <f t="shared" si="14"/>
        <v>0</v>
      </c>
    </row>
    <row r="918" spans="1:4">
      <c r="A918" s="13"/>
      <c r="B918" s="13"/>
      <c r="C918" s="1058"/>
      <c r="D918" s="194">
        <f t="shared" si="14"/>
        <v>0</v>
      </c>
    </row>
    <row r="919" spans="1:4">
      <c r="A919" s="13"/>
      <c r="B919" s="13"/>
      <c r="C919" s="1058"/>
      <c r="D919" s="194">
        <f t="shared" si="14"/>
        <v>0</v>
      </c>
    </row>
    <row r="920" spans="1:4">
      <c r="A920" s="13"/>
      <c r="B920" s="13"/>
      <c r="C920" s="1058"/>
      <c r="D920" s="194">
        <f t="shared" si="14"/>
        <v>0</v>
      </c>
    </row>
    <row r="921" spans="1:4">
      <c r="A921" s="13"/>
      <c r="B921" s="13"/>
      <c r="C921" s="1058"/>
      <c r="D921" s="194">
        <f t="shared" si="14"/>
        <v>0</v>
      </c>
    </row>
    <row r="922" spans="1:4">
      <c r="A922" s="13"/>
      <c r="B922" s="13"/>
      <c r="C922" s="1058"/>
      <c r="D922" s="194">
        <f t="shared" si="14"/>
        <v>0</v>
      </c>
    </row>
    <row r="923" spans="1:4">
      <c r="A923" s="13"/>
      <c r="B923" s="13"/>
      <c r="C923" s="1058"/>
      <c r="D923" s="194">
        <f t="shared" si="14"/>
        <v>0</v>
      </c>
    </row>
    <row r="924" spans="1:4">
      <c r="A924" s="13"/>
      <c r="B924" s="13"/>
      <c r="C924" s="1058"/>
      <c r="D924" s="194">
        <f t="shared" si="14"/>
        <v>0</v>
      </c>
    </row>
    <row r="925" spans="1:4">
      <c r="A925" s="13"/>
      <c r="B925" s="13"/>
      <c r="C925" s="1058"/>
      <c r="D925" s="194">
        <f t="shared" si="14"/>
        <v>0</v>
      </c>
    </row>
    <row r="926" spans="1:4">
      <c r="A926" s="13"/>
      <c r="B926" s="13"/>
      <c r="C926" s="1058"/>
      <c r="D926" s="194">
        <f t="shared" si="14"/>
        <v>0</v>
      </c>
    </row>
    <row r="927" spans="1:4">
      <c r="A927" s="13"/>
      <c r="B927" s="13"/>
      <c r="C927" s="1058"/>
      <c r="D927" s="194">
        <f t="shared" si="14"/>
        <v>0</v>
      </c>
    </row>
    <row r="928" spans="1:4">
      <c r="A928" s="13"/>
      <c r="B928" s="13"/>
      <c r="C928" s="1058"/>
      <c r="D928" s="194">
        <f t="shared" si="14"/>
        <v>0</v>
      </c>
    </row>
    <row r="929" spans="1:4">
      <c r="A929" s="13"/>
      <c r="B929" s="13"/>
      <c r="C929" s="1058"/>
      <c r="D929" s="194">
        <f t="shared" si="14"/>
        <v>0</v>
      </c>
    </row>
    <row r="930" spans="1:4">
      <c r="A930" s="13"/>
      <c r="B930" s="13"/>
      <c r="C930" s="1058"/>
      <c r="D930" s="194">
        <f t="shared" si="14"/>
        <v>0</v>
      </c>
    </row>
    <row r="931" spans="1:4">
      <c r="A931" s="13"/>
      <c r="B931" s="13"/>
      <c r="C931" s="1058"/>
      <c r="D931" s="194">
        <f t="shared" si="14"/>
        <v>0</v>
      </c>
    </row>
    <row r="932" spans="1:4">
      <c r="A932" s="13"/>
      <c r="B932" s="13"/>
      <c r="C932" s="1058"/>
      <c r="D932" s="194">
        <f t="shared" si="14"/>
        <v>0</v>
      </c>
    </row>
    <row r="933" spans="1:4">
      <c r="A933" s="13"/>
      <c r="B933" s="13"/>
      <c r="C933" s="1058"/>
      <c r="D933" s="194">
        <f t="shared" si="14"/>
        <v>0</v>
      </c>
    </row>
    <row r="934" spans="1:4">
      <c r="A934" s="13"/>
      <c r="B934" s="13"/>
      <c r="C934" s="1058"/>
      <c r="D934" s="194">
        <f t="shared" si="14"/>
        <v>0</v>
      </c>
    </row>
    <row r="935" spans="1:4">
      <c r="A935" s="13"/>
      <c r="B935" s="13"/>
      <c r="C935" s="1058"/>
      <c r="D935" s="194">
        <f t="shared" si="14"/>
        <v>0</v>
      </c>
    </row>
    <row r="936" spans="1:4">
      <c r="A936" s="13"/>
      <c r="B936" s="13"/>
      <c r="C936" s="1058"/>
      <c r="D936" s="194">
        <f t="shared" si="14"/>
        <v>0</v>
      </c>
    </row>
    <row r="937" spans="1:4">
      <c r="A937" s="13"/>
      <c r="B937" s="13"/>
      <c r="C937" s="1058"/>
      <c r="D937" s="194">
        <f t="shared" si="14"/>
        <v>0</v>
      </c>
    </row>
    <row r="938" spans="1:4">
      <c r="A938" s="13"/>
      <c r="B938" s="13"/>
      <c r="C938" s="1058"/>
      <c r="D938" s="194">
        <f t="shared" si="14"/>
        <v>0</v>
      </c>
    </row>
    <row r="939" spans="1:4">
      <c r="A939" s="13"/>
      <c r="B939" s="13"/>
      <c r="C939" s="1058"/>
      <c r="D939" s="194">
        <f t="shared" si="14"/>
        <v>0</v>
      </c>
    </row>
    <row r="940" spans="1:4">
      <c r="A940" s="13"/>
      <c r="B940" s="13"/>
      <c r="C940" s="1058"/>
      <c r="D940" s="194">
        <f t="shared" si="14"/>
        <v>0</v>
      </c>
    </row>
    <row r="941" spans="1:4">
      <c r="A941" s="13"/>
      <c r="B941" s="13"/>
      <c r="C941" s="1058"/>
      <c r="D941" s="194">
        <f t="shared" ref="D941:D1000" si="15">IF(C941=0,0,C941*2.2)</f>
        <v>0</v>
      </c>
    </row>
    <row r="942" spans="1:4">
      <c r="A942" s="13"/>
      <c r="B942" s="13"/>
      <c r="C942" s="1058"/>
      <c r="D942" s="194">
        <f t="shared" si="15"/>
        <v>0</v>
      </c>
    </row>
    <row r="943" spans="1:4">
      <c r="A943" s="13"/>
      <c r="B943" s="13"/>
      <c r="C943" s="1058"/>
      <c r="D943" s="194">
        <f t="shared" si="15"/>
        <v>0</v>
      </c>
    </row>
    <row r="944" spans="1:4">
      <c r="A944" s="13"/>
      <c r="B944" s="13"/>
      <c r="C944" s="1058"/>
      <c r="D944" s="194">
        <f t="shared" si="15"/>
        <v>0</v>
      </c>
    </row>
    <row r="945" spans="1:4">
      <c r="A945" s="13"/>
      <c r="B945" s="13"/>
      <c r="C945" s="1058"/>
      <c r="D945" s="194">
        <f t="shared" si="15"/>
        <v>0</v>
      </c>
    </row>
    <row r="946" spans="1:4">
      <c r="A946" s="13"/>
      <c r="B946" s="13"/>
      <c r="C946" s="1058"/>
      <c r="D946" s="194">
        <f t="shared" si="15"/>
        <v>0</v>
      </c>
    </row>
    <row r="947" spans="1:4">
      <c r="A947" s="13"/>
      <c r="B947" s="13"/>
      <c r="C947" s="1058"/>
      <c r="D947" s="194">
        <f t="shared" si="15"/>
        <v>0</v>
      </c>
    </row>
    <row r="948" spans="1:4">
      <c r="A948" s="13"/>
      <c r="B948" s="13"/>
      <c r="C948" s="1058"/>
      <c r="D948" s="194">
        <f t="shared" si="15"/>
        <v>0</v>
      </c>
    </row>
    <row r="949" spans="1:4">
      <c r="A949" s="13"/>
      <c r="B949" s="13"/>
      <c r="C949" s="1058"/>
      <c r="D949" s="194">
        <f t="shared" si="15"/>
        <v>0</v>
      </c>
    </row>
    <row r="950" spans="1:4">
      <c r="A950" s="13"/>
      <c r="B950" s="13"/>
      <c r="C950" s="1058"/>
      <c r="D950" s="194">
        <f t="shared" si="15"/>
        <v>0</v>
      </c>
    </row>
    <row r="951" spans="1:4">
      <c r="A951" s="13"/>
      <c r="B951" s="13"/>
      <c r="C951" s="1058"/>
      <c r="D951" s="194">
        <f t="shared" si="15"/>
        <v>0</v>
      </c>
    </row>
    <row r="952" spans="1:4">
      <c r="A952" s="13"/>
      <c r="B952" s="13"/>
      <c r="C952" s="1058"/>
      <c r="D952" s="194">
        <f t="shared" si="15"/>
        <v>0</v>
      </c>
    </row>
    <row r="953" spans="1:4">
      <c r="A953" s="13"/>
      <c r="B953" s="13"/>
      <c r="C953" s="1058"/>
      <c r="D953" s="194">
        <f t="shared" si="15"/>
        <v>0</v>
      </c>
    </row>
    <row r="954" spans="1:4">
      <c r="A954" s="13"/>
      <c r="B954" s="13"/>
      <c r="C954" s="1058"/>
      <c r="D954" s="194">
        <f t="shared" si="15"/>
        <v>0</v>
      </c>
    </row>
    <row r="955" spans="1:4">
      <c r="A955" s="13"/>
      <c r="B955" s="13"/>
      <c r="C955" s="1058"/>
      <c r="D955" s="194">
        <f t="shared" si="15"/>
        <v>0</v>
      </c>
    </row>
    <row r="956" spans="1:4">
      <c r="A956" s="13"/>
      <c r="B956" s="13"/>
      <c r="C956" s="1058"/>
      <c r="D956" s="194">
        <f t="shared" si="15"/>
        <v>0</v>
      </c>
    </row>
    <row r="957" spans="1:4">
      <c r="A957" s="13"/>
      <c r="B957" s="13"/>
      <c r="C957" s="1058"/>
      <c r="D957" s="194">
        <f t="shared" si="15"/>
        <v>0</v>
      </c>
    </row>
    <row r="958" spans="1:4">
      <c r="A958" s="13"/>
      <c r="B958" s="13"/>
      <c r="C958" s="1058"/>
      <c r="D958" s="194">
        <f t="shared" si="15"/>
        <v>0</v>
      </c>
    </row>
    <row r="959" spans="1:4">
      <c r="A959" s="13"/>
      <c r="B959" s="13"/>
      <c r="C959" s="1058"/>
      <c r="D959" s="194">
        <f t="shared" si="15"/>
        <v>0</v>
      </c>
    </row>
    <row r="960" spans="1:4">
      <c r="A960" s="13"/>
      <c r="B960" s="13"/>
      <c r="C960" s="1058"/>
      <c r="D960" s="194">
        <f t="shared" si="15"/>
        <v>0</v>
      </c>
    </row>
    <row r="961" spans="1:4">
      <c r="A961" s="13"/>
      <c r="B961" s="13"/>
      <c r="C961" s="1058"/>
      <c r="D961" s="194">
        <f t="shared" si="15"/>
        <v>0</v>
      </c>
    </row>
    <row r="962" spans="1:4">
      <c r="A962" s="13"/>
      <c r="B962" s="13"/>
      <c r="C962" s="1058"/>
      <c r="D962" s="194">
        <f t="shared" si="15"/>
        <v>0</v>
      </c>
    </row>
    <row r="963" spans="1:4">
      <c r="A963" s="13"/>
      <c r="B963" s="13"/>
      <c r="C963" s="1058"/>
      <c r="D963" s="194">
        <f t="shared" si="15"/>
        <v>0</v>
      </c>
    </row>
    <row r="964" spans="1:4">
      <c r="A964" s="13"/>
      <c r="B964" s="13"/>
      <c r="C964" s="1058"/>
      <c r="D964" s="194">
        <f t="shared" si="15"/>
        <v>0</v>
      </c>
    </row>
    <row r="965" spans="1:4">
      <c r="A965" s="13"/>
      <c r="B965" s="13"/>
      <c r="C965" s="1058"/>
      <c r="D965" s="194">
        <f t="shared" si="15"/>
        <v>0</v>
      </c>
    </row>
    <row r="966" spans="1:4">
      <c r="A966" s="13"/>
      <c r="B966" s="13"/>
      <c r="C966" s="1058"/>
      <c r="D966" s="194">
        <f t="shared" si="15"/>
        <v>0</v>
      </c>
    </row>
    <row r="967" spans="1:4">
      <c r="A967" s="13"/>
      <c r="B967" s="13"/>
      <c r="C967" s="1058"/>
      <c r="D967" s="194">
        <f t="shared" si="15"/>
        <v>0</v>
      </c>
    </row>
    <row r="968" spans="1:4">
      <c r="A968" s="13"/>
      <c r="B968" s="13"/>
      <c r="C968" s="1058"/>
      <c r="D968" s="194">
        <f t="shared" si="15"/>
        <v>0</v>
      </c>
    </row>
    <row r="969" spans="1:4">
      <c r="A969" s="13"/>
      <c r="B969" s="13"/>
      <c r="C969" s="1058"/>
      <c r="D969" s="194">
        <f t="shared" si="15"/>
        <v>0</v>
      </c>
    </row>
    <row r="970" spans="1:4">
      <c r="A970" s="13"/>
      <c r="B970" s="13"/>
      <c r="C970" s="1058"/>
      <c r="D970" s="194">
        <f t="shared" si="15"/>
        <v>0</v>
      </c>
    </row>
    <row r="971" spans="1:4">
      <c r="A971" s="13"/>
      <c r="B971" s="13"/>
      <c r="C971" s="1058"/>
      <c r="D971" s="194">
        <f t="shared" si="15"/>
        <v>0</v>
      </c>
    </row>
    <row r="972" spans="1:4">
      <c r="A972" s="13"/>
      <c r="B972" s="13"/>
      <c r="C972" s="1058"/>
      <c r="D972" s="194">
        <f t="shared" si="15"/>
        <v>0</v>
      </c>
    </row>
    <row r="973" spans="1:4">
      <c r="A973" s="13"/>
      <c r="B973" s="13"/>
      <c r="C973" s="1058"/>
      <c r="D973" s="194">
        <f t="shared" si="15"/>
        <v>0</v>
      </c>
    </row>
    <row r="974" spans="1:4">
      <c r="A974" s="13"/>
      <c r="B974" s="13"/>
      <c r="C974" s="1058"/>
      <c r="D974" s="194">
        <f t="shared" si="15"/>
        <v>0</v>
      </c>
    </row>
    <row r="975" spans="1:4">
      <c r="A975" s="13"/>
      <c r="B975" s="13"/>
      <c r="C975" s="1058"/>
      <c r="D975" s="194">
        <f t="shared" si="15"/>
        <v>0</v>
      </c>
    </row>
    <row r="976" spans="1:4">
      <c r="A976" s="13"/>
      <c r="B976" s="13"/>
      <c r="C976" s="1058"/>
      <c r="D976" s="194">
        <f t="shared" si="15"/>
        <v>0</v>
      </c>
    </row>
    <row r="977" spans="1:4">
      <c r="A977" s="13"/>
      <c r="B977" s="13"/>
      <c r="C977" s="1058"/>
      <c r="D977" s="194">
        <f t="shared" si="15"/>
        <v>0</v>
      </c>
    </row>
    <row r="978" spans="1:4">
      <c r="A978" s="13"/>
      <c r="B978" s="13"/>
      <c r="C978" s="1058"/>
      <c r="D978" s="194">
        <f t="shared" si="15"/>
        <v>0</v>
      </c>
    </row>
    <row r="979" spans="1:4">
      <c r="A979" s="13"/>
      <c r="B979" s="13"/>
      <c r="C979" s="1058"/>
      <c r="D979" s="194">
        <f t="shared" si="15"/>
        <v>0</v>
      </c>
    </row>
    <row r="980" spans="1:4">
      <c r="A980" s="13"/>
      <c r="B980" s="13"/>
      <c r="C980" s="1058"/>
      <c r="D980" s="194">
        <f t="shared" si="15"/>
        <v>0</v>
      </c>
    </row>
    <row r="981" spans="1:4">
      <c r="A981" s="13"/>
      <c r="B981" s="13"/>
      <c r="C981" s="1058"/>
      <c r="D981" s="194">
        <f t="shared" si="15"/>
        <v>0</v>
      </c>
    </row>
    <row r="982" spans="1:4">
      <c r="A982" s="13"/>
      <c r="B982" s="13"/>
      <c r="C982" s="1058"/>
      <c r="D982" s="194">
        <f t="shared" si="15"/>
        <v>0</v>
      </c>
    </row>
    <row r="983" spans="1:4">
      <c r="A983" s="13"/>
      <c r="B983" s="13"/>
      <c r="C983" s="1058"/>
      <c r="D983" s="194">
        <f t="shared" si="15"/>
        <v>0</v>
      </c>
    </row>
    <row r="984" spans="1:4">
      <c r="A984" s="13"/>
      <c r="B984" s="13"/>
      <c r="C984" s="1058"/>
      <c r="D984" s="194">
        <f t="shared" si="15"/>
        <v>0</v>
      </c>
    </row>
    <row r="985" spans="1:4">
      <c r="A985" s="13"/>
      <c r="B985" s="13"/>
      <c r="C985" s="1058"/>
      <c r="D985" s="194">
        <f t="shared" si="15"/>
        <v>0</v>
      </c>
    </row>
    <row r="986" spans="1:4">
      <c r="A986" s="13"/>
      <c r="B986" s="13"/>
      <c r="C986" s="1058"/>
      <c r="D986" s="194">
        <f t="shared" si="15"/>
        <v>0</v>
      </c>
    </row>
    <row r="987" spans="1:4">
      <c r="A987" s="13"/>
      <c r="B987" s="13"/>
      <c r="C987" s="1058"/>
      <c r="D987" s="194">
        <f t="shared" si="15"/>
        <v>0</v>
      </c>
    </row>
    <row r="988" spans="1:4">
      <c r="A988" s="13"/>
      <c r="B988" s="13"/>
      <c r="C988" s="1058"/>
      <c r="D988" s="194">
        <f t="shared" si="15"/>
        <v>0</v>
      </c>
    </row>
    <row r="989" spans="1:4">
      <c r="A989" s="13"/>
      <c r="B989" s="13"/>
      <c r="C989" s="1058"/>
      <c r="D989" s="194">
        <f t="shared" si="15"/>
        <v>0</v>
      </c>
    </row>
    <row r="990" spans="1:4">
      <c r="A990" s="13"/>
      <c r="B990" s="13"/>
      <c r="C990" s="1058"/>
      <c r="D990" s="194">
        <f t="shared" si="15"/>
        <v>0</v>
      </c>
    </row>
    <row r="991" spans="1:4">
      <c r="A991" s="13"/>
      <c r="B991" s="13"/>
      <c r="C991" s="1058"/>
      <c r="D991" s="194">
        <f t="shared" si="15"/>
        <v>0</v>
      </c>
    </row>
    <row r="992" spans="1:4">
      <c r="A992" s="13"/>
      <c r="B992" s="13"/>
      <c r="C992" s="1058"/>
      <c r="D992" s="194">
        <f t="shared" si="15"/>
        <v>0</v>
      </c>
    </row>
    <row r="993" spans="1:4">
      <c r="A993" s="13"/>
      <c r="B993" s="13"/>
      <c r="C993" s="1058"/>
      <c r="D993" s="194">
        <f t="shared" si="15"/>
        <v>0</v>
      </c>
    </row>
    <row r="994" spans="1:4">
      <c r="A994" s="13"/>
      <c r="B994" s="13"/>
      <c r="C994" s="1058"/>
      <c r="D994" s="194">
        <f t="shared" si="15"/>
        <v>0</v>
      </c>
    </row>
    <row r="995" spans="1:4">
      <c r="A995" s="13"/>
      <c r="B995" s="13"/>
      <c r="C995" s="1058"/>
      <c r="D995" s="194">
        <f t="shared" si="15"/>
        <v>0</v>
      </c>
    </row>
    <row r="996" spans="1:4">
      <c r="A996" s="13"/>
      <c r="B996" s="13"/>
      <c r="C996" s="1058"/>
      <c r="D996" s="194">
        <f t="shared" si="15"/>
        <v>0</v>
      </c>
    </row>
    <row r="997" spans="1:4">
      <c r="A997" s="13"/>
      <c r="B997" s="13"/>
      <c r="C997" s="1058"/>
      <c r="D997" s="194">
        <f t="shared" si="15"/>
        <v>0</v>
      </c>
    </row>
    <row r="998" spans="1:4">
      <c r="A998" s="13"/>
      <c r="B998" s="13"/>
      <c r="C998" s="1058"/>
      <c r="D998" s="194">
        <f t="shared" si="15"/>
        <v>0</v>
      </c>
    </row>
    <row r="999" spans="1:4">
      <c r="A999" s="13"/>
      <c r="B999" s="13"/>
      <c r="C999" s="1058"/>
      <c r="D999" s="194">
        <f t="shared" si="15"/>
        <v>0</v>
      </c>
    </row>
    <row r="1000" spans="1:4">
      <c r="A1000" s="13"/>
      <c r="B1000" s="13"/>
      <c r="C1000" s="1058"/>
      <c r="D1000" s="194">
        <f t="shared" si="15"/>
        <v>0</v>
      </c>
    </row>
  </sheetData>
  <sheetProtection password="F36B" sheet="1" objects="1" scenarios="1"/>
  <sortState ref="A2:D500">
    <sortCondition ref="A2"/>
  </sortState>
  <customSheetViews>
    <customSheetView guid="{D1DD5A9F-A8F3-4E06-B04F-F4C33AC44B2D}" zeroValues="0" fitToPage="1" showRuler="0">
      <pane ySplit="1" topLeftCell="A47" activePane="bottomLeft" state="frozen"/>
      <selection pane="bottomLeft" activeCell="B71" sqref="B71"/>
      <pageMargins left="0.78740157499999996" right="0.78740157499999996" top="0.984251969" bottom="0.984251969" header="0.5" footer="0.5"/>
      <pageSetup scale="53" orientation="portrait" horizontalDpi="300" verticalDpi="300" r:id="rId1"/>
      <headerFooter alignWithMargins="0"/>
    </customSheetView>
    <customSheetView guid="{E8F20001-D122-4CF9-A9CB-579B33DA105D}" zeroValues="0" fitToPage="1" showRuler="0">
      <pane ySplit="1" topLeftCell="A47" activePane="bottomLeft" state="frozen"/>
      <selection pane="bottomLeft" activeCell="B71" sqref="B71"/>
      <pageMargins left="0.78740157499999996" right="0.78740157499999996" top="0.984251969" bottom="0.984251969" header="0.5" footer="0.5"/>
      <pageSetup scale="53" orientation="portrait" horizontalDpi="300" verticalDpi="300" r:id="rId2"/>
      <headerFooter alignWithMargins="0"/>
    </customSheetView>
  </customSheetViews>
  <phoneticPr fontId="0" type="noConversion"/>
  <dataValidations count="2">
    <dataValidation type="whole" allowBlank="1" showInputMessage="1" showErrorMessage="1" errorTitle="Aircrew Weight" error="Enter weight in kilograms; the Pounds column will generate automatically" sqref="C2:C300">
      <formula1>50</formula1>
      <formula2>150</formula2>
    </dataValidation>
    <dataValidation type="list" allowBlank="1" showInputMessage="1" showErrorMessage="1" sqref="B2:B300">
      <formula1>$K$2:$K$5</formula1>
    </dataValidation>
  </dataValidations>
  <pageMargins left="0.25" right="0.22" top="0.19" bottom="0.18" header="0.18" footer="0.18"/>
  <pageSetup paperSize="9" scale="55" orientation="portrait" verticalDpi="300" r:id="rId3"/>
  <headerFooter alignWithMargins="0"/>
  <legacyDrawing r:id="rId4"/>
  <controls>
    <control shapeId="40961" r:id="rId5" name="FrontPage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N10"/>
  <sheetViews>
    <sheetView view="pageBreakPreview" workbookViewId="0">
      <pane ySplit="1" topLeftCell="A2" activePane="bottomLeft" state="frozen"/>
      <selection activeCell="T18" sqref="T18"/>
      <selection pane="bottomLeft" activeCell="A2" sqref="A2"/>
    </sheetView>
  </sheetViews>
  <sheetFormatPr baseColWidth="10" defaultColWidth="9.140625" defaultRowHeight="12.75"/>
  <cols>
    <col min="1" max="5" width="14.7109375" style="7" customWidth="1"/>
    <col min="6" max="6" width="31.7109375" style="7" customWidth="1"/>
    <col min="7" max="7" width="15.7109375" style="7" customWidth="1"/>
    <col min="8" max="8" width="15.7109375" customWidth="1"/>
  </cols>
  <sheetData>
    <row r="1" spans="1:14" ht="24.75" customHeight="1">
      <c r="A1" s="400" t="s">
        <v>288</v>
      </c>
      <c r="B1" s="401" t="s">
        <v>292</v>
      </c>
      <c r="C1" s="401" t="s">
        <v>293</v>
      </c>
      <c r="D1" s="402" t="s">
        <v>62</v>
      </c>
      <c r="E1" s="402" t="s">
        <v>294</v>
      </c>
      <c r="F1" s="402" t="s">
        <v>22</v>
      </c>
      <c r="G1" s="402" t="s">
        <v>422</v>
      </c>
      <c r="H1" s="402" t="s">
        <v>416</v>
      </c>
      <c r="N1" s="16"/>
    </row>
    <row r="2" spans="1:14">
      <c r="A2" s="348" t="s">
        <v>414</v>
      </c>
      <c r="B2" s="71" t="s">
        <v>80</v>
      </c>
      <c r="C2" s="546">
        <v>4599.74</v>
      </c>
      <c r="D2" s="546">
        <v>5382.47</v>
      </c>
      <c r="E2" s="320">
        <f t="shared" ref="E2:E10" si="0">IF(OR(C2=0,D2=0),"",(C2*D2)/1000)</f>
        <v>24757.962557799998</v>
      </c>
      <c r="F2" s="348" t="s">
        <v>418</v>
      </c>
      <c r="G2" s="348"/>
      <c r="H2" s="591" t="s">
        <v>440</v>
      </c>
      <c r="N2" s="1"/>
    </row>
    <row r="3" spans="1:14">
      <c r="A3" s="349" t="s">
        <v>81</v>
      </c>
      <c r="B3" s="71" t="s">
        <v>80</v>
      </c>
      <c r="C3" s="546">
        <v>4657.74</v>
      </c>
      <c r="D3" s="546">
        <v>5385.18</v>
      </c>
      <c r="E3" s="320">
        <f t="shared" si="0"/>
        <v>25082.768293200003</v>
      </c>
      <c r="F3" s="348" t="s">
        <v>419</v>
      </c>
      <c r="G3" s="348"/>
      <c r="H3" s="591" t="s">
        <v>440</v>
      </c>
      <c r="N3" s="1"/>
    </row>
    <row r="4" spans="1:14">
      <c r="A4" s="348" t="s">
        <v>82</v>
      </c>
      <c r="B4" s="71" t="s">
        <v>80</v>
      </c>
      <c r="C4" s="546">
        <v>4715.74</v>
      </c>
      <c r="D4" s="145">
        <v>5377.85</v>
      </c>
      <c r="E4" s="320">
        <f t="shared" si="0"/>
        <v>25360.542359000003</v>
      </c>
      <c r="F4" s="348" t="s">
        <v>420</v>
      </c>
      <c r="G4" s="348"/>
      <c r="H4" s="591" t="s">
        <v>440</v>
      </c>
      <c r="N4" s="1"/>
    </row>
    <row r="5" spans="1:14">
      <c r="A5" s="348" t="s">
        <v>417</v>
      </c>
      <c r="B5" s="71" t="s">
        <v>80</v>
      </c>
      <c r="C5" s="546">
        <v>4701.24</v>
      </c>
      <c r="D5" s="546">
        <v>5383.9</v>
      </c>
      <c r="E5" s="320">
        <f t="shared" si="0"/>
        <v>25311.006035999999</v>
      </c>
      <c r="F5" s="348" t="s">
        <v>421</v>
      </c>
      <c r="G5" s="348"/>
      <c r="H5" s="591" t="s">
        <v>440</v>
      </c>
      <c r="N5" s="1"/>
    </row>
    <row r="6" spans="1:14">
      <c r="A6" s="348" t="s">
        <v>681</v>
      </c>
      <c r="B6" s="71" t="s">
        <v>80</v>
      </c>
      <c r="C6" s="546">
        <v>4652.8999999999996</v>
      </c>
      <c r="D6" s="546">
        <v>5393.6</v>
      </c>
      <c r="E6" s="320">
        <f t="shared" si="0"/>
        <v>25095.881440000001</v>
      </c>
      <c r="F6" s="348" t="s">
        <v>420</v>
      </c>
      <c r="G6" s="348"/>
      <c r="H6" s="591" t="s">
        <v>520</v>
      </c>
      <c r="N6" s="1"/>
    </row>
    <row r="7" spans="1:14">
      <c r="A7" s="348" t="s">
        <v>682</v>
      </c>
      <c r="B7" s="71" t="s">
        <v>80</v>
      </c>
      <c r="C7" s="546">
        <v>4710.8999999999996</v>
      </c>
      <c r="D7" s="546">
        <v>5396.15</v>
      </c>
      <c r="E7" s="320">
        <f t="shared" si="0"/>
        <v>25420.723034999995</v>
      </c>
      <c r="F7" s="348" t="s">
        <v>418</v>
      </c>
      <c r="G7" s="348"/>
      <c r="H7" s="591" t="s">
        <v>520</v>
      </c>
      <c r="N7" s="1"/>
    </row>
    <row r="8" spans="1:14">
      <c r="A8" s="348" t="s">
        <v>521</v>
      </c>
      <c r="B8" s="71" t="s">
        <v>80</v>
      </c>
      <c r="C8" s="546">
        <v>4768.8999999999996</v>
      </c>
      <c r="D8" s="546">
        <v>5388.77</v>
      </c>
      <c r="E8" s="320">
        <f t="shared" si="0"/>
        <v>25698.505252999999</v>
      </c>
      <c r="F8" s="348" t="s">
        <v>419</v>
      </c>
      <c r="G8" s="348"/>
      <c r="H8" s="591" t="s">
        <v>520</v>
      </c>
      <c r="N8" s="1"/>
    </row>
    <row r="9" spans="1:14">
      <c r="A9" s="348"/>
      <c r="B9" s="348"/>
      <c r="C9" s="145"/>
      <c r="D9" s="145"/>
      <c r="E9" s="320" t="str">
        <f t="shared" si="0"/>
        <v/>
      </c>
      <c r="F9" s="348"/>
      <c r="G9" s="348"/>
      <c r="H9" s="592"/>
      <c r="N9" s="1"/>
    </row>
    <row r="10" spans="1:14">
      <c r="A10" s="71"/>
      <c r="B10" s="71"/>
      <c r="C10" s="145"/>
      <c r="D10" s="145"/>
      <c r="E10" s="320" t="str">
        <f t="shared" si="0"/>
        <v/>
      </c>
      <c r="F10" s="71"/>
      <c r="G10" s="71"/>
      <c r="H10" s="592"/>
      <c r="N10" s="1"/>
    </row>
  </sheetData>
  <sheetProtection password="F36B" sheet="1" objects="1" scenarios="1"/>
  <sortState ref="A2:H10">
    <sortCondition ref="A2"/>
  </sortState>
  <customSheetViews>
    <customSheetView guid="{D1DD5A9F-A8F3-4E06-B04F-F4C33AC44B2D}" showPageBreaks="1" printArea="1" state="hidden" view="pageBreakPreview" showRuler="0">
      <pane ySplit="1" topLeftCell="A2" activePane="bottomLeft" state="frozen"/>
      <selection pane="bottomLeft" activeCell="A2" sqref="A2"/>
      <pageMargins left="0.78740157499999996" right="0.78740157499999996" top="0.984251969" bottom="0.984251969" header="0.5" footer="0.5"/>
      <pageSetup scale="98" orientation="portrait" horizontalDpi="300" verticalDpi="300" r:id="rId1"/>
      <headerFooter alignWithMargins="0"/>
    </customSheetView>
    <customSheetView guid="{E8F20001-D122-4CF9-A9CB-579B33DA105D}" showPageBreaks="1" printArea="1" state="hidden" view="pageBreakPreview" showRuler="0">
      <pane ySplit="1" topLeftCell="A2" activePane="bottomLeft" state="frozen"/>
      <selection pane="bottomLeft" activeCell="A2" sqref="A2"/>
      <pageMargins left="0.78740157499999996" right="0.78740157499999996" top="0.984251969" bottom="0.984251969" header="0.5" footer="0.5"/>
      <pageSetup scale="98" orientation="portrait" horizontalDpi="300" verticalDpi="300" r:id="rId2"/>
      <headerFooter alignWithMargins="0"/>
    </customSheetView>
  </customSheetViews>
  <phoneticPr fontId="0" type="noConversion"/>
  <dataValidations xWindow="165" yWindow="184" count="3">
    <dataValidation type="custom" allowBlank="1" showInputMessage="1" showErrorMessage="1" sqref="D7 D2 D5">
      <formula1>E2/C2</formula1>
    </dataValidation>
    <dataValidation type="list" allowBlank="1" showInputMessage="1" showErrorMessage="1" errorTitle="New type not allowed!" error="Enter the proper type of aircraft!" sqref="B2:B10">
      <formula1>Type_List</formula1>
    </dataValidation>
    <dataValidation type="decimal" allowBlank="1" showInputMessage="1" showErrorMessage="1" sqref="G2:G10">
      <formula1>0</formula1>
      <formula2>10000</formula2>
    </dataValidation>
  </dataValidations>
  <pageMargins left="0.78740157480314965" right="0.78740157480314965" top="0.98425196850393704" bottom="0.98425196850393704" header="0.51181102362204722" footer="0.51181102362204722"/>
  <pageSetup scale="63" fitToHeight="2" orientation="portrait" horizontalDpi="300" verticalDpi="300" r:id="rId3"/>
  <headerFooter alignWithMargins="0"/>
  <legacyDrawing r:id="rId4"/>
  <controls>
    <control shapeId="44033" r:id="rId5" name="FrontPage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/>
  <dimension ref="A1:CX15"/>
  <sheetViews>
    <sheetView workbookViewId="0"/>
  </sheetViews>
  <sheetFormatPr baseColWidth="10" defaultColWidth="11.5703125" defaultRowHeight="12.75"/>
  <cols>
    <col min="1" max="1" width="11.42578125" customWidth="1"/>
    <col min="2" max="2" width="25" customWidth="1"/>
    <col min="3" max="3" width="41.42578125" customWidth="1"/>
  </cols>
  <sheetData>
    <row r="1" spans="1:102">
      <c r="A1" t="s">
        <v>466</v>
      </c>
      <c r="B1" t="s">
        <v>486</v>
      </c>
      <c r="C1" s="121" t="s">
        <v>487</v>
      </c>
      <c r="D1" t="s">
        <v>237</v>
      </c>
      <c r="E1" t="s">
        <v>178</v>
      </c>
      <c r="F1">
        <v>500</v>
      </c>
      <c r="H1" t="s">
        <v>167</v>
      </c>
      <c r="I1">
        <v>500</v>
      </c>
      <c r="J1" t="s">
        <v>170</v>
      </c>
      <c r="K1">
        <v>500</v>
      </c>
      <c r="L1" t="s">
        <v>189</v>
      </c>
      <c r="M1">
        <v>500</v>
      </c>
      <c r="N1" t="s">
        <v>155</v>
      </c>
      <c r="O1">
        <v>500</v>
      </c>
      <c r="P1" t="s">
        <v>217</v>
      </c>
      <c r="Q1">
        <v>500</v>
      </c>
      <c r="R1" t="s">
        <v>126</v>
      </c>
      <c r="S1">
        <v>500</v>
      </c>
      <c r="T1">
        <v>50</v>
      </c>
      <c r="U1">
        <v>50</v>
      </c>
      <c r="AH1" t="s">
        <v>327</v>
      </c>
      <c r="AJ1">
        <v>0.1</v>
      </c>
      <c r="AK1" t="s">
        <v>263</v>
      </c>
      <c r="AL1" t="s">
        <v>74</v>
      </c>
      <c r="AT1" t="s">
        <v>206</v>
      </c>
      <c r="AU1">
        <v>500</v>
      </c>
      <c r="AW1" t="s">
        <v>153</v>
      </c>
      <c r="AX1">
        <v>500</v>
      </c>
      <c r="AY1" t="s">
        <v>373</v>
      </c>
      <c r="AZ1">
        <v>500</v>
      </c>
      <c r="BA1" t="s">
        <v>237</v>
      </c>
      <c r="BB1">
        <v>500</v>
      </c>
      <c r="BX1" t="b">
        <v>0</v>
      </c>
      <c r="BZ1" t="b">
        <v>1</v>
      </c>
    </row>
    <row r="2" spans="1:102">
      <c r="A2" t="s">
        <v>465</v>
      </c>
      <c r="B2" t="s">
        <v>488</v>
      </c>
      <c r="C2" s="121" t="s">
        <v>489</v>
      </c>
      <c r="D2" t="s">
        <v>237</v>
      </c>
      <c r="E2" t="s">
        <v>178</v>
      </c>
      <c r="F2">
        <v>500</v>
      </c>
      <c r="H2" t="s">
        <v>167</v>
      </c>
      <c r="I2">
        <v>500</v>
      </c>
      <c r="J2" t="s">
        <v>170</v>
      </c>
      <c r="K2">
        <v>500</v>
      </c>
      <c r="L2" t="s">
        <v>189</v>
      </c>
      <c r="M2">
        <v>500</v>
      </c>
      <c r="N2" t="s">
        <v>155</v>
      </c>
      <c r="O2">
        <v>500</v>
      </c>
      <c r="P2" t="s">
        <v>217</v>
      </c>
      <c r="Q2">
        <v>500</v>
      </c>
      <c r="R2" t="s">
        <v>126</v>
      </c>
      <c r="S2">
        <v>500</v>
      </c>
      <c r="T2">
        <v>50</v>
      </c>
      <c r="U2">
        <v>50</v>
      </c>
      <c r="V2">
        <v>50</v>
      </c>
      <c r="AK2" t="s">
        <v>327</v>
      </c>
      <c r="AM2">
        <v>0.1</v>
      </c>
      <c r="AN2" t="s">
        <v>263</v>
      </c>
      <c r="AO2" t="s">
        <v>74</v>
      </c>
      <c r="AP2" t="s">
        <v>74</v>
      </c>
      <c r="AT2">
        <v>0</v>
      </c>
      <c r="AU2">
        <v>0</v>
      </c>
      <c r="AV2">
        <v>0</v>
      </c>
      <c r="AZ2" t="s">
        <v>135</v>
      </c>
      <c r="BA2">
        <v>500</v>
      </c>
      <c r="BJ2" t="s">
        <v>206</v>
      </c>
      <c r="BK2">
        <v>500</v>
      </c>
      <c r="BP2" t="s">
        <v>153</v>
      </c>
      <c r="BQ2">
        <v>500</v>
      </c>
      <c r="BU2" t="s">
        <v>373</v>
      </c>
      <c r="BV2">
        <v>500</v>
      </c>
      <c r="BZ2" t="s">
        <v>237</v>
      </c>
      <c r="CA2">
        <v>500</v>
      </c>
      <c r="CS2" t="b">
        <v>0</v>
      </c>
      <c r="CU2" t="b">
        <v>0</v>
      </c>
      <c r="CX2" t="b">
        <v>1</v>
      </c>
    </row>
    <row r="3" spans="1:102">
      <c r="A3" t="s">
        <v>473</v>
      </c>
      <c r="B3" t="s">
        <v>490</v>
      </c>
      <c r="C3" s="121" t="s">
        <v>491</v>
      </c>
      <c r="D3" t="s">
        <v>237</v>
      </c>
      <c r="E3" t="s">
        <v>178</v>
      </c>
      <c r="F3">
        <v>500</v>
      </c>
      <c r="H3" t="s">
        <v>167</v>
      </c>
      <c r="I3">
        <v>500</v>
      </c>
      <c r="J3" t="s">
        <v>170</v>
      </c>
      <c r="K3">
        <v>500</v>
      </c>
      <c r="L3" t="s">
        <v>189</v>
      </c>
      <c r="M3">
        <v>500</v>
      </c>
      <c r="N3" t="s">
        <v>155</v>
      </c>
      <c r="O3">
        <v>500</v>
      </c>
      <c r="P3" t="s">
        <v>217</v>
      </c>
      <c r="Q3">
        <v>500</v>
      </c>
      <c r="R3" t="s">
        <v>126</v>
      </c>
      <c r="S3">
        <v>500</v>
      </c>
      <c r="T3">
        <v>50</v>
      </c>
      <c r="U3">
        <v>50</v>
      </c>
      <c r="V3">
        <v>50</v>
      </c>
      <c r="W3">
        <v>50</v>
      </c>
      <c r="AD3" t="s">
        <v>327</v>
      </c>
      <c r="AF3">
        <v>0.1</v>
      </c>
      <c r="AN3" t="s">
        <v>263</v>
      </c>
      <c r="AO3" t="s">
        <v>74</v>
      </c>
      <c r="AP3" t="s">
        <v>74</v>
      </c>
      <c r="AQ3" t="s">
        <v>74</v>
      </c>
      <c r="AR3" t="s">
        <v>135</v>
      </c>
      <c r="AS3">
        <v>500</v>
      </c>
      <c r="AW3">
        <v>0</v>
      </c>
      <c r="AX3">
        <v>0</v>
      </c>
      <c r="AY3">
        <v>0</v>
      </c>
      <c r="AZ3">
        <v>0</v>
      </c>
      <c r="BJ3" t="s">
        <v>118</v>
      </c>
      <c r="BK3">
        <v>500</v>
      </c>
      <c r="CF3" t="s">
        <v>206</v>
      </c>
      <c r="CG3">
        <v>500</v>
      </c>
      <c r="CI3" t="s">
        <v>153</v>
      </c>
      <c r="CJ3">
        <v>500</v>
      </c>
      <c r="CK3" t="s">
        <v>373</v>
      </c>
      <c r="CL3">
        <v>500</v>
      </c>
      <c r="CM3" t="s">
        <v>237</v>
      </c>
      <c r="CN3">
        <v>500</v>
      </c>
    </row>
    <row r="4" spans="1:102">
      <c r="A4" t="s">
        <v>466</v>
      </c>
      <c r="B4" t="s">
        <v>492</v>
      </c>
      <c r="C4" s="121" t="s">
        <v>493</v>
      </c>
      <c r="D4" t="s">
        <v>237</v>
      </c>
      <c r="E4" t="s">
        <v>178</v>
      </c>
      <c r="F4">
        <v>500</v>
      </c>
      <c r="H4" t="s">
        <v>167</v>
      </c>
      <c r="I4">
        <v>500</v>
      </c>
      <c r="J4" t="s">
        <v>170</v>
      </c>
      <c r="K4">
        <v>500</v>
      </c>
      <c r="L4" t="s">
        <v>189</v>
      </c>
      <c r="M4">
        <v>500</v>
      </c>
      <c r="N4" t="s">
        <v>155</v>
      </c>
      <c r="O4">
        <v>500</v>
      </c>
      <c r="P4" t="s">
        <v>217</v>
      </c>
      <c r="Q4">
        <v>500</v>
      </c>
      <c r="R4" t="s">
        <v>126</v>
      </c>
      <c r="S4">
        <v>500</v>
      </c>
      <c r="T4">
        <v>50</v>
      </c>
      <c r="U4">
        <v>50</v>
      </c>
      <c r="AH4" t="s">
        <v>327</v>
      </c>
      <c r="AJ4">
        <v>0.1</v>
      </c>
      <c r="AK4" t="s">
        <v>263</v>
      </c>
      <c r="AL4" t="s">
        <v>74</v>
      </c>
      <c r="AT4" t="s">
        <v>217</v>
      </c>
      <c r="AU4">
        <v>500</v>
      </c>
      <c r="AW4" t="s">
        <v>258</v>
      </c>
      <c r="AX4">
        <v>500</v>
      </c>
      <c r="AY4" t="s">
        <v>207</v>
      </c>
      <c r="AZ4">
        <v>500</v>
      </c>
      <c r="BA4" t="s">
        <v>128</v>
      </c>
      <c r="BB4">
        <v>500</v>
      </c>
      <c r="BC4" t="s">
        <v>93</v>
      </c>
      <c r="BD4">
        <v>500</v>
      </c>
      <c r="BE4" t="s">
        <v>680</v>
      </c>
      <c r="BF4">
        <v>500</v>
      </c>
      <c r="BG4" t="s">
        <v>178</v>
      </c>
      <c r="BH4">
        <v>500</v>
      </c>
      <c r="BI4" t="s">
        <v>237</v>
      </c>
      <c r="BJ4">
        <v>500</v>
      </c>
      <c r="BX4" t="b">
        <v>0</v>
      </c>
      <c r="BZ4" t="b">
        <v>1</v>
      </c>
    </row>
    <row r="5" spans="1:102">
      <c r="A5" t="s">
        <v>465</v>
      </c>
      <c r="B5" t="s">
        <v>494</v>
      </c>
      <c r="C5" s="121" t="s">
        <v>495</v>
      </c>
      <c r="D5" t="s">
        <v>237</v>
      </c>
      <c r="E5" t="s">
        <v>178</v>
      </c>
      <c r="F5">
        <v>500</v>
      </c>
      <c r="H5" t="s">
        <v>167</v>
      </c>
      <c r="I5">
        <v>500</v>
      </c>
      <c r="J5" t="s">
        <v>170</v>
      </c>
      <c r="K5">
        <v>500</v>
      </c>
      <c r="L5" t="s">
        <v>189</v>
      </c>
      <c r="M5">
        <v>500</v>
      </c>
      <c r="N5" t="s">
        <v>155</v>
      </c>
      <c r="O5">
        <v>500</v>
      </c>
      <c r="P5" t="s">
        <v>217</v>
      </c>
      <c r="Q5">
        <v>500</v>
      </c>
      <c r="R5" t="s">
        <v>126</v>
      </c>
      <c r="S5">
        <v>500</v>
      </c>
      <c r="T5">
        <v>50</v>
      </c>
      <c r="U5">
        <v>50</v>
      </c>
      <c r="V5">
        <v>50</v>
      </c>
      <c r="AK5" t="s">
        <v>327</v>
      </c>
      <c r="AM5">
        <v>0.1</v>
      </c>
      <c r="AN5" t="s">
        <v>263</v>
      </c>
      <c r="AO5" t="s">
        <v>74</v>
      </c>
      <c r="AP5" t="s">
        <v>74</v>
      </c>
      <c r="AT5">
        <v>0</v>
      </c>
      <c r="AU5">
        <v>0</v>
      </c>
      <c r="AV5">
        <v>0</v>
      </c>
      <c r="AZ5" t="s">
        <v>135</v>
      </c>
      <c r="BA5">
        <v>500</v>
      </c>
      <c r="BJ5" t="s">
        <v>217</v>
      </c>
      <c r="BK5">
        <v>500</v>
      </c>
      <c r="BP5" t="s">
        <v>258</v>
      </c>
      <c r="BQ5">
        <v>500</v>
      </c>
      <c r="BU5" t="s">
        <v>207</v>
      </c>
      <c r="BV5">
        <v>500</v>
      </c>
      <c r="BZ5" t="s">
        <v>128</v>
      </c>
      <c r="CA5">
        <v>500</v>
      </c>
      <c r="CB5" t="s">
        <v>93</v>
      </c>
      <c r="CC5">
        <v>500</v>
      </c>
      <c r="CD5" t="s">
        <v>680</v>
      </c>
      <c r="CE5">
        <v>500</v>
      </c>
      <c r="CF5" t="s">
        <v>178</v>
      </c>
      <c r="CG5">
        <v>500</v>
      </c>
      <c r="CH5" t="s">
        <v>237</v>
      </c>
      <c r="CI5">
        <v>500</v>
      </c>
      <c r="CS5" t="b">
        <v>0</v>
      </c>
      <c r="CU5" t="b">
        <v>0</v>
      </c>
      <c r="CX5" t="b">
        <v>1</v>
      </c>
    </row>
    <row r="6" spans="1:102">
      <c r="A6" t="s">
        <v>473</v>
      </c>
      <c r="B6" t="s">
        <v>496</v>
      </c>
      <c r="C6" s="121" t="s">
        <v>497</v>
      </c>
      <c r="D6" t="s">
        <v>237</v>
      </c>
      <c r="E6" t="s">
        <v>178</v>
      </c>
      <c r="F6">
        <v>500</v>
      </c>
      <c r="H6" t="s">
        <v>167</v>
      </c>
      <c r="I6">
        <v>500</v>
      </c>
      <c r="J6" t="s">
        <v>170</v>
      </c>
      <c r="K6">
        <v>500</v>
      </c>
      <c r="L6" t="s">
        <v>189</v>
      </c>
      <c r="M6">
        <v>500</v>
      </c>
      <c r="N6" t="s">
        <v>155</v>
      </c>
      <c r="O6">
        <v>500</v>
      </c>
      <c r="P6" t="s">
        <v>217</v>
      </c>
      <c r="Q6">
        <v>500</v>
      </c>
      <c r="R6" t="s">
        <v>126</v>
      </c>
      <c r="S6">
        <v>500</v>
      </c>
      <c r="T6">
        <v>50</v>
      </c>
      <c r="U6">
        <v>50</v>
      </c>
      <c r="V6">
        <v>50</v>
      </c>
      <c r="W6">
        <v>50</v>
      </c>
      <c r="AD6" t="s">
        <v>327</v>
      </c>
      <c r="AF6">
        <v>0.1</v>
      </c>
      <c r="AN6" t="s">
        <v>263</v>
      </c>
      <c r="AO6" t="s">
        <v>74</v>
      </c>
      <c r="AP6" t="s">
        <v>74</v>
      </c>
      <c r="AQ6" t="s">
        <v>74</v>
      </c>
      <c r="AR6" t="s">
        <v>135</v>
      </c>
      <c r="AS6">
        <v>500</v>
      </c>
      <c r="AW6">
        <v>0</v>
      </c>
      <c r="AX6">
        <v>0</v>
      </c>
      <c r="AY6">
        <v>0</v>
      </c>
      <c r="AZ6">
        <v>0</v>
      </c>
      <c r="BJ6" t="s">
        <v>118</v>
      </c>
      <c r="BK6">
        <v>500</v>
      </c>
      <c r="CF6" t="s">
        <v>217</v>
      </c>
      <c r="CG6">
        <v>500</v>
      </c>
      <c r="CI6" t="s">
        <v>258</v>
      </c>
      <c r="CJ6">
        <v>500</v>
      </c>
      <c r="CK6" t="s">
        <v>207</v>
      </c>
      <c r="CL6">
        <v>500</v>
      </c>
      <c r="CM6" t="s">
        <v>128</v>
      </c>
      <c r="CN6">
        <v>500</v>
      </c>
      <c r="CO6" t="s">
        <v>93</v>
      </c>
      <c r="CP6">
        <v>500</v>
      </c>
      <c r="CQ6" t="s">
        <v>680</v>
      </c>
      <c r="CR6">
        <v>500</v>
      </c>
      <c r="CS6" t="s">
        <v>178</v>
      </c>
      <c r="CT6">
        <v>500</v>
      </c>
      <c r="CU6" t="s">
        <v>237</v>
      </c>
      <c r="CV6">
        <v>500</v>
      </c>
    </row>
    <row r="7" spans="1:102">
      <c r="A7" t="s">
        <v>466</v>
      </c>
      <c r="B7" s="121" t="s">
        <v>511</v>
      </c>
      <c r="C7" s="121" t="s">
        <v>512</v>
      </c>
      <c r="D7" t="s">
        <v>237</v>
      </c>
      <c r="E7" t="s">
        <v>373</v>
      </c>
      <c r="F7">
        <v>500</v>
      </c>
      <c r="H7" t="s">
        <v>153</v>
      </c>
      <c r="I7">
        <v>500</v>
      </c>
      <c r="J7" t="s">
        <v>249</v>
      </c>
      <c r="K7">
        <v>500</v>
      </c>
      <c r="L7" t="s">
        <v>213</v>
      </c>
      <c r="M7">
        <v>500</v>
      </c>
      <c r="T7">
        <v>50</v>
      </c>
      <c r="U7">
        <v>50</v>
      </c>
      <c r="AH7" t="s">
        <v>327</v>
      </c>
      <c r="AJ7">
        <v>0.1</v>
      </c>
      <c r="AK7" t="s">
        <v>263</v>
      </c>
      <c r="AL7" t="s">
        <v>74</v>
      </c>
      <c r="AT7" t="s">
        <v>153</v>
      </c>
      <c r="AU7">
        <v>500</v>
      </c>
      <c r="AW7" t="s">
        <v>373</v>
      </c>
      <c r="AX7">
        <v>500</v>
      </c>
      <c r="AY7" t="s">
        <v>237</v>
      </c>
      <c r="AZ7">
        <v>500</v>
      </c>
      <c r="BZ7" t="b">
        <v>1</v>
      </c>
    </row>
    <row r="8" spans="1:102">
      <c r="A8" t="s">
        <v>465</v>
      </c>
      <c r="B8" s="121" t="s">
        <v>513</v>
      </c>
      <c r="C8" s="121" t="s">
        <v>514</v>
      </c>
      <c r="D8" t="s">
        <v>237</v>
      </c>
      <c r="E8" t="s">
        <v>373</v>
      </c>
      <c r="F8">
        <v>500</v>
      </c>
      <c r="H8" t="s">
        <v>153</v>
      </c>
      <c r="I8">
        <v>500</v>
      </c>
      <c r="J8" t="s">
        <v>249</v>
      </c>
      <c r="K8">
        <v>500</v>
      </c>
      <c r="L8" t="s">
        <v>213</v>
      </c>
      <c r="M8">
        <v>500</v>
      </c>
      <c r="T8">
        <v>50</v>
      </c>
      <c r="U8">
        <v>50</v>
      </c>
      <c r="V8">
        <v>50</v>
      </c>
      <c r="AK8" t="s">
        <v>327</v>
      </c>
      <c r="AM8">
        <v>0.1</v>
      </c>
      <c r="AN8" t="s">
        <v>263</v>
      </c>
      <c r="AO8" t="s">
        <v>74</v>
      </c>
      <c r="AP8" t="s">
        <v>74</v>
      </c>
      <c r="AT8">
        <v>0</v>
      </c>
      <c r="AU8">
        <v>0</v>
      </c>
      <c r="AV8">
        <v>0</v>
      </c>
      <c r="AZ8" t="s">
        <v>160</v>
      </c>
      <c r="BA8">
        <v>500</v>
      </c>
      <c r="BJ8" t="s">
        <v>153</v>
      </c>
      <c r="BK8">
        <v>500</v>
      </c>
      <c r="BP8" t="s">
        <v>373</v>
      </c>
      <c r="BQ8">
        <v>500</v>
      </c>
      <c r="BU8" t="s">
        <v>237</v>
      </c>
      <c r="BV8">
        <v>500</v>
      </c>
      <c r="CX8" t="b">
        <v>1</v>
      </c>
    </row>
    <row r="9" spans="1:102">
      <c r="A9" t="s">
        <v>473</v>
      </c>
      <c r="B9" s="121" t="s">
        <v>515</v>
      </c>
      <c r="C9" s="121" t="s">
        <v>516</v>
      </c>
      <c r="D9" t="s">
        <v>237</v>
      </c>
      <c r="E9" t="s">
        <v>373</v>
      </c>
      <c r="F9">
        <v>500</v>
      </c>
      <c r="H9" t="s">
        <v>153</v>
      </c>
      <c r="I9">
        <v>500</v>
      </c>
      <c r="J9" t="s">
        <v>249</v>
      </c>
      <c r="K9">
        <v>500</v>
      </c>
      <c r="L9" t="s">
        <v>213</v>
      </c>
      <c r="M9">
        <v>500</v>
      </c>
      <c r="T9">
        <v>50</v>
      </c>
      <c r="U9">
        <v>50</v>
      </c>
      <c r="V9">
        <v>50</v>
      </c>
      <c r="W9">
        <v>50</v>
      </c>
      <c r="AD9" t="s">
        <v>327</v>
      </c>
      <c r="AF9">
        <v>0.1</v>
      </c>
      <c r="AN9" t="s">
        <v>263</v>
      </c>
      <c r="AO9" t="s">
        <v>74</v>
      </c>
      <c r="AP9" t="s">
        <v>74</v>
      </c>
      <c r="AQ9" t="s">
        <v>74</v>
      </c>
      <c r="AR9" t="s">
        <v>160</v>
      </c>
      <c r="AS9">
        <v>500</v>
      </c>
      <c r="AW9">
        <v>0</v>
      </c>
      <c r="AX9">
        <v>0</v>
      </c>
      <c r="AY9">
        <v>0</v>
      </c>
      <c r="AZ9">
        <v>0</v>
      </c>
      <c r="BJ9" t="s">
        <v>166</v>
      </c>
      <c r="BK9">
        <v>500</v>
      </c>
      <c r="CF9" t="s">
        <v>153</v>
      </c>
      <c r="CG9">
        <v>500</v>
      </c>
      <c r="CI9" t="s">
        <v>373</v>
      </c>
      <c r="CJ9">
        <v>500</v>
      </c>
      <c r="CK9" t="s">
        <v>237</v>
      </c>
      <c r="CL9">
        <v>500</v>
      </c>
    </row>
    <row r="10" spans="1:102">
      <c r="A10" t="s">
        <v>466</v>
      </c>
      <c r="B10" t="s">
        <v>480</v>
      </c>
      <c r="C10" s="121" t="s">
        <v>474</v>
      </c>
      <c r="D10" t="s">
        <v>237</v>
      </c>
      <c r="E10" s="121" t="s">
        <v>517</v>
      </c>
      <c r="F10">
        <v>5000</v>
      </c>
      <c r="H10" t="s">
        <v>370</v>
      </c>
      <c r="I10">
        <v>5000</v>
      </c>
      <c r="J10" t="s">
        <v>118</v>
      </c>
      <c r="K10">
        <v>5000</v>
      </c>
      <c r="T10">
        <v>50</v>
      </c>
      <c r="U10">
        <v>50</v>
      </c>
      <c r="AH10" t="s">
        <v>327</v>
      </c>
      <c r="AJ10">
        <v>0.1</v>
      </c>
      <c r="AK10" t="s">
        <v>263</v>
      </c>
      <c r="AL10" t="s">
        <v>74</v>
      </c>
      <c r="AM10" t="s">
        <v>221</v>
      </c>
      <c r="AN10">
        <v>4000</v>
      </c>
      <c r="AT10" t="s">
        <v>206</v>
      </c>
      <c r="AU10">
        <v>500</v>
      </c>
      <c r="AW10" t="s">
        <v>153</v>
      </c>
      <c r="AX10">
        <v>500</v>
      </c>
      <c r="AY10" t="s">
        <v>373</v>
      </c>
      <c r="AZ10">
        <v>500</v>
      </c>
      <c r="BA10" t="s">
        <v>237</v>
      </c>
      <c r="BB10">
        <v>500</v>
      </c>
      <c r="BX10" t="b">
        <v>0</v>
      </c>
      <c r="BZ10" t="b">
        <v>1</v>
      </c>
    </row>
    <row r="11" spans="1:102">
      <c r="A11" t="s">
        <v>465</v>
      </c>
      <c r="B11" t="s">
        <v>485</v>
      </c>
      <c r="C11" t="s">
        <v>475</v>
      </c>
      <c r="D11" t="s">
        <v>237</v>
      </c>
      <c r="E11" s="121" t="s">
        <v>517</v>
      </c>
      <c r="F11">
        <v>5000</v>
      </c>
      <c r="H11" t="s">
        <v>370</v>
      </c>
      <c r="I11">
        <v>5000</v>
      </c>
      <c r="J11" t="s">
        <v>118</v>
      </c>
      <c r="K11">
        <v>5000</v>
      </c>
      <c r="T11">
        <v>50</v>
      </c>
      <c r="U11">
        <v>50</v>
      </c>
      <c r="V11">
        <v>50</v>
      </c>
      <c r="AK11" t="s">
        <v>327</v>
      </c>
      <c r="AM11">
        <v>0.1</v>
      </c>
      <c r="AN11" t="s">
        <v>263</v>
      </c>
      <c r="AO11" t="s">
        <v>74</v>
      </c>
      <c r="AP11" t="s">
        <v>74</v>
      </c>
      <c r="AQ11" t="s">
        <v>221</v>
      </c>
      <c r="AR11">
        <v>4000</v>
      </c>
      <c r="AT11">
        <v>0</v>
      </c>
      <c r="AU11">
        <v>0</v>
      </c>
      <c r="AV11">
        <v>0</v>
      </c>
      <c r="AZ11" t="s">
        <v>135</v>
      </c>
      <c r="BA11">
        <v>500</v>
      </c>
      <c r="BG11" t="s">
        <v>221</v>
      </c>
      <c r="BH11">
        <v>4000</v>
      </c>
      <c r="BJ11" t="s">
        <v>206</v>
      </c>
      <c r="BK11">
        <v>500</v>
      </c>
      <c r="BP11" t="s">
        <v>153</v>
      </c>
      <c r="BQ11">
        <v>500</v>
      </c>
      <c r="BU11" t="s">
        <v>373</v>
      </c>
      <c r="BV11">
        <v>500</v>
      </c>
      <c r="BZ11" t="s">
        <v>237</v>
      </c>
      <c r="CA11">
        <v>500</v>
      </c>
      <c r="CS11" t="b">
        <v>0</v>
      </c>
      <c r="CU11" t="b">
        <v>0</v>
      </c>
      <c r="CX11" t="b">
        <v>1</v>
      </c>
    </row>
    <row r="12" spans="1:102">
      <c r="A12" t="s">
        <v>473</v>
      </c>
      <c r="B12" t="s">
        <v>481</v>
      </c>
      <c r="C12" t="s">
        <v>476</v>
      </c>
      <c r="D12" t="s">
        <v>237</v>
      </c>
      <c r="E12" s="121" t="s">
        <v>517</v>
      </c>
      <c r="F12">
        <v>5000</v>
      </c>
      <c r="H12" t="s">
        <v>370</v>
      </c>
      <c r="I12">
        <v>5000</v>
      </c>
      <c r="J12" t="s">
        <v>118</v>
      </c>
      <c r="K12">
        <v>5000</v>
      </c>
      <c r="T12">
        <v>50</v>
      </c>
      <c r="U12">
        <v>50</v>
      </c>
      <c r="V12">
        <v>50</v>
      </c>
      <c r="W12">
        <v>50</v>
      </c>
      <c r="AD12" t="s">
        <v>327</v>
      </c>
      <c r="AF12">
        <v>0.1</v>
      </c>
      <c r="AK12" t="s">
        <v>221</v>
      </c>
      <c r="AL12">
        <v>4000</v>
      </c>
      <c r="AN12" t="s">
        <v>263</v>
      </c>
      <c r="AO12" t="s">
        <v>74</v>
      </c>
      <c r="AP12" t="s">
        <v>74</v>
      </c>
      <c r="AQ12" t="s">
        <v>74</v>
      </c>
      <c r="AR12" t="s">
        <v>135</v>
      </c>
      <c r="AS12">
        <v>500</v>
      </c>
      <c r="AW12">
        <v>0</v>
      </c>
      <c r="AX12">
        <v>0</v>
      </c>
      <c r="AY12">
        <v>0</v>
      </c>
      <c r="AZ12">
        <v>0</v>
      </c>
      <c r="BG12" t="s">
        <v>221</v>
      </c>
      <c r="BH12">
        <v>4000</v>
      </c>
      <c r="BJ12" t="s">
        <v>126</v>
      </c>
      <c r="BK12">
        <v>500</v>
      </c>
      <c r="BQ12" t="s">
        <v>221</v>
      </c>
      <c r="BR12">
        <v>4000</v>
      </c>
      <c r="CF12" t="s">
        <v>206</v>
      </c>
      <c r="CG12">
        <v>500</v>
      </c>
      <c r="CI12" t="s">
        <v>153</v>
      </c>
      <c r="CJ12">
        <v>500</v>
      </c>
      <c r="CK12" t="s">
        <v>373</v>
      </c>
      <c r="CL12">
        <v>500</v>
      </c>
      <c r="CM12" t="s">
        <v>237</v>
      </c>
      <c r="CN12">
        <v>500</v>
      </c>
    </row>
    <row r="13" spans="1:102">
      <c r="A13" t="s">
        <v>466</v>
      </c>
      <c r="B13" t="s">
        <v>482</v>
      </c>
      <c r="C13" t="s">
        <v>477</v>
      </c>
      <c r="D13" t="s">
        <v>237</v>
      </c>
      <c r="E13" s="121" t="s">
        <v>517</v>
      </c>
      <c r="F13">
        <v>5000</v>
      </c>
      <c r="H13" t="s">
        <v>370</v>
      </c>
      <c r="I13">
        <v>5000</v>
      </c>
      <c r="J13" t="s">
        <v>118</v>
      </c>
      <c r="K13">
        <v>5000</v>
      </c>
      <c r="T13">
        <v>50</v>
      </c>
      <c r="U13">
        <v>50</v>
      </c>
      <c r="AH13" t="s">
        <v>327</v>
      </c>
      <c r="AJ13">
        <v>0.1</v>
      </c>
      <c r="AK13" t="s">
        <v>263</v>
      </c>
      <c r="AL13" t="s">
        <v>74</v>
      </c>
      <c r="AM13" t="s">
        <v>221</v>
      </c>
      <c r="AN13">
        <v>4000</v>
      </c>
      <c r="AT13" t="s">
        <v>217</v>
      </c>
      <c r="AU13">
        <v>500</v>
      </c>
      <c r="AW13" t="s">
        <v>258</v>
      </c>
      <c r="AX13">
        <v>500</v>
      </c>
      <c r="AY13" t="s">
        <v>207</v>
      </c>
      <c r="AZ13">
        <v>500</v>
      </c>
      <c r="BA13" t="s">
        <v>128</v>
      </c>
      <c r="BB13">
        <v>500</v>
      </c>
      <c r="BC13" t="s">
        <v>93</v>
      </c>
      <c r="BD13">
        <v>500</v>
      </c>
      <c r="BE13" t="s">
        <v>680</v>
      </c>
      <c r="BF13">
        <v>500</v>
      </c>
      <c r="BG13" t="s">
        <v>178</v>
      </c>
      <c r="BH13">
        <v>500</v>
      </c>
      <c r="BI13" t="s">
        <v>237</v>
      </c>
      <c r="BJ13">
        <v>500</v>
      </c>
      <c r="BX13" t="b">
        <v>0</v>
      </c>
      <c r="BZ13" t="b">
        <v>1</v>
      </c>
    </row>
    <row r="14" spans="1:102">
      <c r="A14" t="s">
        <v>465</v>
      </c>
      <c r="B14" t="s">
        <v>484</v>
      </c>
      <c r="C14" t="s">
        <v>478</v>
      </c>
      <c r="D14" t="s">
        <v>237</v>
      </c>
      <c r="E14" s="121" t="s">
        <v>517</v>
      </c>
      <c r="F14">
        <v>5000</v>
      </c>
      <c r="H14" t="s">
        <v>370</v>
      </c>
      <c r="I14">
        <v>5000</v>
      </c>
      <c r="J14" t="s">
        <v>118</v>
      </c>
      <c r="K14">
        <v>5000</v>
      </c>
      <c r="T14">
        <v>50</v>
      </c>
      <c r="U14">
        <v>50</v>
      </c>
      <c r="V14">
        <v>50</v>
      </c>
      <c r="AK14" t="s">
        <v>327</v>
      </c>
      <c r="AM14">
        <v>0.1</v>
      </c>
      <c r="AN14" t="s">
        <v>263</v>
      </c>
      <c r="AO14" t="s">
        <v>74</v>
      </c>
      <c r="AP14" t="s">
        <v>74</v>
      </c>
      <c r="AQ14" t="s">
        <v>221</v>
      </c>
      <c r="AR14">
        <v>4000</v>
      </c>
      <c r="AT14">
        <v>0</v>
      </c>
      <c r="AU14">
        <v>0</v>
      </c>
      <c r="AV14">
        <v>0</v>
      </c>
      <c r="AZ14" t="s">
        <v>135</v>
      </c>
      <c r="BA14">
        <v>500</v>
      </c>
      <c r="BG14" t="s">
        <v>221</v>
      </c>
      <c r="BH14">
        <v>4000</v>
      </c>
      <c r="BJ14" t="s">
        <v>217</v>
      </c>
      <c r="BK14">
        <v>500</v>
      </c>
      <c r="BP14" t="s">
        <v>258</v>
      </c>
      <c r="BQ14">
        <v>500</v>
      </c>
      <c r="BU14" t="s">
        <v>207</v>
      </c>
      <c r="BV14">
        <v>500</v>
      </c>
      <c r="BZ14" t="s">
        <v>128</v>
      </c>
      <c r="CA14">
        <v>500</v>
      </c>
      <c r="CB14" t="s">
        <v>93</v>
      </c>
      <c r="CC14">
        <v>500</v>
      </c>
      <c r="CD14" t="s">
        <v>680</v>
      </c>
      <c r="CE14">
        <v>500</v>
      </c>
      <c r="CF14" t="s">
        <v>178</v>
      </c>
      <c r="CG14">
        <v>500</v>
      </c>
      <c r="CH14" t="s">
        <v>237</v>
      </c>
      <c r="CI14">
        <v>500</v>
      </c>
      <c r="CS14" t="b">
        <v>0</v>
      </c>
      <c r="CU14" t="b">
        <v>0</v>
      </c>
      <c r="CX14" t="b">
        <v>1</v>
      </c>
    </row>
    <row r="15" spans="1:102">
      <c r="A15" t="s">
        <v>473</v>
      </c>
      <c r="B15" t="s">
        <v>483</v>
      </c>
      <c r="C15" s="121" t="s">
        <v>479</v>
      </c>
      <c r="D15" t="s">
        <v>237</v>
      </c>
      <c r="E15" s="121" t="s">
        <v>517</v>
      </c>
      <c r="F15">
        <v>5000</v>
      </c>
      <c r="H15" t="s">
        <v>370</v>
      </c>
      <c r="I15">
        <v>5000</v>
      </c>
      <c r="J15" t="s">
        <v>118</v>
      </c>
      <c r="K15">
        <v>5000</v>
      </c>
      <c r="T15">
        <v>50</v>
      </c>
      <c r="U15">
        <v>50</v>
      </c>
      <c r="V15">
        <v>50</v>
      </c>
      <c r="W15">
        <v>50</v>
      </c>
      <c r="AD15" t="s">
        <v>327</v>
      </c>
      <c r="AF15">
        <v>0.1</v>
      </c>
      <c r="AK15" t="s">
        <v>221</v>
      </c>
      <c r="AL15">
        <v>4000</v>
      </c>
      <c r="AN15" t="s">
        <v>263</v>
      </c>
      <c r="AO15" t="s">
        <v>74</v>
      </c>
      <c r="AP15" t="s">
        <v>74</v>
      </c>
      <c r="AQ15" t="s">
        <v>74</v>
      </c>
      <c r="AR15" t="s">
        <v>135</v>
      </c>
      <c r="AS15">
        <v>500</v>
      </c>
      <c r="AW15">
        <v>0</v>
      </c>
      <c r="AX15">
        <v>0</v>
      </c>
      <c r="AY15">
        <v>0</v>
      </c>
      <c r="AZ15">
        <v>0</v>
      </c>
      <c r="BG15" t="s">
        <v>221</v>
      </c>
      <c r="BH15">
        <v>4000</v>
      </c>
      <c r="BJ15" t="s">
        <v>126</v>
      </c>
      <c r="BK15">
        <v>500</v>
      </c>
      <c r="BQ15" t="s">
        <v>221</v>
      </c>
      <c r="BR15">
        <v>4000</v>
      </c>
      <c r="CF15" t="s">
        <v>217</v>
      </c>
      <c r="CG15">
        <v>500</v>
      </c>
      <c r="CI15" t="s">
        <v>258</v>
      </c>
      <c r="CJ15">
        <v>500</v>
      </c>
      <c r="CK15" t="s">
        <v>207</v>
      </c>
      <c r="CL15">
        <v>500</v>
      </c>
      <c r="CM15" t="s">
        <v>128</v>
      </c>
      <c r="CN15">
        <v>500</v>
      </c>
      <c r="CO15" t="s">
        <v>93</v>
      </c>
      <c r="CP15">
        <v>500</v>
      </c>
      <c r="CQ15" t="s">
        <v>680</v>
      </c>
      <c r="CR15">
        <v>500</v>
      </c>
      <c r="CS15" t="s">
        <v>178</v>
      </c>
      <c r="CT15">
        <v>500</v>
      </c>
      <c r="CU15" t="s">
        <v>237</v>
      </c>
      <c r="CV15">
        <v>500</v>
      </c>
    </row>
  </sheetData>
  <sheetProtection password="F36B" sheet="1" objects="1" scenarios="1"/>
  <phoneticPr fontId="19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1:Q65536"/>
  <sheetViews>
    <sheetView showGridLines="0" view="pageBreakPreview" zoomScaleNormal="100" zoomScaleSheetLayoutView="100" workbookViewId="0"/>
  </sheetViews>
  <sheetFormatPr baseColWidth="10" defaultColWidth="0" defaultRowHeight="12.75" zeroHeight="1"/>
  <cols>
    <col min="1" max="1" width="24.7109375" style="18" customWidth="1"/>
    <col min="2" max="7" width="12.7109375" style="18" customWidth="1"/>
    <col min="8" max="8" width="17.7109375" style="18" customWidth="1"/>
    <col min="9" max="10" width="8.7109375" style="18" customWidth="1"/>
    <col min="11" max="11" width="0" style="18" hidden="1" customWidth="1"/>
    <col min="12" max="12" width="21.7109375" style="18" hidden="1" customWidth="1"/>
    <col min="13" max="13" width="0" style="18" hidden="1" customWidth="1"/>
    <col min="14" max="14" width="21.7109375" style="18" hidden="1" customWidth="1"/>
    <col min="15" max="15" width="0" style="18" hidden="1" customWidth="1"/>
    <col min="16" max="17" width="21.7109375" style="18" hidden="1" customWidth="1"/>
    <col min="18" max="16384" width="0" style="18" hidden="1"/>
  </cols>
  <sheetData>
    <row r="1" spans="1:13" ht="15">
      <c r="B1" s="1145" t="s">
        <v>433</v>
      </c>
      <c r="C1" s="1145"/>
      <c r="D1" s="1145"/>
      <c r="E1" s="150"/>
      <c r="F1" s="150"/>
      <c r="G1" s="149"/>
      <c r="H1" s="149"/>
      <c r="I1" s="1144" t="s">
        <v>349</v>
      </c>
      <c r="J1" s="1144"/>
    </row>
    <row r="2" spans="1:13" ht="15">
      <c r="B2" s="1145" t="s">
        <v>59</v>
      </c>
      <c r="C2" s="1145"/>
      <c r="D2" s="1145"/>
      <c r="E2" s="1147"/>
      <c r="F2" s="1147"/>
      <c r="G2" s="149"/>
      <c r="H2" s="149"/>
      <c r="I2" s="549" t="s">
        <v>429</v>
      </c>
      <c r="J2" s="549" t="s">
        <v>305</v>
      </c>
    </row>
    <row r="3" spans="1:13" ht="15">
      <c r="A3" s="151"/>
      <c r="B3" s="1145" t="str">
        <f>FrontPage!F$5</f>
        <v>AW139</v>
      </c>
      <c r="C3" s="1145"/>
      <c r="D3" s="1145"/>
      <c r="E3" s="1147"/>
      <c r="F3" s="1147"/>
      <c r="G3" s="149"/>
      <c r="H3" s="149"/>
      <c r="I3" s="550">
        <v>100</v>
      </c>
      <c r="J3" s="547">
        <v>6208</v>
      </c>
    </row>
    <row r="4" spans="1:13">
      <c r="A4" s="150"/>
      <c r="B4" s="197" t="str">
        <f>IF(VLOOKUP(A6,Aircrafts!$A$2:$E$10,2,FALSE)&lt;&gt;B3,"WRONG CHART FOR TYPE","")</f>
        <v/>
      </c>
      <c r="C4" s="150"/>
      <c r="D4" s="150"/>
      <c r="E4" s="1148"/>
      <c r="F4" s="1148"/>
      <c r="G4" s="149"/>
      <c r="H4" s="149"/>
      <c r="I4" s="551">
        <v>110</v>
      </c>
      <c r="J4" s="547">
        <v>6208</v>
      </c>
    </row>
    <row r="5" spans="1:13" ht="15.75">
      <c r="A5" s="152"/>
      <c r="B5" s="1146" t="s">
        <v>304</v>
      </c>
      <c r="C5" s="1146"/>
      <c r="D5" s="1146"/>
      <c r="G5" s="149"/>
      <c r="H5" s="149"/>
      <c r="I5" s="551">
        <v>120</v>
      </c>
      <c r="J5" s="547">
        <v>6208</v>
      </c>
    </row>
    <row r="6" spans="1:13">
      <c r="A6" s="175" t="str">
        <f>FrontPage!D5</f>
        <v>AZ128 (P)</v>
      </c>
      <c r="B6" s="153"/>
      <c r="C6" s="153"/>
      <c r="D6" s="153"/>
      <c r="E6" s="153"/>
      <c r="F6" s="153"/>
      <c r="G6" s="149"/>
      <c r="H6" s="149"/>
      <c r="I6" s="551">
        <v>130</v>
      </c>
      <c r="J6" s="547">
        <v>6208</v>
      </c>
    </row>
    <row r="7" spans="1:13" ht="13.5" thickBot="1">
      <c r="A7" s="154" t="s">
        <v>55</v>
      </c>
      <c r="B7" s="155" t="s">
        <v>429</v>
      </c>
      <c r="C7" s="155" t="s">
        <v>305</v>
      </c>
      <c r="D7" s="155" t="s">
        <v>42</v>
      </c>
      <c r="E7" s="155" t="s">
        <v>56</v>
      </c>
      <c r="F7" s="553" t="s">
        <v>42</v>
      </c>
      <c r="G7" s="149"/>
      <c r="H7" s="149"/>
      <c r="I7" s="551">
        <v>140</v>
      </c>
      <c r="J7" s="547">
        <v>6208</v>
      </c>
    </row>
    <row r="8" spans="1:13">
      <c r="A8" s="156" t="s">
        <v>351</v>
      </c>
      <c r="B8" s="196">
        <f>VLOOKUP($A$6,Ac_Table,3,FALSE)</f>
        <v>4768.8999999999996</v>
      </c>
      <c r="C8" s="198">
        <f>VLOOKUP($A$6,Ac_Table,4,FALSE)/1000</f>
        <v>5.3887700000000001</v>
      </c>
      <c r="D8" s="565">
        <f>B8*C8</f>
        <v>25698.505252999999</v>
      </c>
      <c r="E8" s="554"/>
      <c r="F8" s="564">
        <f t="shared" ref="F8:F15" si="0">(E8*B8)/1000</f>
        <v>0</v>
      </c>
      <c r="G8" s="149"/>
      <c r="H8" s="149"/>
      <c r="I8" s="551">
        <v>150</v>
      </c>
      <c r="J8" s="547">
        <v>6209</v>
      </c>
    </row>
    <row r="9" spans="1:13">
      <c r="A9" s="176" t="s">
        <v>352</v>
      </c>
      <c r="B9" s="189"/>
      <c r="C9" s="185"/>
      <c r="D9" s="566"/>
      <c r="E9" s="189"/>
      <c r="F9" s="561">
        <f t="shared" si="0"/>
        <v>0</v>
      </c>
      <c r="G9" s="149"/>
      <c r="H9" s="149"/>
      <c r="I9" s="551">
        <v>160</v>
      </c>
      <c r="J9" s="547">
        <v>6209</v>
      </c>
    </row>
    <row r="10" spans="1:13">
      <c r="A10" s="176" t="s">
        <v>352</v>
      </c>
      <c r="B10" s="189"/>
      <c r="C10" s="185"/>
      <c r="D10" s="566"/>
      <c r="E10" s="189"/>
      <c r="F10" s="561">
        <f t="shared" si="0"/>
        <v>0</v>
      </c>
      <c r="G10" s="149"/>
      <c r="H10" s="149"/>
      <c r="I10" s="551">
        <v>170</v>
      </c>
      <c r="J10" s="547">
        <v>6209</v>
      </c>
    </row>
    <row r="11" spans="1:13">
      <c r="A11" s="157" t="s">
        <v>350</v>
      </c>
      <c r="B11" s="190">
        <f>VLOOKUP(FrontPage!D7,Crew_Table,3,FALSE)+VLOOKUP(FrontPage!D9,Crew_Table,3,FALSE)</f>
        <v>195</v>
      </c>
      <c r="C11" s="186">
        <v>2.82</v>
      </c>
      <c r="D11" s="567">
        <f t="shared" ref="D11:D15" si="1">B11*C11</f>
        <v>549.9</v>
      </c>
      <c r="E11" s="556"/>
      <c r="F11" s="561">
        <f t="shared" si="0"/>
        <v>0</v>
      </c>
      <c r="G11" s="149"/>
      <c r="H11" s="149"/>
      <c r="I11" s="551">
        <v>180</v>
      </c>
      <c r="J11" s="547">
        <v>6209</v>
      </c>
    </row>
    <row r="12" spans="1:13">
      <c r="A12" s="157" t="s">
        <v>306</v>
      </c>
      <c r="B12" s="189">
        <v>0</v>
      </c>
      <c r="C12" s="162">
        <v>3.415</v>
      </c>
      <c r="D12" s="555">
        <f t="shared" si="1"/>
        <v>0</v>
      </c>
      <c r="E12" s="557"/>
      <c r="F12" s="561">
        <f t="shared" si="0"/>
        <v>0</v>
      </c>
      <c r="G12" s="149"/>
      <c r="H12" s="149"/>
      <c r="I12" s="551">
        <v>190</v>
      </c>
      <c r="J12" s="547">
        <v>6210</v>
      </c>
      <c r="L12" s="159"/>
    </row>
    <row r="13" spans="1:13">
      <c r="A13" s="157" t="s">
        <v>307</v>
      </c>
      <c r="B13" s="189">
        <v>0</v>
      </c>
      <c r="C13" s="162">
        <v>4.7889999999999997</v>
      </c>
      <c r="D13" s="555">
        <f t="shared" si="1"/>
        <v>0</v>
      </c>
      <c r="E13" s="557"/>
      <c r="F13" s="561">
        <f t="shared" si="0"/>
        <v>0</v>
      </c>
      <c r="G13" s="149"/>
      <c r="H13" s="149"/>
      <c r="I13" s="551">
        <v>200</v>
      </c>
      <c r="J13" s="547">
        <v>6210</v>
      </c>
      <c r="L13" s="159"/>
      <c r="M13" s="160"/>
    </row>
    <row r="14" spans="1:13">
      <c r="A14" s="157" t="s">
        <v>308</v>
      </c>
      <c r="B14" s="189">
        <v>0</v>
      </c>
      <c r="C14" s="162">
        <v>5.6</v>
      </c>
      <c r="D14" s="555">
        <f t="shared" si="1"/>
        <v>0</v>
      </c>
      <c r="E14" s="557"/>
      <c r="F14" s="561">
        <f t="shared" si="0"/>
        <v>0</v>
      </c>
      <c r="G14" s="149"/>
      <c r="H14" s="149"/>
      <c r="I14" s="551">
        <v>210</v>
      </c>
      <c r="J14" s="547">
        <v>6210</v>
      </c>
      <c r="L14" s="159"/>
      <c r="M14" s="160"/>
    </row>
    <row r="15" spans="1:13">
      <c r="A15" s="157" t="s">
        <v>60</v>
      </c>
      <c r="B15" s="189">
        <v>0</v>
      </c>
      <c r="C15" s="162">
        <v>7.7</v>
      </c>
      <c r="D15" s="555">
        <f t="shared" si="1"/>
        <v>0</v>
      </c>
      <c r="E15" s="557"/>
      <c r="F15" s="561">
        <f t="shared" si="0"/>
        <v>0</v>
      </c>
      <c r="G15" s="149"/>
      <c r="H15" s="149"/>
      <c r="I15" s="551">
        <v>220</v>
      </c>
      <c r="J15" s="547">
        <v>6210</v>
      </c>
      <c r="L15" s="159"/>
      <c r="M15" s="160"/>
    </row>
    <row r="16" spans="1:13">
      <c r="A16" s="193"/>
      <c r="B16" s="184"/>
      <c r="C16" s="184"/>
      <c r="D16" s="184"/>
      <c r="E16" s="184"/>
      <c r="F16" s="158"/>
      <c r="G16" s="149"/>
      <c r="H16" s="149"/>
      <c r="I16" s="551">
        <v>230</v>
      </c>
      <c r="J16" s="547">
        <v>6210</v>
      </c>
    </row>
    <row r="17" spans="1:10">
      <c r="A17" s="177" t="s">
        <v>61</v>
      </c>
      <c r="B17" s="191">
        <f>SUM(B8:B16)</f>
        <v>4963.8999999999996</v>
      </c>
      <c r="C17" s="187">
        <f>D17/B17</f>
        <v>5.2878593954350412</v>
      </c>
      <c r="D17" s="559">
        <f>SUM(D8:D16)</f>
        <v>26248.405253000001</v>
      </c>
      <c r="E17" s="191">
        <f>(F17/B17)*1000</f>
        <v>0</v>
      </c>
      <c r="F17" s="559">
        <f>SUM(F4:F15)</f>
        <v>0</v>
      </c>
      <c r="G17" s="149"/>
      <c r="H17" s="149"/>
      <c r="I17" s="551">
        <v>240</v>
      </c>
      <c r="J17" s="547">
        <v>6210</v>
      </c>
    </row>
    <row r="18" spans="1:10">
      <c r="A18" s="161" t="s">
        <v>309</v>
      </c>
      <c r="B18" s="189">
        <v>1400</v>
      </c>
      <c r="C18" s="188">
        <f>VLOOKUP(B18,$I$3:$J$160,2,FALSE)/1000</f>
        <v>6.2309999999999999</v>
      </c>
      <c r="D18" s="561">
        <f>B18*C18</f>
        <v>8723.4</v>
      </c>
      <c r="E18" s="560">
        <v>0</v>
      </c>
      <c r="F18" s="561">
        <f>(E18*B18)/1000</f>
        <v>0</v>
      </c>
      <c r="G18" s="149"/>
      <c r="H18" s="149"/>
      <c r="I18" s="551">
        <v>250</v>
      </c>
      <c r="J18" s="547">
        <v>6210</v>
      </c>
    </row>
    <row r="19" spans="1:10">
      <c r="A19" s="178" t="s">
        <v>57</v>
      </c>
      <c r="B19" s="192">
        <f>SUM(B17:B18)</f>
        <v>6363.9</v>
      </c>
      <c r="C19" s="562">
        <f>D19/B19</f>
        <v>5.4953417327425012</v>
      </c>
      <c r="D19" s="563">
        <f>SUM(D17:D18)</f>
        <v>34971.805252999999</v>
      </c>
      <c r="E19" s="191">
        <f>(F19/B19)*1000</f>
        <v>0</v>
      </c>
      <c r="F19" s="563">
        <f>SUM(F17:F18)</f>
        <v>0</v>
      </c>
      <c r="G19" s="149"/>
      <c r="H19" s="149"/>
      <c r="I19" s="551">
        <v>260</v>
      </c>
      <c r="J19" s="547">
        <v>6210</v>
      </c>
    </row>
    <row r="20" spans="1:10">
      <c r="A20" s="157" t="s">
        <v>310</v>
      </c>
      <c r="B20" s="189">
        <v>220</v>
      </c>
      <c r="C20" s="188">
        <f>VLOOKUP(B20,$I$3:$J$160,2,FALSE)/1000</f>
        <v>6.21</v>
      </c>
      <c r="D20" s="561">
        <f>B20*C20</f>
        <v>1366.2</v>
      </c>
      <c r="E20" s="560">
        <v>0</v>
      </c>
      <c r="F20" s="561">
        <f>(E20*B20)/1000</f>
        <v>0</v>
      </c>
      <c r="G20" s="149"/>
      <c r="H20" s="149"/>
      <c r="I20" s="551">
        <v>270</v>
      </c>
      <c r="J20" s="547">
        <v>6210</v>
      </c>
    </row>
    <row r="21" spans="1:10">
      <c r="A21" s="177" t="s">
        <v>58</v>
      </c>
      <c r="B21" s="191">
        <f>B17+B20</f>
        <v>5183.8999999999996</v>
      </c>
      <c r="C21" s="187">
        <f>D21/B21</f>
        <v>5.3269942037847962</v>
      </c>
      <c r="D21" s="558">
        <f>D17+D20</f>
        <v>27614.605253000002</v>
      </c>
      <c r="E21" s="191">
        <f>(F21/B21)*1000</f>
        <v>0</v>
      </c>
      <c r="F21" s="558">
        <v>0</v>
      </c>
      <c r="G21" s="149"/>
      <c r="H21" s="149"/>
      <c r="I21" s="551">
        <v>280</v>
      </c>
      <c r="J21" s="547">
        <v>6210</v>
      </c>
    </row>
    <row r="22" spans="1:10">
      <c r="A22" s="179"/>
      <c r="B22" s="180"/>
      <c r="C22" s="181"/>
      <c r="D22" s="180"/>
      <c r="E22" s="182"/>
      <c r="F22" s="183"/>
      <c r="G22" s="149"/>
      <c r="H22" s="149"/>
      <c r="I22" s="551">
        <v>290</v>
      </c>
      <c r="J22" s="547">
        <v>6210</v>
      </c>
    </row>
    <row r="23" spans="1:10">
      <c r="G23" s="149"/>
      <c r="H23" s="149"/>
      <c r="I23" s="551">
        <v>300</v>
      </c>
      <c r="J23" s="547">
        <v>6210</v>
      </c>
    </row>
    <row r="24" spans="1:10">
      <c r="A24" s="164"/>
      <c r="B24" s="164"/>
      <c r="C24" s="164"/>
      <c r="D24" s="164"/>
      <c r="E24" s="164"/>
      <c r="F24" s="164"/>
      <c r="G24" s="149"/>
      <c r="H24" s="149"/>
      <c r="I24" s="551">
        <v>310</v>
      </c>
      <c r="J24" s="547">
        <v>6210</v>
      </c>
    </row>
    <row r="25" spans="1:10">
      <c r="A25" s="165"/>
      <c r="B25" s="165"/>
      <c r="C25" s="149"/>
      <c r="D25" s="149"/>
      <c r="E25" s="149"/>
      <c r="F25" s="149"/>
      <c r="G25" s="149"/>
      <c r="H25" s="149"/>
      <c r="I25" s="551">
        <v>320</v>
      </c>
      <c r="J25" s="547">
        <v>6210</v>
      </c>
    </row>
    <row r="26" spans="1:10">
      <c r="A26" s="165"/>
      <c r="B26" s="165"/>
      <c r="C26" s="149"/>
      <c r="D26" s="149"/>
      <c r="E26" s="149"/>
      <c r="F26" s="149"/>
      <c r="G26" s="149"/>
      <c r="H26" s="149"/>
      <c r="I26" s="551">
        <v>330</v>
      </c>
      <c r="J26" s="547">
        <v>6210</v>
      </c>
    </row>
    <row r="27" spans="1:10">
      <c r="A27" s="165"/>
      <c r="B27" s="165"/>
      <c r="C27" s="149"/>
      <c r="D27" s="149"/>
      <c r="E27" s="149"/>
      <c r="F27" s="149"/>
      <c r="G27" s="149"/>
      <c r="H27" s="149"/>
      <c r="I27" s="551">
        <v>340</v>
      </c>
      <c r="J27" s="547">
        <v>6210</v>
      </c>
    </row>
    <row r="28" spans="1:10">
      <c r="B28" s="166">
        <f>B19</f>
        <v>6363.9</v>
      </c>
      <c r="C28" s="167">
        <f>C19</f>
        <v>5.4953417327425012</v>
      </c>
      <c r="D28" s="168">
        <v>5.5359999999999996</v>
      </c>
      <c r="E28" s="168">
        <v>4400</v>
      </c>
      <c r="F28" s="149"/>
      <c r="G28" s="149"/>
      <c r="H28" s="149"/>
      <c r="I28" s="551">
        <v>350</v>
      </c>
      <c r="J28" s="547">
        <v>6211</v>
      </c>
    </row>
    <row r="29" spans="1:10">
      <c r="B29" s="166">
        <f>B21</f>
        <v>5183.8999999999996</v>
      </c>
      <c r="C29" s="167">
        <f>C21</f>
        <v>5.3269942037847962</v>
      </c>
      <c r="D29" s="168">
        <v>5.0709999999999997</v>
      </c>
      <c r="E29" s="168">
        <v>4400</v>
      </c>
      <c r="F29" s="149"/>
      <c r="G29" s="149"/>
      <c r="H29" s="149"/>
      <c r="I29" s="551">
        <v>360</v>
      </c>
      <c r="J29" s="547">
        <v>6211</v>
      </c>
    </row>
    <row r="30" spans="1:10">
      <c r="B30" s="149"/>
      <c r="C30" s="149"/>
      <c r="D30" s="168">
        <v>5</v>
      </c>
      <c r="E30" s="168">
        <v>4660</v>
      </c>
      <c r="F30" s="149"/>
      <c r="G30" s="149"/>
      <c r="H30" s="149"/>
      <c r="I30" s="551">
        <v>370</v>
      </c>
      <c r="J30" s="547">
        <v>6211</v>
      </c>
    </row>
    <row r="31" spans="1:10">
      <c r="B31" s="149"/>
      <c r="C31" s="149"/>
      <c r="D31" s="168">
        <v>5</v>
      </c>
      <c r="E31" s="168">
        <v>5170</v>
      </c>
      <c r="F31" s="149"/>
      <c r="G31" s="149"/>
      <c r="H31" s="149"/>
      <c r="I31" s="551">
        <v>380</v>
      </c>
      <c r="J31" s="547">
        <v>6211</v>
      </c>
    </row>
    <row r="32" spans="1:10">
      <c r="B32" s="149"/>
      <c r="C32" s="149"/>
      <c r="D32" s="168">
        <v>5.2380000000000004</v>
      </c>
      <c r="E32" s="168">
        <v>6800</v>
      </c>
      <c r="F32" s="149"/>
      <c r="G32" s="149"/>
      <c r="H32" s="149"/>
      <c r="I32" s="551">
        <v>390</v>
      </c>
      <c r="J32" s="547">
        <v>6211</v>
      </c>
    </row>
    <row r="33" spans="1:10">
      <c r="B33" s="149"/>
      <c r="C33" s="149"/>
      <c r="D33" s="168">
        <v>5.48</v>
      </c>
      <c r="E33" s="168">
        <v>6800</v>
      </c>
      <c r="F33" s="149"/>
      <c r="G33" s="149"/>
      <c r="H33" s="149"/>
      <c r="I33" s="551">
        <v>400</v>
      </c>
      <c r="J33" s="547">
        <v>6211</v>
      </c>
    </row>
    <row r="34" spans="1:10">
      <c r="B34" s="149"/>
      <c r="C34" s="149"/>
      <c r="D34" s="354">
        <v>5.5039999999999996</v>
      </c>
      <c r="E34" s="168">
        <v>6400</v>
      </c>
      <c r="F34" s="149"/>
      <c r="G34" s="149"/>
      <c r="H34" s="149"/>
      <c r="I34" s="551">
        <v>410</v>
      </c>
      <c r="J34" s="547">
        <v>6211</v>
      </c>
    </row>
    <row r="35" spans="1:10">
      <c r="B35" s="149"/>
      <c r="C35" s="149"/>
      <c r="D35" s="168">
        <v>5.18</v>
      </c>
      <c r="E35" s="168">
        <v>6400</v>
      </c>
      <c r="F35" s="149"/>
      <c r="G35" s="149"/>
      <c r="H35" s="149"/>
      <c r="I35" s="551">
        <v>420</v>
      </c>
      <c r="J35" s="547">
        <v>6211</v>
      </c>
    </row>
    <row r="36" spans="1:10">
      <c r="B36" s="149"/>
      <c r="C36" s="149"/>
      <c r="D36" s="169">
        <v>5.5039999999999996</v>
      </c>
      <c r="E36" s="170">
        <v>6400</v>
      </c>
      <c r="F36" s="149"/>
      <c r="G36" s="149"/>
      <c r="H36" s="149"/>
      <c r="I36" s="551">
        <v>430</v>
      </c>
      <c r="J36" s="547">
        <v>6211</v>
      </c>
    </row>
    <row r="37" spans="1:10">
      <c r="B37" s="149"/>
      <c r="C37" s="149"/>
      <c r="D37" s="169">
        <v>5.5949999999999998</v>
      </c>
      <c r="E37" s="170">
        <v>4850</v>
      </c>
      <c r="F37" s="149"/>
      <c r="G37" s="149"/>
      <c r="H37" s="149"/>
      <c r="I37" s="551">
        <v>440</v>
      </c>
      <c r="J37" s="547">
        <v>6211</v>
      </c>
    </row>
    <row r="38" spans="1:10">
      <c r="A38" s="149"/>
      <c r="B38" s="149"/>
      <c r="C38" s="171"/>
      <c r="D38" s="149">
        <v>5.5359999999999996</v>
      </c>
      <c r="E38" s="149">
        <v>4400</v>
      </c>
      <c r="F38" s="149"/>
      <c r="G38" s="149"/>
      <c r="H38" s="149"/>
      <c r="I38" s="551">
        <v>450</v>
      </c>
      <c r="J38" s="547">
        <v>6211</v>
      </c>
    </row>
    <row r="39" spans="1:10">
      <c r="A39" s="149"/>
      <c r="B39" s="149"/>
      <c r="C39" s="172"/>
      <c r="D39" s="171"/>
      <c r="E39" s="149"/>
      <c r="F39" s="173"/>
      <c r="G39" s="149"/>
      <c r="H39" s="149"/>
      <c r="I39" s="551">
        <v>460</v>
      </c>
      <c r="J39" s="547">
        <v>6211</v>
      </c>
    </row>
    <row r="40" spans="1:10">
      <c r="A40" s="149"/>
      <c r="B40" s="149"/>
      <c r="C40" s="149"/>
      <c r="D40" s="149"/>
      <c r="E40" s="149"/>
      <c r="G40" s="149"/>
      <c r="H40" s="149"/>
      <c r="I40" s="551">
        <v>470</v>
      </c>
      <c r="J40" s="547">
        <v>6211</v>
      </c>
    </row>
    <row r="41" spans="1:10">
      <c r="A41" s="149"/>
      <c r="B41" s="149"/>
      <c r="C41" s="149"/>
      <c r="D41" s="149"/>
      <c r="E41" s="149"/>
      <c r="F41" s="149"/>
      <c r="G41" s="149"/>
      <c r="H41" s="149"/>
      <c r="I41" s="551">
        <v>480</v>
      </c>
      <c r="J41" s="547">
        <v>6211</v>
      </c>
    </row>
    <row r="42" spans="1:10">
      <c r="A42" s="149"/>
      <c r="B42" s="149"/>
      <c r="C42" s="149"/>
      <c r="D42" s="149"/>
      <c r="E42" s="149"/>
      <c r="F42" s="149"/>
      <c r="G42" s="149"/>
      <c r="H42" s="149"/>
      <c r="I42" s="551">
        <v>490</v>
      </c>
      <c r="J42" s="547">
        <v>6211</v>
      </c>
    </row>
    <row r="43" spans="1:10">
      <c r="A43" s="149"/>
      <c r="B43" s="149"/>
      <c r="C43" s="149"/>
      <c r="D43" s="149"/>
      <c r="E43" s="149"/>
      <c r="F43" s="149"/>
      <c r="G43" s="149"/>
      <c r="H43" s="149"/>
      <c r="I43" s="551">
        <v>500</v>
      </c>
      <c r="J43" s="547">
        <v>6212</v>
      </c>
    </row>
    <row r="44" spans="1:10">
      <c r="A44" s="149"/>
      <c r="B44" s="149"/>
      <c r="C44" s="149"/>
      <c r="D44" s="149"/>
      <c r="E44" s="149"/>
      <c r="F44" s="149"/>
      <c r="G44" s="163"/>
      <c r="H44" s="163"/>
      <c r="I44" s="551">
        <v>510</v>
      </c>
      <c r="J44" s="547">
        <v>6212</v>
      </c>
    </row>
    <row r="45" spans="1:10">
      <c r="A45" s="149"/>
      <c r="B45" s="149"/>
      <c r="C45" s="149"/>
      <c r="D45" s="149"/>
      <c r="E45" s="149"/>
      <c r="F45" s="149"/>
      <c r="G45" s="163"/>
      <c r="H45" s="163"/>
      <c r="I45" s="551">
        <v>520</v>
      </c>
      <c r="J45" s="547">
        <v>6212</v>
      </c>
    </row>
    <row r="46" spans="1:10">
      <c r="A46" s="149"/>
      <c r="B46" s="149"/>
      <c r="C46" s="149"/>
      <c r="D46" s="149"/>
      <c r="E46" s="149"/>
      <c r="F46" s="149"/>
      <c r="G46" s="163"/>
      <c r="H46" s="163"/>
      <c r="I46" s="551">
        <v>530</v>
      </c>
      <c r="J46" s="547">
        <v>6212</v>
      </c>
    </row>
    <row r="47" spans="1:10">
      <c r="A47" s="149"/>
      <c r="B47" s="149"/>
      <c r="C47" s="149"/>
      <c r="D47" s="149"/>
      <c r="E47" s="149"/>
      <c r="F47" s="149"/>
      <c r="G47" s="163"/>
      <c r="H47" s="163"/>
      <c r="I47" s="551">
        <v>540</v>
      </c>
      <c r="J47" s="547">
        <v>6212</v>
      </c>
    </row>
    <row r="48" spans="1:10">
      <c r="A48" s="149"/>
      <c r="B48" s="149"/>
      <c r="C48" s="149"/>
      <c r="D48" s="149"/>
      <c r="E48" s="149"/>
      <c r="F48" s="149"/>
      <c r="G48" s="163"/>
      <c r="H48" s="163"/>
      <c r="I48" s="551">
        <v>550</v>
      </c>
      <c r="J48" s="547">
        <v>6212</v>
      </c>
    </row>
    <row r="49" spans="1:10">
      <c r="A49" s="149"/>
      <c r="B49" s="149"/>
      <c r="C49" s="149"/>
      <c r="D49" s="149"/>
      <c r="E49" s="149"/>
      <c r="F49" s="149"/>
      <c r="G49" s="163"/>
      <c r="H49" s="163"/>
      <c r="I49" s="551">
        <v>560</v>
      </c>
      <c r="J49" s="547">
        <v>6212</v>
      </c>
    </row>
    <row r="50" spans="1:10">
      <c r="A50" s="149"/>
      <c r="B50" s="149"/>
      <c r="C50" s="149"/>
      <c r="D50" s="149"/>
      <c r="E50" s="149"/>
      <c r="F50" s="149"/>
      <c r="G50" s="149"/>
      <c r="H50" s="149"/>
      <c r="I50" s="551">
        <v>570</v>
      </c>
      <c r="J50" s="547">
        <v>6212</v>
      </c>
    </row>
    <row r="51" spans="1:10">
      <c r="G51" s="149"/>
      <c r="H51" s="149"/>
      <c r="I51" s="551">
        <v>580</v>
      </c>
      <c r="J51" s="547">
        <v>6212</v>
      </c>
    </row>
    <row r="52" spans="1:10">
      <c r="G52" s="149"/>
      <c r="H52" s="149"/>
      <c r="I52" s="551">
        <v>590</v>
      </c>
      <c r="J52" s="547">
        <v>6212</v>
      </c>
    </row>
    <row r="53" spans="1:10">
      <c r="G53" s="149"/>
      <c r="H53" s="149"/>
      <c r="I53" s="551">
        <v>600</v>
      </c>
      <c r="J53" s="547">
        <v>6213</v>
      </c>
    </row>
    <row r="54" spans="1:10">
      <c r="G54" s="149"/>
      <c r="H54" s="149"/>
      <c r="I54" s="551">
        <v>610</v>
      </c>
      <c r="J54" s="547">
        <v>6213</v>
      </c>
    </row>
    <row r="55" spans="1:10">
      <c r="G55" s="149"/>
      <c r="H55" s="149"/>
      <c r="I55" s="551">
        <v>620</v>
      </c>
      <c r="J55" s="547">
        <v>6213</v>
      </c>
    </row>
    <row r="56" spans="1:10">
      <c r="G56" s="149"/>
      <c r="H56" s="149"/>
      <c r="I56" s="551">
        <v>630</v>
      </c>
      <c r="J56" s="547">
        <v>6213</v>
      </c>
    </row>
    <row r="57" spans="1:10">
      <c r="G57" s="149"/>
      <c r="H57" s="149"/>
      <c r="I57" s="551">
        <v>640</v>
      </c>
      <c r="J57" s="547">
        <v>6213</v>
      </c>
    </row>
    <row r="58" spans="1:10">
      <c r="G58" s="149"/>
      <c r="H58" s="149"/>
      <c r="I58" s="551">
        <v>650</v>
      </c>
      <c r="J58" s="547">
        <v>6214</v>
      </c>
    </row>
    <row r="59" spans="1:10">
      <c r="G59" s="149"/>
      <c r="H59" s="149"/>
      <c r="I59" s="551">
        <v>660</v>
      </c>
      <c r="J59" s="547">
        <v>6214</v>
      </c>
    </row>
    <row r="60" spans="1:10">
      <c r="G60" s="149"/>
      <c r="H60" s="149"/>
      <c r="I60" s="551">
        <v>670</v>
      </c>
      <c r="J60" s="547">
        <v>6214</v>
      </c>
    </row>
    <row r="61" spans="1:10">
      <c r="G61" s="149"/>
      <c r="H61" s="149"/>
      <c r="I61" s="551">
        <v>680</v>
      </c>
      <c r="J61" s="547">
        <v>6214</v>
      </c>
    </row>
    <row r="62" spans="1:10">
      <c r="G62" s="174"/>
      <c r="H62" s="174"/>
      <c r="I62" s="551">
        <v>690</v>
      </c>
      <c r="J62" s="547">
        <v>6214</v>
      </c>
    </row>
    <row r="63" spans="1:10">
      <c r="G63" s="149"/>
      <c r="H63" s="149"/>
      <c r="I63" s="551">
        <v>700</v>
      </c>
      <c r="J63" s="547">
        <v>6214</v>
      </c>
    </row>
    <row r="64" spans="1:10">
      <c r="G64" s="149"/>
      <c r="H64" s="149"/>
      <c r="I64" s="551">
        <v>710</v>
      </c>
      <c r="J64" s="547">
        <v>6214</v>
      </c>
    </row>
    <row r="65" spans="7:10">
      <c r="G65" s="149"/>
      <c r="H65" s="149"/>
      <c r="I65" s="551">
        <v>720</v>
      </c>
      <c r="J65" s="547">
        <v>6215</v>
      </c>
    </row>
    <row r="66" spans="7:10">
      <c r="G66" s="149"/>
      <c r="H66" s="149"/>
      <c r="I66" s="551">
        <v>730</v>
      </c>
      <c r="J66" s="547">
        <v>6215</v>
      </c>
    </row>
    <row r="67" spans="7:10">
      <c r="G67" s="149"/>
      <c r="H67" s="149"/>
      <c r="I67" s="551">
        <v>740</v>
      </c>
      <c r="J67" s="547">
        <v>6215</v>
      </c>
    </row>
    <row r="68" spans="7:10">
      <c r="G68" s="149"/>
      <c r="H68" s="149"/>
      <c r="I68" s="551">
        <v>750</v>
      </c>
      <c r="J68" s="547">
        <v>6215</v>
      </c>
    </row>
    <row r="69" spans="7:10">
      <c r="I69" s="551">
        <v>760</v>
      </c>
      <c r="J69" s="547">
        <v>6215</v>
      </c>
    </row>
    <row r="70" spans="7:10">
      <c r="I70" s="551">
        <v>770</v>
      </c>
      <c r="J70" s="547">
        <v>6216</v>
      </c>
    </row>
    <row r="71" spans="7:10">
      <c r="I71" s="551">
        <v>780</v>
      </c>
      <c r="J71" s="547">
        <v>6216</v>
      </c>
    </row>
    <row r="72" spans="7:10">
      <c r="I72" s="551">
        <v>790</v>
      </c>
      <c r="J72" s="547">
        <v>6216</v>
      </c>
    </row>
    <row r="73" spans="7:10">
      <c r="I73" s="551">
        <v>800</v>
      </c>
      <c r="J73" s="547">
        <v>6217</v>
      </c>
    </row>
    <row r="74" spans="7:10">
      <c r="I74" s="551">
        <v>810</v>
      </c>
      <c r="J74" s="547">
        <v>6218</v>
      </c>
    </row>
    <row r="75" spans="7:10">
      <c r="I75" s="551">
        <v>820</v>
      </c>
      <c r="J75" s="547">
        <v>6219</v>
      </c>
    </row>
    <row r="76" spans="7:10">
      <c r="I76" s="551">
        <v>830</v>
      </c>
      <c r="J76" s="547">
        <v>6219</v>
      </c>
    </row>
    <row r="77" spans="7:10">
      <c r="I77" s="551">
        <v>840</v>
      </c>
      <c r="J77" s="547">
        <v>6219</v>
      </c>
    </row>
    <row r="78" spans="7:10">
      <c r="I78" s="551">
        <v>850</v>
      </c>
      <c r="J78" s="547">
        <v>6220</v>
      </c>
    </row>
    <row r="79" spans="7:10">
      <c r="I79" s="551">
        <v>860</v>
      </c>
      <c r="J79" s="547">
        <v>6221</v>
      </c>
    </row>
    <row r="80" spans="7:10">
      <c r="I80" s="551">
        <v>870</v>
      </c>
      <c r="J80" s="547">
        <v>6222</v>
      </c>
    </row>
    <row r="81" spans="9:10">
      <c r="I81" s="551">
        <v>880</v>
      </c>
      <c r="J81" s="547">
        <v>6222</v>
      </c>
    </row>
    <row r="82" spans="9:10">
      <c r="I82" s="551">
        <v>890</v>
      </c>
      <c r="J82" s="547">
        <v>6222</v>
      </c>
    </row>
    <row r="83" spans="9:10">
      <c r="I83" s="551">
        <v>900</v>
      </c>
      <c r="J83" s="547">
        <v>6222</v>
      </c>
    </row>
    <row r="84" spans="9:10">
      <c r="I84" s="551">
        <v>910</v>
      </c>
      <c r="J84" s="547">
        <v>6222</v>
      </c>
    </row>
    <row r="85" spans="9:10">
      <c r="I85" s="551">
        <v>920</v>
      </c>
      <c r="J85" s="547">
        <v>6222</v>
      </c>
    </row>
    <row r="86" spans="9:10">
      <c r="I86" s="551">
        <v>930</v>
      </c>
      <c r="J86" s="547">
        <v>6222</v>
      </c>
    </row>
    <row r="87" spans="9:10">
      <c r="I87" s="551">
        <v>940</v>
      </c>
      <c r="J87" s="547">
        <v>6222</v>
      </c>
    </row>
    <row r="88" spans="9:10">
      <c r="I88" s="551">
        <v>950</v>
      </c>
      <c r="J88" s="547">
        <v>6222</v>
      </c>
    </row>
    <row r="89" spans="9:10">
      <c r="I89" s="551">
        <v>960</v>
      </c>
      <c r="J89" s="547">
        <v>6222</v>
      </c>
    </row>
    <row r="90" spans="9:10">
      <c r="I90" s="551">
        <v>970</v>
      </c>
      <c r="J90" s="547">
        <v>6623</v>
      </c>
    </row>
    <row r="91" spans="9:10">
      <c r="I91" s="551">
        <v>980</v>
      </c>
      <c r="J91" s="547">
        <v>6623</v>
      </c>
    </row>
    <row r="92" spans="9:10">
      <c r="I92" s="551">
        <v>990</v>
      </c>
      <c r="J92" s="547">
        <v>6623</v>
      </c>
    </row>
    <row r="93" spans="9:10">
      <c r="I93" s="551">
        <v>1000</v>
      </c>
      <c r="J93" s="547">
        <v>6623</v>
      </c>
    </row>
    <row r="94" spans="9:10">
      <c r="I94" s="551">
        <v>1010</v>
      </c>
      <c r="J94" s="547">
        <v>6623</v>
      </c>
    </row>
    <row r="95" spans="9:10">
      <c r="I95" s="551">
        <v>1020</v>
      </c>
      <c r="J95" s="547">
        <v>6224</v>
      </c>
    </row>
    <row r="96" spans="9:10">
      <c r="I96" s="551">
        <v>1030</v>
      </c>
      <c r="J96" s="547">
        <v>6224</v>
      </c>
    </row>
    <row r="97" spans="9:10">
      <c r="I97" s="551">
        <v>1040</v>
      </c>
      <c r="J97" s="547">
        <v>6224</v>
      </c>
    </row>
    <row r="98" spans="9:10">
      <c r="I98" s="551">
        <v>1050</v>
      </c>
      <c r="J98" s="547">
        <v>6225</v>
      </c>
    </row>
    <row r="99" spans="9:10">
      <c r="I99" s="551">
        <v>1060</v>
      </c>
      <c r="J99" s="547">
        <v>6225</v>
      </c>
    </row>
    <row r="100" spans="9:10">
      <c r="I100" s="551">
        <v>1070</v>
      </c>
      <c r="J100" s="547">
        <v>6225</v>
      </c>
    </row>
    <row r="101" spans="9:10">
      <c r="I101" s="551">
        <v>1080</v>
      </c>
      <c r="J101" s="547">
        <v>6225</v>
      </c>
    </row>
    <row r="102" spans="9:10">
      <c r="I102" s="551">
        <v>1090</v>
      </c>
      <c r="J102" s="547">
        <v>6225</v>
      </c>
    </row>
    <row r="103" spans="9:10">
      <c r="I103" s="551">
        <v>1100</v>
      </c>
      <c r="J103" s="547">
        <v>6226</v>
      </c>
    </row>
    <row r="104" spans="9:10">
      <c r="I104" s="551">
        <v>1110</v>
      </c>
      <c r="J104" s="547">
        <v>6226</v>
      </c>
    </row>
    <row r="105" spans="9:10">
      <c r="I105" s="551">
        <v>1120</v>
      </c>
      <c r="J105" s="547">
        <v>6227</v>
      </c>
    </row>
    <row r="106" spans="9:10">
      <c r="I106" s="551">
        <v>1130</v>
      </c>
      <c r="J106" s="547">
        <v>6227</v>
      </c>
    </row>
    <row r="107" spans="9:10">
      <c r="I107" s="551">
        <v>1140</v>
      </c>
      <c r="J107" s="547">
        <v>6227</v>
      </c>
    </row>
    <row r="108" spans="9:10">
      <c r="I108" s="551">
        <v>1150</v>
      </c>
      <c r="J108" s="547">
        <v>6227</v>
      </c>
    </row>
    <row r="109" spans="9:10">
      <c r="I109" s="551">
        <v>1160</v>
      </c>
      <c r="J109" s="547">
        <v>6227</v>
      </c>
    </row>
    <row r="110" spans="9:10">
      <c r="I110" s="551">
        <v>1170</v>
      </c>
      <c r="J110" s="547">
        <v>6227</v>
      </c>
    </row>
    <row r="111" spans="9:10">
      <c r="I111" s="551">
        <v>1180</v>
      </c>
      <c r="J111" s="547">
        <v>6227</v>
      </c>
    </row>
    <row r="112" spans="9:10">
      <c r="I112" s="551">
        <v>1190</v>
      </c>
      <c r="J112" s="547">
        <v>6227</v>
      </c>
    </row>
    <row r="113" spans="9:10">
      <c r="I113" s="551">
        <v>1200</v>
      </c>
      <c r="J113" s="547">
        <v>6228</v>
      </c>
    </row>
    <row r="114" spans="9:10">
      <c r="I114" s="551">
        <v>1210</v>
      </c>
      <c r="J114" s="547">
        <v>6228</v>
      </c>
    </row>
    <row r="115" spans="9:10">
      <c r="I115" s="551">
        <v>1220</v>
      </c>
      <c r="J115" s="547">
        <v>6228</v>
      </c>
    </row>
    <row r="116" spans="9:10">
      <c r="I116" s="551">
        <v>1230</v>
      </c>
      <c r="J116" s="547">
        <v>6228</v>
      </c>
    </row>
    <row r="117" spans="9:10">
      <c r="I117" s="551">
        <v>1240</v>
      </c>
      <c r="J117" s="547">
        <v>6228</v>
      </c>
    </row>
    <row r="118" spans="9:10">
      <c r="I118" s="551">
        <v>1250</v>
      </c>
      <c r="J118" s="547">
        <v>6229</v>
      </c>
    </row>
    <row r="119" spans="9:10">
      <c r="I119" s="551">
        <v>1260</v>
      </c>
      <c r="J119" s="547">
        <v>6229</v>
      </c>
    </row>
    <row r="120" spans="9:10">
      <c r="I120" s="551">
        <v>1270</v>
      </c>
      <c r="J120" s="547">
        <v>6229</v>
      </c>
    </row>
    <row r="121" spans="9:10">
      <c r="I121" s="551">
        <v>1280</v>
      </c>
      <c r="J121" s="547">
        <v>6229</v>
      </c>
    </row>
    <row r="122" spans="9:10">
      <c r="I122" s="551">
        <v>1290</v>
      </c>
      <c r="J122" s="547">
        <v>6229</v>
      </c>
    </row>
    <row r="123" spans="9:10">
      <c r="I123" s="551">
        <v>1300</v>
      </c>
      <c r="J123" s="547">
        <v>6229</v>
      </c>
    </row>
    <row r="124" spans="9:10">
      <c r="I124" s="551">
        <v>1310</v>
      </c>
      <c r="J124" s="547">
        <v>6229</v>
      </c>
    </row>
    <row r="125" spans="9:10">
      <c r="I125" s="551">
        <v>1320</v>
      </c>
      <c r="J125" s="547">
        <v>6230</v>
      </c>
    </row>
    <row r="126" spans="9:10">
      <c r="I126" s="551">
        <v>1330</v>
      </c>
      <c r="J126" s="547">
        <v>6230</v>
      </c>
    </row>
    <row r="127" spans="9:10">
      <c r="I127" s="551">
        <v>1340</v>
      </c>
      <c r="J127" s="547">
        <v>6230</v>
      </c>
    </row>
    <row r="128" spans="9:10">
      <c r="I128" s="551">
        <v>1350</v>
      </c>
      <c r="J128" s="547">
        <v>6231</v>
      </c>
    </row>
    <row r="129" spans="9:10">
      <c r="I129" s="551">
        <v>1360</v>
      </c>
      <c r="J129" s="547">
        <v>6231</v>
      </c>
    </row>
    <row r="130" spans="9:10">
      <c r="I130" s="551">
        <v>1370</v>
      </c>
      <c r="J130" s="547">
        <v>6231</v>
      </c>
    </row>
    <row r="131" spans="9:10">
      <c r="I131" s="551">
        <v>1380</v>
      </c>
      <c r="J131" s="547">
        <v>6231</v>
      </c>
    </row>
    <row r="132" spans="9:10">
      <c r="I132" s="551">
        <v>1390</v>
      </c>
      <c r="J132" s="547">
        <v>6231</v>
      </c>
    </row>
    <row r="133" spans="9:10">
      <c r="I133" s="551">
        <v>1400</v>
      </c>
      <c r="J133" s="547">
        <v>6231</v>
      </c>
    </row>
    <row r="134" spans="9:10">
      <c r="I134" s="551">
        <v>1410</v>
      </c>
      <c r="J134" s="547">
        <v>6231</v>
      </c>
    </row>
    <row r="135" spans="9:10">
      <c r="I135" s="551">
        <v>1420</v>
      </c>
      <c r="J135" s="547">
        <v>6232</v>
      </c>
    </row>
    <row r="136" spans="9:10">
      <c r="I136" s="551">
        <v>1430</v>
      </c>
      <c r="J136" s="547">
        <v>6232</v>
      </c>
    </row>
    <row r="137" spans="9:10">
      <c r="I137" s="551">
        <v>1440</v>
      </c>
      <c r="J137" s="547">
        <v>6232</v>
      </c>
    </row>
    <row r="138" spans="9:10">
      <c r="I138" s="551">
        <v>1450</v>
      </c>
      <c r="J138" s="547">
        <v>6232</v>
      </c>
    </row>
    <row r="139" spans="9:10">
      <c r="I139" s="551">
        <v>1460</v>
      </c>
      <c r="J139" s="547">
        <v>6232</v>
      </c>
    </row>
    <row r="140" spans="9:10">
      <c r="I140" s="551">
        <v>1470</v>
      </c>
      <c r="J140" s="547">
        <v>6232</v>
      </c>
    </row>
    <row r="141" spans="9:10">
      <c r="I141" s="551">
        <v>1480</v>
      </c>
      <c r="J141" s="547">
        <v>6232</v>
      </c>
    </row>
    <row r="142" spans="9:10">
      <c r="I142" s="551">
        <v>1490</v>
      </c>
      <c r="J142" s="547">
        <v>6232</v>
      </c>
    </row>
    <row r="143" spans="9:10">
      <c r="I143" s="551">
        <v>1500</v>
      </c>
      <c r="J143" s="547">
        <v>6232</v>
      </c>
    </row>
    <row r="144" spans="9:10">
      <c r="I144" s="551">
        <v>1510</v>
      </c>
      <c r="J144" s="547">
        <v>6232</v>
      </c>
    </row>
    <row r="145" spans="9:10">
      <c r="I145" s="551">
        <v>1520</v>
      </c>
      <c r="J145" s="547">
        <v>6233</v>
      </c>
    </row>
    <row r="146" spans="9:10">
      <c r="I146" s="551">
        <v>1530</v>
      </c>
      <c r="J146" s="547">
        <v>6233</v>
      </c>
    </row>
    <row r="147" spans="9:10">
      <c r="I147" s="551">
        <v>1540</v>
      </c>
      <c r="J147" s="547">
        <v>6233</v>
      </c>
    </row>
    <row r="148" spans="9:10">
      <c r="I148" s="551">
        <v>1550</v>
      </c>
      <c r="J148" s="547">
        <v>6233</v>
      </c>
    </row>
    <row r="149" spans="9:10">
      <c r="I149" s="551">
        <v>1560</v>
      </c>
      <c r="J149" s="547">
        <v>6233</v>
      </c>
    </row>
    <row r="150" spans="9:10">
      <c r="I150" s="551">
        <v>1570</v>
      </c>
      <c r="J150" s="547">
        <v>6233</v>
      </c>
    </row>
    <row r="151" spans="9:10">
      <c r="I151" s="551">
        <v>1580</v>
      </c>
      <c r="J151" s="547">
        <v>6233</v>
      </c>
    </row>
    <row r="152" spans="9:10">
      <c r="I152" s="551">
        <v>1590</v>
      </c>
      <c r="J152" s="547">
        <v>6233</v>
      </c>
    </row>
    <row r="153" spans="9:10">
      <c r="I153" s="551">
        <v>1600</v>
      </c>
      <c r="J153" s="547">
        <v>6233</v>
      </c>
    </row>
    <row r="154" spans="9:10">
      <c r="I154" s="551">
        <v>1610</v>
      </c>
      <c r="J154" s="547">
        <v>6233</v>
      </c>
    </row>
    <row r="155" spans="9:10">
      <c r="I155" s="551">
        <v>1620</v>
      </c>
      <c r="J155" s="547">
        <v>6234</v>
      </c>
    </row>
    <row r="156" spans="9:10">
      <c r="I156" s="551">
        <v>1630</v>
      </c>
      <c r="J156" s="547">
        <v>6234</v>
      </c>
    </row>
    <row r="157" spans="9:10">
      <c r="I157" s="551">
        <v>1640</v>
      </c>
      <c r="J157" s="547">
        <v>6234</v>
      </c>
    </row>
    <row r="158" spans="9:10">
      <c r="I158" s="551">
        <v>1650</v>
      </c>
      <c r="J158" s="547">
        <v>6234</v>
      </c>
    </row>
    <row r="159" spans="9:10">
      <c r="I159" s="551">
        <v>1660</v>
      </c>
      <c r="J159" s="547">
        <v>6234</v>
      </c>
    </row>
    <row r="160" spans="9:10">
      <c r="I160" s="552">
        <v>1670</v>
      </c>
      <c r="J160" s="548">
        <v>6234</v>
      </c>
    </row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</sheetData>
  <sheetProtection password="F36B" sheet="1" objects="1" scenarios="1"/>
  <mergeCells count="8">
    <mergeCell ref="I1:J1"/>
    <mergeCell ref="B1:D1"/>
    <mergeCell ref="B5:D5"/>
    <mergeCell ref="E2:F2"/>
    <mergeCell ref="E3:F3"/>
    <mergeCell ref="E4:F4"/>
    <mergeCell ref="B3:D3"/>
    <mergeCell ref="B2:D2"/>
  </mergeCells>
  <phoneticPr fontId="0" type="noConversion"/>
  <conditionalFormatting sqref="B9:C10 B12:B15">
    <cfRule type="cellIs" dxfId="0" priority="1" stopIfTrue="1" operator="equal">
      <formula>0</formula>
    </cfRule>
  </conditionalFormatting>
  <printOptions horizontalCentered="1" verticalCentered="1"/>
  <pageMargins left="0.74803149606299213" right="0.74803149606299213" top="0.98425196850393704" bottom="0.98425196850393704" header="0.51181102362204722" footer="0.51181102362204722"/>
  <pageSetup scale="87" orientation="portrait" horizontalDpi="4294967293" verticalDpi="300" r:id="rId1"/>
  <headerFooter alignWithMargins="0"/>
  <drawing r:id="rId2"/>
  <legacyDrawing r:id="rId3"/>
  <controls>
    <control shapeId="61443" r:id="rId4" name="FrontPag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46</vt:i4>
      </vt:variant>
    </vt:vector>
  </HeadingPairs>
  <TitlesOfParts>
    <vt:vector size="60" baseType="lpstr">
      <vt:lpstr>FrontPage</vt:lpstr>
      <vt:lpstr>2_Legs_A</vt:lpstr>
      <vt:lpstr>3_Legs_A</vt:lpstr>
      <vt:lpstr>4_Legs_A</vt:lpstr>
      <vt:lpstr>5_Legs_A</vt:lpstr>
      <vt:lpstr>6_Legs_A</vt:lpstr>
      <vt:lpstr>P_AW139</vt:lpstr>
      <vt:lpstr>RTOM</vt:lpstr>
      <vt:lpstr>Aircraft_data</vt:lpstr>
      <vt:lpstr>WPT</vt:lpstr>
      <vt:lpstr>Crews</vt:lpstr>
      <vt:lpstr>Aircrafts</vt:lpstr>
      <vt:lpstr>Routes</vt:lpstr>
      <vt:lpstr>W&amp;BAW139</vt:lpstr>
      <vt:lpstr>Ac_List</vt:lpstr>
      <vt:lpstr>Ac_Table</vt:lpstr>
      <vt:lpstr>'2_Legs_A'!Área_de_impresión</vt:lpstr>
      <vt:lpstr>'3_Legs_A'!Área_de_impresión</vt:lpstr>
      <vt:lpstr>'4_Legs_A'!Área_de_impresión</vt:lpstr>
      <vt:lpstr>'5_Legs_A'!Área_de_impresión</vt:lpstr>
      <vt:lpstr>'6_Legs_A'!Área_de_impresión</vt:lpstr>
      <vt:lpstr>Aircraft_data!Área_de_impresión</vt:lpstr>
      <vt:lpstr>Aircrafts!Área_de_impresión</vt:lpstr>
      <vt:lpstr>Crews!Área_de_impresión</vt:lpstr>
      <vt:lpstr>'W&amp;BAW139'!Área_de_impresión</vt:lpstr>
      <vt:lpstr>WPT!Área_de_impresión</vt:lpstr>
      <vt:lpstr>Class_CA_400</vt:lpstr>
      <vt:lpstr>Class_CA_800</vt:lpstr>
      <vt:lpstr>Class_CB_ONS</vt:lpstr>
      <vt:lpstr>Class_CONF</vt:lpstr>
      <vt:lpstr>Class_PC2_NSFL</vt:lpstr>
      <vt:lpstr>Class_PC2_SFL</vt:lpstr>
      <vt:lpstr>Class_PC2e</vt:lpstr>
      <vt:lpstr>Class_Val</vt:lpstr>
      <vt:lpstr>Class_VT_HEL</vt:lpstr>
      <vt:lpstr>Contingency</vt:lpstr>
      <vt:lpstr>Crew_List</vt:lpstr>
      <vt:lpstr>Crew_Table</vt:lpstr>
      <vt:lpstr>Flight_Rules</vt:lpstr>
      <vt:lpstr>Max_Temp</vt:lpstr>
      <vt:lpstr>Min_Temp</vt:lpstr>
      <vt:lpstr>PC2e_0</vt:lpstr>
      <vt:lpstr>PC2e_10</vt:lpstr>
      <vt:lpstr>PC2e_15</vt:lpstr>
      <vt:lpstr>PC2e_20</vt:lpstr>
      <vt:lpstr>PC2e_25</vt:lpstr>
      <vt:lpstr>PC2e_30</vt:lpstr>
      <vt:lpstr>PC2e_35</vt:lpstr>
      <vt:lpstr>PC2e_40</vt:lpstr>
      <vt:lpstr>PC2e_5</vt:lpstr>
      <vt:lpstr>Crews!Pilot_Data</vt:lpstr>
      <vt:lpstr>Reserve_Min</vt:lpstr>
      <vt:lpstr>RTOM</vt:lpstr>
      <vt:lpstr>Type_Data</vt:lpstr>
      <vt:lpstr>Type_List</vt:lpstr>
      <vt:lpstr>Units_Mass</vt:lpstr>
      <vt:lpstr>Wind_Val</vt:lpstr>
      <vt:lpstr>Wpt_List</vt:lpstr>
      <vt:lpstr>Wpt_Table</vt:lpstr>
      <vt:lpstr>WPT!Wpt_Type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Flight Planning</dc:title>
  <dc:creator>Enrique</dc:creator>
  <cp:lastModifiedBy>Enrique</cp:lastModifiedBy>
  <cp:lastPrinted>2015-06-19T03:31:26Z</cp:lastPrinted>
  <dcterms:created xsi:type="dcterms:W3CDTF">1999-04-29T22:01:51Z</dcterms:created>
  <dcterms:modified xsi:type="dcterms:W3CDTF">2015-08-19T07:32:14Z</dcterms:modified>
</cp:coreProperties>
</file>