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ull Stack Developer\Projects\portfolio\public\files\excel\"/>
    </mc:Choice>
  </mc:AlternateContent>
  <xr:revisionPtr revIDLastSave="0" documentId="8_{846251E9-1562-4E8F-A86B-379F6C8B4A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 Me!" sheetId="1" r:id="rId1"/>
    <sheet name="Data" sheetId="2" r:id="rId2"/>
    <sheet name="Additional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3" i="2"/>
  <c r="D4" i="2"/>
  <c r="D5" i="2"/>
  <c r="D6" i="2"/>
  <c r="D7" i="2"/>
  <c r="D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" i="2"/>
</calcChain>
</file>

<file path=xl/sharedStrings.xml><?xml version="1.0" encoding="utf-8"?>
<sst xmlns="http://schemas.openxmlformats.org/spreadsheetml/2006/main" count="565" uniqueCount="254">
  <si>
    <r>
      <rPr>
        <b/>
        <sz val="10"/>
        <color rgb="FFFF0000"/>
        <rFont val="Arial"/>
      </rPr>
      <t>Petunjuk Pengerjaan</t>
    </r>
    <r>
      <rPr>
        <sz val="10"/>
        <color theme="1"/>
        <rFont val="Arial"/>
      </rPr>
      <t>:</t>
    </r>
  </si>
  <si>
    <r>
      <rPr>
        <sz val="10"/>
        <color theme="1"/>
        <rFont val="Arial"/>
      </rPr>
      <t xml:space="preserve">1. Lengkapilah informasi yang hilang di sheet </t>
    </r>
    <r>
      <rPr>
        <b/>
        <sz val="10"/>
        <color theme="1"/>
        <rFont val="Arial"/>
      </rPr>
      <t>Data</t>
    </r>
    <r>
      <rPr>
        <sz val="10"/>
        <color theme="1"/>
        <rFont val="Arial"/>
      </rPr>
      <t xml:space="preserve"> berdasarkan informasi di sheet </t>
    </r>
    <r>
      <rPr>
        <b/>
        <sz val="10"/>
        <color theme="1"/>
        <rFont val="Arial"/>
      </rPr>
      <t>Additional</t>
    </r>
  </si>
  <si>
    <r>
      <rPr>
        <sz val="10"/>
        <color theme="1"/>
        <rFont val="Arial"/>
      </rPr>
      <t xml:space="preserve">2. Variabel </t>
    </r>
    <r>
      <rPr>
        <b/>
        <sz val="10"/>
        <color theme="1"/>
        <rFont val="Arial"/>
      </rPr>
      <t>total_price</t>
    </r>
    <r>
      <rPr>
        <sz val="10"/>
        <color theme="1"/>
        <rFont val="Arial"/>
      </rPr>
      <t xml:space="preserve"> merupakan hasil perkalian antara variabel </t>
    </r>
    <r>
      <rPr>
        <b/>
        <sz val="10"/>
        <color theme="1"/>
        <rFont val="Arial"/>
      </rPr>
      <t>weight</t>
    </r>
    <r>
      <rPr>
        <sz val="10"/>
        <color theme="1"/>
        <rFont val="Arial"/>
      </rPr>
      <t xml:space="preserve"> dan </t>
    </r>
    <r>
      <rPr>
        <b/>
        <sz val="10"/>
        <color theme="1"/>
        <rFont val="Arial"/>
      </rPr>
      <t>price</t>
    </r>
  </si>
  <si>
    <r>
      <rPr>
        <sz val="10"/>
        <color theme="1"/>
        <rFont val="Arial"/>
      </rPr>
      <t xml:space="preserve">3. Lengkapilah informasi kolom </t>
    </r>
    <r>
      <rPr>
        <b/>
        <sz val="10"/>
        <color theme="1"/>
        <rFont val="Arial"/>
      </rPr>
      <t>product_name</t>
    </r>
    <r>
      <rPr>
        <sz val="10"/>
        <color theme="1"/>
        <rFont val="Arial"/>
      </rPr>
      <t xml:space="preserve"> dan </t>
    </r>
    <r>
      <rPr>
        <b/>
        <sz val="10"/>
        <color theme="1"/>
        <rFont val="Arial"/>
      </rPr>
      <t>route_name</t>
    </r>
    <r>
      <rPr>
        <sz val="10"/>
        <color theme="1"/>
        <rFont val="Arial"/>
      </rPr>
      <t xml:space="preserve"> menggunakan formula </t>
    </r>
    <r>
      <rPr>
        <b/>
        <sz val="10"/>
        <color theme="1"/>
        <rFont val="Arial"/>
      </rPr>
      <t>INDEX-MATCH</t>
    </r>
  </si>
  <si>
    <r>
      <rPr>
        <sz val="10"/>
        <color theme="1"/>
        <rFont val="Arial"/>
      </rPr>
      <t xml:space="preserve">4. Apabila terdapat </t>
    </r>
    <r>
      <rPr>
        <b/>
        <sz val="10"/>
        <color theme="1"/>
        <rFont val="Arial"/>
      </rPr>
      <t>stt_no yang tidak memiliki informasi insurance_type</t>
    </r>
    <r>
      <rPr>
        <sz val="10"/>
        <color theme="1"/>
        <rFont val="Arial"/>
      </rPr>
      <t>, isilah dengan nilai "</t>
    </r>
    <r>
      <rPr>
        <b/>
        <sz val="10"/>
        <color theme="1"/>
        <rFont val="Arial"/>
      </rPr>
      <t>Free</t>
    </r>
    <r>
      <rPr>
        <sz val="10"/>
        <color theme="1"/>
        <rFont val="Arial"/>
      </rPr>
      <t>". (</t>
    </r>
    <r>
      <rPr>
        <b/>
        <sz val="10"/>
        <color theme="1"/>
        <rFont val="Arial"/>
      </rPr>
      <t>Hint</t>
    </r>
    <r>
      <rPr>
        <sz val="10"/>
        <color theme="1"/>
        <rFont val="Arial"/>
      </rPr>
      <t xml:space="preserve">: Gunakanlah formula </t>
    </r>
    <r>
      <rPr>
        <b/>
        <sz val="10"/>
        <color theme="1"/>
        <rFont val="Arial"/>
      </rPr>
      <t>IFERROR</t>
    </r>
    <r>
      <rPr>
        <sz val="10"/>
        <color theme="1"/>
        <rFont val="Arial"/>
      </rPr>
      <t>)</t>
    </r>
  </si>
  <si>
    <t>INSTRUKSI DOWNLOAD DATASET</t>
  </si>
  <si>
    <t>Dataset ini memang tidak open access. Kamu harus mendownload data ini terlebih dahulu untuk mengedit</t>
  </si>
  <si>
    <t>Cara Download</t>
  </si>
  <si>
    <t xml:space="preserve">1. Klik File pada pojok kiri atas (dibawah nama file "Dataset Excel - Formatting Cleansing") </t>
  </si>
  <si>
    <t xml:space="preserve">2. Klik Download / Unduh </t>
  </si>
  <si>
    <t>3. Pilih Microsoft Excel (.xlsx)</t>
  </si>
  <si>
    <t>Catatan</t>
  </si>
  <si>
    <t xml:space="preserve">Cara Mengedit dan Mengikuti Praktek dalam Kelas </t>
  </si>
  <si>
    <t xml:space="preserve">1. Buka file pada komputer / laptop </t>
  </si>
  <si>
    <t>2. Klik Enable Editing pada saat kamu membuka file excel untuk dapat mengedit pada excel di komputer / laptopmu</t>
  </si>
  <si>
    <t xml:space="preserve">3. Ikuti instruksi dari pemateri untuk langkah selanjutnya </t>
  </si>
  <si>
    <t>stt_no</t>
  </si>
  <si>
    <t>created_at</t>
  </si>
  <si>
    <t>product_id</t>
  </si>
  <si>
    <t>product_name</t>
  </si>
  <si>
    <t>item_id</t>
  </si>
  <si>
    <t>item_name</t>
  </si>
  <si>
    <t>route_id</t>
  </si>
  <si>
    <t>route_name</t>
  </si>
  <si>
    <t>weight</t>
  </si>
  <si>
    <t>price</t>
  </si>
  <si>
    <t>total_price</t>
  </si>
  <si>
    <t>insurance_type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</si>
  <si>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</si>
  <si>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</si>
  <si>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</si>
  <si>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</si>
  <si>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</si>
  <si>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</si>
  <si>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</si>
  <si>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</si>
  <si>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</si>
  <si>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</si>
  <si>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</si>
  <si>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</si>
  <si>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</si>
  <si>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</si>
  <si>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</si>
  <si>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</si>
  <si>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</si>
  <si>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</si>
  <si>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</si>
  <si>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</si>
  <si>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</si>
  <si>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</si>
  <si>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</si>
  <si>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</si>
  <si>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</si>
  <si>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</si>
  <si>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</si>
  <si>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</si>
  <si>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</si>
  <si>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</si>
  <si>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</si>
  <si>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</si>
  <si>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</si>
  <si>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</si>
  <si>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</si>
  <si>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</si>
  <si>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</si>
  <si>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</si>
  <si>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</si>
  <si>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</si>
  <si>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</si>
  <si>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</si>
  <si>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</si>
  <si>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</si>
  <si>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</si>
  <si>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</si>
  <si>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</si>
  <si>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LP48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</si>
  <si>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</si>
  <si>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</si>
  <si>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</si>
  <si>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</si>
  <si>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</si>
  <si>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</si>
  <si>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</si>
  <si>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</si>
  <si>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</si>
  <si>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LP58</t>
  </si>
  <si>
    <t>LP59</t>
  </si>
  <si>
    <t>LP60</t>
  </si>
  <si>
    <t>LP61</t>
  </si>
  <si>
    <t>LP62</t>
  </si>
  <si>
    <t>LP63</t>
  </si>
  <si>
    <t>LP64</t>
  </si>
  <si>
    <t>LP65</t>
  </si>
  <si>
    <t>LP66</t>
  </si>
  <si>
    <t>LP67</t>
  </si>
  <si>
    <t>LP68</t>
  </si>
  <si>
    <t>LP69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</si>
  <si>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</si>
  <si>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</si>
  <si>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</si>
  <si>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</si>
  <si>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</si>
  <si>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</si>
  <si>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</si>
  <si>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</si>
  <si>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</si>
  <si>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</si>
  <si>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</si>
  <si>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</si>
  <si>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</si>
  <si>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</si>
  <si>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</si>
  <si>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</si>
  <si>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</si>
  <si>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</si>
  <si>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</si>
  <si>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</si>
  <si>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</si>
  <si>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</si>
  <si>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</si>
  <si>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</si>
  <si>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LP94</t>
  </si>
  <si>
    <t>LP95</t>
  </si>
  <si>
    <t>LP96</t>
  </si>
  <si>
    <t>LP97</t>
  </si>
  <si>
    <t>LP98</t>
  </si>
  <si>
    <t>LP99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</si>
  <si>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</si>
  <si>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</si>
  <si>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</si>
  <si>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</si>
  <si>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</si>
  <si>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</si>
  <si>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</si>
  <si>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</si>
  <si>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</si>
  <si>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</si>
  <si>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</si>
  <si>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</si>
  <si>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</si>
  <si>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</si>
  <si>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</si>
  <si>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</si>
  <si>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</si>
  <si>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</si>
  <si>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</si>
  <si>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</si>
  <si>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</si>
  <si>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</si>
  <si>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</si>
  <si>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</si>
  <si>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</si>
  <si>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</si>
  <si>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</si>
  <si>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</si>
  <si>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</si>
  <si>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</si>
  <si>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</si>
  <si>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</si>
  <si>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</si>
  <si>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</si>
  <si>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</si>
  <si>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</si>
  <si>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</si>
  <si>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</si>
  <si>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</si>
  <si>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</si>
  <si>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</si>
  <si>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</si>
  <si>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</si>
  <si>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</si>
  <si>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</si>
  <si>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</si>
  <si>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</si>
  <si>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</si>
  <si>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</si>
  <si>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</si>
  <si>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</si>
  <si>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</si>
  <si>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</si>
  <si>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</si>
  <si>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</si>
  <si>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</si>
  <si>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</si>
  <si>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</si>
  <si>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</si>
  <si>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</si>
  <si>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</si>
  <si>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</si>
  <si>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</si>
  <si>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</si>
  <si>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</si>
  <si>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</si>
  <si>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</si>
  <si>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</si>
  <si>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</si>
  <si>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</si>
  <si>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</si>
  <si>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</si>
  <si>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</si>
  <si>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</si>
  <si>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</si>
  <si>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</si>
  <si>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</si>
  <si>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</si>
  <si>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</si>
  <si>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</si>
  <si>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</si>
  <si>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</si>
  <si>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</si>
  <si>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</si>
  <si>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</si>
  <si>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</si>
  <si>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</si>
  <si>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</si>
  <si>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</si>
  <si>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</si>
  <si>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</si>
  <si>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</si>
  <si>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</si>
  <si>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</si>
  <si>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</si>
  <si>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</si>
  <si>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</si>
  <si>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</si>
  <si>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</si>
  <si>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</si>
  <si>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LP200</t>
  </si>
  <si>
    <t>JAKARTA-JAKARTA</t>
  </si>
  <si>
    <t>BASIC</t>
  </si>
  <si>
    <t>EXPRESS</t>
  </si>
  <si>
    <t>JAKARTA-TANGERANG</t>
  </si>
  <si>
    <t>REGULAR</t>
  </si>
  <si>
    <t>JAKARTA-BOGOR</t>
  </si>
  <si>
    <t>PREMIUM</t>
  </si>
  <si>
    <t>JAKARTA-DEPOK</t>
  </si>
  <si>
    <t>JAKARTA-BANDUNG</t>
  </si>
  <si>
    <t>PAKAIAN</t>
  </si>
  <si>
    <t>TAS</t>
  </si>
  <si>
    <t>SEPATU</t>
  </si>
  <si>
    <t>DOKUMEN</t>
  </si>
  <si>
    <t>BARANG ELEKTRONIK</t>
  </si>
  <si>
    <t>JAKARTA-GARUT</t>
  </si>
  <si>
    <t>item_weight</t>
  </si>
  <si>
    <t>JAKARTA-SEMARANG</t>
  </si>
  <si>
    <t>JAKARTA-JEPARA</t>
  </si>
  <si>
    <t>JAKARTA-SALATIGA</t>
  </si>
  <si>
    <t>JAKARTA-SOLO</t>
  </si>
  <si>
    <t>JAKARTA-JOGJAKARTA</t>
  </si>
  <si>
    <t>JAKARTA-MALANG</t>
  </si>
  <si>
    <t>JAKARTA-SURABAYA</t>
  </si>
  <si>
    <t>JAKARTA-MADURA</t>
  </si>
  <si>
    <t>JAKARTA-LAMPUNG</t>
  </si>
  <si>
    <t>JAKARTA-BALI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</si>
</sst>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yyyy\-mm\-dd"/>
  </numFmts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b/>
      <sz val="11"/>
      <color rgb="FFFF0000"/>
      <name val="Arial"/>
    </font>
    <font>
      <sz val="11"/>
      <color theme="1"/>
      <name val="Arial"/>
    </font>
    <font>
      <sz val="11"/>
      <color theme="1"/>
      <name val="Calibri"/>
    </font>
    <font>
      <b/>
      <sz val="10"/>
      <color theme="1"/>
      <name val="Arial"/>
    </font>
    <font>
      <b/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0" borderId="5" xfId="0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9" xfId="0" applyFont="1" applyFill="1" applyBorder="1"/>
    <xf numFmtId="0" fontId="1" fillId="0" borderId="9" xfId="0" applyFont="1" applyBorder="1"/>
    <xf numFmtId="164" fontId="1" fillId="0" borderId="9" xfId="0" applyNumberFormat="1" applyFont="1" applyBorder="1"/>
    <xf numFmtId="0" fontId="1" fillId="0" borderId="0" xfId="0" applyFont="1"/>
    <xf numFmtId="42" fontId="6" fillId="3" borderId="9" xfId="0" applyNumberFormat="1" applyFont="1" applyFill="1" applyBorder="1"/>
    <xf numFmtId="42" fontId="1" fillId="0" borderId="9" xfId="0" applyNumberFormat="1" applyFont="1" applyBorder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19</xdr:row>
      <xdr:rowOff>66675</xdr:rowOff>
    </xdr:from>
    <xdr:ext cx="8039100" cy="1133475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opLeftCell="B1" workbookViewId="0">
      <selection activeCell="G6" sqref="G6"/>
    </sheetView>
  </sheetViews>
  <sheetFormatPr defaultColWidth="12.6640625" defaultRowHeight="15" customHeight="1" x14ac:dyDescent="0.25"/>
  <cols>
    <col min="1" max="1" width="3.77734375" customWidth="1"/>
    <col min="2" max="6" width="12.6640625" customWidth="1"/>
  </cols>
  <sheetData>
    <row r="1" spans="1:10" ht="15.75" customHeight="1" x14ac:dyDescent="0.25">
      <c r="A1" s="1"/>
      <c r="B1" s="1"/>
      <c r="C1" s="1"/>
      <c r="D1" s="1"/>
      <c r="E1" s="1"/>
      <c r="F1" s="1"/>
      <c r="G1" s="1"/>
      <c r="H1" s="1"/>
    </row>
    <row r="2" spans="1:10" ht="15.75" customHeight="1" x14ac:dyDescent="0.25">
      <c r="A2" s="1"/>
      <c r="B2" s="2" t="s">
        <v>0</v>
      </c>
      <c r="C2" s="3"/>
      <c r="D2" s="3"/>
      <c r="E2" s="3"/>
      <c r="F2" s="3"/>
      <c r="G2" s="3"/>
      <c r="H2" s="3"/>
      <c r="I2" s="4"/>
      <c r="J2" s="5"/>
    </row>
    <row r="3" spans="1:10" ht="15.75" customHeight="1" x14ac:dyDescent="0.25">
      <c r="A3" s="1"/>
      <c r="B3" s="6" t="s">
        <v>1</v>
      </c>
      <c r="C3" s="1"/>
      <c r="D3" s="1"/>
      <c r="E3" s="1"/>
      <c r="F3" s="1"/>
      <c r="G3" s="1"/>
      <c r="H3" s="1"/>
      <c r="J3" s="7"/>
    </row>
    <row r="4" spans="1:10" ht="15.75" customHeight="1" x14ac:dyDescent="0.25">
      <c r="A4" s="1"/>
      <c r="B4" s="6" t="s">
        <v>2</v>
      </c>
      <c r="C4" s="1"/>
      <c r="D4" s="1"/>
      <c r="E4" s="1"/>
      <c r="F4" s="1"/>
      <c r="G4" s="1"/>
      <c r="H4" s="1"/>
      <c r="J4" s="7"/>
    </row>
    <row r="5" spans="1:10" ht="15.75" customHeight="1" x14ac:dyDescent="0.25">
      <c r="A5" s="1"/>
      <c r="B5" s="6" t="s">
        <v>3</v>
      </c>
      <c r="C5" s="1"/>
      <c r="D5" s="1"/>
      <c r="E5" s="1"/>
      <c r="F5" s="1"/>
      <c r="G5" s="1"/>
      <c r="H5" s="1"/>
      <c r="J5" s="7"/>
    </row>
    <row r="6" spans="1:10" ht="15.75" customHeight="1" x14ac:dyDescent="0.25">
      <c r="A6" s="1"/>
      <c r="B6" s="6" t="s">
        <v>4</v>
      </c>
      <c r="C6" s="1"/>
      <c r="D6" s="1"/>
      <c r="E6" s="1"/>
      <c r="F6" s="1"/>
      <c r="G6" s="1"/>
      <c r="H6" s="1"/>
      <c r="J6" s="7"/>
    </row>
    <row r="7" spans="1:10" ht="15.75" customHeight="1" x14ac:dyDescent="0.25">
      <c r="A7" s="1"/>
      <c r="B7" s="8"/>
      <c r="C7" s="9"/>
      <c r="D7" s="9"/>
      <c r="E7" s="9"/>
      <c r="F7" s="9"/>
      <c r="G7" s="9"/>
      <c r="H7" s="9"/>
      <c r="I7" s="10"/>
      <c r="J7" s="11"/>
    </row>
    <row r="8" spans="1:10" ht="15.75" customHeight="1" x14ac:dyDescent="0.25"/>
    <row r="9" spans="1:10" ht="15.75" customHeight="1" x14ac:dyDescent="0.25">
      <c r="B9" s="12" t="s">
        <v>5</v>
      </c>
    </row>
    <row r="10" spans="1:10" ht="15.75" customHeight="1" x14ac:dyDescent="0.25">
      <c r="B10" s="13" t="s">
        <v>6</v>
      </c>
    </row>
    <row r="11" spans="1:10" ht="15.75" customHeight="1" x14ac:dyDescent="0.25">
      <c r="B11" s="12" t="s">
        <v>7</v>
      </c>
    </row>
    <row r="12" spans="1:10" ht="15.75" customHeight="1" x14ac:dyDescent="0.25">
      <c r="B12" s="14" t="s">
        <v>8</v>
      </c>
    </row>
    <row r="13" spans="1:10" ht="15.75" customHeight="1" x14ac:dyDescent="0.25">
      <c r="B13" s="14" t="s">
        <v>9</v>
      </c>
    </row>
    <row r="14" spans="1:10" ht="15.75" customHeight="1" x14ac:dyDescent="0.25">
      <c r="B14" s="14" t="s">
        <v>10</v>
      </c>
    </row>
    <row r="15" spans="1:10" ht="15.75" customHeight="1" x14ac:dyDescent="0.3">
      <c r="B15" s="15"/>
    </row>
    <row r="16" spans="1:10" ht="15.75" customHeight="1" x14ac:dyDescent="0.25">
      <c r="B16" s="12" t="s">
        <v>11</v>
      </c>
    </row>
    <row r="17" spans="2:2" ht="15.75" customHeight="1" x14ac:dyDescent="0.25">
      <c r="B17" s="12" t="s">
        <v>12</v>
      </c>
    </row>
    <row r="18" spans="2:2" ht="15.75" customHeight="1" x14ac:dyDescent="0.25">
      <c r="B18" s="14" t="s">
        <v>13</v>
      </c>
    </row>
    <row r="19" spans="2:2" ht="15.75" customHeight="1" x14ac:dyDescent="0.25">
      <c r="B19" s="14" t="s">
        <v>14</v>
      </c>
    </row>
    <row r="20" spans="2:2" ht="15.75" customHeight="1" x14ac:dyDescent="0.3">
      <c r="B20" s="15"/>
    </row>
    <row r="21" spans="2:2" ht="15.75" customHeight="1" x14ac:dyDescent="0.3">
      <c r="B21" s="15"/>
    </row>
    <row r="22" spans="2:2" ht="15.75" customHeight="1" x14ac:dyDescent="0.3">
      <c r="B22" s="15"/>
    </row>
    <row r="23" spans="2:2" ht="15.75" customHeight="1" x14ac:dyDescent="0.3">
      <c r="B23" s="15"/>
    </row>
    <row r="24" spans="2:2" ht="15.75" customHeight="1" x14ac:dyDescent="0.3">
      <c r="B24" s="15"/>
    </row>
    <row r="25" spans="2:2" ht="15.75" customHeight="1" x14ac:dyDescent="0.3">
      <c r="B25" s="15"/>
    </row>
    <row r="26" spans="2:2" ht="15.75" customHeight="1" x14ac:dyDescent="0.3">
      <c r="B26" s="15"/>
    </row>
    <row r="27" spans="2:2" ht="15.75" customHeight="1" x14ac:dyDescent="0.25">
      <c r="B27" s="14" t="s">
        <v>15</v>
      </c>
    </row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tabSelected="1" workbookViewId="0">
      <selection activeCell="L6" sqref="L6"/>
    </sheetView>
  </sheetViews>
  <sheetFormatPr defaultColWidth="12.6640625" defaultRowHeight="15" customHeight="1" x14ac:dyDescent="0.25"/>
  <cols>
    <col min="1" max="1" width="6.5546875" bestFit="1" customWidth="1"/>
    <col min="2" max="2" width="10.33203125" bestFit="1" customWidth="1"/>
    <col min="3" max="3" width="10.44140625" bestFit="1" customWidth="1"/>
    <col min="4" max="4" width="13.6640625" bestFit="1" customWidth="1"/>
    <col min="5" max="5" width="7.21875" bestFit="1" customWidth="1"/>
    <col min="6" max="6" width="20.44140625" bestFit="1" customWidth="1"/>
    <col min="7" max="7" width="8.21875" bestFit="1" customWidth="1"/>
    <col min="8" max="8" width="21.88671875" bestFit="1" customWidth="1"/>
    <col min="9" max="9" width="6.77734375" bestFit="1" customWidth="1"/>
    <col min="10" max="10" width="10.109375" style="22" bestFit="1" customWidth="1"/>
    <col min="11" max="11" width="10.21875" bestFit="1" customWidth="1"/>
    <col min="12" max="12" width="14.44140625" bestFit="1" customWidth="1"/>
  </cols>
  <sheetData>
    <row r="1" spans="1:12" ht="15.75" customHeight="1" x14ac:dyDescent="0.25">
      <c r="A1" s="16" t="s">
        <v>16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6" t="s">
        <v>23</v>
      </c>
      <c r="I1" s="16" t="s">
        <v>24</v>
      </c>
      <c r="J1" s="20" t="s">
        <v>25</v>
      </c>
      <c r="K1" s="16" t="s">
        <v>26</v>
      </c>
      <c r="L1" s="16" t="s">
        <v>27</v>
      </c>
    </row>
    <row r="2" spans="1:12" ht="15.75" customHeight="1" x14ac:dyDescent="0.25">
      <c r="A2" s="17" t="s">
        <v>28</v>
      </c>
      <c r="B2" s="18">
        <v>44562</v>
      </c>
      <c r="C2" s="17">
        <v>2</v>
      </c>
      <c r="D2" s="17" t="str">
        <f>INDEX(Additional!$H$1:$I$3,MATCH(C2,Additional!$H$1:$H$3,0),2)</f>
        <v>REGULAR</v>
      </c>
      <c r="E2" s="17">
        <v>56</v>
      </c>
      <c r="F2" s="17" t="str">
        <f>HLOOKUP(E2,Additional!$H$5:$M$7,2,FALSE)</f>
        <v>DOKUMEN</v>
      </c>
      <c r="G2" s="17">
        <v>20</v>
      </c>
      <c r="H2" s="17" t="str">
        <f>INDEX(Additional!B:B, MATCH(G2, Additional!A:A, 0))</f>
        <v>JAKARTA-SOLO</v>
      </c>
      <c r="I2" s="17">
        <f>HLOOKUP(E2,Additional!$H$5:$M$7,3,)</f>
        <v>1</v>
      </c>
      <c r="J2" s="21">
        <f>VLOOKUP(G2,Additional!$A$1:$C$17,3,FALSE)</f>
        <v>10000</v>
      </c>
      <c r="K2" s="21">
        <f>J2*I2</f>
        <v>10000</v>
      </c>
      <c r="L2" s="17" t="str">
        <f>IFERROR(VLOOKUP(A2,Additional!$E$1:$F$153,2,FALSE),"FREE")</f>
        <v>BASIC</v>
      </c>
    </row>
    <row r="3" spans="1:12" ht="15.75" customHeight="1" x14ac:dyDescent="0.25">
      <c r="A3" s="17" t="s">
        <v>29</v>
      </c>
      <c r="B3" s="18">
        <v>44562</v>
      </c>
      <c r="C3" s="17">
        <v>2</v>
      </c>
      <c r="D3" s="17" t="str">
        <f>INDEX(Additional!$H$1:$I$3,MATCH(C3,Additional!$H$1:$H$3,0),2)</f>
        <v>REGULAR</v>
      </c>
      <c r="E3" s="17">
        <v>55</v>
      </c>
      <c r="F3" s="17" t="str">
        <f>HLOOKUP(E3,Additional!$H$5:$M$7,2,FALSE)</f>
        <v>SEPATU</v>
      </c>
      <c r="G3" s="17">
        <v>13</v>
      </c>
      <c r="H3" s="17" t="str">
        <f>INDEX(Additional!B:B, MATCH(G3, Additional!A:A, 0))</f>
        <v>JAKARTA-BOGOR</v>
      </c>
      <c r="I3" s="17">
        <f>HLOOKUP(E3,Additional!$H$5:$M$7,3,)</f>
        <v>1</v>
      </c>
      <c r="J3" s="21">
        <f>VLOOKUP(G3,Additional!$A$1:$C$17,3,FALSE)</f>
        <v>7000</v>
      </c>
      <c r="K3" s="21">
        <f t="shared" ref="K3:K66" si="0">J3*I3</f>
        <v>7000</v>
      </c>
      <c r="L3" s="17" t="str">
        <f>IFERROR(VLOOKUP(A3,Additional!$E$1:$F$153,2,FALSE),"FREE")</f>
        <v>BASIC</v>
      </c>
    </row>
    <row r="4" spans="1:12" ht="15.75" customHeight="1" x14ac:dyDescent="0.25">
      <c r="A4" s="17" t="s">
        <v>30</v>
      </c>
      <c r="B4" s="18">
        <v>44562</v>
      </c>
      <c r="C4" s="17">
        <v>2</v>
      </c>
      <c r="D4" s="17" t="str">
        <f>INDEX(Additional!$H$1:$I$3,MATCH(C4,Additional!$H$1:$H$3,0),2)</f>
        <v>REGULAR</v>
      </c>
      <c r="E4" s="17">
        <v>57</v>
      </c>
      <c r="F4" s="17" t="str">
        <f>HLOOKUP(E4,Additional!$H$5:$M$7,2,FALSE)</f>
        <v>BARANG ELEKTRONIK</v>
      </c>
      <c r="G4" s="17">
        <v>24</v>
      </c>
      <c r="H4" s="17" t="str">
        <f>INDEX(Additional!B:B, MATCH(G4, Additional!A:A, 0))</f>
        <v>JAKARTA-MADURA</v>
      </c>
      <c r="I4" s="17">
        <f>HLOOKUP(E4,Additional!$H$5:$M$7,3,)</f>
        <v>3</v>
      </c>
      <c r="J4" s="21">
        <f>VLOOKUP(G4,Additional!$A$1:$C$17,3,FALSE)</f>
        <v>14000</v>
      </c>
      <c r="K4" s="21">
        <f t="shared" si="0"/>
        <v>42000</v>
      </c>
      <c r="L4" s="17" t="str">
        <f>IFERROR(VLOOKUP(A4,Additional!$E$1:$F$153,2,FALSE),"FREE")</f>
        <v>PREMIUM</v>
      </c>
    </row>
    <row r="5" spans="1:12" ht="15.75" customHeight="1" x14ac:dyDescent="0.25">
      <c r="A5" s="17" t="s">
        <v>31</v>
      </c>
      <c r="B5" s="18">
        <v>44562</v>
      </c>
      <c r="C5" s="17">
        <v>1</v>
      </c>
      <c r="D5" s="17" t="str">
        <f>INDEX(Additional!$H$1:$I$3,MATCH(C5,Additional!$H$1:$H$3,0),2)</f>
        <v>EXPRESS</v>
      </c>
      <c r="E5" s="17">
        <v>53</v>
      </c>
      <c r="F5" s="17" t="str">
        <f>HLOOKUP(E5,Additional!$H$5:$M$7,2,FALSE)</f>
        <v>PAKAIAN</v>
      </c>
      <c r="G5" s="17">
        <v>24</v>
      </c>
      <c r="H5" s="17" t="str">
        <f>INDEX(Additional!B:B, MATCH(G5, Additional!A:A, 0))</f>
        <v>JAKARTA-MADURA</v>
      </c>
      <c r="I5" s="17">
        <f>HLOOKUP(E5,Additional!$H$5:$M$7,3,)</f>
        <v>1</v>
      </c>
      <c r="J5" s="21">
        <f>VLOOKUP(G5,Additional!$A$1:$C$17,3,FALSE)</f>
        <v>14000</v>
      </c>
      <c r="K5" s="21">
        <f t="shared" si="0"/>
        <v>14000</v>
      </c>
      <c r="L5" s="17" t="str">
        <f>IFERROR(VLOOKUP(A5,Additional!$E$1:$F$153,2,FALSE),"FREE")</f>
        <v>FREE</v>
      </c>
    </row>
    <row r="6" spans="1:12" ht="15.75" customHeight="1" x14ac:dyDescent="0.25">
      <c r="A6" s="17" t="s">
        <v>32</v>
      </c>
      <c r="B6" s="18">
        <v>44562</v>
      </c>
      <c r="C6" s="17">
        <v>2</v>
      </c>
      <c r="D6" s="17" t="str">
        <f>INDEX(Additional!$H$1:$I$3,MATCH(C6,Additional!$H$1:$H$3,0),2)</f>
        <v>REGULAR</v>
      </c>
      <c r="E6" s="17">
        <v>57</v>
      </c>
      <c r="F6" s="17" t="str">
        <f>HLOOKUP(E6,Additional!$H$5:$M$7,2,FALSE)</f>
        <v>BARANG ELEKTRONIK</v>
      </c>
      <c r="G6" s="17">
        <v>19</v>
      </c>
      <c r="H6" s="17" t="str">
        <f>INDEX(Additional!B:B, MATCH(G6, Additional!A:A, 0))</f>
        <v>JAKARTA-SALATIGA</v>
      </c>
      <c r="I6" s="17">
        <f>HLOOKUP(E6,Additional!$H$5:$M$7,3,)</f>
        <v>3</v>
      </c>
      <c r="J6" s="21">
        <f>VLOOKUP(G6,Additional!$A$1:$C$17,3,FALSE)</f>
        <v>9500</v>
      </c>
      <c r="K6" s="21">
        <f t="shared" si="0"/>
        <v>28500</v>
      </c>
      <c r="L6" s="17" t="str">
        <f>IFERROR(VLOOKUP(A6,Additional!$E$1:$F$153,2,FALSE),"FREE")</f>
        <v>BASIC</v>
      </c>
    </row>
    <row r="7" spans="1:12" ht="15.75" customHeight="1" x14ac:dyDescent="0.25">
      <c r="A7" s="17" t="s">
        <v>33</v>
      </c>
      <c r="B7" s="18">
        <v>44562</v>
      </c>
      <c r="C7" s="17">
        <v>1</v>
      </c>
      <c r="D7" s="17" t="str">
        <f>INDEX(Additional!$H$1:$I$3,MATCH(C7,Additional!$H$1:$H$3,0),2)</f>
        <v>EXPRESS</v>
      </c>
      <c r="E7" s="17">
        <v>53</v>
      </c>
      <c r="F7" s="17" t="str">
        <f>HLOOKUP(E7,Additional!$H$5:$M$7,2,FALSE)</f>
        <v>PAKAIAN</v>
      </c>
      <c r="G7" s="17">
        <v>16</v>
      </c>
      <c r="H7" s="17" t="str">
        <f>INDEX(Additional!B:B, MATCH(G7, Additional!A:A, 0))</f>
        <v>JAKARTA-GARUT</v>
      </c>
      <c r="I7" s="17">
        <f>HLOOKUP(E7,Additional!$H$5:$M$7,3,)</f>
        <v>1</v>
      </c>
      <c r="J7" s="21">
        <f>VLOOKUP(G7,Additional!$A$1:$C$17,3,FALSE)</f>
        <v>8500</v>
      </c>
      <c r="K7" s="21">
        <f t="shared" si="0"/>
        <v>8500</v>
      </c>
      <c r="L7" s="17" t="str">
        <f>IFERROR(VLOOKUP(A7,Additional!$E$1:$F$153,2,FALSE),"FREE")</f>
        <v>FREE</v>
      </c>
    </row>
    <row r="8" spans="1:12" ht="15.75" customHeight="1" x14ac:dyDescent="0.25">
      <c r="A8" s="17" t="s">
        <v>34</v>
      </c>
      <c r="B8" s="18">
        <v>44562</v>
      </c>
      <c r="C8" s="17">
        <v>1</v>
      </c>
      <c r="D8" s="17" t="str">
        <f>INDEX(Additional!$H$1:$I$3,MATCH(C8,Additional!$H$1:$H$3,0),2)</f>
        <v>EXPRESS</v>
      </c>
      <c r="E8" s="17">
        <v>55</v>
      </c>
      <c r="F8" s="17" t="str">
        <f>HLOOKUP(E8,Additional!$H$5:$M$7,2,FALSE)</f>
        <v>SEPATU</v>
      </c>
      <c r="G8" s="17">
        <v>12</v>
      </c>
      <c r="H8" s="17" t="str">
        <f>INDEX(Additional!B:B, MATCH(G8, Additional!A:A, 0))</f>
        <v>JAKARTA-TANGERANG</v>
      </c>
      <c r="I8" s="17">
        <f>HLOOKUP(E8,Additional!$H$5:$M$7,3,)</f>
        <v>1</v>
      </c>
      <c r="J8" s="21">
        <f>VLOOKUP(G8,Additional!$A$1:$C$17,3,FALSE)</f>
        <v>7000</v>
      </c>
      <c r="K8" s="21">
        <f t="shared" si="0"/>
        <v>7000</v>
      </c>
      <c r="L8" s="17" t="str">
        <f>IFERROR(VLOOKUP(A8,Additional!$E$1:$F$153,2,FALSE),"FREE")</f>
        <v>BASIC</v>
      </c>
    </row>
    <row r="9" spans="1:12" ht="15.75" customHeight="1" x14ac:dyDescent="0.25">
      <c r="A9" s="17" t="s">
        <v>35</v>
      </c>
      <c r="B9" s="18">
        <v>44562</v>
      </c>
      <c r="C9" s="17">
        <v>1</v>
      </c>
      <c r="D9" s="17" t="str">
        <f>INDEX(Additional!$H$1:$I$3,MATCH(C9,Additional!$H$1:$H$3,0),2)</f>
        <v>EXPRESS</v>
      </c>
      <c r="E9" s="17">
        <v>55</v>
      </c>
      <c r="F9" s="17" t="str">
        <f>HLOOKUP(E9,Additional!$H$5:$M$7,2,FALSE)</f>
        <v>SEPATU</v>
      </c>
      <c r="G9" s="17">
        <v>16</v>
      </c>
      <c r="H9" s="17" t="str">
        <f>INDEX(Additional!B:B, MATCH(G9, Additional!A:A, 0))</f>
        <v>JAKARTA-GARUT</v>
      </c>
      <c r="I9" s="17">
        <f>HLOOKUP(E9,Additional!$H$5:$M$7,3,)</f>
        <v>1</v>
      </c>
      <c r="J9" s="21">
        <f>VLOOKUP(G9,Additional!$A$1:$C$17,3,FALSE)</f>
        <v>8500</v>
      </c>
      <c r="K9" s="21">
        <f t="shared" si="0"/>
        <v>8500</v>
      </c>
      <c r="L9" s="17" t="str">
        <f>IFERROR(VLOOKUP(A9,Additional!$E$1:$F$153,2,FALSE),"FREE")</f>
        <v>FREE</v>
      </c>
    </row>
    <row r="10" spans="1:12" ht="15.75" customHeight="1" x14ac:dyDescent="0.25">
      <c r="A10" s="17" t="s">
        <v>36</v>
      </c>
      <c r="B10" s="18">
        <v>44562</v>
      </c>
      <c r="C10" s="17">
        <v>2</v>
      </c>
      <c r="D10" s="17" t="str">
        <f>INDEX(Additional!$H$1:$I$3,MATCH(C10,Additional!$H$1:$H$3,0),2)</f>
        <v>REGULAR</v>
      </c>
      <c r="E10" s="17">
        <v>53</v>
      </c>
      <c r="F10" s="17" t="str">
        <f>HLOOKUP(E10,Additional!$H$5:$M$7,2,FALSE)</f>
        <v>PAKAIAN</v>
      </c>
      <c r="G10" s="17">
        <v>15</v>
      </c>
      <c r="H10" s="17" t="str">
        <f>INDEX(Additional!B:B, MATCH(G10, Additional!A:A, 0))</f>
        <v>JAKARTA-BANDUNG</v>
      </c>
      <c r="I10" s="17">
        <f>HLOOKUP(E10,Additional!$H$5:$M$7,3,)</f>
        <v>1</v>
      </c>
      <c r="J10" s="21">
        <f>VLOOKUP(G10,Additional!$A$1:$C$17,3,FALSE)</f>
        <v>8000</v>
      </c>
      <c r="K10" s="21">
        <f t="shared" si="0"/>
        <v>8000</v>
      </c>
      <c r="L10" s="17" t="str">
        <f>IFERROR(VLOOKUP(A10,Additional!$E$1:$F$153,2,FALSE),"FREE")</f>
        <v>PREMIUM</v>
      </c>
    </row>
    <row r="11" spans="1:12" ht="15.75" customHeight="1" x14ac:dyDescent="0.25">
      <c r="A11" s="17" t="s">
        <v>37</v>
      </c>
      <c r="B11" s="18">
        <v>44562</v>
      </c>
      <c r="C11" s="17">
        <v>2</v>
      </c>
      <c r="D11" s="17" t="str">
        <f>INDEX(Additional!$H$1:$I$3,MATCH(C11,Additional!$H$1:$H$3,0),2)</f>
        <v>REGULAR</v>
      </c>
      <c r="E11" s="17">
        <v>57</v>
      </c>
      <c r="F11" s="17" t="str">
        <f>HLOOKUP(E11,Additional!$H$5:$M$7,2,FALSE)</f>
        <v>BARANG ELEKTRONIK</v>
      </c>
      <c r="G11" s="17">
        <v>21</v>
      </c>
      <c r="H11" s="17" t="str">
        <f>INDEX(Additional!B:B, MATCH(G11, Additional!A:A, 0))</f>
        <v>JAKARTA-JOGJAKARTA</v>
      </c>
      <c r="I11" s="17">
        <f>HLOOKUP(E11,Additional!$H$5:$M$7,3,)</f>
        <v>3</v>
      </c>
      <c r="J11" s="21">
        <f>VLOOKUP(G11,Additional!$A$1:$C$17,3,FALSE)</f>
        <v>9750</v>
      </c>
      <c r="K11" s="21">
        <f t="shared" si="0"/>
        <v>29250</v>
      </c>
      <c r="L11" s="17" t="str">
        <f>IFERROR(VLOOKUP(A11,Additional!$E$1:$F$153,2,FALSE),"FREE")</f>
        <v>BASIC</v>
      </c>
    </row>
    <row r="12" spans="1:12" ht="15.75" customHeight="1" x14ac:dyDescent="0.25">
      <c r="A12" s="17" t="s">
        <v>38</v>
      </c>
      <c r="B12" s="18">
        <v>44562</v>
      </c>
      <c r="C12" s="17">
        <v>1</v>
      </c>
      <c r="D12" s="17" t="str">
        <f>INDEX(Additional!$H$1:$I$3,MATCH(C12,Additional!$H$1:$H$3,0),2)</f>
        <v>EXPRESS</v>
      </c>
      <c r="E12" s="17">
        <v>56</v>
      </c>
      <c r="F12" s="17" t="str">
        <f>HLOOKUP(E12,Additional!$H$5:$M$7,2,FALSE)</f>
        <v>DOKUMEN</v>
      </c>
      <c r="G12" s="17">
        <v>21</v>
      </c>
      <c r="H12" s="17" t="str">
        <f>INDEX(Additional!B:B, MATCH(G12, Additional!A:A, 0))</f>
        <v>JAKARTA-JOGJAKARTA</v>
      </c>
      <c r="I12" s="17">
        <f>HLOOKUP(E12,Additional!$H$5:$M$7,3,)</f>
        <v>1</v>
      </c>
      <c r="J12" s="21">
        <f>VLOOKUP(G12,Additional!$A$1:$C$17,3,FALSE)</f>
        <v>9750</v>
      </c>
      <c r="K12" s="21">
        <f t="shared" si="0"/>
        <v>9750</v>
      </c>
      <c r="L12" s="17" t="str">
        <f>IFERROR(VLOOKUP(A12,Additional!$E$1:$F$153,2,FALSE),"FREE")</f>
        <v>FREE</v>
      </c>
    </row>
    <row r="13" spans="1:12" ht="15.75" customHeight="1" x14ac:dyDescent="0.25">
      <c r="A13" s="17" t="s">
        <v>39</v>
      </c>
      <c r="B13" s="18">
        <v>44562</v>
      </c>
      <c r="C13" s="17">
        <v>1</v>
      </c>
      <c r="D13" s="17" t="str">
        <f>INDEX(Additional!$H$1:$I$3,MATCH(C13,Additional!$H$1:$H$3,0),2)</f>
        <v>EXPRESS</v>
      </c>
      <c r="E13" s="17">
        <v>54</v>
      </c>
      <c r="F13" s="17" t="str">
        <f>HLOOKUP(E13,Additional!$H$5:$M$7,2,FALSE)</f>
        <v>TAS</v>
      </c>
      <c r="G13" s="17">
        <v>21</v>
      </c>
      <c r="H13" s="17" t="str">
        <f>INDEX(Additional!B:B, MATCH(G13, Additional!A:A, 0))</f>
        <v>JAKARTA-JOGJAKARTA</v>
      </c>
      <c r="I13" s="17">
        <f>HLOOKUP(E13,Additional!$H$5:$M$7,3,)</f>
        <v>1.5</v>
      </c>
      <c r="J13" s="21">
        <f>VLOOKUP(G13,Additional!$A$1:$C$17,3,FALSE)</f>
        <v>9750</v>
      </c>
      <c r="K13" s="21">
        <f t="shared" si="0"/>
        <v>14625</v>
      </c>
      <c r="L13" s="17" t="str">
        <f>IFERROR(VLOOKUP(A13,Additional!$E$1:$F$153,2,FALSE),"FREE")</f>
        <v>BASIC</v>
      </c>
    </row>
    <row r="14" spans="1:12" ht="15.75" customHeight="1" x14ac:dyDescent="0.25">
      <c r="A14" s="17" t="s">
        <v>40</v>
      </c>
      <c r="B14" s="18">
        <v>44562</v>
      </c>
      <c r="C14" s="17">
        <v>1</v>
      </c>
      <c r="D14" s="17" t="str">
        <f>INDEX(Additional!$H$1:$I$3,MATCH(C14,Additional!$H$1:$H$3,0),2)</f>
        <v>EXPRESS</v>
      </c>
      <c r="E14" s="17">
        <v>55</v>
      </c>
      <c r="F14" s="17" t="str">
        <f>HLOOKUP(E14,Additional!$H$5:$M$7,2,FALSE)</f>
        <v>SEPATU</v>
      </c>
      <c r="G14" s="17">
        <v>22</v>
      </c>
      <c r="H14" s="17" t="str">
        <f>INDEX(Additional!B:B, MATCH(G14, Additional!A:A, 0))</f>
        <v>JAKARTA-MALANG</v>
      </c>
      <c r="I14" s="17">
        <f>HLOOKUP(E14,Additional!$H$5:$M$7,3,)</f>
        <v>1</v>
      </c>
      <c r="J14" s="21">
        <f>VLOOKUP(G14,Additional!$A$1:$C$17,3,FALSE)</f>
        <v>11000</v>
      </c>
      <c r="K14" s="21">
        <f t="shared" si="0"/>
        <v>11000</v>
      </c>
      <c r="L14" s="17" t="str">
        <f>IFERROR(VLOOKUP(A14,Additional!$E$1:$F$153,2,FALSE),"FREE")</f>
        <v>PREMIUM</v>
      </c>
    </row>
    <row r="15" spans="1:12" ht="15.75" customHeight="1" x14ac:dyDescent="0.25">
      <c r="A15" s="17" t="s">
        <v>41</v>
      </c>
      <c r="B15" s="18">
        <v>44562</v>
      </c>
      <c r="C15" s="17">
        <v>1</v>
      </c>
      <c r="D15" s="17" t="str">
        <f>INDEX(Additional!$H$1:$I$3,MATCH(C15,Additional!$H$1:$H$3,0),2)</f>
        <v>EXPRESS</v>
      </c>
      <c r="E15" s="17">
        <v>54</v>
      </c>
      <c r="F15" s="17" t="str">
        <f>HLOOKUP(E15,Additional!$H$5:$M$7,2,FALSE)</f>
        <v>TAS</v>
      </c>
      <c r="G15" s="17">
        <v>25</v>
      </c>
      <c r="H15" s="17" t="str">
        <f>INDEX(Additional!B:B, MATCH(G15, Additional!A:A, 0))</f>
        <v>JAKARTA-LAMPUNG</v>
      </c>
      <c r="I15" s="17">
        <f>HLOOKUP(E15,Additional!$H$5:$M$7,3,)</f>
        <v>1.5</v>
      </c>
      <c r="J15" s="21">
        <f>VLOOKUP(G15,Additional!$A$1:$C$17,3,FALSE)</f>
        <v>15000</v>
      </c>
      <c r="K15" s="21">
        <f t="shared" si="0"/>
        <v>22500</v>
      </c>
      <c r="L15" s="17" t="str">
        <f>IFERROR(VLOOKUP(A15,Additional!$E$1:$F$153,2,FALSE),"FREE")</f>
        <v>FREE</v>
      </c>
    </row>
    <row r="16" spans="1:12" ht="15.75" customHeight="1" x14ac:dyDescent="0.25">
      <c r="A16" s="17" t="s">
        <v>42</v>
      </c>
      <c r="B16" s="18">
        <v>44562</v>
      </c>
      <c r="C16" s="17">
        <v>1</v>
      </c>
      <c r="D16" s="17" t="str">
        <f>INDEX(Additional!$H$1:$I$3,MATCH(C16,Additional!$H$1:$H$3,0),2)</f>
        <v>EXPRESS</v>
      </c>
      <c r="E16" s="17">
        <v>53</v>
      </c>
      <c r="F16" s="17" t="str">
        <f>HLOOKUP(E16,Additional!$H$5:$M$7,2,FALSE)</f>
        <v>PAKAIAN</v>
      </c>
      <c r="G16" s="17">
        <v>25</v>
      </c>
      <c r="H16" s="17" t="str">
        <f>INDEX(Additional!B:B, MATCH(G16, Additional!A:A, 0))</f>
        <v>JAKARTA-LAMPUNG</v>
      </c>
      <c r="I16" s="17">
        <f>HLOOKUP(E16,Additional!$H$5:$M$7,3,)</f>
        <v>1</v>
      </c>
      <c r="J16" s="21">
        <f>VLOOKUP(G16,Additional!$A$1:$C$17,3,FALSE)</f>
        <v>15000</v>
      </c>
      <c r="K16" s="21">
        <f t="shared" si="0"/>
        <v>15000</v>
      </c>
      <c r="L16" s="17" t="str">
        <f>IFERROR(VLOOKUP(A16,Additional!$E$1:$F$153,2,FALSE),"FREE")</f>
        <v>PREMIUM</v>
      </c>
    </row>
    <row r="17" spans="1:12" ht="15.75" customHeight="1" x14ac:dyDescent="0.25">
      <c r="A17" s="17" t="s">
        <v>43</v>
      </c>
      <c r="B17" s="18">
        <v>44562</v>
      </c>
      <c r="C17" s="17">
        <v>2</v>
      </c>
      <c r="D17" s="17" t="str">
        <f>INDEX(Additional!$H$1:$I$3,MATCH(C17,Additional!$H$1:$H$3,0),2)</f>
        <v>REGULAR</v>
      </c>
      <c r="E17" s="17">
        <v>56</v>
      </c>
      <c r="F17" s="17" t="str">
        <f>HLOOKUP(E17,Additional!$H$5:$M$7,2,FALSE)</f>
        <v>DOKUMEN</v>
      </c>
      <c r="G17" s="17">
        <v>20</v>
      </c>
      <c r="H17" s="17" t="str">
        <f>INDEX(Additional!B:B, MATCH(G17, Additional!A:A, 0))</f>
        <v>JAKARTA-SOLO</v>
      </c>
      <c r="I17" s="17">
        <f>HLOOKUP(E17,Additional!$H$5:$M$7,3,)</f>
        <v>1</v>
      </c>
      <c r="J17" s="21">
        <f>VLOOKUP(G17,Additional!$A$1:$C$17,3,FALSE)</f>
        <v>10000</v>
      </c>
      <c r="K17" s="21">
        <f t="shared" si="0"/>
        <v>10000</v>
      </c>
      <c r="L17" s="17" t="str">
        <f>IFERROR(VLOOKUP(A17,Additional!$E$1:$F$153,2,FALSE),"FREE")</f>
        <v>BASIC</v>
      </c>
    </row>
    <row r="18" spans="1:12" ht="15.75" customHeight="1" x14ac:dyDescent="0.25">
      <c r="A18" s="17" t="s">
        <v>44</v>
      </c>
      <c r="B18" s="18">
        <v>44562</v>
      </c>
      <c r="C18" s="17">
        <v>2</v>
      </c>
      <c r="D18" s="17" t="str">
        <f>INDEX(Additional!$H$1:$I$3,MATCH(C18,Additional!$H$1:$H$3,0),2)</f>
        <v>REGULAR</v>
      </c>
      <c r="E18" s="17">
        <v>53</v>
      </c>
      <c r="F18" s="17" t="str">
        <f>HLOOKUP(E18,Additional!$H$5:$M$7,2,FALSE)</f>
        <v>PAKAIAN</v>
      </c>
      <c r="G18" s="17">
        <v>19</v>
      </c>
      <c r="H18" s="17" t="str">
        <f>INDEX(Additional!B:B, MATCH(G18, Additional!A:A, 0))</f>
        <v>JAKARTA-SALATIGA</v>
      </c>
      <c r="I18" s="17">
        <f>HLOOKUP(E18,Additional!$H$5:$M$7,3,)</f>
        <v>1</v>
      </c>
      <c r="J18" s="21">
        <f>VLOOKUP(G18,Additional!$A$1:$C$17,3,FALSE)</f>
        <v>9500</v>
      </c>
      <c r="K18" s="21">
        <f t="shared" si="0"/>
        <v>9500</v>
      </c>
      <c r="L18" s="17" t="str">
        <f>IFERROR(VLOOKUP(A18,Additional!$E$1:$F$153,2,FALSE),"FREE")</f>
        <v>FREE</v>
      </c>
    </row>
    <row r="19" spans="1:12" ht="15.75" customHeight="1" x14ac:dyDescent="0.25">
      <c r="A19" s="17" t="s">
        <v>45</v>
      </c>
      <c r="B19" s="18">
        <v>44562</v>
      </c>
      <c r="C19" s="17">
        <v>1</v>
      </c>
      <c r="D19" s="17" t="str">
        <f>INDEX(Additional!$H$1:$I$3,MATCH(C19,Additional!$H$1:$H$3,0),2)</f>
        <v>EXPRESS</v>
      </c>
      <c r="E19" s="17">
        <v>53</v>
      </c>
      <c r="F19" s="17" t="str">
        <f>HLOOKUP(E19,Additional!$H$5:$M$7,2,FALSE)</f>
        <v>PAKAIAN</v>
      </c>
      <c r="G19" s="17">
        <v>19</v>
      </c>
      <c r="H19" s="17" t="str">
        <f>INDEX(Additional!B:B, MATCH(G19, Additional!A:A, 0))</f>
        <v>JAKARTA-SALATIGA</v>
      </c>
      <c r="I19" s="17">
        <f>HLOOKUP(E19,Additional!$H$5:$M$7,3,)</f>
        <v>1</v>
      </c>
      <c r="J19" s="21">
        <f>VLOOKUP(G19,Additional!$A$1:$C$17,3,FALSE)</f>
        <v>9500</v>
      </c>
      <c r="K19" s="21">
        <f t="shared" si="0"/>
        <v>9500</v>
      </c>
      <c r="L19" s="17" t="str">
        <f>IFERROR(VLOOKUP(A19,Additional!$E$1:$F$153,2,FALSE),"FREE")</f>
        <v>BASIC</v>
      </c>
    </row>
    <row r="20" spans="1:12" ht="15.75" customHeight="1" x14ac:dyDescent="0.25">
      <c r="A20" s="17" t="s">
        <v>46</v>
      </c>
      <c r="B20" s="18">
        <v>44562</v>
      </c>
      <c r="C20" s="17">
        <v>2</v>
      </c>
      <c r="D20" s="17" t="str">
        <f>INDEX(Additional!$H$1:$I$3,MATCH(C20,Additional!$H$1:$H$3,0),2)</f>
        <v>REGULAR</v>
      </c>
      <c r="E20" s="17">
        <v>54</v>
      </c>
      <c r="F20" s="17" t="str">
        <f>HLOOKUP(E20,Additional!$H$5:$M$7,2,FALSE)</f>
        <v>TAS</v>
      </c>
      <c r="G20" s="17">
        <v>23</v>
      </c>
      <c r="H20" s="17" t="str">
        <f>INDEX(Additional!B:B, MATCH(G20, Additional!A:A, 0))</f>
        <v>JAKARTA-SURABAYA</v>
      </c>
      <c r="I20" s="17">
        <f>HLOOKUP(E20,Additional!$H$5:$M$7,3,)</f>
        <v>1.5</v>
      </c>
      <c r="J20" s="21">
        <f>VLOOKUP(G20,Additional!$A$1:$C$17,3,FALSE)</f>
        <v>12000</v>
      </c>
      <c r="K20" s="21">
        <f t="shared" si="0"/>
        <v>18000</v>
      </c>
      <c r="L20" s="17" t="str">
        <f>IFERROR(VLOOKUP(A20,Additional!$E$1:$F$153,2,FALSE),"FREE")</f>
        <v>PREMIUM</v>
      </c>
    </row>
    <row r="21" spans="1:12" ht="15.75" customHeight="1" x14ac:dyDescent="0.25">
      <c r="A21" s="17" t="s">
        <v>47</v>
      </c>
      <c r="B21" s="18">
        <v>44562</v>
      </c>
      <c r="C21" s="17">
        <v>1</v>
      </c>
      <c r="D21" s="17" t="str">
        <f>INDEX(Additional!$H$1:$I$3,MATCH(C21,Additional!$H$1:$H$3,0),2)</f>
        <v>EXPRESS</v>
      </c>
      <c r="E21" s="17">
        <v>56</v>
      </c>
      <c r="F21" s="17" t="str">
        <f>HLOOKUP(E21,Additional!$H$5:$M$7,2,FALSE)</f>
        <v>DOKUMEN</v>
      </c>
      <c r="G21" s="17">
        <v>21</v>
      </c>
      <c r="H21" s="17" t="str">
        <f>INDEX(Additional!B:B, MATCH(G21, Additional!A:A, 0))</f>
        <v>JAKARTA-JOGJAKARTA</v>
      </c>
      <c r="I21" s="17">
        <f>HLOOKUP(E21,Additional!$H$5:$M$7,3,)</f>
        <v>1</v>
      </c>
      <c r="J21" s="21">
        <f>VLOOKUP(G21,Additional!$A$1:$C$17,3,FALSE)</f>
        <v>9750</v>
      </c>
      <c r="K21" s="21">
        <f t="shared" si="0"/>
        <v>9750</v>
      </c>
      <c r="L21" s="17" t="str">
        <f>IFERROR(VLOOKUP(A21,Additional!$E$1:$F$153,2,FALSE),"FREE")</f>
        <v>FREE</v>
      </c>
    </row>
    <row r="22" spans="1:12" ht="15.75" customHeight="1" x14ac:dyDescent="0.25">
      <c r="A22" s="17" t="s">
        <v>48</v>
      </c>
      <c r="B22" s="18">
        <v>44562</v>
      </c>
      <c r="C22" s="17">
        <v>2</v>
      </c>
      <c r="D22" s="17" t="str">
        <f>INDEX(Additional!$H$1:$I$3,MATCH(C22,Additional!$H$1:$H$3,0),2)</f>
        <v>REGULAR</v>
      </c>
      <c r="E22" s="17">
        <v>56</v>
      </c>
      <c r="F22" s="17" t="str">
        <f>HLOOKUP(E22,Additional!$H$5:$M$7,2,FALSE)</f>
        <v>DOKUMEN</v>
      </c>
      <c r="G22" s="17">
        <v>15</v>
      </c>
      <c r="H22" s="17" t="str">
        <f>INDEX(Additional!B:B, MATCH(G22, Additional!A:A, 0))</f>
        <v>JAKARTA-BANDUNG</v>
      </c>
      <c r="I22" s="17">
        <f>HLOOKUP(E22,Additional!$H$5:$M$7,3,)</f>
        <v>1</v>
      </c>
      <c r="J22" s="21">
        <f>VLOOKUP(G22,Additional!$A$1:$C$17,3,FALSE)</f>
        <v>8000</v>
      </c>
      <c r="K22" s="21">
        <f t="shared" si="0"/>
        <v>8000</v>
      </c>
      <c r="L22" s="17" t="str">
        <f>IFERROR(VLOOKUP(A22,Additional!$E$1:$F$153,2,FALSE),"FREE")</f>
        <v>BASIC</v>
      </c>
    </row>
    <row r="23" spans="1:12" ht="15.75" customHeight="1" x14ac:dyDescent="0.25">
      <c r="A23" s="17" t="s">
        <v>49</v>
      </c>
      <c r="B23" s="18">
        <v>44562</v>
      </c>
      <c r="C23" s="17">
        <v>1</v>
      </c>
      <c r="D23" s="17" t="str">
        <f>INDEX(Additional!$H$1:$I$3,MATCH(C23,Additional!$H$1:$H$3,0),2)</f>
        <v>EXPRESS</v>
      </c>
      <c r="E23" s="17">
        <v>53</v>
      </c>
      <c r="F23" s="17" t="str">
        <f>HLOOKUP(E23,Additional!$H$5:$M$7,2,FALSE)</f>
        <v>PAKAIAN</v>
      </c>
      <c r="G23" s="17">
        <v>13</v>
      </c>
      <c r="H23" s="17" t="str">
        <f>INDEX(Additional!B:B, MATCH(G23, Additional!A:A, 0))</f>
        <v>JAKARTA-BOGOR</v>
      </c>
      <c r="I23" s="17">
        <f>HLOOKUP(E23,Additional!$H$5:$M$7,3,)</f>
        <v>1</v>
      </c>
      <c r="J23" s="21">
        <f>VLOOKUP(G23,Additional!$A$1:$C$17,3,FALSE)</f>
        <v>7000</v>
      </c>
      <c r="K23" s="21">
        <f t="shared" si="0"/>
        <v>7000</v>
      </c>
      <c r="L23" s="17" t="str">
        <f>IFERROR(VLOOKUP(A23,Additional!$E$1:$F$153,2,FALSE),"FREE")</f>
        <v>BASIC</v>
      </c>
    </row>
    <row r="24" spans="1:12" ht="15.75" customHeight="1" x14ac:dyDescent="0.25">
      <c r="A24" s="17" t="s">
        <v>50</v>
      </c>
      <c r="B24" s="18">
        <v>44562</v>
      </c>
      <c r="C24" s="17">
        <v>1</v>
      </c>
      <c r="D24" s="17" t="str">
        <f>INDEX(Additional!$H$1:$I$3,MATCH(C24,Additional!$H$1:$H$3,0),2)</f>
        <v>EXPRESS</v>
      </c>
      <c r="E24" s="17">
        <v>54</v>
      </c>
      <c r="F24" s="17" t="str">
        <f>HLOOKUP(E24,Additional!$H$5:$M$7,2,FALSE)</f>
        <v>TAS</v>
      </c>
      <c r="G24" s="17">
        <v>13</v>
      </c>
      <c r="H24" s="17" t="str">
        <f>INDEX(Additional!B:B, MATCH(G24, Additional!A:A, 0))</f>
        <v>JAKARTA-BOGOR</v>
      </c>
      <c r="I24" s="17">
        <f>HLOOKUP(E24,Additional!$H$5:$M$7,3,)</f>
        <v>1.5</v>
      </c>
      <c r="J24" s="21">
        <f>VLOOKUP(G24,Additional!$A$1:$C$17,3,FALSE)</f>
        <v>7000</v>
      </c>
      <c r="K24" s="21">
        <f t="shared" si="0"/>
        <v>10500</v>
      </c>
      <c r="L24" s="17" t="str">
        <f>IFERROR(VLOOKUP(A24,Additional!$E$1:$F$153,2,FALSE),"FREE")</f>
        <v>BASIC</v>
      </c>
    </row>
    <row r="25" spans="1:12" ht="15.75" customHeight="1" x14ac:dyDescent="0.25">
      <c r="A25" s="17" t="s">
        <v>51</v>
      </c>
      <c r="B25" s="18">
        <v>44562</v>
      </c>
      <c r="C25" s="17">
        <v>1</v>
      </c>
      <c r="D25" s="17" t="str">
        <f>INDEX(Additional!$H$1:$I$3,MATCH(C25,Additional!$H$1:$H$3,0),2)</f>
        <v>EXPRESS</v>
      </c>
      <c r="E25" s="17">
        <v>54</v>
      </c>
      <c r="F25" s="17" t="str">
        <f>HLOOKUP(E25,Additional!$H$5:$M$7,2,FALSE)</f>
        <v>TAS</v>
      </c>
      <c r="G25" s="17">
        <v>26</v>
      </c>
      <c r="H25" s="17" t="str">
        <f>INDEX(Additional!B:B, MATCH(G25, Additional!A:A, 0))</f>
        <v>JAKARTA-BALI</v>
      </c>
      <c r="I25" s="17">
        <f>HLOOKUP(E25,Additional!$H$5:$M$7,3,)</f>
        <v>1.5</v>
      </c>
      <c r="J25" s="21">
        <f>VLOOKUP(G25,Additional!$A$1:$C$17,3,FALSE)</f>
        <v>15000</v>
      </c>
      <c r="K25" s="21">
        <f t="shared" si="0"/>
        <v>22500</v>
      </c>
      <c r="L25" s="17" t="str">
        <f>IFERROR(VLOOKUP(A25,Additional!$E$1:$F$153,2,FALSE),"FREE")</f>
        <v>BASIC</v>
      </c>
    </row>
    <row r="26" spans="1:12" ht="15.75" customHeight="1" x14ac:dyDescent="0.25">
      <c r="A26" s="17" t="s">
        <v>52</v>
      </c>
      <c r="B26" s="18">
        <v>44562</v>
      </c>
      <c r="C26" s="17">
        <v>1</v>
      </c>
      <c r="D26" s="17" t="str">
        <f>INDEX(Additional!$H$1:$I$3,MATCH(C26,Additional!$H$1:$H$3,0),2)</f>
        <v>EXPRESS</v>
      </c>
      <c r="E26" s="17">
        <v>53</v>
      </c>
      <c r="F26" s="17" t="str">
        <f>HLOOKUP(E26,Additional!$H$5:$M$7,2,FALSE)</f>
        <v>PAKAIAN</v>
      </c>
      <c r="G26" s="17">
        <v>25</v>
      </c>
      <c r="H26" s="17" t="str">
        <f>INDEX(Additional!B:B, MATCH(G26, Additional!A:A, 0))</f>
        <v>JAKARTA-LAMPUNG</v>
      </c>
      <c r="I26" s="17">
        <f>HLOOKUP(E26,Additional!$H$5:$M$7,3,)</f>
        <v>1</v>
      </c>
      <c r="J26" s="21">
        <f>VLOOKUP(G26,Additional!$A$1:$C$17,3,FALSE)</f>
        <v>15000</v>
      </c>
      <c r="K26" s="21">
        <f t="shared" si="0"/>
        <v>15000</v>
      </c>
      <c r="L26" s="17" t="str">
        <f>IFERROR(VLOOKUP(A26,Additional!$E$1:$F$153,2,FALSE),"FREE")</f>
        <v>BASIC</v>
      </c>
    </row>
    <row r="27" spans="1:12" ht="15.75" customHeight="1" x14ac:dyDescent="0.25">
      <c r="A27" s="17" t="s">
        <v>53</v>
      </c>
      <c r="B27" s="18">
        <v>44562</v>
      </c>
      <c r="C27" s="17">
        <v>1</v>
      </c>
      <c r="D27" s="17" t="str">
        <f>INDEX(Additional!$H$1:$I$3,MATCH(C27,Additional!$H$1:$H$3,0),2)</f>
        <v>EXPRESS</v>
      </c>
      <c r="E27" s="17">
        <v>55</v>
      </c>
      <c r="F27" s="17" t="str">
        <f>HLOOKUP(E27,Additional!$H$5:$M$7,2,FALSE)</f>
        <v>SEPATU</v>
      </c>
      <c r="G27" s="17">
        <v>24</v>
      </c>
      <c r="H27" s="17" t="str">
        <f>INDEX(Additional!B:B, MATCH(G27, Additional!A:A, 0))</f>
        <v>JAKARTA-MADURA</v>
      </c>
      <c r="I27" s="17">
        <f>HLOOKUP(E27,Additional!$H$5:$M$7,3,)</f>
        <v>1</v>
      </c>
      <c r="J27" s="21">
        <f>VLOOKUP(G27,Additional!$A$1:$C$17,3,FALSE)</f>
        <v>14000</v>
      </c>
      <c r="K27" s="21">
        <f t="shared" si="0"/>
        <v>14000</v>
      </c>
      <c r="L27" s="17" t="str">
        <f>IFERROR(VLOOKUP(A27,Additional!$E$1:$F$153,2,FALSE),"FREE")</f>
        <v>BASIC</v>
      </c>
    </row>
    <row r="28" spans="1:12" ht="15.75" customHeight="1" x14ac:dyDescent="0.25">
      <c r="A28" s="17" t="s">
        <v>54</v>
      </c>
      <c r="B28" s="18">
        <v>44562</v>
      </c>
      <c r="C28" s="17">
        <v>1</v>
      </c>
      <c r="D28" s="17" t="str">
        <f>INDEX(Additional!$H$1:$I$3,MATCH(C28,Additional!$H$1:$H$3,0),2)</f>
        <v>EXPRESS</v>
      </c>
      <c r="E28" s="17">
        <v>55</v>
      </c>
      <c r="F28" s="17" t="str">
        <f>HLOOKUP(E28,Additional!$H$5:$M$7,2,FALSE)</f>
        <v>SEPATU</v>
      </c>
      <c r="G28" s="17">
        <v>18</v>
      </c>
      <c r="H28" s="17" t="str">
        <f>INDEX(Additional!B:B, MATCH(G28, Additional!A:A, 0))</f>
        <v>JAKARTA-JEPARA</v>
      </c>
      <c r="I28" s="17">
        <f>HLOOKUP(E28,Additional!$H$5:$M$7,3,)</f>
        <v>1</v>
      </c>
      <c r="J28" s="21">
        <f>VLOOKUP(G28,Additional!$A$1:$C$17,3,FALSE)</f>
        <v>9000</v>
      </c>
      <c r="K28" s="21">
        <f t="shared" si="0"/>
        <v>9000</v>
      </c>
      <c r="L28" s="17" t="str">
        <f>IFERROR(VLOOKUP(A28,Additional!$E$1:$F$153,2,FALSE),"FREE")</f>
        <v>BASIC</v>
      </c>
    </row>
    <row r="29" spans="1:12" ht="15.75" customHeight="1" x14ac:dyDescent="0.25">
      <c r="A29" s="17" t="s">
        <v>55</v>
      </c>
      <c r="B29" s="18">
        <v>44562</v>
      </c>
      <c r="C29" s="17">
        <v>1</v>
      </c>
      <c r="D29" s="17" t="str">
        <f>INDEX(Additional!$H$1:$I$3,MATCH(C29,Additional!$H$1:$H$3,0),2)</f>
        <v>EXPRESS</v>
      </c>
      <c r="E29" s="17">
        <v>56</v>
      </c>
      <c r="F29" s="17" t="str">
        <f>HLOOKUP(E29,Additional!$H$5:$M$7,2,FALSE)</f>
        <v>DOKUMEN</v>
      </c>
      <c r="G29" s="17">
        <v>22</v>
      </c>
      <c r="H29" s="17" t="str">
        <f>INDEX(Additional!B:B, MATCH(G29, Additional!A:A, 0))</f>
        <v>JAKARTA-MALANG</v>
      </c>
      <c r="I29" s="17">
        <f>HLOOKUP(E29,Additional!$H$5:$M$7,3,)</f>
        <v>1</v>
      </c>
      <c r="J29" s="21">
        <f>VLOOKUP(G29,Additional!$A$1:$C$17,3,FALSE)</f>
        <v>11000</v>
      </c>
      <c r="K29" s="21">
        <f t="shared" si="0"/>
        <v>11000</v>
      </c>
      <c r="L29" s="17" t="str">
        <f>IFERROR(VLOOKUP(A29,Additional!$E$1:$F$153,2,FALSE),"FREE")</f>
        <v>BASIC</v>
      </c>
    </row>
    <row r="30" spans="1:12" ht="15.75" customHeight="1" x14ac:dyDescent="0.25">
      <c r="A30" s="17" t="s">
        <v>56</v>
      </c>
      <c r="B30" s="18">
        <v>44562</v>
      </c>
      <c r="C30" s="17">
        <v>2</v>
      </c>
      <c r="D30" s="17" t="str">
        <f>INDEX(Additional!$H$1:$I$3,MATCH(C30,Additional!$H$1:$H$3,0),2)</f>
        <v>REGULAR</v>
      </c>
      <c r="E30" s="17">
        <v>56</v>
      </c>
      <c r="F30" s="17" t="str">
        <f>HLOOKUP(E30,Additional!$H$5:$M$7,2,FALSE)</f>
        <v>DOKUMEN</v>
      </c>
      <c r="G30" s="17">
        <v>20</v>
      </c>
      <c r="H30" s="17" t="str">
        <f>INDEX(Additional!B:B, MATCH(G30, Additional!A:A, 0))</f>
        <v>JAKARTA-SOLO</v>
      </c>
      <c r="I30" s="17">
        <f>HLOOKUP(E30,Additional!$H$5:$M$7,3,)</f>
        <v>1</v>
      </c>
      <c r="J30" s="21">
        <f>VLOOKUP(G30,Additional!$A$1:$C$17,3,FALSE)</f>
        <v>10000</v>
      </c>
      <c r="K30" s="21">
        <f t="shared" si="0"/>
        <v>10000</v>
      </c>
      <c r="L30" s="17" t="str">
        <f>IFERROR(VLOOKUP(A30,Additional!$E$1:$F$153,2,FALSE),"FREE")</f>
        <v>PREMIUM</v>
      </c>
    </row>
    <row r="31" spans="1:12" ht="15.75" customHeight="1" x14ac:dyDescent="0.25">
      <c r="A31" s="17" t="s">
        <v>57</v>
      </c>
      <c r="B31" s="18">
        <v>44562</v>
      </c>
      <c r="C31" s="17">
        <v>2</v>
      </c>
      <c r="D31" s="17" t="str">
        <f>INDEX(Additional!$H$1:$I$3,MATCH(C31,Additional!$H$1:$H$3,0),2)</f>
        <v>REGULAR</v>
      </c>
      <c r="E31" s="17">
        <v>53</v>
      </c>
      <c r="F31" s="17" t="str">
        <f>HLOOKUP(E31,Additional!$H$5:$M$7,2,FALSE)</f>
        <v>PAKAIAN</v>
      </c>
      <c r="G31" s="17">
        <v>24</v>
      </c>
      <c r="H31" s="17" t="str">
        <f>INDEX(Additional!B:B, MATCH(G31, Additional!A:A, 0))</f>
        <v>JAKARTA-MADURA</v>
      </c>
      <c r="I31" s="17">
        <f>HLOOKUP(E31,Additional!$H$5:$M$7,3,)</f>
        <v>1</v>
      </c>
      <c r="J31" s="21">
        <f>VLOOKUP(G31,Additional!$A$1:$C$17,3,FALSE)</f>
        <v>14000</v>
      </c>
      <c r="K31" s="21">
        <f t="shared" si="0"/>
        <v>14000</v>
      </c>
      <c r="L31" s="17" t="str">
        <f>IFERROR(VLOOKUP(A31,Additional!$E$1:$F$153,2,FALSE),"FREE")</f>
        <v>PREMIUM</v>
      </c>
    </row>
    <row r="32" spans="1:12" ht="15.75" customHeight="1" x14ac:dyDescent="0.25">
      <c r="A32" s="17" t="s">
        <v>58</v>
      </c>
      <c r="B32" s="18">
        <v>44562</v>
      </c>
      <c r="C32" s="17">
        <v>1</v>
      </c>
      <c r="D32" s="17" t="str">
        <f>INDEX(Additional!$H$1:$I$3,MATCH(C32,Additional!$H$1:$H$3,0),2)</f>
        <v>EXPRESS</v>
      </c>
      <c r="E32" s="17">
        <v>57</v>
      </c>
      <c r="F32" s="17" t="str">
        <f>HLOOKUP(E32,Additional!$H$5:$M$7,2,FALSE)</f>
        <v>BARANG ELEKTRONIK</v>
      </c>
      <c r="G32" s="17">
        <v>24</v>
      </c>
      <c r="H32" s="17" t="str">
        <f>INDEX(Additional!B:B, MATCH(G32, Additional!A:A, 0))</f>
        <v>JAKARTA-MADURA</v>
      </c>
      <c r="I32" s="17">
        <f>HLOOKUP(E32,Additional!$H$5:$M$7,3,)</f>
        <v>3</v>
      </c>
      <c r="J32" s="21">
        <f>VLOOKUP(G32,Additional!$A$1:$C$17,3,FALSE)</f>
        <v>14000</v>
      </c>
      <c r="K32" s="21">
        <f t="shared" si="0"/>
        <v>42000</v>
      </c>
      <c r="L32" s="17" t="str">
        <f>IFERROR(VLOOKUP(A32,Additional!$E$1:$F$153,2,FALSE),"FREE")</f>
        <v>PREMIUM</v>
      </c>
    </row>
    <row r="33" spans="1:12" ht="15.75" customHeight="1" x14ac:dyDescent="0.25">
      <c r="A33" s="17" t="s">
        <v>59</v>
      </c>
      <c r="B33" s="18">
        <v>44562</v>
      </c>
      <c r="C33" s="17">
        <v>1</v>
      </c>
      <c r="D33" s="17" t="str">
        <f>INDEX(Additional!$H$1:$I$3,MATCH(C33,Additional!$H$1:$H$3,0),2)</f>
        <v>EXPRESS</v>
      </c>
      <c r="E33" s="17">
        <v>53</v>
      </c>
      <c r="F33" s="17" t="str">
        <f>HLOOKUP(E33,Additional!$H$5:$M$7,2,FALSE)</f>
        <v>PAKAIAN</v>
      </c>
      <c r="G33" s="17">
        <v>18</v>
      </c>
      <c r="H33" s="17" t="str">
        <f>INDEX(Additional!B:B, MATCH(G33, Additional!A:A, 0))</f>
        <v>JAKARTA-JEPARA</v>
      </c>
      <c r="I33" s="17">
        <f>HLOOKUP(E33,Additional!$H$5:$M$7,3,)</f>
        <v>1</v>
      </c>
      <c r="J33" s="21">
        <f>VLOOKUP(G33,Additional!$A$1:$C$17,3,FALSE)</f>
        <v>9000</v>
      </c>
      <c r="K33" s="21">
        <f t="shared" si="0"/>
        <v>9000</v>
      </c>
      <c r="L33" s="17" t="str">
        <f>IFERROR(VLOOKUP(A33,Additional!$E$1:$F$153,2,FALSE),"FREE")</f>
        <v>BASIC</v>
      </c>
    </row>
    <row r="34" spans="1:12" ht="15.75" customHeight="1" x14ac:dyDescent="0.25">
      <c r="A34" s="17" t="s">
        <v>60</v>
      </c>
      <c r="B34" s="18">
        <v>44562</v>
      </c>
      <c r="C34" s="17">
        <v>1</v>
      </c>
      <c r="D34" s="17" t="str">
        <f>INDEX(Additional!$H$1:$I$3,MATCH(C34,Additional!$H$1:$H$3,0),2)</f>
        <v>EXPRESS</v>
      </c>
      <c r="E34" s="17">
        <v>57</v>
      </c>
      <c r="F34" s="17" t="str">
        <f>HLOOKUP(E34,Additional!$H$5:$M$7,2,FALSE)</f>
        <v>BARANG ELEKTRONIK</v>
      </c>
      <c r="G34" s="17">
        <v>22</v>
      </c>
      <c r="H34" s="17" t="str">
        <f>INDEX(Additional!B:B, MATCH(G34, Additional!A:A, 0))</f>
        <v>JAKARTA-MALANG</v>
      </c>
      <c r="I34" s="17">
        <f>HLOOKUP(E34,Additional!$H$5:$M$7,3,)</f>
        <v>3</v>
      </c>
      <c r="J34" s="21">
        <f>VLOOKUP(G34,Additional!$A$1:$C$17,3,FALSE)</f>
        <v>11000</v>
      </c>
      <c r="K34" s="21">
        <f t="shared" si="0"/>
        <v>33000</v>
      </c>
      <c r="L34" s="17" t="str">
        <f>IFERROR(VLOOKUP(A34,Additional!$E$1:$F$153,2,FALSE),"FREE")</f>
        <v>BASIC</v>
      </c>
    </row>
    <row r="35" spans="1:12" ht="15.75" customHeight="1" x14ac:dyDescent="0.25">
      <c r="A35" s="17" t="s">
        <v>61</v>
      </c>
      <c r="B35" s="18">
        <v>44562</v>
      </c>
      <c r="C35" s="17">
        <v>2</v>
      </c>
      <c r="D35" s="17" t="str">
        <f>INDEX(Additional!$H$1:$I$3,MATCH(C35,Additional!$H$1:$H$3,0),2)</f>
        <v>REGULAR</v>
      </c>
      <c r="E35" s="17">
        <v>54</v>
      </c>
      <c r="F35" s="17" t="str">
        <f>HLOOKUP(E35,Additional!$H$5:$M$7,2,FALSE)</f>
        <v>TAS</v>
      </c>
      <c r="G35" s="17">
        <v>26</v>
      </c>
      <c r="H35" s="17" t="str">
        <f>INDEX(Additional!B:B, MATCH(G35, Additional!A:A, 0))</f>
        <v>JAKARTA-BALI</v>
      </c>
      <c r="I35" s="17">
        <f>HLOOKUP(E35,Additional!$H$5:$M$7,3,)</f>
        <v>1.5</v>
      </c>
      <c r="J35" s="21">
        <f>VLOOKUP(G35,Additional!$A$1:$C$17,3,FALSE)</f>
        <v>15000</v>
      </c>
      <c r="K35" s="21">
        <f t="shared" si="0"/>
        <v>22500</v>
      </c>
      <c r="L35" s="17" t="str">
        <f>IFERROR(VLOOKUP(A35,Additional!$E$1:$F$153,2,FALSE),"FREE")</f>
        <v>FREE</v>
      </c>
    </row>
    <row r="36" spans="1:12" ht="15.75" customHeight="1" x14ac:dyDescent="0.25">
      <c r="A36" s="17" t="s">
        <v>62</v>
      </c>
      <c r="B36" s="18">
        <v>44562</v>
      </c>
      <c r="C36" s="17">
        <v>2</v>
      </c>
      <c r="D36" s="17" t="str">
        <f>INDEX(Additional!$H$1:$I$3,MATCH(C36,Additional!$H$1:$H$3,0),2)</f>
        <v>REGULAR</v>
      </c>
      <c r="E36" s="17">
        <v>57</v>
      </c>
      <c r="F36" s="17" t="str">
        <f>HLOOKUP(E36,Additional!$H$5:$M$7,2,FALSE)</f>
        <v>BARANG ELEKTRONIK</v>
      </c>
      <c r="G36" s="17">
        <v>21</v>
      </c>
      <c r="H36" s="17" t="str">
        <f>INDEX(Additional!B:B, MATCH(G36, Additional!A:A, 0))</f>
        <v>JAKARTA-JOGJAKARTA</v>
      </c>
      <c r="I36" s="17">
        <f>HLOOKUP(E36,Additional!$H$5:$M$7,3,)</f>
        <v>3</v>
      </c>
      <c r="J36" s="21">
        <f>VLOOKUP(G36,Additional!$A$1:$C$17,3,FALSE)</f>
        <v>9750</v>
      </c>
      <c r="K36" s="21">
        <f t="shared" si="0"/>
        <v>29250</v>
      </c>
      <c r="L36" s="17" t="str">
        <f>IFERROR(VLOOKUP(A36,Additional!$E$1:$F$153,2,FALSE),"FREE")</f>
        <v>BASIC</v>
      </c>
    </row>
    <row r="37" spans="1:12" ht="15.75" customHeight="1" x14ac:dyDescent="0.25">
      <c r="A37" s="17" t="s">
        <v>63</v>
      </c>
      <c r="B37" s="18">
        <v>44562</v>
      </c>
      <c r="C37" s="17">
        <v>2</v>
      </c>
      <c r="D37" s="17" t="str">
        <f>INDEX(Additional!$H$1:$I$3,MATCH(C37,Additional!$H$1:$H$3,0),2)</f>
        <v>REGULAR</v>
      </c>
      <c r="E37" s="17">
        <v>57</v>
      </c>
      <c r="F37" s="17" t="str">
        <f>HLOOKUP(E37,Additional!$H$5:$M$7,2,FALSE)</f>
        <v>BARANG ELEKTRONIK</v>
      </c>
      <c r="G37" s="17">
        <v>16</v>
      </c>
      <c r="H37" s="17" t="str">
        <f>INDEX(Additional!B:B, MATCH(G37, Additional!A:A, 0))</f>
        <v>JAKARTA-GARUT</v>
      </c>
      <c r="I37" s="17">
        <f>HLOOKUP(E37,Additional!$H$5:$M$7,3,)</f>
        <v>3</v>
      </c>
      <c r="J37" s="21">
        <f>VLOOKUP(G37,Additional!$A$1:$C$17,3,FALSE)</f>
        <v>8500</v>
      </c>
      <c r="K37" s="21">
        <f t="shared" si="0"/>
        <v>25500</v>
      </c>
      <c r="L37" s="17" t="str">
        <f>IFERROR(VLOOKUP(A37,Additional!$E$1:$F$153,2,FALSE),"FREE")</f>
        <v>PREMIUM</v>
      </c>
    </row>
    <row r="38" spans="1:12" ht="15.75" customHeight="1" x14ac:dyDescent="0.25">
      <c r="A38" s="17" t="s">
        <v>64</v>
      </c>
      <c r="B38" s="18">
        <v>44562</v>
      </c>
      <c r="C38" s="17">
        <v>1</v>
      </c>
      <c r="D38" s="17" t="str">
        <f>INDEX(Additional!$H$1:$I$3,MATCH(C38,Additional!$H$1:$H$3,0),2)</f>
        <v>EXPRESS</v>
      </c>
      <c r="E38" s="17">
        <v>54</v>
      </c>
      <c r="F38" s="17" t="str">
        <f>HLOOKUP(E38,Additional!$H$5:$M$7,2,FALSE)</f>
        <v>TAS</v>
      </c>
      <c r="G38" s="17">
        <v>21</v>
      </c>
      <c r="H38" s="17" t="str">
        <f>INDEX(Additional!B:B, MATCH(G38, Additional!A:A, 0))</f>
        <v>JAKARTA-JOGJAKARTA</v>
      </c>
      <c r="I38" s="17">
        <f>HLOOKUP(E38,Additional!$H$5:$M$7,3,)</f>
        <v>1.5</v>
      </c>
      <c r="J38" s="21">
        <f>VLOOKUP(G38,Additional!$A$1:$C$17,3,FALSE)</f>
        <v>9750</v>
      </c>
      <c r="K38" s="21">
        <f t="shared" si="0"/>
        <v>14625</v>
      </c>
      <c r="L38" s="17" t="str">
        <f>IFERROR(VLOOKUP(A38,Additional!$E$1:$F$153,2,FALSE),"FREE")</f>
        <v>BASIC</v>
      </c>
    </row>
    <row r="39" spans="1:12" ht="15.75" customHeight="1" x14ac:dyDescent="0.25">
      <c r="A39" s="17" t="s">
        <v>65</v>
      </c>
      <c r="B39" s="18">
        <v>44562</v>
      </c>
      <c r="C39" s="17">
        <v>2</v>
      </c>
      <c r="D39" s="17" t="str">
        <f>INDEX(Additional!$H$1:$I$3,MATCH(C39,Additional!$H$1:$H$3,0),2)</f>
        <v>REGULAR</v>
      </c>
      <c r="E39" s="17">
        <v>56</v>
      </c>
      <c r="F39" s="17" t="str">
        <f>HLOOKUP(E39,Additional!$H$5:$M$7,2,FALSE)</f>
        <v>DOKUMEN</v>
      </c>
      <c r="G39" s="17">
        <v>19</v>
      </c>
      <c r="H39" s="17" t="str">
        <f>INDEX(Additional!B:B, MATCH(G39, Additional!A:A, 0))</f>
        <v>JAKARTA-SALATIGA</v>
      </c>
      <c r="I39" s="17">
        <f>HLOOKUP(E39,Additional!$H$5:$M$7,3,)</f>
        <v>1</v>
      </c>
      <c r="J39" s="21">
        <f>VLOOKUP(G39,Additional!$A$1:$C$17,3,FALSE)</f>
        <v>9500</v>
      </c>
      <c r="K39" s="21">
        <f t="shared" si="0"/>
        <v>9500</v>
      </c>
      <c r="L39" s="17" t="str">
        <f>IFERROR(VLOOKUP(A39,Additional!$E$1:$F$153,2,FALSE),"FREE")</f>
        <v>BASIC</v>
      </c>
    </row>
    <row r="40" spans="1:12" ht="15.75" customHeight="1" x14ac:dyDescent="0.25">
      <c r="A40" s="17" t="s">
        <v>66</v>
      </c>
      <c r="B40" s="18">
        <v>44562</v>
      </c>
      <c r="C40" s="17">
        <v>2</v>
      </c>
      <c r="D40" s="17" t="str">
        <f>INDEX(Additional!$H$1:$I$3,MATCH(C40,Additional!$H$1:$H$3,0),2)</f>
        <v>REGULAR</v>
      </c>
      <c r="E40" s="17">
        <v>55</v>
      </c>
      <c r="F40" s="17" t="str">
        <f>HLOOKUP(E40,Additional!$H$5:$M$7,2,FALSE)</f>
        <v>SEPATU</v>
      </c>
      <c r="G40" s="17">
        <v>18</v>
      </c>
      <c r="H40" s="17" t="str">
        <f>INDEX(Additional!B:B, MATCH(G40, Additional!A:A, 0))</f>
        <v>JAKARTA-JEPARA</v>
      </c>
      <c r="I40" s="17">
        <f>HLOOKUP(E40,Additional!$H$5:$M$7,3,)</f>
        <v>1</v>
      </c>
      <c r="J40" s="21">
        <f>VLOOKUP(G40,Additional!$A$1:$C$17,3,FALSE)</f>
        <v>9000</v>
      </c>
      <c r="K40" s="21">
        <f t="shared" si="0"/>
        <v>9000</v>
      </c>
      <c r="L40" s="17" t="str">
        <f>IFERROR(VLOOKUP(A40,Additional!$E$1:$F$153,2,FALSE),"FREE")</f>
        <v>BASIC</v>
      </c>
    </row>
    <row r="41" spans="1:12" ht="15.75" customHeight="1" x14ac:dyDescent="0.25">
      <c r="A41" s="17" t="s">
        <v>67</v>
      </c>
      <c r="B41" s="18">
        <v>44562</v>
      </c>
      <c r="C41" s="17">
        <v>1</v>
      </c>
      <c r="D41" s="17" t="str">
        <f>INDEX(Additional!$H$1:$I$3,MATCH(C41,Additional!$H$1:$H$3,0),2)</f>
        <v>EXPRESS</v>
      </c>
      <c r="E41" s="17">
        <v>53</v>
      </c>
      <c r="F41" s="17" t="str">
        <f>HLOOKUP(E41,Additional!$H$5:$M$7,2,FALSE)</f>
        <v>PAKAIAN</v>
      </c>
      <c r="G41" s="17">
        <v>11</v>
      </c>
      <c r="H41" s="17" t="str">
        <f>INDEX(Additional!B:B, MATCH(G41, Additional!A:A, 0))</f>
        <v>JAKARTA-JAKARTA</v>
      </c>
      <c r="I41" s="17">
        <f>HLOOKUP(E41,Additional!$H$5:$M$7,3,)</f>
        <v>1</v>
      </c>
      <c r="J41" s="21">
        <f>VLOOKUP(G41,Additional!$A$1:$C$17,3,FALSE)</f>
        <v>7000</v>
      </c>
      <c r="K41" s="21">
        <f t="shared" si="0"/>
        <v>7000</v>
      </c>
      <c r="L41" s="17" t="str">
        <f>IFERROR(VLOOKUP(A41,Additional!$E$1:$F$153,2,FALSE),"FREE")</f>
        <v>PREMIUM</v>
      </c>
    </row>
    <row r="42" spans="1:12" ht="15.75" customHeight="1" x14ac:dyDescent="0.25">
      <c r="A42" s="17" t="s">
        <v>68</v>
      </c>
      <c r="B42" s="18">
        <v>44562</v>
      </c>
      <c r="C42" s="17">
        <v>2</v>
      </c>
      <c r="D42" s="17" t="str">
        <f>INDEX(Additional!$H$1:$I$3,MATCH(C42,Additional!$H$1:$H$3,0),2)</f>
        <v>REGULAR</v>
      </c>
      <c r="E42" s="17">
        <v>55</v>
      </c>
      <c r="F42" s="17" t="str">
        <f>HLOOKUP(E42,Additional!$H$5:$M$7,2,FALSE)</f>
        <v>SEPATU</v>
      </c>
      <c r="G42" s="17">
        <v>14</v>
      </c>
      <c r="H42" s="17" t="str">
        <f>INDEX(Additional!B:B, MATCH(G42, Additional!A:A, 0))</f>
        <v>JAKARTA-DEPOK</v>
      </c>
      <c r="I42" s="17">
        <f>HLOOKUP(E42,Additional!$H$5:$M$7,3,)</f>
        <v>1</v>
      </c>
      <c r="J42" s="21">
        <f>VLOOKUP(G42,Additional!$A$1:$C$17,3,FALSE)</f>
        <v>7000</v>
      </c>
      <c r="K42" s="21">
        <f t="shared" si="0"/>
        <v>7000</v>
      </c>
      <c r="L42" s="17" t="str">
        <f>IFERROR(VLOOKUP(A42,Additional!$E$1:$F$153,2,FALSE),"FREE")</f>
        <v>BASIC</v>
      </c>
    </row>
    <row r="43" spans="1:12" ht="15.75" customHeight="1" x14ac:dyDescent="0.25">
      <c r="A43" s="17" t="s">
        <v>69</v>
      </c>
      <c r="B43" s="18">
        <v>44562</v>
      </c>
      <c r="C43" s="17">
        <v>1</v>
      </c>
      <c r="D43" s="17" t="str">
        <f>INDEX(Additional!$H$1:$I$3,MATCH(C43,Additional!$H$1:$H$3,0),2)</f>
        <v>EXPRESS</v>
      </c>
      <c r="E43" s="17">
        <v>57</v>
      </c>
      <c r="F43" s="17" t="str">
        <f>HLOOKUP(E43,Additional!$H$5:$M$7,2,FALSE)</f>
        <v>BARANG ELEKTRONIK</v>
      </c>
      <c r="G43" s="17">
        <v>15</v>
      </c>
      <c r="H43" s="17" t="str">
        <f>INDEX(Additional!B:B, MATCH(G43, Additional!A:A, 0))</f>
        <v>JAKARTA-BANDUNG</v>
      </c>
      <c r="I43" s="17">
        <f>HLOOKUP(E43,Additional!$H$5:$M$7,3,)</f>
        <v>3</v>
      </c>
      <c r="J43" s="21">
        <f>VLOOKUP(G43,Additional!$A$1:$C$17,3,FALSE)</f>
        <v>8000</v>
      </c>
      <c r="K43" s="21">
        <f t="shared" si="0"/>
        <v>24000</v>
      </c>
      <c r="L43" s="17" t="str">
        <f>IFERROR(VLOOKUP(A43,Additional!$E$1:$F$153,2,FALSE),"FREE")</f>
        <v>BASIC</v>
      </c>
    </row>
    <row r="44" spans="1:12" ht="15.75" customHeight="1" x14ac:dyDescent="0.25">
      <c r="A44" s="17" t="s">
        <v>70</v>
      </c>
      <c r="B44" s="18">
        <v>44562</v>
      </c>
      <c r="C44" s="17">
        <v>2</v>
      </c>
      <c r="D44" s="17" t="str">
        <f>INDEX(Additional!$H$1:$I$3,MATCH(C44,Additional!$H$1:$H$3,0),2)</f>
        <v>REGULAR</v>
      </c>
      <c r="E44" s="17">
        <v>55</v>
      </c>
      <c r="F44" s="17" t="str">
        <f>HLOOKUP(E44,Additional!$H$5:$M$7,2,FALSE)</f>
        <v>SEPATU</v>
      </c>
      <c r="G44" s="17">
        <v>11</v>
      </c>
      <c r="H44" s="17" t="str">
        <f>INDEX(Additional!B:B, MATCH(G44, Additional!A:A, 0))</f>
        <v>JAKARTA-JAKARTA</v>
      </c>
      <c r="I44" s="17">
        <f>HLOOKUP(E44,Additional!$H$5:$M$7,3,)</f>
        <v>1</v>
      </c>
      <c r="J44" s="21">
        <f>VLOOKUP(G44,Additional!$A$1:$C$17,3,FALSE)</f>
        <v>7000</v>
      </c>
      <c r="K44" s="21">
        <f t="shared" si="0"/>
        <v>7000</v>
      </c>
      <c r="L44" s="17" t="str">
        <f>IFERROR(VLOOKUP(A44,Additional!$E$1:$F$153,2,FALSE),"FREE")</f>
        <v>FREE</v>
      </c>
    </row>
    <row r="45" spans="1:12" ht="15.75" customHeight="1" x14ac:dyDescent="0.25">
      <c r="A45" s="17" t="s">
        <v>71</v>
      </c>
      <c r="B45" s="18">
        <v>44562</v>
      </c>
      <c r="C45" s="17">
        <v>1</v>
      </c>
      <c r="D45" s="17" t="str">
        <f>INDEX(Additional!$H$1:$I$3,MATCH(C45,Additional!$H$1:$H$3,0),2)</f>
        <v>EXPRESS</v>
      </c>
      <c r="E45" s="17">
        <v>55</v>
      </c>
      <c r="F45" s="17" t="str">
        <f>HLOOKUP(E45,Additional!$H$5:$M$7,2,FALSE)</f>
        <v>SEPATU</v>
      </c>
      <c r="G45" s="17">
        <v>21</v>
      </c>
      <c r="H45" s="17" t="str">
        <f>INDEX(Additional!B:B, MATCH(G45, Additional!A:A, 0))</f>
        <v>JAKARTA-JOGJAKARTA</v>
      </c>
      <c r="I45" s="17">
        <f>HLOOKUP(E45,Additional!$H$5:$M$7,3,)</f>
        <v>1</v>
      </c>
      <c r="J45" s="21">
        <f>VLOOKUP(G45,Additional!$A$1:$C$17,3,FALSE)</f>
        <v>9750</v>
      </c>
      <c r="K45" s="21">
        <f t="shared" si="0"/>
        <v>9750</v>
      </c>
      <c r="L45" s="17" t="str">
        <f>IFERROR(VLOOKUP(A45,Additional!$E$1:$F$153,2,FALSE),"FREE")</f>
        <v>BASIC</v>
      </c>
    </row>
    <row r="46" spans="1:12" ht="15.75" customHeight="1" x14ac:dyDescent="0.25">
      <c r="A46" s="17" t="s">
        <v>72</v>
      </c>
      <c r="B46" s="18">
        <v>44562</v>
      </c>
      <c r="C46" s="17">
        <v>1</v>
      </c>
      <c r="D46" s="17" t="str">
        <f>INDEX(Additional!$H$1:$I$3,MATCH(C46,Additional!$H$1:$H$3,0),2)</f>
        <v>EXPRESS</v>
      </c>
      <c r="E46" s="17">
        <v>55</v>
      </c>
      <c r="F46" s="17" t="str">
        <f>HLOOKUP(E46,Additional!$H$5:$M$7,2,FALSE)</f>
        <v>SEPATU</v>
      </c>
      <c r="G46" s="17">
        <v>14</v>
      </c>
      <c r="H46" s="17" t="str">
        <f>INDEX(Additional!B:B, MATCH(G46, Additional!A:A, 0))</f>
        <v>JAKARTA-DEPOK</v>
      </c>
      <c r="I46" s="17">
        <f>HLOOKUP(E46,Additional!$H$5:$M$7,3,)</f>
        <v>1</v>
      </c>
      <c r="J46" s="21">
        <f>VLOOKUP(G46,Additional!$A$1:$C$17,3,FALSE)</f>
        <v>7000</v>
      </c>
      <c r="K46" s="21">
        <f t="shared" si="0"/>
        <v>7000</v>
      </c>
      <c r="L46" s="17" t="str">
        <f>IFERROR(VLOOKUP(A46,Additional!$E$1:$F$153,2,FALSE),"FREE")</f>
        <v>BASIC</v>
      </c>
    </row>
    <row r="47" spans="1:12" ht="15.75" customHeight="1" x14ac:dyDescent="0.25">
      <c r="A47" s="17" t="s">
        <v>73</v>
      </c>
      <c r="B47" s="18">
        <v>44562</v>
      </c>
      <c r="C47" s="17">
        <v>2</v>
      </c>
      <c r="D47" s="17" t="str">
        <f>INDEX(Additional!$H$1:$I$3,MATCH(C47,Additional!$H$1:$H$3,0),2)</f>
        <v>REGULAR</v>
      </c>
      <c r="E47" s="17">
        <v>57</v>
      </c>
      <c r="F47" s="17" t="str">
        <f>HLOOKUP(E47,Additional!$H$5:$M$7,2,FALSE)</f>
        <v>BARANG ELEKTRONIK</v>
      </c>
      <c r="G47" s="17">
        <v>20</v>
      </c>
      <c r="H47" s="17" t="str">
        <f>INDEX(Additional!B:B, MATCH(G47, Additional!A:A, 0))</f>
        <v>JAKARTA-SOLO</v>
      </c>
      <c r="I47" s="17">
        <f>HLOOKUP(E47,Additional!$H$5:$M$7,3,)</f>
        <v>3</v>
      </c>
      <c r="J47" s="21">
        <f>VLOOKUP(G47,Additional!$A$1:$C$17,3,FALSE)</f>
        <v>10000</v>
      </c>
      <c r="K47" s="21">
        <f t="shared" si="0"/>
        <v>30000</v>
      </c>
      <c r="L47" s="17" t="str">
        <f>IFERROR(VLOOKUP(A47,Additional!$E$1:$F$153,2,FALSE),"FREE")</f>
        <v>BASIC</v>
      </c>
    </row>
    <row r="48" spans="1:12" ht="15.75" customHeight="1" x14ac:dyDescent="0.25">
      <c r="A48" s="17" t="s">
        <v>74</v>
      </c>
      <c r="B48" s="18">
        <v>44562</v>
      </c>
      <c r="C48" s="17">
        <v>1</v>
      </c>
      <c r="D48" s="17" t="str">
        <f>INDEX(Additional!$H$1:$I$3,MATCH(C48,Additional!$H$1:$H$3,0),2)</f>
        <v>EXPRESS</v>
      </c>
      <c r="E48" s="17">
        <v>53</v>
      </c>
      <c r="F48" s="17" t="str">
        <f>HLOOKUP(E48,Additional!$H$5:$M$7,2,FALSE)</f>
        <v>PAKAIAN</v>
      </c>
      <c r="G48" s="17">
        <v>18</v>
      </c>
      <c r="H48" s="17" t="str">
        <f>INDEX(Additional!B:B, MATCH(G48, Additional!A:A, 0))</f>
        <v>JAKARTA-JEPARA</v>
      </c>
      <c r="I48" s="17">
        <f>HLOOKUP(E48,Additional!$H$5:$M$7,3,)</f>
        <v>1</v>
      </c>
      <c r="J48" s="21">
        <f>VLOOKUP(G48,Additional!$A$1:$C$17,3,FALSE)</f>
        <v>9000</v>
      </c>
      <c r="K48" s="21">
        <f t="shared" si="0"/>
        <v>9000</v>
      </c>
      <c r="L48" s="17" t="str">
        <f>IFERROR(VLOOKUP(A48,Additional!$E$1:$F$153,2,FALSE),"FREE")</f>
        <v>PREMIUM</v>
      </c>
    </row>
    <row r="49" spans="1:12" ht="15.75" customHeight="1" x14ac:dyDescent="0.25">
      <c r="A49" s="17" t="s">
        <v>75</v>
      </c>
      <c r="B49" s="18">
        <v>44562</v>
      </c>
      <c r="C49" s="17">
        <v>2</v>
      </c>
      <c r="D49" s="17" t="str">
        <f>INDEX(Additional!$H$1:$I$3,MATCH(C49,Additional!$H$1:$H$3,0),2)</f>
        <v>REGULAR</v>
      </c>
      <c r="E49" s="17">
        <v>53</v>
      </c>
      <c r="F49" s="17" t="str">
        <f>HLOOKUP(E49,Additional!$H$5:$M$7,2,FALSE)</f>
        <v>PAKAIAN</v>
      </c>
      <c r="G49" s="17">
        <v>13</v>
      </c>
      <c r="H49" s="17" t="str">
        <f>INDEX(Additional!B:B, MATCH(G49, Additional!A:A, 0))</f>
        <v>JAKARTA-BOGOR</v>
      </c>
      <c r="I49" s="17">
        <f>HLOOKUP(E49,Additional!$H$5:$M$7,3,)</f>
        <v>1</v>
      </c>
      <c r="J49" s="21">
        <f>VLOOKUP(G49,Additional!$A$1:$C$17,3,FALSE)</f>
        <v>7000</v>
      </c>
      <c r="K49" s="21">
        <f t="shared" si="0"/>
        <v>7000</v>
      </c>
      <c r="L49" s="17" t="str">
        <f>IFERROR(VLOOKUP(A49,Additional!$E$1:$F$153,2,FALSE),"FREE")</f>
        <v>BASIC</v>
      </c>
    </row>
    <row r="50" spans="1:12" ht="15.75" customHeight="1" x14ac:dyDescent="0.25">
      <c r="A50" s="17" t="s">
        <v>76</v>
      </c>
      <c r="B50" s="18">
        <v>44562</v>
      </c>
      <c r="C50" s="17">
        <v>2</v>
      </c>
      <c r="D50" s="17" t="str">
        <f>INDEX(Additional!$H$1:$I$3,MATCH(C50,Additional!$H$1:$H$3,0),2)</f>
        <v>REGULAR</v>
      </c>
      <c r="E50" s="17">
        <v>57</v>
      </c>
      <c r="F50" s="17" t="str">
        <f>HLOOKUP(E50,Additional!$H$5:$M$7,2,FALSE)</f>
        <v>BARANG ELEKTRONIK</v>
      </c>
      <c r="G50" s="17">
        <v>21</v>
      </c>
      <c r="H50" s="17" t="str">
        <f>INDEX(Additional!B:B, MATCH(G50, Additional!A:A, 0))</f>
        <v>JAKARTA-JOGJAKARTA</v>
      </c>
      <c r="I50" s="17">
        <f>HLOOKUP(E50,Additional!$H$5:$M$7,3,)</f>
        <v>3</v>
      </c>
      <c r="J50" s="21">
        <f>VLOOKUP(G50,Additional!$A$1:$C$17,3,FALSE)</f>
        <v>9750</v>
      </c>
      <c r="K50" s="21">
        <f t="shared" si="0"/>
        <v>29250</v>
      </c>
      <c r="L50" s="17" t="str">
        <f>IFERROR(VLOOKUP(A50,Additional!$E$1:$F$153,2,FALSE),"FREE")</f>
        <v>BASIC</v>
      </c>
    </row>
    <row r="51" spans="1:12" ht="15.75" customHeight="1" x14ac:dyDescent="0.25">
      <c r="A51" s="17" t="s">
        <v>77</v>
      </c>
      <c r="B51" s="18">
        <v>44562</v>
      </c>
      <c r="C51" s="17">
        <v>2</v>
      </c>
      <c r="D51" s="17" t="str">
        <f>INDEX(Additional!$H$1:$I$3,MATCH(C51,Additional!$H$1:$H$3,0),2)</f>
        <v>REGULAR</v>
      </c>
      <c r="E51" s="17">
        <v>53</v>
      </c>
      <c r="F51" s="17" t="str">
        <f>HLOOKUP(E51,Additional!$H$5:$M$7,2,FALSE)</f>
        <v>PAKAIAN</v>
      </c>
      <c r="G51" s="17">
        <v>19</v>
      </c>
      <c r="H51" s="17" t="str">
        <f>INDEX(Additional!B:B, MATCH(G51, Additional!A:A, 0))</f>
        <v>JAKARTA-SALATIGA</v>
      </c>
      <c r="I51" s="17">
        <f>HLOOKUP(E51,Additional!$H$5:$M$7,3,)</f>
        <v>1</v>
      </c>
      <c r="J51" s="21">
        <f>VLOOKUP(G51,Additional!$A$1:$C$17,3,FALSE)</f>
        <v>9500</v>
      </c>
      <c r="K51" s="21">
        <f t="shared" si="0"/>
        <v>9500</v>
      </c>
      <c r="L51" s="17" t="str">
        <f>IFERROR(VLOOKUP(A51,Additional!$E$1:$F$153,2,FALSE),"FREE")</f>
        <v>PREMIUM</v>
      </c>
    </row>
    <row r="52" spans="1:12" ht="15.75" customHeight="1" x14ac:dyDescent="0.25">
      <c r="A52" s="17" t="s">
        <v>78</v>
      </c>
      <c r="B52" s="18">
        <v>44562</v>
      </c>
      <c r="C52" s="17">
        <v>2</v>
      </c>
      <c r="D52" s="17" t="str">
        <f>INDEX(Additional!$H$1:$I$3,MATCH(C52,Additional!$H$1:$H$3,0),2)</f>
        <v>REGULAR</v>
      </c>
      <c r="E52" s="17">
        <v>57</v>
      </c>
      <c r="F52" s="17" t="str">
        <f>HLOOKUP(E52,Additional!$H$5:$M$7,2,FALSE)</f>
        <v>BARANG ELEKTRONIK</v>
      </c>
      <c r="G52" s="17">
        <v>21</v>
      </c>
      <c r="H52" s="17" t="str">
        <f>INDEX(Additional!B:B, MATCH(G52, Additional!A:A, 0))</f>
        <v>JAKARTA-JOGJAKARTA</v>
      </c>
      <c r="I52" s="17">
        <f>HLOOKUP(E52,Additional!$H$5:$M$7,3,)</f>
        <v>3</v>
      </c>
      <c r="J52" s="21">
        <f>VLOOKUP(G52,Additional!$A$1:$C$17,3,FALSE)</f>
        <v>9750</v>
      </c>
      <c r="K52" s="21">
        <f t="shared" si="0"/>
        <v>29250</v>
      </c>
      <c r="L52" s="17" t="str">
        <f>IFERROR(VLOOKUP(A52,Additional!$E$1:$F$153,2,FALSE),"FREE")</f>
        <v>BASIC</v>
      </c>
    </row>
    <row r="53" spans="1:12" ht="15.75" customHeight="1" x14ac:dyDescent="0.25">
      <c r="A53" s="17" t="s">
        <v>79</v>
      </c>
      <c r="B53" s="18">
        <v>44562</v>
      </c>
      <c r="C53" s="17">
        <v>2</v>
      </c>
      <c r="D53" s="17" t="str">
        <f>INDEX(Additional!$H$1:$I$3,MATCH(C53,Additional!$H$1:$H$3,0),2)</f>
        <v>REGULAR</v>
      </c>
      <c r="E53" s="17">
        <v>57</v>
      </c>
      <c r="F53" s="17" t="str">
        <f>HLOOKUP(E53,Additional!$H$5:$M$7,2,FALSE)</f>
        <v>BARANG ELEKTRONIK</v>
      </c>
      <c r="G53" s="17">
        <v>15</v>
      </c>
      <c r="H53" s="17" t="str">
        <f>INDEX(Additional!B:B, MATCH(G53, Additional!A:A, 0))</f>
        <v>JAKARTA-BANDUNG</v>
      </c>
      <c r="I53" s="17">
        <f>HLOOKUP(E53,Additional!$H$5:$M$7,3,)</f>
        <v>3</v>
      </c>
      <c r="J53" s="21">
        <f>VLOOKUP(G53,Additional!$A$1:$C$17,3,FALSE)</f>
        <v>8000</v>
      </c>
      <c r="K53" s="21">
        <f t="shared" si="0"/>
        <v>24000</v>
      </c>
      <c r="L53" s="17" t="str">
        <f>IFERROR(VLOOKUP(A53,Additional!$E$1:$F$153,2,FALSE),"FREE")</f>
        <v>BASIC</v>
      </c>
    </row>
    <row r="54" spans="1:12" ht="15.75" customHeight="1" x14ac:dyDescent="0.25">
      <c r="A54" s="17" t="s">
        <v>80</v>
      </c>
      <c r="B54" s="18">
        <v>44562</v>
      </c>
      <c r="C54" s="17">
        <v>2</v>
      </c>
      <c r="D54" s="17" t="str">
        <f>INDEX(Additional!$H$1:$I$3,MATCH(C54,Additional!$H$1:$H$3,0),2)</f>
        <v>REGULAR</v>
      </c>
      <c r="E54" s="17">
        <v>57</v>
      </c>
      <c r="F54" s="17" t="str">
        <f>HLOOKUP(E54,Additional!$H$5:$M$7,2,FALSE)</f>
        <v>BARANG ELEKTRONIK</v>
      </c>
      <c r="G54" s="17">
        <v>17</v>
      </c>
      <c r="H54" s="17" t="str">
        <f>INDEX(Additional!B:B, MATCH(G54, Additional!A:A, 0))</f>
        <v>JAKARTA-SEMARANG</v>
      </c>
      <c r="I54" s="17">
        <f>HLOOKUP(E54,Additional!$H$5:$M$7,3,)</f>
        <v>3</v>
      </c>
      <c r="J54" s="21">
        <f>VLOOKUP(G54,Additional!$A$1:$C$17,3,FALSE)</f>
        <v>9000</v>
      </c>
      <c r="K54" s="21">
        <f t="shared" si="0"/>
        <v>27000</v>
      </c>
      <c r="L54" s="17" t="str">
        <f>IFERROR(VLOOKUP(A54,Additional!$E$1:$F$153,2,FALSE),"FREE")</f>
        <v>BASIC</v>
      </c>
    </row>
    <row r="55" spans="1:12" ht="15.75" customHeight="1" x14ac:dyDescent="0.25">
      <c r="A55" s="17" t="s">
        <v>81</v>
      </c>
      <c r="B55" s="18">
        <v>44562</v>
      </c>
      <c r="C55" s="17">
        <v>2</v>
      </c>
      <c r="D55" s="17" t="str">
        <f>INDEX(Additional!$H$1:$I$3,MATCH(C55,Additional!$H$1:$H$3,0),2)</f>
        <v>REGULAR</v>
      </c>
      <c r="E55" s="17">
        <v>56</v>
      </c>
      <c r="F55" s="17" t="str">
        <f>HLOOKUP(E55,Additional!$H$5:$M$7,2,FALSE)</f>
        <v>DOKUMEN</v>
      </c>
      <c r="G55" s="17">
        <v>26</v>
      </c>
      <c r="H55" s="17" t="str">
        <f>INDEX(Additional!B:B, MATCH(G55, Additional!A:A, 0))</f>
        <v>JAKARTA-BALI</v>
      </c>
      <c r="I55" s="17">
        <f>HLOOKUP(E55,Additional!$H$5:$M$7,3,)</f>
        <v>1</v>
      </c>
      <c r="J55" s="21">
        <f>VLOOKUP(G55,Additional!$A$1:$C$17,3,FALSE)</f>
        <v>15000</v>
      </c>
      <c r="K55" s="21">
        <f t="shared" si="0"/>
        <v>15000</v>
      </c>
      <c r="L55" s="17" t="str">
        <f>IFERROR(VLOOKUP(A55,Additional!$E$1:$F$153,2,FALSE),"FREE")</f>
        <v>BASIC</v>
      </c>
    </row>
    <row r="56" spans="1:12" ht="15.75" customHeight="1" x14ac:dyDescent="0.25">
      <c r="A56" s="17" t="s">
        <v>82</v>
      </c>
      <c r="B56" s="18">
        <v>44562</v>
      </c>
      <c r="C56" s="17">
        <v>2</v>
      </c>
      <c r="D56" s="17" t="str">
        <f>INDEX(Additional!$H$1:$I$3,MATCH(C56,Additional!$H$1:$H$3,0),2)</f>
        <v>REGULAR</v>
      </c>
      <c r="E56" s="17">
        <v>57</v>
      </c>
      <c r="F56" s="17" t="str">
        <f>HLOOKUP(E56,Additional!$H$5:$M$7,2,FALSE)</f>
        <v>BARANG ELEKTRONIK</v>
      </c>
      <c r="G56" s="17">
        <v>23</v>
      </c>
      <c r="H56" s="17" t="str">
        <f>INDEX(Additional!B:B, MATCH(G56, Additional!A:A, 0))</f>
        <v>JAKARTA-SURABAYA</v>
      </c>
      <c r="I56" s="17">
        <f>HLOOKUP(E56,Additional!$H$5:$M$7,3,)</f>
        <v>3</v>
      </c>
      <c r="J56" s="21">
        <f>VLOOKUP(G56,Additional!$A$1:$C$17,3,FALSE)</f>
        <v>12000</v>
      </c>
      <c r="K56" s="21">
        <f t="shared" si="0"/>
        <v>36000</v>
      </c>
      <c r="L56" s="17" t="str">
        <f>IFERROR(VLOOKUP(A56,Additional!$E$1:$F$153,2,FALSE),"FREE")</f>
        <v>FREE</v>
      </c>
    </row>
    <row r="57" spans="1:12" ht="15.75" customHeight="1" x14ac:dyDescent="0.25">
      <c r="A57" s="17" t="s">
        <v>83</v>
      </c>
      <c r="B57" s="18">
        <v>44562</v>
      </c>
      <c r="C57" s="17">
        <v>1</v>
      </c>
      <c r="D57" s="17" t="str">
        <f>INDEX(Additional!$H$1:$I$3,MATCH(C57,Additional!$H$1:$H$3,0),2)</f>
        <v>EXPRESS</v>
      </c>
      <c r="E57" s="17">
        <v>55</v>
      </c>
      <c r="F57" s="17" t="str">
        <f>HLOOKUP(E57,Additional!$H$5:$M$7,2,FALSE)</f>
        <v>SEPATU</v>
      </c>
      <c r="G57" s="17">
        <v>18</v>
      </c>
      <c r="H57" s="17" t="str">
        <f>INDEX(Additional!B:B, MATCH(G57, Additional!A:A, 0))</f>
        <v>JAKARTA-JEPARA</v>
      </c>
      <c r="I57" s="17">
        <f>HLOOKUP(E57,Additional!$H$5:$M$7,3,)</f>
        <v>1</v>
      </c>
      <c r="J57" s="21">
        <f>VLOOKUP(G57,Additional!$A$1:$C$17,3,FALSE)</f>
        <v>9000</v>
      </c>
      <c r="K57" s="21">
        <f t="shared" si="0"/>
        <v>9000</v>
      </c>
      <c r="L57" s="17" t="str">
        <f>IFERROR(VLOOKUP(A57,Additional!$E$1:$F$153,2,FALSE),"FREE")</f>
        <v>PREMIUM</v>
      </c>
    </row>
    <row r="58" spans="1:12" ht="15.75" customHeight="1" x14ac:dyDescent="0.25">
      <c r="A58" s="17" t="s">
        <v>84</v>
      </c>
      <c r="B58" s="18">
        <v>44562</v>
      </c>
      <c r="C58" s="17">
        <v>1</v>
      </c>
      <c r="D58" s="17" t="str">
        <f>INDEX(Additional!$H$1:$I$3,MATCH(C58,Additional!$H$1:$H$3,0),2)</f>
        <v>EXPRESS</v>
      </c>
      <c r="E58" s="17">
        <v>56</v>
      </c>
      <c r="F58" s="17" t="str">
        <f>HLOOKUP(E58,Additional!$H$5:$M$7,2,FALSE)</f>
        <v>DOKUMEN</v>
      </c>
      <c r="G58" s="17">
        <v>26</v>
      </c>
      <c r="H58" s="17" t="str">
        <f>INDEX(Additional!B:B, MATCH(G58, Additional!A:A, 0))</f>
        <v>JAKARTA-BALI</v>
      </c>
      <c r="I58" s="17">
        <f>HLOOKUP(E58,Additional!$H$5:$M$7,3,)</f>
        <v>1</v>
      </c>
      <c r="J58" s="21">
        <f>VLOOKUP(G58,Additional!$A$1:$C$17,3,FALSE)</f>
        <v>15000</v>
      </c>
      <c r="K58" s="21">
        <f t="shared" si="0"/>
        <v>15000</v>
      </c>
      <c r="L58" s="17" t="str">
        <f>IFERROR(VLOOKUP(A58,Additional!$E$1:$F$153,2,FALSE),"FREE")</f>
        <v>BASIC</v>
      </c>
    </row>
    <row r="59" spans="1:12" ht="15.75" customHeight="1" x14ac:dyDescent="0.25">
      <c r="A59" s="17" t="s">
        <v>85</v>
      </c>
      <c r="B59" s="18">
        <v>44562</v>
      </c>
      <c r="C59" s="17">
        <v>2</v>
      </c>
      <c r="D59" s="17" t="str">
        <f>INDEX(Additional!$H$1:$I$3,MATCH(C59,Additional!$H$1:$H$3,0),2)</f>
        <v>REGULAR</v>
      </c>
      <c r="E59" s="17">
        <v>54</v>
      </c>
      <c r="F59" s="17" t="str">
        <f>HLOOKUP(E59,Additional!$H$5:$M$7,2,FALSE)</f>
        <v>TAS</v>
      </c>
      <c r="G59" s="17">
        <v>19</v>
      </c>
      <c r="H59" s="17" t="str">
        <f>INDEX(Additional!B:B, MATCH(G59, Additional!A:A, 0))</f>
        <v>JAKARTA-SALATIGA</v>
      </c>
      <c r="I59" s="17">
        <f>HLOOKUP(E59,Additional!$H$5:$M$7,3,)</f>
        <v>1.5</v>
      </c>
      <c r="J59" s="21">
        <f>VLOOKUP(G59,Additional!$A$1:$C$17,3,FALSE)</f>
        <v>9500</v>
      </c>
      <c r="K59" s="21">
        <f t="shared" si="0"/>
        <v>14250</v>
      </c>
      <c r="L59" s="17" t="str">
        <f>IFERROR(VLOOKUP(A59,Additional!$E$1:$F$153,2,FALSE),"FREE")</f>
        <v>BASIC</v>
      </c>
    </row>
    <row r="60" spans="1:12" ht="15.75" customHeight="1" x14ac:dyDescent="0.25">
      <c r="A60" s="17" t="s">
        <v>86</v>
      </c>
      <c r="B60" s="18">
        <v>44562</v>
      </c>
      <c r="C60" s="17">
        <v>2</v>
      </c>
      <c r="D60" s="17" t="str">
        <f>INDEX(Additional!$H$1:$I$3,MATCH(C60,Additional!$H$1:$H$3,0),2)</f>
        <v>REGULAR</v>
      </c>
      <c r="E60" s="17">
        <v>54</v>
      </c>
      <c r="F60" s="17" t="str">
        <f>HLOOKUP(E60,Additional!$H$5:$M$7,2,FALSE)</f>
        <v>TAS</v>
      </c>
      <c r="G60" s="17">
        <v>23</v>
      </c>
      <c r="H60" s="17" t="str">
        <f>INDEX(Additional!B:B, MATCH(G60, Additional!A:A, 0))</f>
        <v>JAKARTA-SURABAYA</v>
      </c>
      <c r="I60" s="17">
        <f>HLOOKUP(E60,Additional!$H$5:$M$7,3,)</f>
        <v>1.5</v>
      </c>
      <c r="J60" s="21">
        <f>VLOOKUP(G60,Additional!$A$1:$C$17,3,FALSE)</f>
        <v>12000</v>
      </c>
      <c r="K60" s="21">
        <f t="shared" si="0"/>
        <v>18000</v>
      </c>
      <c r="L60" s="17" t="str">
        <f>IFERROR(VLOOKUP(A60,Additional!$E$1:$F$153,2,FALSE),"FREE")</f>
        <v>BASIC</v>
      </c>
    </row>
    <row r="61" spans="1:12" ht="15.75" customHeight="1" x14ac:dyDescent="0.25">
      <c r="A61" s="17" t="s">
        <v>87</v>
      </c>
      <c r="B61" s="18">
        <v>44562</v>
      </c>
      <c r="C61" s="17">
        <v>2</v>
      </c>
      <c r="D61" s="17" t="str">
        <f>INDEX(Additional!$H$1:$I$3,MATCH(C61,Additional!$H$1:$H$3,0),2)</f>
        <v>REGULAR</v>
      </c>
      <c r="E61" s="17">
        <v>53</v>
      </c>
      <c r="F61" s="17" t="str">
        <f>HLOOKUP(E61,Additional!$H$5:$M$7,2,FALSE)</f>
        <v>PAKAIAN</v>
      </c>
      <c r="G61" s="17">
        <v>18</v>
      </c>
      <c r="H61" s="17" t="str">
        <f>INDEX(Additional!B:B, MATCH(G61, Additional!A:A, 0))</f>
        <v>JAKARTA-JEPARA</v>
      </c>
      <c r="I61" s="17">
        <f>HLOOKUP(E61,Additional!$H$5:$M$7,3,)</f>
        <v>1</v>
      </c>
      <c r="J61" s="21">
        <f>VLOOKUP(G61,Additional!$A$1:$C$17,3,FALSE)</f>
        <v>9000</v>
      </c>
      <c r="K61" s="21">
        <f t="shared" si="0"/>
        <v>9000</v>
      </c>
      <c r="L61" s="17" t="str">
        <f>IFERROR(VLOOKUP(A61,Additional!$E$1:$F$153,2,FALSE),"FREE")</f>
        <v>BASIC</v>
      </c>
    </row>
    <row r="62" spans="1:12" ht="15.75" customHeight="1" x14ac:dyDescent="0.25">
      <c r="A62" s="17" t="s">
        <v>88</v>
      </c>
      <c r="B62" s="18">
        <v>44562</v>
      </c>
      <c r="C62" s="17">
        <v>1</v>
      </c>
      <c r="D62" s="17" t="str">
        <f>INDEX(Additional!$H$1:$I$3,MATCH(C62,Additional!$H$1:$H$3,0),2)</f>
        <v>EXPRESS</v>
      </c>
      <c r="E62" s="17">
        <v>56</v>
      </c>
      <c r="F62" s="17" t="str">
        <f>HLOOKUP(E62,Additional!$H$5:$M$7,2,FALSE)</f>
        <v>DOKUMEN</v>
      </c>
      <c r="G62" s="17">
        <v>13</v>
      </c>
      <c r="H62" s="17" t="str">
        <f>INDEX(Additional!B:B, MATCH(G62, Additional!A:A, 0))</f>
        <v>JAKARTA-BOGOR</v>
      </c>
      <c r="I62" s="17">
        <f>HLOOKUP(E62,Additional!$H$5:$M$7,3,)</f>
        <v>1</v>
      </c>
      <c r="J62" s="21">
        <f>VLOOKUP(G62,Additional!$A$1:$C$17,3,FALSE)</f>
        <v>7000</v>
      </c>
      <c r="K62" s="21">
        <f t="shared" si="0"/>
        <v>7000</v>
      </c>
      <c r="L62" s="17" t="str">
        <f>IFERROR(VLOOKUP(A62,Additional!$E$1:$F$153,2,FALSE),"FREE")</f>
        <v>BASIC</v>
      </c>
    </row>
    <row r="63" spans="1:12" ht="15.75" customHeight="1" x14ac:dyDescent="0.25">
      <c r="A63" s="17" t="s">
        <v>89</v>
      </c>
      <c r="B63" s="18">
        <v>44562</v>
      </c>
      <c r="C63" s="17">
        <v>2</v>
      </c>
      <c r="D63" s="17" t="str">
        <f>INDEX(Additional!$H$1:$I$3,MATCH(C63,Additional!$H$1:$H$3,0),2)</f>
        <v>REGULAR</v>
      </c>
      <c r="E63" s="17">
        <v>55</v>
      </c>
      <c r="F63" s="17" t="str">
        <f>HLOOKUP(E63,Additional!$H$5:$M$7,2,FALSE)</f>
        <v>SEPATU</v>
      </c>
      <c r="G63" s="17">
        <v>18</v>
      </c>
      <c r="H63" s="17" t="str">
        <f>INDEX(Additional!B:B, MATCH(G63, Additional!A:A, 0))</f>
        <v>JAKARTA-JEPARA</v>
      </c>
      <c r="I63" s="17">
        <f>HLOOKUP(E63,Additional!$H$5:$M$7,3,)</f>
        <v>1</v>
      </c>
      <c r="J63" s="21">
        <f>VLOOKUP(G63,Additional!$A$1:$C$17,3,FALSE)</f>
        <v>9000</v>
      </c>
      <c r="K63" s="21">
        <f t="shared" si="0"/>
        <v>9000</v>
      </c>
      <c r="L63" s="17" t="str">
        <f>IFERROR(VLOOKUP(A63,Additional!$E$1:$F$153,2,FALSE),"FREE")</f>
        <v>PREMIUM</v>
      </c>
    </row>
    <row r="64" spans="1:12" ht="15.75" customHeight="1" x14ac:dyDescent="0.25">
      <c r="A64" s="17" t="s">
        <v>90</v>
      </c>
      <c r="B64" s="18">
        <v>44562</v>
      </c>
      <c r="C64" s="17">
        <v>2</v>
      </c>
      <c r="D64" s="17" t="str">
        <f>INDEX(Additional!$H$1:$I$3,MATCH(C64,Additional!$H$1:$H$3,0),2)</f>
        <v>REGULAR</v>
      </c>
      <c r="E64" s="17">
        <v>57</v>
      </c>
      <c r="F64" s="17" t="str">
        <f>HLOOKUP(E64,Additional!$H$5:$M$7,2,FALSE)</f>
        <v>BARANG ELEKTRONIK</v>
      </c>
      <c r="G64" s="17">
        <v>21</v>
      </c>
      <c r="H64" s="17" t="str">
        <f>INDEX(Additional!B:B, MATCH(G64, Additional!A:A, 0))</f>
        <v>JAKARTA-JOGJAKARTA</v>
      </c>
      <c r="I64" s="17">
        <f>HLOOKUP(E64,Additional!$H$5:$M$7,3,)</f>
        <v>3</v>
      </c>
      <c r="J64" s="21">
        <f>VLOOKUP(G64,Additional!$A$1:$C$17,3,FALSE)</f>
        <v>9750</v>
      </c>
      <c r="K64" s="21">
        <f t="shared" si="0"/>
        <v>29250</v>
      </c>
      <c r="L64" s="17" t="str">
        <f>IFERROR(VLOOKUP(A64,Additional!$E$1:$F$153,2,FALSE),"FREE")</f>
        <v>BASIC</v>
      </c>
    </row>
    <row r="65" spans="1:12" ht="15.75" customHeight="1" x14ac:dyDescent="0.25">
      <c r="A65" s="17" t="s">
        <v>91</v>
      </c>
      <c r="B65" s="18">
        <v>44562</v>
      </c>
      <c r="C65" s="17">
        <v>1</v>
      </c>
      <c r="D65" s="17" t="str">
        <f>INDEX(Additional!$H$1:$I$3,MATCH(C65,Additional!$H$1:$H$3,0),2)</f>
        <v>EXPRESS</v>
      </c>
      <c r="E65" s="17">
        <v>53</v>
      </c>
      <c r="F65" s="17" t="str">
        <f>HLOOKUP(E65,Additional!$H$5:$M$7,2,FALSE)</f>
        <v>PAKAIAN</v>
      </c>
      <c r="G65" s="17">
        <v>19</v>
      </c>
      <c r="H65" s="17" t="str">
        <f>INDEX(Additional!B:B, MATCH(G65, Additional!A:A, 0))</f>
        <v>JAKARTA-SALATIGA</v>
      </c>
      <c r="I65" s="17">
        <f>HLOOKUP(E65,Additional!$H$5:$M$7,3,)</f>
        <v>1</v>
      </c>
      <c r="J65" s="21">
        <f>VLOOKUP(G65,Additional!$A$1:$C$17,3,FALSE)</f>
        <v>9500</v>
      </c>
      <c r="K65" s="21">
        <f t="shared" si="0"/>
        <v>9500</v>
      </c>
      <c r="L65" s="17" t="str">
        <f>IFERROR(VLOOKUP(A65,Additional!$E$1:$F$153,2,FALSE),"FREE")</f>
        <v>BASIC</v>
      </c>
    </row>
    <row r="66" spans="1:12" ht="15.75" customHeight="1" x14ac:dyDescent="0.25">
      <c r="A66" s="17" t="s">
        <v>92</v>
      </c>
      <c r="B66" s="18">
        <v>44562</v>
      </c>
      <c r="C66" s="17">
        <v>2</v>
      </c>
      <c r="D66" s="17" t="str">
        <f>INDEX(Additional!$H$1:$I$3,MATCH(C66,Additional!$H$1:$H$3,0),2)</f>
        <v>REGULAR</v>
      </c>
      <c r="E66" s="17">
        <v>53</v>
      </c>
      <c r="F66" s="17" t="str">
        <f>HLOOKUP(E66,Additional!$H$5:$M$7,2,FALSE)</f>
        <v>PAKAIAN</v>
      </c>
      <c r="G66" s="17">
        <v>13</v>
      </c>
      <c r="H66" s="17" t="str">
        <f>INDEX(Additional!B:B, MATCH(G66, Additional!A:A, 0))</f>
        <v>JAKARTA-BOGOR</v>
      </c>
      <c r="I66" s="17">
        <f>HLOOKUP(E66,Additional!$H$5:$M$7,3,)</f>
        <v>1</v>
      </c>
      <c r="J66" s="21">
        <f>VLOOKUP(G66,Additional!$A$1:$C$17,3,FALSE)</f>
        <v>7000</v>
      </c>
      <c r="K66" s="21">
        <f t="shared" si="0"/>
        <v>7000</v>
      </c>
      <c r="L66" s="17" t="str">
        <f>IFERROR(VLOOKUP(A66,Additional!$E$1:$F$153,2,FALSE),"FREE")</f>
        <v>BASIC</v>
      </c>
    </row>
    <row r="67" spans="1:12" ht="15.75" customHeight="1" x14ac:dyDescent="0.25">
      <c r="A67" s="17" t="s">
        <v>93</v>
      </c>
      <c r="B67" s="18">
        <v>44562</v>
      </c>
      <c r="C67" s="17">
        <v>1</v>
      </c>
      <c r="D67" s="17" t="str">
        <f>INDEX(Additional!$H$1:$I$3,MATCH(C67,Additional!$H$1:$H$3,0),2)</f>
        <v>EXPRESS</v>
      </c>
      <c r="E67" s="17">
        <v>56</v>
      </c>
      <c r="F67" s="17" t="str">
        <f>HLOOKUP(E67,Additional!$H$5:$M$7,2,FALSE)</f>
        <v>DOKUMEN</v>
      </c>
      <c r="G67" s="17">
        <v>16</v>
      </c>
      <c r="H67" s="17" t="str">
        <f>INDEX(Additional!B:B, MATCH(G67, Additional!A:A, 0))</f>
        <v>JAKARTA-GARUT</v>
      </c>
      <c r="I67" s="17">
        <f>HLOOKUP(E67,Additional!$H$5:$M$7,3,)</f>
        <v>1</v>
      </c>
      <c r="J67" s="21">
        <f>VLOOKUP(G67,Additional!$A$1:$C$17,3,FALSE)</f>
        <v>8500</v>
      </c>
      <c r="K67" s="21">
        <f t="shared" ref="K67:K130" si="1">J67*I67</f>
        <v>8500</v>
      </c>
      <c r="L67" s="17" t="str">
        <f>IFERROR(VLOOKUP(A67,Additional!$E$1:$F$153,2,FALSE),"FREE")</f>
        <v>BASIC</v>
      </c>
    </row>
    <row r="68" spans="1:12" ht="15.75" customHeight="1" x14ac:dyDescent="0.25">
      <c r="A68" s="17" t="s">
        <v>94</v>
      </c>
      <c r="B68" s="18">
        <v>44562</v>
      </c>
      <c r="C68" s="17">
        <v>2</v>
      </c>
      <c r="D68" s="17" t="str">
        <f>INDEX(Additional!$H$1:$I$3,MATCH(C68,Additional!$H$1:$H$3,0),2)</f>
        <v>REGULAR</v>
      </c>
      <c r="E68" s="17">
        <v>53</v>
      </c>
      <c r="F68" s="17" t="str">
        <f>HLOOKUP(E68,Additional!$H$5:$M$7,2,FALSE)</f>
        <v>PAKAIAN</v>
      </c>
      <c r="G68" s="17">
        <v>16</v>
      </c>
      <c r="H68" s="17" t="str">
        <f>INDEX(Additional!B:B, MATCH(G68, Additional!A:A, 0))</f>
        <v>JAKARTA-GARUT</v>
      </c>
      <c r="I68" s="17">
        <f>HLOOKUP(E68,Additional!$H$5:$M$7,3,)</f>
        <v>1</v>
      </c>
      <c r="J68" s="21">
        <f>VLOOKUP(G68,Additional!$A$1:$C$17,3,FALSE)</f>
        <v>8500</v>
      </c>
      <c r="K68" s="21">
        <f t="shared" si="1"/>
        <v>8500</v>
      </c>
      <c r="L68" s="17" t="str">
        <f>IFERROR(VLOOKUP(A68,Additional!$E$1:$F$153,2,FALSE),"FREE")</f>
        <v>PREMIUM</v>
      </c>
    </row>
    <row r="69" spans="1:12" ht="15.75" customHeight="1" x14ac:dyDescent="0.25">
      <c r="A69" s="17" t="s">
        <v>95</v>
      </c>
      <c r="B69" s="18">
        <v>44562</v>
      </c>
      <c r="C69" s="17">
        <v>2</v>
      </c>
      <c r="D69" s="17" t="str">
        <f>INDEX(Additional!$H$1:$I$3,MATCH(C69,Additional!$H$1:$H$3,0),2)</f>
        <v>REGULAR</v>
      </c>
      <c r="E69" s="17">
        <v>54</v>
      </c>
      <c r="F69" s="17" t="str">
        <f>HLOOKUP(E69,Additional!$H$5:$M$7,2,FALSE)</f>
        <v>TAS</v>
      </c>
      <c r="G69" s="17">
        <v>20</v>
      </c>
      <c r="H69" s="17" t="str">
        <f>INDEX(Additional!B:B, MATCH(G69, Additional!A:A, 0))</f>
        <v>JAKARTA-SOLO</v>
      </c>
      <c r="I69" s="17">
        <f>HLOOKUP(E69,Additional!$H$5:$M$7,3,)</f>
        <v>1.5</v>
      </c>
      <c r="J69" s="21">
        <f>VLOOKUP(G69,Additional!$A$1:$C$17,3,FALSE)</f>
        <v>10000</v>
      </c>
      <c r="K69" s="21">
        <f t="shared" si="1"/>
        <v>15000</v>
      </c>
      <c r="L69" s="17" t="str">
        <f>IFERROR(VLOOKUP(A69,Additional!$E$1:$F$153,2,FALSE),"FREE")</f>
        <v>BASIC</v>
      </c>
    </row>
    <row r="70" spans="1:12" ht="15.75" customHeight="1" x14ac:dyDescent="0.25">
      <c r="A70" s="17" t="s">
        <v>96</v>
      </c>
      <c r="B70" s="18">
        <v>44562</v>
      </c>
      <c r="C70" s="17">
        <v>1</v>
      </c>
      <c r="D70" s="17" t="str">
        <f>INDEX(Additional!$H$1:$I$3,MATCH(C70,Additional!$H$1:$H$3,0),2)</f>
        <v>EXPRESS</v>
      </c>
      <c r="E70" s="17">
        <v>57</v>
      </c>
      <c r="F70" s="17" t="str">
        <f>HLOOKUP(E70,Additional!$H$5:$M$7,2,FALSE)</f>
        <v>BARANG ELEKTRONIK</v>
      </c>
      <c r="G70" s="17">
        <v>14</v>
      </c>
      <c r="H70" s="17" t="str">
        <f>INDEX(Additional!B:B, MATCH(G70, Additional!A:A, 0))</f>
        <v>JAKARTA-DEPOK</v>
      </c>
      <c r="I70" s="17">
        <f>HLOOKUP(E70,Additional!$H$5:$M$7,3,)</f>
        <v>3</v>
      </c>
      <c r="J70" s="21">
        <f>VLOOKUP(G70,Additional!$A$1:$C$17,3,FALSE)</f>
        <v>7000</v>
      </c>
      <c r="K70" s="21">
        <f t="shared" si="1"/>
        <v>21000</v>
      </c>
      <c r="L70" s="17" t="str">
        <f>IFERROR(VLOOKUP(A70,Additional!$E$1:$F$153,2,FALSE),"FREE")</f>
        <v>BASIC</v>
      </c>
    </row>
    <row r="71" spans="1:12" ht="15.75" customHeight="1" x14ac:dyDescent="0.25">
      <c r="A71" s="17" t="s">
        <v>97</v>
      </c>
      <c r="B71" s="18">
        <v>44562</v>
      </c>
      <c r="C71" s="17">
        <v>1</v>
      </c>
      <c r="D71" s="17" t="str">
        <f>INDEX(Additional!$H$1:$I$3,MATCH(C71,Additional!$H$1:$H$3,0),2)</f>
        <v>EXPRESS</v>
      </c>
      <c r="E71" s="17">
        <v>57</v>
      </c>
      <c r="F71" s="17" t="str">
        <f>HLOOKUP(E71,Additional!$H$5:$M$7,2,FALSE)</f>
        <v>BARANG ELEKTRONIK</v>
      </c>
      <c r="G71" s="17">
        <v>26</v>
      </c>
      <c r="H71" s="17" t="str">
        <f>INDEX(Additional!B:B, MATCH(G71, Additional!A:A, 0))</f>
        <v>JAKARTA-BALI</v>
      </c>
      <c r="I71" s="17">
        <f>HLOOKUP(E71,Additional!$H$5:$M$7,3,)</f>
        <v>3</v>
      </c>
      <c r="J71" s="21">
        <f>VLOOKUP(G71,Additional!$A$1:$C$17,3,FALSE)</f>
        <v>15000</v>
      </c>
      <c r="K71" s="21">
        <f t="shared" si="1"/>
        <v>45000</v>
      </c>
      <c r="L71" s="17" t="str">
        <f>IFERROR(VLOOKUP(A71,Additional!$E$1:$F$153,2,FALSE),"FREE")</f>
        <v>FREE</v>
      </c>
    </row>
    <row r="72" spans="1:12" ht="15.75" customHeight="1" x14ac:dyDescent="0.25">
      <c r="A72" s="17" t="s">
        <v>98</v>
      </c>
      <c r="B72" s="18">
        <v>44562</v>
      </c>
      <c r="C72" s="17">
        <v>2</v>
      </c>
      <c r="D72" s="17" t="str">
        <f>INDEX(Additional!$H$1:$I$3,MATCH(C72,Additional!$H$1:$H$3,0),2)</f>
        <v>REGULAR</v>
      </c>
      <c r="E72" s="17">
        <v>54</v>
      </c>
      <c r="F72" s="17" t="str">
        <f>HLOOKUP(E72,Additional!$H$5:$M$7,2,FALSE)</f>
        <v>TAS</v>
      </c>
      <c r="G72" s="17">
        <v>22</v>
      </c>
      <c r="H72" s="17" t="str">
        <f>INDEX(Additional!B:B, MATCH(G72, Additional!A:A, 0))</f>
        <v>JAKARTA-MALANG</v>
      </c>
      <c r="I72" s="17">
        <f>HLOOKUP(E72,Additional!$H$5:$M$7,3,)</f>
        <v>1.5</v>
      </c>
      <c r="J72" s="21">
        <f>VLOOKUP(G72,Additional!$A$1:$C$17,3,FALSE)</f>
        <v>11000</v>
      </c>
      <c r="K72" s="21">
        <f t="shared" si="1"/>
        <v>16500</v>
      </c>
      <c r="L72" s="17" t="str">
        <f>IFERROR(VLOOKUP(A72,Additional!$E$1:$F$153,2,FALSE),"FREE")</f>
        <v>BASIC</v>
      </c>
    </row>
    <row r="73" spans="1:12" ht="15.75" customHeight="1" x14ac:dyDescent="0.25">
      <c r="A73" s="17" t="s">
        <v>99</v>
      </c>
      <c r="B73" s="18">
        <v>44562</v>
      </c>
      <c r="C73" s="17">
        <v>1</v>
      </c>
      <c r="D73" s="17" t="str">
        <f>INDEX(Additional!$H$1:$I$3,MATCH(C73,Additional!$H$1:$H$3,0),2)</f>
        <v>EXPRESS</v>
      </c>
      <c r="E73" s="17">
        <v>57</v>
      </c>
      <c r="F73" s="17" t="str">
        <f>HLOOKUP(E73,Additional!$H$5:$M$7,2,FALSE)</f>
        <v>BARANG ELEKTRONIK</v>
      </c>
      <c r="G73" s="17">
        <v>23</v>
      </c>
      <c r="H73" s="17" t="str">
        <f>INDEX(Additional!B:B, MATCH(G73, Additional!A:A, 0))</f>
        <v>JAKARTA-SURABAYA</v>
      </c>
      <c r="I73" s="17">
        <f>HLOOKUP(E73,Additional!$H$5:$M$7,3,)</f>
        <v>3</v>
      </c>
      <c r="J73" s="21">
        <f>VLOOKUP(G73,Additional!$A$1:$C$17,3,FALSE)</f>
        <v>12000</v>
      </c>
      <c r="K73" s="21">
        <f t="shared" si="1"/>
        <v>36000</v>
      </c>
      <c r="L73" s="17" t="str">
        <f>IFERROR(VLOOKUP(A73,Additional!$E$1:$F$153,2,FALSE),"FREE")</f>
        <v>BASIC</v>
      </c>
    </row>
    <row r="74" spans="1:12" ht="15.75" customHeight="1" x14ac:dyDescent="0.25">
      <c r="A74" s="17" t="s">
        <v>100</v>
      </c>
      <c r="B74" s="18">
        <v>44562</v>
      </c>
      <c r="C74" s="17">
        <v>2</v>
      </c>
      <c r="D74" s="17" t="str">
        <f>INDEX(Additional!$H$1:$I$3,MATCH(C74,Additional!$H$1:$H$3,0),2)</f>
        <v>REGULAR</v>
      </c>
      <c r="E74" s="17">
        <v>54</v>
      </c>
      <c r="F74" s="17" t="str">
        <f>HLOOKUP(E74,Additional!$H$5:$M$7,2,FALSE)</f>
        <v>TAS</v>
      </c>
      <c r="G74" s="17">
        <v>18</v>
      </c>
      <c r="H74" s="17" t="str">
        <f>INDEX(Additional!B:B, MATCH(G74, Additional!A:A, 0))</f>
        <v>JAKARTA-JEPARA</v>
      </c>
      <c r="I74" s="17">
        <f>HLOOKUP(E74,Additional!$H$5:$M$7,3,)</f>
        <v>1.5</v>
      </c>
      <c r="J74" s="21">
        <f>VLOOKUP(G74,Additional!$A$1:$C$17,3,FALSE)</f>
        <v>9000</v>
      </c>
      <c r="K74" s="21">
        <f t="shared" si="1"/>
        <v>13500</v>
      </c>
      <c r="L74" s="17" t="str">
        <f>IFERROR(VLOOKUP(A74,Additional!$E$1:$F$153,2,FALSE),"FREE")</f>
        <v>BASIC</v>
      </c>
    </row>
    <row r="75" spans="1:12" ht="15.75" customHeight="1" x14ac:dyDescent="0.25">
      <c r="A75" s="17" t="s">
        <v>101</v>
      </c>
      <c r="B75" s="18">
        <v>44562</v>
      </c>
      <c r="C75" s="17">
        <v>1</v>
      </c>
      <c r="D75" s="17" t="str">
        <f>INDEX(Additional!$H$1:$I$3,MATCH(C75,Additional!$H$1:$H$3,0),2)</f>
        <v>EXPRESS</v>
      </c>
      <c r="E75" s="17">
        <v>54</v>
      </c>
      <c r="F75" s="17" t="str">
        <f>HLOOKUP(E75,Additional!$H$5:$M$7,2,FALSE)</f>
        <v>TAS</v>
      </c>
      <c r="G75" s="17">
        <v>21</v>
      </c>
      <c r="H75" s="17" t="str">
        <f>INDEX(Additional!B:B, MATCH(G75, Additional!A:A, 0))</f>
        <v>JAKARTA-JOGJAKARTA</v>
      </c>
      <c r="I75" s="17">
        <f>HLOOKUP(E75,Additional!$H$5:$M$7,3,)</f>
        <v>1.5</v>
      </c>
      <c r="J75" s="21">
        <f>VLOOKUP(G75,Additional!$A$1:$C$17,3,FALSE)</f>
        <v>9750</v>
      </c>
      <c r="K75" s="21">
        <f t="shared" si="1"/>
        <v>14625</v>
      </c>
      <c r="L75" s="17" t="str">
        <f>IFERROR(VLOOKUP(A75,Additional!$E$1:$F$153,2,FALSE),"FREE")</f>
        <v>FREE</v>
      </c>
    </row>
    <row r="76" spans="1:12" ht="15.75" customHeight="1" x14ac:dyDescent="0.25">
      <c r="A76" s="17" t="s">
        <v>102</v>
      </c>
      <c r="B76" s="18">
        <v>44562</v>
      </c>
      <c r="C76" s="17">
        <v>2</v>
      </c>
      <c r="D76" s="17" t="str">
        <f>INDEX(Additional!$H$1:$I$3,MATCH(C76,Additional!$H$1:$H$3,0),2)</f>
        <v>REGULAR</v>
      </c>
      <c r="E76" s="17">
        <v>53</v>
      </c>
      <c r="F76" s="17" t="str">
        <f>HLOOKUP(E76,Additional!$H$5:$M$7,2,FALSE)</f>
        <v>PAKAIAN</v>
      </c>
      <c r="G76" s="17">
        <v>11</v>
      </c>
      <c r="H76" s="17" t="str">
        <f>INDEX(Additional!B:B, MATCH(G76, Additional!A:A, 0))</f>
        <v>JAKARTA-JAKARTA</v>
      </c>
      <c r="I76" s="17">
        <f>HLOOKUP(E76,Additional!$H$5:$M$7,3,)</f>
        <v>1</v>
      </c>
      <c r="J76" s="21">
        <f>VLOOKUP(G76,Additional!$A$1:$C$17,3,FALSE)</f>
        <v>7000</v>
      </c>
      <c r="K76" s="21">
        <f t="shared" si="1"/>
        <v>7000</v>
      </c>
      <c r="L76" s="17" t="str">
        <f>IFERROR(VLOOKUP(A76,Additional!$E$1:$F$153,2,FALSE),"FREE")</f>
        <v>BASIC</v>
      </c>
    </row>
    <row r="77" spans="1:12" ht="15.75" customHeight="1" x14ac:dyDescent="0.25">
      <c r="A77" s="17" t="s">
        <v>103</v>
      </c>
      <c r="B77" s="18">
        <v>44562</v>
      </c>
      <c r="C77" s="17">
        <v>2</v>
      </c>
      <c r="D77" s="17" t="str">
        <f>INDEX(Additional!$H$1:$I$3,MATCH(C77,Additional!$H$1:$H$3,0),2)</f>
        <v>REGULAR</v>
      </c>
      <c r="E77" s="17">
        <v>55</v>
      </c>
      <c r="F77" s="17" t="str">
        <f>HLOOKUP(E77,Additional!$H$5:$M$7,2,FALSE)</f>
        <v>SEPATU</v>
      </c>
      <c r="G77" s="17">
        <v>26</v>
      </c>
      <c r="H77" s="17" t="str">
        <f>INDEX(Additional!B:B, MATCH(G77, Additional!A:A, 0))</f>
        <v>JAKARTA-BALI</v>
      </c>
      <c r="I77" s="17">
        <f>HLOOKUP(E77,Additional!$H$5:$M$7,3,)</f>
        <v>1</v>
      </c>
      <c r="J77" s="21">
        <f>VLOOKUP(G77,Additional!$A$1:$C$17,3,FALSE)</f>
        <v>15000</v>
      </c>
      <c r="K77" s="21">
        <f t="shared" si="1"/>
        <v>15000</v>
      </c>
      <c r="L77" s="17" t="str">
        <f>IFERROR(VLOOKUP(A77,Additional!$E$1:$F$153,2,FALSE),"FREE")</f>
        <v>PREMIUM</v>
      </c>
    </row>
    <row r="78" spans="1:12" ht="15.75" customHeight="1" x14ac:dyDescent="0.25">
      <c r="A78" s="17" t="s">
        <v>104</v>
      </c>
      <c r="B78" s="18">
        <v>44562</v>
      </c>
      <c r="C78" s="17">
        <v>1</v>
      </c>
      <c r="D78" s="17" t="str">
        <f>INDEX(Additional!$H$1:$I$3,MATCH(C78,Additional!$H$1:$H$3,0),2)</f>
        <v>EXPRESS</v>
      </c>
      <c r="E78" s="17">
        <v>57</v>
      </c>
      <c r="F78" s="17" t="str">
        <f>HLOOKUP(E78,Additional!$H$5:$M$7,2,FALSE)</f>
        <v>BARANG ELEKTRONIK</v>
      </c>
      <c r="G78" s="17">
        <v>23</v>
      </c>
      <c r="H78" s="17" t="str">
        <f>INDEX(Additional!B:B, MATCH(G78, Additional!A:A, 0))</f>
        <v>JAKARTA-SURABAYA</v>
      </c>
      <c r="I78" s="17">
        <f>HLOOKUP(E78,Additional!$H$5:$M$7,3,)</f>
        <v>3</v>
      </c>
      <c r="J78" s="21">
        <f>VLOOKUP(G78,Additional!$A$1:$C$17,3,FALSE)</f>
        <v>12000</v>
      </c>
      <c r="K78" s="21">
        <f t="shared" si="1"/>
        <v>36000</v>
      </c>
      <c r="L78" s="17" t="str">
        <f>IFERROR(VLOOKUP(A78,Additional!$E$1:$F$153,2,FALSE),"FREE")</f>
        <v>BASIC</v>
      </c>
    </row>
    <row r="79" spans="1:12" ht="15.75" customHeight="1" x14ac:dyDescent="0.25">
      <c r="A79" s="17" t="s">
        <v>105</v>
      </c>
      <c r="B79" s="18">
        <v>44562</v>
      </c>
      <c r="C79" s="17">
        <v>1</v>
      </c>
      <c r="D79" s="17" t="str">
        <f>INDEX(Additional!$H$1:$I$3,MATCH(C79,Additional!$H$1:$H$3,0),2)</f>
        <v>EXPRESS</v>
      </c>
      <c r="E79" s="17">
        <v>54</v>
      </c>
      <c r="F79" s="17" t="str">
        <f>HLOOKUP(E79,Additional!$H$5:$M$7,2,FALSE)</f>
        <v>TAS</v>
      </c>
      <c r="G79" s="17">
        <v>18</v>
      </c>
      <c r="H79" s="17" t="str">
        <f>INDEX(Additional!B:B, MATCH(G79, Additional!A:A, 0))</f>
        <v>JAKARTA-JEPARA</v>
      </c>
      <c r="I79" s="17">
        <f>HLOOKUP(E79,Additional!$H$5:$M$7,3,)</f>
        <v>1.5</v>
      </c>
      <c r="J79" s="21">
        <f>VLOOKUP(G79,Additional!$A$1:$C$17,3,FALSE)</f>
        <v>9000</v>
      </c>
      <c r="K79" s="21">
        <f t="shared" si="1"/>
        <v>13500</v>
      </c>
      <c r="L79" s="17" t="str">
        <f>IFERROR(VLOOKUP(A79,Additional!$E$1:$F$153,2,FALSE),"FREE")</f>
        <v>FREE</v>
      </c>
    </row>
    <row r="80" spans="1:12" ht="15.75" customHeight="1" x14ac:dyDescent="0.25">
      <c r="A80" s="17" t="s">
        <v>106</v>
      </c>
      <c r="B80" s="18">
        <v>44562</v>
      </c>
      <c r="C80" s="17">
        <v>2</v>
      </c>
      <c r="D80" s="17" t="str">
        <f>INDEX(Additional!$H$1:$I$3,MATCH(C80,Additional!$H$1:$H$3,0),2)</f>
        <v>REGULAR</v>
      </c>
      <c r="E80" s="17">
        <v>56</v>
      </c>
      <c r="F80" s="17" t="str">
        <f>HLOOKUP(E80,Additional!$H$5:$M$7,2,FALSE)</f>
        <v>DOKUMEN</v>
      </c>
      <c r="G80" s="17">
        <v>20</v>
      </c>
      <c r="H80" s="17" t="str">
        <f>INDEX(Additional!B:B, MATCH(G80, Additional!A:A, 0))</f>
        <v>JAKARTA-SOLO</v>
      </c>
      <c r="I80" s="17">
        <f>HLOOKUP(E80,Additional!$H$5:$M$7,3,)</f>
        <v>1</v>
      </c>
      <c r="J80" s="21">
        <f>VLOOKUP(G80,Additional!$A$1:$C$17,3,FALSE)</f>
        <v>10000</v>
      </c>
      <c r="K80" s="21">
        <f t="shared" si="1"/>
        <v>10000</v>
      </c>
      <c r="L80" s="17" t="str">
        <f>IFERROR(VLOOKUP(A80,Additional!$E$1:$F$153,2,FALSE),"FREE")</f>
        <v>BASIC</v>
      </c>
    </row>
    <row r="81" spans="1:12" ht="15.75" customHeight="1" x14ac:dyDescent="0.25">
      <c r="A81" s="17" t="s">
        <v>107</v>
      </c>
      <c r="B81" s="18">
        <v>44562</v>
      </c>
      <c r="C81" s="17">
        <v>1</v>
      </c>
      <c r="D81" s="17" t="str">
        <f>INDEX(Additional!$H$1:$I$3,MATCH(C81,Additional!$H$1:$H$3,0),2)</f>
        <v>EXPRESS</v>
      </c>
      <c r="E81" s="17">
        <v>54</v>
      </c>
      <c r="F81" s="17" t="str">
        <f>HLOOKUP(E81,Additional!$H$5:$M$7,2,FALSE)</f>
        <v>TAS</v>
      </c>
      <c r="G81" s="17">
        <v>23</v>
      </c>
      <c r="H81" s="17" t="str">
        <f>INDEX(Additional!B:B, MATCH(G81, Additional!A:A, 0))</f>
        <v>JAKARTA-SURABAYA</v>
      </c>
      <c r="I81" s="17">
        <f>HLOOKUP(E81,Additional!$H$5:$M$7,3,)</f>
        <v>1.5</v>
      </c>
      <c r="J81" s="21">
        <f>VLOOKUP(G81,Additional!$A$1:$C$17,3,FALSE)</f>
        <v>12000</v>
      </c>
      <c r="K81" s="21">
        <f t="shared" si="1"/>
        <v>18000</v>
      </c>
      <c r="L81" s="17" t="str">
        <f>IFERROR(VLOOKUP(A81,Additional!$E$1:$F$153,2,FALSE),"FREE")</f>
        <v>BASIC</v>
      </c>
    </row>
    <row r="82" spans="1:12" ht="15.75" customHeight="1" x14ac:dyDescent="0.25">
      <c r="A82" s="17" t="s">
        <v>108</v>
      </c>
      <c r="B82" s="18">
        <v>44562</v>
      </c>
      <c r="C82" s="17">
        <v>2</v>
      </c>
      <c r="D82" s="17" t="str">
        <f>INDEX(Additional!$H$1:$I$3,MATCH(C82,Additional!$H$1:$H$3,0),2)</f>
        <v>REGULAR</v>
      </c>
      <c r="E82" s="17">
        <v>53</v>
      </c>
      <c r="F82" s="17" t="str">
        <f>HLOOKUP(E82,Additional!$H$5:$M$7,2,FALSE)</f>
        <v>PAKAIAN</v>
      </c>
      <c r="G82" s="17">
        <v>23</v>
      </c>
      <c r="H82" s="17" t="str">
        <f>INDEX(Additional!B:B, MATCH(G82, Additional!A:A, 0))</f>
        <v>JAKARTA-SURABAYA</v>
      </c>
      <c r="I82" s="17">
        <f>HLOOKUP(E82,Additional!$H$5:$M$7,3,)</f>
        <v>1</v>
      </c>
      <c r="J82" s="21">
        <f>VLOOKUP(G82,Additional!$A$1:$C$17,3,FALSE)</f>
        <v>12000</v>
      </c>
      <c r="K82" s="21">
        <f t="shared" si="1"/>
        <v>12000</v>
      </c>
      <c r="L82" s="17" t="str">
        <f>IFERROR(VLOOKUP(A82,Additional!$E$1:$F$153,2,FALSE),"FREE")</f>
        <v>BASIC</v>
      </c>
    </row>
    <row r="83" spans="1:12" ht="15.75" customHeight="1" x14ac:dyDescent="0.25">
      <c r="A83" s="17" t="s">
        <v>109</v>
      </c>
      <c r="B83" s="18">
        <v>44562</v>
      </c>
      <c r="C83" s="17">
        <v>2</v>
      </c>
      <c r="D83" s="17" t="str">
        <f>INDEX(Additional!$H$1:$I$3,MATCH(C83,Additional!$H$1:$H$3,0),2)</f>
        <v>REGULAR</v>
      </c>
      <c r="E83" s="17">
        <v>53</v>
      </c>
      <c r="F83" s="17" t="str">
        <f>HLOOKUP(E83,Additional!$H$5:$M$7,2,FALSE)</f>
        <v>PAKAIAN</v>
      </c>
      <c r="G83" s="17">
        <v>19</v>
      </c>
      <c r="H83" s="17" t="str">
        <f>INDEX(Additional!B:B, MATCH(G83, Additional!A:A, 0))</f>
        <v>JAKARTA-SALATIGA</v>
      </c>
      <c r="I83" s="17">
        <f>HLOOKUP(E83,Additional!$H$5:$M$7,3,)</f>
        <v>1</v>
      </c>
      <c r="J83" s="21">
        <f>VLOOKUP(G83,Additional!$A$1:$C$17,3,FALSE)</f>
        <v>9500</v>
      </c>
      <c r="K83" s="21">
        <f t="shared" si="1"/>
        <v>9500</v>
      </c>
      <c r="L83" s="17" t="str">
        <f>IFERROR(VLOOKUP(A83,Additional!$E$1:$F$153,2,FALSE),"FREE")</f>
        <v>FREE</v>
      </c>
    </row>
    <row r="84" spans="1:12" ht="15.75" customHeight="1" x14ac:dyDescent="0.25">
      <c r="A84" s="17" t="s">
        <v>110</v>
      </c>
      <c r="B84" s="18">
        <v>44562</v>
      </c>
      <c r="C84" s="17">
        <v>1</v>
      </c>
      <c r="D84" s="17" t="str">
        <f>INDEX(Additional!$H$1:$I$3,MATCH(C84,Additional!$H$1:$H$3,0),2)</f>
        <v>EXPRESS</v>
      </c>
      <c r="E84" s="17">
        <v>54</v>
      </c>
      <c r="F84" s="17" t="str">
        <f>HLOOKUP(E84,Additional!$H$5:$M$7,2,FALSE)</f>
        <v>TAS</v>
      </c>
      <c r="G84" s="17">
        <v>23</v>
      </c>
      <c r="H84" s="17" t="str">
        <f>INDEX(Additional!B:B, MATCH(G84, Additional!A:A, 0))</f>
        <v>JAKARTA-SURABAYA</v>
      </c>
      <c r="I84" s="17">
        <f>HLOOKUP(E84,Additional!$H$5:$M$7,3,)</f>
        <v>1.5</v>
      </c>
      <c r="J84" s="21">
        <f>VLOOKUP(G84,Additional!$A$1:$C$17,3,FALSE)</f>
        <v>12000</v>
      </c>
      <c r="K84" s="21">
        <f t="shared" si="1"/>
        <v>18000</v>
      </c>
      <c r="L84" s="17" t="str">
        <f>IFERROR(VLOOKUP(A84,Additional!$E$1:$F$153,2,FALSE),"FREE")</f>
        <v>BASIC</v>
      </c>
    </row>
    <row r="85" spans="1:12" ht="15.75" customHeight="1" x14ac:dyDescent="0.25">
      <c r="A85" s="17" t="s">
        <v>111</v>
      </c>
      <c r="B85" s="18">
        <v>44562</v>
      </c>
      <c r="C85" s="17">
        <v>1</v>
      </c>
      <c r="D85" s="17" t="str">
        <f>INDEX(Additional!$H$1:$I$3,MATCH(C85,Additional!$H$1:$H$3,0),2)</f>
        <v>EXPRESS</v>
      </c>
      <c r="E85" s="17">
        <v>54</v>
      </c>
      <c r="F85" s="17" t="str">
        <f>HLOOKUP(E85,Additional!$H$5:$M$7,2,FALSE)</f>
        <v>TAS</v>
      </c>
      <c r="G85" s="17">
        <v>25</v>
      </c>
      <c r="H85" s="17" t="str">
        <f>INDEX(Additional!B:B, MATCH(G85, Additional!A:A, 0))</f>
        <v>JAKARTA-LAMPUNG</v>
      </c>
      <c r="I85" s="17">
        <f>HLOOKUP(E85,Additional!$H$5:$M$7,3,)</f>
        <v>1.5</v>
      </c>
      <c r="J85" s="21">
        <f>VLOOKUP(G85,Additional!$A$1:$C$17,3,FALSE)</f>
        <v>15000</v>
      </c>
      <c r="K85" s="21">
        <f t="shared" si="1"/>
        <v>22500</v>
      </c>
      <c r="L85" s="17" t="str">
        <f>IFERROR(VLOOKUP(A85,Additional!$E$1:$F$153,2,FALSE),"FREE")</f>
        <v>BASIC</v>
      </c>
    </row>
    <row r="86" spans="1:12" ht="15.75" customHeight="1" x14ac:dyDescent="0.25">
      <c r="A86" s="17" t="s">
        <v>112</v>
      </c>
      <c r="B86" s="18">
        <v>44562</v>
      </c>
      <c r="C86" s="17">
        <v>1</v>
      </c>
      <c r="D86" s="17" t="str">
        <f>INDEX(Additional!$H$1:$I$3,MATCH(C86,Additional!$H$1:$H$3,0),2)</f>
        <v>EXPRESS</v>
      </c>
      <c r="E86" s="17">
        <v>56</v>
      </c>
      <c r="F86" s="17" t="str">
        <f>HLOOKUP(E86,Additional!$H$5:$M$7,2,FALSE)</f>
        <v>DOKUMEN</v>
      </c>
      <c r="G86" s="17">
        <v>15</v>
      </c>
      <c r="H86" s="17" t="str">
        <f>INDEX(Additional!B:B, MATCH(G86, Additional!A:A, 0))</f>
        <v>JAKARTA-BANDUNG</v>
      </c>
      <c r="I86" s="17">
        <f>HLOOKUP(E86,Additional!$H$5:$M$7,3,)</f>
        <v>1</v>
      </c>
      <c r="J86" s="21">
        <f>VLOOKUP(G86,Additional!$A$1:$C$17,3,FALSE)</f>
        <v>8000</v>
      </c>
      <c r="K86" s="21">
        <f t="shared" si="1"/>
        <v>8000</v>
      </c>
      <c r="L86" s="17" t="str">
        <f>IFERROR(VLOOKUP(A86,Additional!$E$1:$F$153,2,FALSE),"FREE")</f>
        <v>FREE</v>
      </c>
    </row>
    <row r="87" spans="1:12" ht="15.75" customHeight="1" x14ac:dyDescent="0.25">
      <c r="A87" s="17" t="s">
        <v>113</v>
      </c>
      <c r="B87" s="18">
        <v>44562</v>
      </c>
      <c r="C87" s="17">
        <v>2</v>
      </c>
      <c r="D87" s="17" t="str">
        <f>INDEX(Additional!$H$1:$I$3,MATCH(C87,Additional!$H$1:$H$3,0),2)</f>
        <v>REGULAR</v>
      </c>
      <c r="E87" s="17">
        <v>54</v>
      </c>
      <c r="F87" s="17" t="str">
        <f>HLOOKUP(E87,Additional!$H$5:$M$7,2,FALSE)</f>
        <v>TAS</v>
      </c>
      <c r="G87" s="17">
        <v>18</v>
      </c>
      <c r="H87" s="17" t="str">
        <f>INDEX(Additional!B:B, MATCH(G87, Additional!A:A, 0))</f>
        <v>JAKARTA-JEPARA</v>
      </c>
      <c r="I87" s="17">
        <f>HLOOKUP(E87,Additional!$H$5:$M$7,3,)</f>
        <v>1.5</v>
      </c>
      <c r="J87" s="21">
        <f>VLOOKUP(G87,Additional!$A$1:$C$17,3,FALSE)</f>
        <v>9000</v>
      </c>
      <c r="K87" s="21">
        <f t="shared" si="1"/>
        <v>13500</v>
      </c>
      <c r="L87" s="17" t="str">
        <f>IFERROR(VLOOKUP(A87,Additional!$E$1:$F$153,2,FALSE),"FREE")</f>
        <v>BASIC</v>
      </c>
    </row>
    <row r="88" spans="1:12" ht="15.75" customHeight="1" x14ac:dyDescent="0.25">
      <c r="A88" s="17" t="s">
        <v>114</v>
      </c>
      <c r="B88" s="18">
        <v>44562</v>
      </c>
      <c r="C88" s="17">
        <v>1</v>
      </c>
      <c r="D88" s="17" t="str">
        <f>INDEX(Additional!$H$1:$I$3,MATCH(C88,Additional!$H$1:$H$3,0),2)</f>
        <v>EXPRESS</v>
      </c>
      <c r="E88" s="17">
        <v>57</v>
      </c>
      <c r="F88" s="17" t="str">
        <f>HLOOKUP(E88,Additional!$H$5:$M$7,2,FALSE)</f>
        <v>BARANG ELEKTRONIK</v>
      </c>
      <c r="G88" s="17">
        <v>15</v>
      </c>
      <c r="H88" s="17" t="str">
        <f>INDEX(Additional!B:B, MATCH(G88, Additional!A:A, 0))</f>
        <v>JAKARTA-BANDUNG</v>
      </c>
      <c r="I88" s="17">
        <f>HLOOKUP(E88,Additional!$H$5:$M$7,3,)</f>
        <v>3</v>
      </c>
      <c r="J88" s="21">
        <f>VLOOKUP(G88,Additional!$A$1:$C$17,3,FALSE)</f>
        <v>8000</v>
      </c>
      <c r="K88" s="21">
        <f t="shared" si="1"/>
        <v>24000</v>
      </c>
      <c r="L88" s="17" t="str">
        <f>IFERROR(VLOOKUP(A88,Additional!$E$1:$F$153,2,FALSE),"FREE")</f>
        <v>PREMIUM</v>
      </c>
    </row>
    <row r="89" spans="1:12" ht="15.75" customHeight="1" x14ac:dyDescent="0.25">
      <c r="A89" s="17" t="s">
        <v>115</v>
      </c>
      <c r="B89" s="18">
        <v>44562</v>
      </c>
      <c r="C89" s="17">
        <v>2</v>
      </c>
      <c r="D89" s="17" t="str">
        <f>INDEX(Additional!$H$1:$I$3,MATCH(C89,Additional!$H$1:$H$3,0),2)</f>
        <v>REGULAR</v>
      </c>
      <c r="E89" s="17">
        <v>56</v>
      </c>
      <c r="F89" s="17" t="str">
        <f>HLOOKUP(E89,Additional!$H$5:$M$7,2,FALSE)</f>
        <v>DOKUMEN</v>
      </c>
      <c r="G89" s="17">
        <v>13</v>
      </c>
      <c r="H89" s="17" t="str">
        <f>INDEX(Additional!B:B, MATCH(G89, Additional!A:A, 0))</f>
        <v>JAKARTA-BOGOR</v>
      </c>
      <c r="I89" s="17">
        <f>HLOOKUP(E89,Additional!$H$5:$M$7,3,)</f>
        <v>1</v>
      </c>
      <c r="J89" s="21">
        <f>VLOOKUP(G89,Additional!$A$1:$C$17,3,FALSE)</f>
        <v>7000</v>
      </c>
      <c r="K89" s="21">
        <f t="shared" si="1"/>
        <v>7000</v>
      </c>
      <c r="L89" s="17" t="str">
        <f>IFERROR(VLOOKUP(A89,Additional!$E$1:$F$153,2,FALSE),"FREE")</f>
        <v>FREE</v>
      </c>
    </row>
    <row r="90" spans="1:12" ht="15.75" customHeight="1" x14ac:dyDescent="0.25">
      <c r="A90" s="17" t="s">
        <v>116</v>
      </c>
      <c r="B90" s="18">
        <v>44562</v>
      </c>
      <c r="C90" s="17">
        <v>2</v>
      </c>
      <c r="D90" s="17" t="str">
        <f>INDEX(Additional!$H$1:$I$3,MATCH(C90,Additional!$H$1:$H$3,0),2)</f>
        <v>REGULAR</v>
      </c>
      <c r="E90" s="17">
        <v>56</v>
      </c>
      <c r="F90" s="17" t="str">
        <f>HLOOKUP(E90,Additional!$H$5:$M$7,2,FALSE)</f>
        <v>DOKUMEN</v>
      </c>
      <c r="G90" s="17">
        <v>23</v>
      </c>
      <c r="H90" s="17" t="str">
        <f>INDEX(Additional!B:B, MATCH(G90, Additional!A:A, 0))</f>
        <v>JAKARTA-SURABAYA</v>
      </c>
      <c r="I90" s="17">
        <f>HLOOKUP(E90,Additional!$H$5:$M$7,3,)</f>
        <v>1</v>
      </c>
      <c r="J90" s="21">
        <f>VLOOKUP(G90,Additional!$A$1:$C$17,3,FALSE)</f>
        <v>12000</v>
      </c>
      <c r="K90" s="21">
        <f t="shared" si="1"/>
        <v>12000</v>
      </c>
      <c r="L90" s="17" t="str">
        <f>IFERROR(VLOOKUP(A90,Additional!$E$1:$F$153,2,FALSE),"FREE")</f>
        <v>BASIC</v>
      </c>
    </row>
    <row r="91" spans="1:12" ht="15.75" customHeight="1" x14ac:dyDescent="0.25">
      <c r="A91" s="17" t="s">
        <v>117</v>
      </c>
      <c r="B91" s="18">
        <v>44562</v>
      </c>
      <c r="C91" s="17">
        <v>2</v>
      </c>
      <c r="D91" s="17" t="str">
        <f>INDEX(Additional!$H$1:$I$3,MATCH(C91,Additional!$H$1:$H$3,0),2)</f>
        <v>REGULAR</v>
      </c>
      <c r="E91" s="17">
        <v>53</v>
      </c>
      <c r="F91" s="17" t="str">
        <f>HLOOKUP(E91,Additional!$H$5:$M$7,2,FALSE)</f>
        <v>PAKAIAN</v>
      </c>
      <c r="G91" s="17">
        <v>19</v>
      </c>
      <c r="H91" s="17" t="str">
        <f>INDEX(Additional!B:B, MATCH(G91, Additional!A:A, 0))</f>
        <v>JAKARTA-SALATIGA</v>
      </c>
      <c r="I91" s="17">
        <f>HLOOKUP(E91,Additional!$H$5:$M$7,3,)</f>
        <v>1</v>
      </c>
      <c r="J91" s="21">
        <f>VLOOKUP(G91,Additional!$A$1:$C$17,3,FALSE)</f>
        <v>9500</v>
      </c>
      <c r="K91" s="21">
        <f t="shared" si="1"/>
        <v>9500</v>
      </c>
      <c r="L91" s="17" t="str">
        <f>IFERROR(VLOOKUP(A91,Additional!$E$1:$F$153,2,FALSE),"FREE")</f>
        <v>BASIC</v>
      </c>
    </row>
    <row r="92" spans="1:12" ht="15.75" customHeight="1" x14ac:dyDescent="0.25">
      <c r="A92" s="17" t="s">
        <v>118</v>
      </c>
      <c r="B92" s="18">
        <v>44562</v>
      </c>
      <c r="C92" s="17">
        <v>2</v>
      </c>
      <c r="D92" s="17" t="str">
        <f>INDEX(Additional!$H$1:$I$3,MATCH(C92,Additional!$H$1:$H$3,0),2)</f>
        <v>REGULAR</v>
      </c>
      <c r="E92" s="17">
        <v>57</v>
      </c>
      <c r="F92" s="17" t="str">
        <f>HLOOKUP(E92,Additional!$H$5:$M$7,2,FALSE)</f>
        <v>BARANG ELEKTRONIK</v>
      </c>
      <c r="G92" s="17">
        <v>20</v>
      </c>
      <c r="H92" s="17" t="str">
        <f>INDEX(Additional!B:B, MATCH(G92, Additional!A:A, 0))</f>
        <v>JAKARTA-SOLO</v>
      </c>
      <c r="I92" s="17">
        <f>HLOOKUP(E92,Additional!$H$5:$M$7,3,)</f>
        <v>3</v>
      </c>
      <c r="J92" s="21">
        <f>VLOOKUP(G92,Additional!$A$1:$C$17,3,FALSE)</f>
        <v>10000</v>
      </c>
      <c r="K92" s="21">
        <f t="shared" si="1"/>
        <v>30000</v>
      </c>
      <c r="L92" s="17" t="str">
        <f>IFERROR(VLOOKUP(A92,Additional!$E$1:$F$153,2,FALSE),"FREE")</f>
        <v>BASIC</v>
      </c>
    </row>
    <row r="93" spans="1:12" ht="15.75" customHeight="1" x14ac:dyDescent="0.25">
      <c r="A93" s="17" t="s">
        <v>119</v>
      </c>
      <c r="B93" s="18">
        <v>44562</v>
      </c>
      <c r="C93" s="17">
        <v>1</v>
      </c>
      <c r="D93" s="17" t="str">
        <f>INDEX(Additional!$H$1:$I$3,MATCH(C93,Additional!$H$1:$H$3,0),2)</f>
        <v>EXPRESS</v>
      </c>
      <c r="E93" s="17">
        <v>57</v>
      </c>
      <c r="F93" s="17" t="str">
        <f>HLOOKUP(E93,Additional!$H$5:$M$7,2,FALSE)</f>
        <v>BARANG ELEKTRONIK</v>
      </c>
      <c r="G93" s="17">
        <v>13</v>
      </c>
      <c r="H93" s="17" t="str">
        <f>INDEX(Additional!B:B, MATCH(G93, Additional!A:A, 0))</f>
        <v>JAKARTA-BOGOR</v>
      </c>
      <c r="I93" s="17">
        <f>HLOOKUP(E93,Additional!$H$5:$M$7,3,)</f>
        <v>3</v>
      </c>
      <c r="J93" s="21">
        <f>VLOOKUP(G93,Additional!$A$1:$C$17,3,FALSE)</f>
        <v>7000</v>
      </c>
      <c r="K93" s="21">
        <f t="shared" si="1"/>
        <v>21000</v>
      </c>
      <c r="L93" s="17" t="str">
        <f>IFERROR(VLOOKUP(A93,Additional!$E$1:$F$153,2,FALSE),"FREE")</f>
        <v>PREMIUM</v>
      </c>
    </row>
    <row r="94" spans="1:12" ht="15.75" customHeight="1" x14ac:dyDescent="0.25">
      <c r="A94" s="17" t="s">
        <v>120</v>
      </c>
      <c r="B94" s="18">
        <v>44562</v>
      </c>
      <c r="C94" s="17">
        <v>2</v>
      </c>
      <c r="D94" s="17" t="str">
        <f>INDEX(Additional!$H$1:$I$3,MATCH(C94,Additional!$H$1:$H$3,0),2)</f>
        <v>REGULAR</v>
      </c>
      <c r="E94" s="17">
        <v>53</v>
      </c>
      <c r="F94" s="17" t="str">
        <f>HLOOKUP(E94,Additional!$H$5:$M$7,2,FALSE)</f>
        <v>PAKAIAN</v>
      </c>
      <c r="G94" s="17">
        <v>25</v>
      </c>
      <c r="H94" s="17" t="str">
        <f>INDEX(Additional!B:B, MATCH(G94, Additional!A:A, 0))</f>
        <v>JAKARTA-LAMPUNG</v>
      </c>
      <c r="I94" s="17">
        <f>HLOOKUP(E94,Additional!$H$5:$M$7,3,)</f>
        <v>1</v>
      </c>
      <c r="J94" s="21">
        <f>VLOOKUP(G94,Additional!$A$1:$C$17,3,FALSE)</f>
        <v>15000</v>
      </c>
      <c r="K94" s="21">
        <f t="shared" si="1"/>
        <v>15000</v>
      </c>
      <c r="L94" s="17" t="str">
        <f>IFERROR(VLOOKUP(A94,Additional!$E$1:$F$153,2,FALSE),"FREE")</f>
        <v>BASIC</v>
      </c>
    </row>
    <row r="95" spans="1:12" ht="15.75" customHeight="1" x14ac:dyDescent="0.25">
      <c r="A95" s="17" t="s">
        <v>121</v>
      </c>
      <c r="B95" s="18">
        <v>44562</v>
      </c>
      <c r="C95" s="17">
        <v>1</v>
      </c>
      <c r="D95" s="17" t="str">
        <f>INDEX(Additional!$H$1:$I$3,MATCH(C95,Additional!$H$1:$H$3,0),2)</f>
        <v>EXPRESS</v>
      </c>
      <c r="E95" s="17">
        <v>53</v>
      </c>
      <c r="F95" s="17" t="str">
        <f>HLOOKUP(E95,Additional!$H$5:$M$7,2,FALSE)</f>
        <v>PAKAIAN</v>
      </c>
      <c r="G95" s="17">
        <v>25</v>
      </c>
      <c r="H95" s="17" t="str">
        <f>INDEX(Additional!B:B, MATCH(G95, Additional!A:A, 0))</f>
        <v>JAKARTA-LAMPUNG</v>
      </c>
      <c r="I95" s="17">
        <f>HLOOKUP(E95,Additional!$H$5:$M$7,3,)</f>
        <v>1</v>
      </c>
      <c r="J95" s="21">
        <f>VLOOKUP(G95,Additional!$A$1:$C$17,3,FALSE)</f>
        <v>15000</v>
      </c>
      <c r="K95" s="21">
        <f t="shared" si="1"/>
        <v>15000</v>
      </c>
      <c r="L95" s="17" t="str">
        <f>IFERROR(VLOOKUP(A95,Additional!$E$1:$F$153,2,FALSE),"FREE")</f>
        <v>FREE</v>
      </c>
    </row>
    <row r="96" spans="1:12" ht="15.75" customHeight="1" x14ac:dyDescent="0.25">
      <c r="A96" s="17" t="s">
        <v>122</v>
      </c>
      <c r="B96" s="18">
        <v>44562</v>
      </c>
      <c r="C96" s="17">
        <v>2</v>
      </c>
      <c r="D96" s="17" t="str">
        <f>INDEX(Additional!$H$1:$I$3,MATCH(C96,Additional!$H$1:$H$3,0),2)</f>
        <v>REGULAR</v>
      </c>
      <c r="E96" s="17">
        <v>57</v>
      </c>
      <c r="F96" s="17" t="str">
        <f>HLOOKUP(E96,Additional!$H$5:$M$7,2,FALSE)</f>
        <v>BARANG ELEKTRONIK</v>
      </c>
      <c r="G96" s="17">
        <v>19</v>
      </c>
      <c r="H96" s="17" t="str">
        <f>INDEX(Additional!B:B, MATCH(G96, Additional!A:A, 0))</f>
        <v>JAKARTA-SALATIGA</v>
      </c>
      <c r="I96" s="17">
        <f>HLOOKUP(E96,Additional!$H$5:$M$7,3,)</f>
        <v>3</v>
      </c>
      <c r="J96" s="21">
        <f>VLOOKUP(G96,Additional!$A$1:$C$17,3,FALSE)</f>
        <v>9500</v>
      </c>
      <c r="K96" s="21">
        <f t="shared" si="1"/>
        <v>28500</v>
      </c>
      <c r="L96" s="17" t="str">
        <f>IFERROR(VLOOKUP(A96,Additional!$E$1:$F$153,2,FALSE),"FREE")</f>
        <v>BASIC</v>
      </c>
    </row>
    <row r="97" spans="1:12" ht="15.75" customHeight="1" x14ac:dyDescent="0.25">
      <c r="A97" s="17" t="s">
        <v>123</v>
      </c>
      <c r="B97" s="18">
        <v>44562</v>
      </c>
      <c r="C97" s="17">
        <v>2</v>
      </c>
      <c r="D97" s="17" t="str">
        <f>INDEX(Additional!$H$1:$I$3,MATCH(C97,Additional!$H$1:$H$3,0),2)</f>
        <v>REGULAR</v>
      </c>
      <c r="E97" s="17">
        <v>57</v>
      </c>
      <c r="F97" s="17" t="str">
        <f>HLOOKUP(E97,Additional!$H$5:$M$7,2,FALSE)</f>
        <v>BARANG ELEKTRONIK</v>
      </c>
      <c r="G97" s="17">
        <v>14</v>
      </c>
      <c r="H97" s="17" t="str">
        <f>INDEX(Additional!B:B, MATCH(G97, Additional!A:A, 0))</f>
        <v>JAKARTA-DEPOK</v>
      </c>
      <c r="I97" s="17">
        <f>HLOOKUP(E97,Additional!$H$5:$M$7,3,)</f>
        <v>3</v>
      </c>
      <c r="J97" s="21">
        <f>VLOOKUP(G97,Additional!$A$1:$C$17,3,FALSE)</f>
        <v>7000</v>
      </c>
      <c r="K97" s="21">
        <f t="shared" si="1"/>
        <v>21000</v>
      </c>
      <c r="L97" s="17" t="str">
        <f>IFERROR(VLOOKUP(A97,Additional!$E$1:$F$153,2,FALSE),"FREE")</f>
        <v>BASIC</v>
      </c>
    </row>
    <row r="98" spans="1:12" ht="15.75" customHeight="1" x14ac:dyDescent="0.25">
      <c r="A98" s="17" t="s">
        <v>124</v>
      </c>
      <c r="B98" s="18">
        <v>44562</v>
      </c>
      <c r="C98" s="17">
        <v>2</v>
      </c>
      <c r="D98" s="17" t="str">
        <f>INDEX(Additional!$H$1:$I$3,MATCH(C98,Additional!$H$1:$H$3,0),2)</f>
        <v>REGULAR</v>
      </c>
      <c r="E98" s="17">
        <v>57</v>
      </c>
      <c r="F98" s="17" t="str">
        <f>HLOOKUP(E98,Additional!$H$5:$M$7,2,FALSE)</f>
        <v>BARANG ELEKTRONIK</v>
      </c>
      <c r="G98" s="17">
        <v>16</v>
      </c>
      <c r="H98" s="17" t="str">
        <f>INDEX(Additional!B:B, MATCH(G98, Additional!A:A, 0))</f>
        <v>JAKARTA-GARUT</v>
      </c>
      <c r="I98" s="17">
        <f>HLOOKUP(E98,Additional!$H$5:$M$7,3,)</f>
        <v>3</v>
      </c>
      <c r="J98" s="21">
        <f>VLOOKUP(G98,Additional!$A$1:$C$17,3,FALSE)</f>
        <v>8500</v>
      </c>
      <c r="K98" s="21">
        <f t="shared" si="1"/>
        <v>25500</v>
      </c>
      <c r="L98" s="17" t="str">
        <f>IFERROR(VLOOKUP(A98,Additional!$E$1:$F$153,2,FALSE),"FREE")</f>
        <v>BASIC</v>
      </c>
    </row>
    <row r="99" spans="1:12" ht="15.75" customHeight="1" x14ac:dyDescent="0.25">
      <c r="A99" s="17" t="s">
        <v>125</v>
      </c>
      <c r="B99" s="18">
        <v>44562</v>
      </c>
      <c r="C99" s="17">
        <v>2</v>
      </c>
      <c r="D99" s="17" t="str">
        <f>INDEX(Additional!$H$1:$I$3,MATCH(C99,Additional!$H$1:$H$3,0),2)</f>
        <v>REGULAR</v>
      </c>
      <c r="E99" s="17">
        <v>54</v>
      </c>
      <c r="F99" s="17" t="str">
        <f>HLOOKUP(E99,Additional!$H$5:$M$7,2,FALSE)</f>
        <v>TAS</v>
      </c>
      <c r="G99" s="17">
        <v>12</v>
      </c>
      <c r="H99" s="17" t="str">
        <f>INDEX(Additional!B:B, MATCH(G99, Additional!A:A, 0))</f>
        <v>JAKARTA-TANGERANG</v>
      </c>
      <c r="I99" s="17">
        <f>HLOOKUP(E99,Additional!$H$5:$M$7,3,)</f>
        <v>1.5</v>
      </c>
      <c r="J99" s="21">
        <f>VLOOKUP(G99,Additional!$A$1:$C$17,3,FALSE)</f>
        <v>7000</v>
      </c>
      <c r="K99" s="21">
        <f t="shared" si="1"/>
        <v>10500</v>
      </c>
      <c r="L99" s="17" t="str">
        <f>IFERROR(VLOOKUP(A99,Additional!$E$1:$F$153,2,FALSE),"FREE")</f>
        <v>PREMIUM</v>
      </c>
    </row>
    <row r="100" spans="1:12" ht="15.75" customHeight="1" x14ac:dyDescent="0.25">
      <c r="A100" s="17" t="s">
        <v>126</v>
      </c>
      <c r="B100" s="18">
        <v>44562</v>
      </c>
      <c r="C100" s="17">
        <v>2</v>
      </c>
      <c r="D100" s="17" t="str">
        <f>INDEX(Additional!$H$1:$I$3,MATCH(C100,Additional!$H$1:$H$3,0),2)</f>
        <v>REGULAR</v>
      </c>
      <c r="E100" s="17">
        <v>54</v>
      </c>
      <c r="F100" s="17" t="str">
        <f>HLOOKUP(E100,Additional!$H$5:$M$7,2,FALSE)</f>
        <v>TAS</v>
      </c>
      <c r="G100" s="17">
        <v>16</v>
      </c>
      <c r="H100" s="17" t="str">
        <f>INDEX(Additional!B:B, MATCH(G100, Additional!A:A, 0))</f>
        <v>JAKARTA-GARUT</v>
      </c>
      <c r="I100" s="17">
        <f>HLOOKUP(E100,Additional!$H$5:$M$7,3,)</f>
        <v>1.5</v>
      </c>
      <c r="J100" s="21">
        <f>VLOOKUP(G100,Additional!$A$1:$C$17,3,FALSE)</f>
        <v>8500</v>
      </c>
      <c r="K100" s="21">
        <f t="shared" si="1"/>
        <v>12750</v>
      </c>
      <c r="L100" s="17" t="str">
        <f>IFERROR(VLOOKUP(A100,Additional!$E$1:$F$153,2,FALSE),"FREE")</f>
        <v>FREE</v>
      </c>
    </row>
    <row r="101" spans="1:12" ht="15.75" customHeight="1" x14ac:dyDescent="0.25">
      <c r="A101" s="17" t="s">
        <v>127</v>
      </c>
      <c r="B101" s="18">
        <v>44562</v>
      </c>
      <c r="C101" s="17">
        <v>1</v>
      </c>
      <c r="D101" s="17" t="str">
        <f>INDEX(Additional!$H$1:$I$3,MATCH(C101,Additional!$H$1:$H$3,0),2)</f>
        <v>EXPRESS</v>
      </c>
      <c r="E101" s="17">
        <v>53</v>
      </c>
      <c r="F101" s="17" t="str">
        <f>HLOOKUP(E101,Additional!$H$5:$M$7,2,FALSE)</f>
        <v>PAKAIAN</v>
      </c>
      <c r="G101" s="17">
        <v>13</v>
      </c>
      <c r="H101" s="17" t="str">
        <f>INDEX(Additional!B:B, MATCH(G101, Additional!A:A, 0))</f>
        <v>JAKARTA-BOGOR</v>
      </c>
      <c r="I101" s="17">
        <f>HLOOKUP(E101,Additional!$H$5:$M$7,3,)</f>
        <v>1</v>
      </c>
      <c r="J101" s="21">
        <f>VLOOKUP(G101,Additional!$A$1:$C$17,3,FALSE)</f>
        <v>7000</v>
      </c>
      <c r="K101" s="21">
        <f t="shared" si="1"/>
        <v>7000</v>
      </c>
      <c r="L101" s="17" t="str">
        <f>IFERROR(VLOOKUP(A101,Additional!$E$1:$F$153,2,FALSE),"FREE")</f>
        <v>BASIC</v>
      </c>
    </row>
    <row r="102" spans="1:12" ht="15.75" customHeight="1" x14ac:dyDescent="0.25">
      <c r="A102" s="17" t="s">
        <v>128</v>
      </c>
      <c r="B102" s="18">
        <v>44562</v>
      </c>
      <c r="C102" s="17">
        <v>2</v>
      </c>
      <c r="D102" s="17" t="str">
        <f>INDEX(Additional!$H$1:$I$3,MATCH(C102,Additional!$H$1:$H$3,0),2)</f>
        <v>REGULAR</v>
      </c>
      <c r="E102" s="17">
        <v>56</v>
      </c>
      <c r="F102" s="17" t="str">
        <f>HLOOKUP(E102,Additional!$H$5:$M$7,2,FALSE)</f>
        <v>DOKUMEN</v>
      </c>
      <c r="G102" s="17">
        <v>18</v>
      </c>
      <c r="H102" s="17" t="str">
        <f>INDEX(Additional!B:B, MATCH(G102, Additional!A:A, 0))</f>
        <v>JAKARTA-JEPARA</v>
      </c>
      <c r="I102" s="17">
        <f>HLOOKUP(E102,Additional!$H$5:$M$7,3,)</f>
        <v>1</v>
      </c>
      <c r="J102" s="21">
        <f>VLOOKUP(G102,Additional!$A$1:$C$17,3,FALSE)</f>
        <v>9000</v>
      </c>
      <c r="K102" s="21">
        <f t="shared" si="1"/>
        <v>9000</v>
      </c>
      <c r="L102" s="17" t="str">
        <f>IFERROR(VLOOKUP(A102,Additional!$E$1:$F$153,2,FALSE),"FREE")</f>
        <v>BASIC</v>
      </c>
    </row>
    <row r="103" spans="1:12" ht="15.75" customHeight="1" x14ac:dyDescent="0.25">
      <c r="A103" s="17" t="s">
        <v>129</v>
      </c>
      <c r="B103" s="18">
        <v>44562</v>
      </c>
      <c r="C103" s="17">
        <v>2</v>
      </c>
      <c r="D103" s="17" t="str">
        <f>INDEX(Additional!$H$1:$I$3,MATCH(C103,Additional!$H$1:$H$3,0),2)</f>
        <v>REGULAR</v>
      </c>
      <c r="E103" s="17">
        <v>56</v>
      </c>
      <c r="F103" s="17" t="str">
        <f>HLOOKUP(E103,Additional!$H$5:$M$7,2,FALSE)</f>
        <v>DOKUMEN</v>
      </c>
      <c r="G103" s="17">
        <v>25</v>
      </c>
      <c r="H103" s="17" t="str">
        <f>INDEX(Additional!B:B, MATCH(G103, Additional!A:A, 0))</f>
        <v>JAKARTA-LAMPUNG</v>
      </c>
      <c r="I103" s="17">
        <f>HLOOKUP(E103,Additional!$H$5:$M$7,3,)</f>
        <v>1</v>
      </c>
      <c r="J103" s="21">
        <f>VLOOKUP(G103,Additional!$A$1:$C$17,3,FALSE)</f>
        <v>15000</v>
      </c>
      <c r="K103" s="21">
        <f t="shared" si="1"/>
        <v>15000</v>
      </c>
      <c r="L103" s="17" t="str">
        <f>IFERROR(VLOOKUP(A103,Additional!$E$1:$F$153,2,FALSE),"FREE")</f>
        <v>BASIC</v>
      </c>
    </row>
    <row r="104" spans="1:12" ht="15.75" customHeight="1" x14ac:dyDescent="0.25">
      <c r="A104" s="17" t="s">
        <v>130</v>
      </c>
      <c r="B104" s="18">
        <v>44562</v>
      </c>
      <c r="C104" s="17">
        <v>2</v>
      </c>
      <c r="D104" s="17" t="str">
        <f>INDEX(Additional!$H$1:$I$3,MATCH(C104,Additional!$H$1:$H$3,0),2)</f>
        <v>REGULAR</v>
      </c>
      <c r="E104" s="17">
        <v>55</v>
      </c>
      <c r="F104" s="17" t="str">
        <f>HLOOKUP(E104,Additional!$H$5:$M$7,2,FALSE)</f>
        <v>SEPATU</v>
      </c>
      <c r="G104" s="17">
        <v>14</v>
      </c>
      <c r="H104" s="17" t="str">
        <f>INDEX(Additional!B:B, MATCH(G104, Additional!A:A, 0))</f>
        <v>JAKARTA-DEPOK</v>
      </c>
      <c r="I104" s="17">
        <f>HLOOKUP(E104,Additional!$H$5:$M$7,3,)</f>
        <v>1</v>
      </c>
      <c r="J104" s="21">
        <f>VLOOKUP(G104,Additional!$A$1:$C$17,3,FALSE)</f>
        <v>7000</v>
      </c>
      <c r="K104" s="21">
        <f t="shared" si="1"/>
        <v>7000</v>
      </c>
      <c r="L104" s="17" t="str">
        <f>IFERROR(VLOOKUP(A104,Additional!$E$1:$F$153,2,FALSE),"FREE")</f>
        <v>FREE</v>
      </c>
    </row>
    <row r="105" spans="1:12" ht="15.75" customHeight="1" x14ac:dyDescent="0.25">
      <c r="A105" s="17" t="s">
        <v>131</v>
      </c>
      <c r="B105" s="18">
        <v>44562</v>
      </c>
      <c r="C105" s="17">
        <v>2</v>
      </c>
      <c r="D105" s="17" t="str">
        <f>INDEX(Additional!$H$1:$I$3,MATCH(C105,Additional!$H$1:$H$3,0),2)</f>
        <v>REGULAR</v>
      </c>
      <c r="E105" s="17">
        <v>53</v>
      </c>
      <c r="F105" s="17" t="str">
        <f>HLOOKUP(E105,Additional!$H$5:$M$7,2,FALSE)</f>
        <v>PAKAIAN</v>
      </c>
      <c r="G105" s="17">
        <v>25</v>
      </c>
      <c r="H105" s="17" t="str">
        <f>INDEX(Additional!B:B, MATCH(G105, Additional!A:A, 0))</f>
        <v>JAKARTA-LAMPUNG</v>
      </c>
      <c r="I105" s="17">
        <f>HLOOKUP(E105,Additional!$H$5:$M$7,3,)</f>
        <v>1</v>
      </c>
      <c r="J105" s="21">
        <f>VLOOKUP(G105,Additional!$A$1:$C$17,3,FALSE)</f>
        <v>15000</v>
      </c>
      <c r="K105" s="21">
        <f t="shared" si="1"/>
        <v>15000</v>
      </c>
      <c r="L105" s="17" t="str">
        <f>IFERROR(VLOOKUP(A105,Additional!$E$1:$F$153,2,FALSE),"FREE")</f>
        <v>BASIC</v>
      </c>
    </row>
    <row r="106" spans="1:12" ht="15.75" customHeight="1" x14ac:dyDescent="0.25">
      <c r="A106" s="17" t="s">
        <v>132</v>
      </c>
      <c r="B106" s="18">
        <v>44562</v>
      </c>
      <c r="C106" s="17">
        <v>1</v>
      </c>
      <c r="D106" s="17" t="str">
        <f>INDEX(Additional!$H$1:$I$3,MATCH(C106,Additional!$H$1:$H$3,0),2)</f>
        <v>EXPRESS</v>
      </c>
      <c r="E106" s="17">
        <v>54</v>
      </c>
      <c r="F106" s="17" t="str">
        <f>HLOOKUP(E106,Additional!$H$5:$M$7,2,FALSE)</f>
        <v>TAS</v>
      </c>
      <c r="G106" s="17">
        <v>17</v>
      </c>
      <c r="H106" s="17" t="str">
        <f>INDEX(Additional!B:B, MATCH(G106, Additional!A:A, 0))</f>
        <v>JAKARTA-SEMARANG</v>
      </c>
      <c r="I106" s="17">
        <f>HLOOKUP(E106,Additional!$H$5:$M$7,3,)</f>
        <v>1.5</v>
      </c>
      <c r="J106" s="21">
        <f>VLOOKUP(G106,Additional!$A$1:$C$17,3,FALSE)</f>
        <v>9000</v>
      </c>
      <c r="K106" s="21">
        <f t="shared" si="1"/>
        <v>13500</v>
      </c>
      <c r="L106" s="17" t="str">
        <f>IFERROR(VLOOKUP(A106,Additional!$E$1:$F$153,2,FALSE),"FREE")</f>
        <v>PREMIUM</v>
      </c>
    </row>
    <row r="107" spans="1:12" ht="15.75" customHeight="1" x14ac:dyDescent="0.25">
      <c r="A107" s="17" t="s">
        <v>133</v>
      </c>
      <c r="B107" s="18">
        <v>44562</v>
      </c>
      <c r="C107" s="17">
        <v>1</v>
      </c>
      <c r="D107" s="17" t="str">
        <f>INDEX(Additional!$H$1:$I$3,MATCH(C107,Additional!$H$1:$H$3,0),2)</f>
        <v>EXPRESS</v>
      </c>
      <c r="E107" s="17">
        <v>57</v>
      </c>
      <c r="F107" s="17" t="str">
        <f>HLOOKUP(E107,Additional!$H$5:$M$7,2,FALSE)</f>
        <v>BARANG ELEKTRONIK</v>
      </c>
      <c r="G107" s="17">
        <v>22</v>
      </c>
      <c r="H107" s="17" t="str">
        <f>INDEX(Additional!B:B, MATCH(G107, Additional!A:A, 0))</f>
        <v>JAKARTA-MALANG</v>
      </c>
      <c r="I107" s="17">
        <f>HLOOKUP(E107,Additional!$H$5:$M$7,3,)</f>
        <v>3</v>
      </c>
      <c r="J107" s="21">
        <f>VLOOKUP(G107,Additional!$A$1:$C$17,3,FALSE)</f>
        <v>11000</v>
      </c>
      <c r="K107" s="21">
        <f t="shared" si="1"/>
        <v>33000</v>
      </c>
      <c r="L107" s="17" t="str">
        <f>IFERROR(VLOOKUP(A107,Additional!$E$1:$F$153,2,FALSE),"FREE")</f>
        <v>BASIC</v>
      </c>
    </row>
    <row r="108" spans="1:12" ht="15.75" customHeight="1" x14ac:dyDescent="0.25">
      <c r="A108" s="17" t="s">
        <v>134</v>
      </c>
      <c r="B108" s="18">
        <v>44562</v>
      </c>
      <c r="C108" s="17">
        <v>2</v>
      </c>
      <c r="D108" s="17" t="str">
        <f>INDEX(Additional!$H$1:$I$3,MATCH(C108,Additional!$H$1:$H$3,0),2)</f>
        <v>REGULAR</v>
      </c>
      <c r="E108" s="17">
        <v>53</v>
      </c>
      <c r="F108" s="17" t="str">
        <f>HLOOKUP(E108,Additional!$H$5:$M$7,2,FALSE)</f>
        <v>PAKAIAN</v>
      </c>
      <c r="G108" s="17">
        <v>26</v>
      </c>
      <c r="H108" s="17" t="str">
        <f>INDEX(Additional!B:B, MATCH(G108, Additional!A:A, 0))</f>
        <v>JAKARTA-BALI</v>
      </c>
      <c r="I108" s="17">
        <f>HLOOKUP(E108,Additional!$H$5:$M$7,3,)</f>
        <v>1</v>
      </c>
      <c r="J108" s="21">
        <f>VLOOKUP(G108,Additional!$A$1:$C$17,3,FALSE)</f>
        <v>15000</v>
      </c>
      <c r="K108" s="21">
        <f t="shared" si="1"/>
        <v>15000</v>
      </c>
      <c r="L108" s="17" t="str">
        <f>IFERROR(VLOOKUP(A108,Additional!$E$1:$F$153,2,FALSE),"FREE")</f>
        <v>BASIC</v>
      </c>
    </row>
    <row r="109" spans="1:12" ht="15.75" customHeight="1" x14ac:dyDescent="0.25">
      <c r="A109" s="17" t="s">
        <v>135</v>
      </c>
      <c r="B109" s="18">
        <v>44562</v>
      </c>
      <c r="C109" s="17">
        <v>1</v>
      </c>
      <c r="D109" s="17" t="str">
        <f>INDEX(Additional!$H$1:$I$3,MATCH(C109,Additional!$H$1:$H$3,0),2)</f>
        <v>EXPRESS</v>
      </c>
      <c r="E109" s="17">
        <v>54</v>
      </c>
      <c r="F109" s="17" t="str">
        <f>HLOOKUP(E109,Additional!$H$5:$M$7,2,FALSE)</f>
        <v>TAS</v>
      </c>
      <c r="G109" s="17">
        <v>21</v>
      </c>
      <c r="H109" s="17" t="str">
        <f>INDEX(Additional!B:B, MATCH(G109, Additional!A:A, 0))</f>
        <v>JAKARTA-JOGJAKARTA</v>
      </c>
      <c r="I109" s="17">
        <f>HLOOKUP(E109,Additional!$H$5:$M$7,3,)</f>
        <v>1.5</v>
      </c>
      <c r="J109" s="21">
        <f>VLOOKUP(G109,Additional!$A$1:$C$17,3,FALSE)</f>
        <v>9750</v>
      </c>
      <c r="K109" s="21">
        <f t="shared" si="1"/>
        <v>14625</v>
      </c>
      <c r="L109" s="17" t="str">
        <f>IFERROR(VLOOKUP(A109,Additional!$E$1:$F$153,2,FALSE),"FREE")</f>
        <v>BASIC</v>
      </c>
    </row>
    <row r="110" spans="1:12" ht="15.75" customHeight="1" x14ac:dyDescent="0.25">
      <c r="A110" s="17" t="s">
        <v>136</v>
      </c>
      <c r="B110" s="18">
        <v>44562</v>
      </c>
      <c r="C110" s="17">
        <v>2</v>
      </c>
      <c r="D110" s="17" t="str">
        <f>INDEX(Additional!$H$1:$I$3,MATCH(C110,Additional!$H$1:$H$3,0),2)</f>
        <v>REGULAR</v>
      </c>
      <c r="E110" s="17">
        <v>53</v>
      </c>
      <c r="F110" s="17" t="str">
        <f>HLOOKUP(E110,Additional!$H$5:$M$7,2,FALSE)</f>
        <v>PAKAIAN</v>
      </c>
      <c r="G110" s="17">
        <v>19</v>
      </c>
      <c r="H110" s="17" t="str">
        <f>INDEX(Additional!B:B, MATCH(G110, Additional!A:A, 0))</f>
        <v>JAKARTA-SALATIGA</v>
      </c>
      <c r="I110" s="17">
        <f>HLOOKUP(E110,Additional!$H$5:$M$7,3,)</f>
        <v>1</v>
      </c>
      <c r="J110" s="21">
        <f>VLOOKUP(G110,Additional!$A$1:$C$17,3,FALSE)</f>
        <v>9500</v>
      </c>
      <c r="K110" s="21">
        <f t="shared" si="1"/>
        <v>9500</v>
      </c>
      <c r="L110" s="17" t="str">
        <f>IFERROR(VLOOKUP(A110,Additional!$E$1:$F$153,2,FALSE),"FREE")</f>
        <v>BASIC</v>
      </c>
    </row>
    <row r="111" spans="1:12" ht="15.75" customHeight="1" x14ac:dyDescent="0.25">
      <c r="A111" s="17" t="s">
        <v>137</v>
      </c>
      <c r="B111" s="18">
        <v>44562</v>
      </c>
      <c r="C111" s="17">
        <v>1</v>
      </c>
      <c r="D111" s="17" t="str">
        <f>INDEX(Additional!$H$1:$I$3,MATCH(C111,Additional!$H$1:$H$3,0),2)</f>
        <v>EXPRESS</v>
      </c>
      <c r="E111" s="17">
        <v>56</v>
      </c>
      <c r="F111" s="17" t="str">
        <f>HLOOKUP(E111,Additional!$H$5:$M$7,2,FALSE)</f>
        <v>DOKUMEN</v>
      </c>
      <c r="G111" s="17">
        <v>20</v>
      </c>
      <c r="H111" s="17" t="str">
        <f>INDEX(Additional!B:B, MATCH(G111, Additional!A:A, 0))</f>
        <v>JAKARTA-SOLO</v>
      </c>
      <c r="I111" s="17">
        <f>HLOOKUP(E111,Additional!$H$5:$M$7,3,)</f>
        <v>1</v>
      </c>
      <c r="J111" s="21">
        <f>VLOOKUP(G111,Additional!$A$1:$C$17,3,FALSE)</f>
        <v>10000</v>
      </c>
      <c r="K111" s="21">
        <f t="shared" si="1"/>
        <v>10000</v>
      </c>
      <c r="L111" s="17" t="str">
        <f>IFERROR(VLOOKUP(A111,Additional!$E$1:$F$153,2,FALSE),"FREE")</f>
        <v>FREE</v>
      </c>
    </row>
    <row r="112" spans="1:12" ht="15.75" customHeight="1" x14ac:dyDescent="0.25">
      <c r="A112" s="17" t="s">
        <v>138</v>
      </c>
      <c r="B112" s="18">
        <v>44562</v>
      </c>
      <c r="C112" s="17">
        <v>1</v>
      </c>
      <c r="D112" s="17" t="str">
        <f>INDEX(Additional!$H$1:$I$3,MATCH(C112,Additional!$H$1:$H$3,0),2)</f>
        <v>EXPRESS</v>
      </c>
      <c r="E112" s="17">
        <v>56</v>
      </c>
      <c r="F112" s="17" t="str">
        <f>HLOOKUP(E112,Additional!$H$5:$M$7,2,FALSE)</f>
        <v>DOKUMEN</v>
      </c>
      <c r="G112" s="17">
        <v>16</v>
      </c>
      <c r="H112" s="17" t="str">
        <f>INDEX(Additional!B:B, MATCH(G112, Additional!A:A, 0))</f>
        <v>JAKARTA-GARUT</v>
      </c>
      <c r="I112" s="17">
        <f>HLOOKUP(E112,Additional!$H$5:$M$7,3,)</f>
        <v>1</v>
      </c>
      <c r="J112" s="21">
        <f>VLOOKUP(G112,Additional!$A$1:$C$17,3,FALSE)</f>
        <v>8500</v>
      </c>
      <c r="K112" s="21">
        <f t="shared" si="1"/>
        <v>8500</v>
      </c>
      <c r="L112" s="17" t="str">
        <f>IFERROR(VLOOKUP(A112,Additional!$E$1:$F$153,2,FALSE),"FREE")</f>
        <v>PREMIUM</v>
      </c>
    </row>
    <row r="113" spans="1:12" ht="15.75" customHeight="1" x14ac:dyDescent="0.25">
      <c r="A113" s="17" t="s">
        <v>139</v>
      </c>
      <c r="B113" s="18">
        <v>44562</v>
      </c>
      <c r="C113" s="17">
        <v>1</v>
      </c>
      <c r="D113" s="17" t="str">
        <f>INDEX(Additional!$H$1:$I$3,MATCH(C113,Additional!$H$1:$H$3,0),2)</f>
        <v>EXPRESS</v>
      </c>
      <c r="E113" s="17">
        <v>55</v>
      </c>
      <c r="F113" s="17" t="str">
        <f>HLOOKUP(E113,Additional!$H$5:$M$7,2,FALSE)</f>
        <v>SEPATU</v>
      </c>
      <c r="G113" s="17">
        <v>12</v>
      </c>
      <c r="H113" s="17" t="str">
        <f>INDEX(Additional!B:B, MATCH(G113, Additional!A:A, 0))</f>
        <v>JAKARTA-TANGERANG</v>
      </c>
      <c r="I113" s="17">
        <f>HLOOKUP(E113,Additional!$H$5:$M$7,3,)</f>
        <v>1</v>
      </c>
      <c r="J113" s="21">
        <f>VLOOKUP(G113,Additional!$A$1:$C$17,3,FALSE)</f>
        <v>7000</v>
      </c>
      <c r="K113" s="21">
        <f t="shared" si="1"/>
        <v>7000</v>
      </c>
      <c r="L113" s="17" t="str">
        <f>IFERROR(VLOOKUP(A113,Additional!$E$1:$F$153,2,FALSE),"FREE")</f>
        <v>BASIC</v>
      </c>
    </row>
    <row r="114" spans="1:12" ht="15.75" customHeight="1" x14ac:dyDescent="0.25">
      <c r="A114" s="17" t="s">
        <v>140</v>
      </c>
      <c r="B114" s="18">
        <v>44562</v>
      </c>
      <c r="C114" s="17">
        <v>1</v>
      </c>
      <c r="D114" s="17" t="str">
        <f>INDEX(Additional!$H$1:$I$3,MATCH(C114,Additional!$H$1:$H$3,0),2)</f>
        <v>EXPRESS</v>
      </c>
      <c r="E114" s="17">
        <v>54</v>
      </c>
      <c r="F114" s="17" t="str">
        <f>HLOOKUP(E114,Additional!$H$5:$M$7,2,FALSE)</f>
        <v>TAS</v>
      </c>
      <c r="G114" s="17">
        <v>24</v>
      </c>
      <c r="H114" s="17" t="str">
        <f>INDEX(Additional!B:B, MATCH(G114, Additional!A:A, 0))</f>
        <v>JAKARTA-MADURA</v>
      </c>
      <c r="I114" s="17">
        <f>HLOOKUP(E114,Additional!$H$5:$M$7,3,)</f>
        <v>1.5</v>
      </c>
      <c r="J114" s="21">
        <f>VLOOKUP(G114,Additional!$A$1:$C$17,3,FALSE)</f>
        <v>14000</v>
      </c>
      <c r="K114" s="21">
        <f t="shared" si="1"/>
        <v>21000</v>
      </c>
      <c r="L114" s="17" t="str">
        <f>IFERROR(VLOOKUP(A114,Additional!$E$1:$F$153,2,FALSE),"FREE")</f>
        <v>BASIC</v>
      </c>
    </row>
    <row r="115" spans="1:12" ht="15.75" customHeight="1" x14ac:dyDescent="0.25">
      <c r="A115" s="17" t="s">
        <v>141</v>
      </c>
      <c r="B115" s="18">
        <v>44562</v>
      </c>
      <c r="C115" s="17">
        <v>2</v>
      </c>
      <c r="D115" s="17" t="str">
        <f>INDEX(Additional!$H$1:$I$3,MATCH(C115,Additional!$H$1:$H$3,0),2)</f>
        <v>REGULAR</v>
      </c>
      <c r="E115" s="17">
        <v>53</v>
      </c>
      <c r="F115" s="17" t="str">
        <f>HLOOKUP(E115,Additional!$H$5:$M$7,2,FALSE)</f>
        <v>PAKAIAN</v>
      </c>
      <c r="G115" s="17">
        <v>15</v>
      </c>
      <c r="H115" s="17" t="str">
        <f>INDEX(Additional!B:B, MATCH(G115, Additional!A:A, 0))</f>
        <v>JAKARTA-BANDUNG</v>
      </c>
      <c r="I115" s="17">
        <f>HLOOKUP(E115,Additional!$H$5:$M$7,3,)</f>
        <v>1</v>
      </c>
      <c r="J115" s="21">
        <f>VLOOKUP(G115,Additional!$A$1:$C$17,3,FALSE)</f>
        <v>8000</v>
      </c>
      <c r="K115" s="21">
        <f t="shared" si="1"/>
        <v>8000</v>
      </c>
      <c r="L115" s="17" t="str">
        <f>IFERROR(VLOOKUP(A115,Additional!$E$1:$F$153,2,FALSE),"FREE")</f>
        <v>FREE</v>
      </c>
    </row>
    <row r="116" spans="1:12" ht="15.75" customHeight="1" x14ac:dyDescent="0.25">
      <c r="A116" s="17" t="s">
        <v>142</v>
      </c>
      <c r="B116" s="18">
        <v>44562</v>
      </c>
      <c r="C116" s="17">
        <v>2</v>
      </c>
      <c r="D116" s="17" t="str">
        <f>INDEX(Additional!$H$1:$I$3,MATCH(C116,Additional!$H$1:$H$3,0),2)</f>
        <v>REGULAR</v>
      </c>
      <c r="E116" s="17">
        <v>53</v>
      </c>
      <c r="F116" s="17" t="str">
        <f>HLOOKUP(E116,Additional!$H$5:$M$7,2,FALSE)</f>
        <v>PAKAIAN</v>
      </c>
      <c r="G116" s="17">
        <v>25</v>
      </c>
      <c r="H116" s="17" t="str">
        <f>INDEX(Additional!B:B, MATCH(G116, Additional!A:A, 0))</f>
        <v>JAKARTA-LAMPUNG</v>
      </c>
      <c r="I116" s="17">
        <f>HLOOKUP(E116,Additional!$H$5:$M$7,3,)</f>
        <v>1</v>
      </c>
      <c r="J116" s="21">
        <f>VLOOKUP(G116,Additional!$A$1:$C$17,3,FALSE)</f>
        <v>15000</v>
      </c>
      <c r="K116" s="21">
        <f t="shared" si="1"/>
        <v>15000</v>
      </c>
      <c r="L116" s="17" t="str">
        <f>IFERROR(VLOOKUP(A116,Additional!$E$1:$F$153,2,FALSE),"FREE")</f>
        <v>BASIC</v>
      </c>
    </row>
    <row r="117" spans="1:12" ht="15.75" customHeight="1" x14ac:dyDescent="0.25">
      <c r="A117" s="17" t="s">
        <v>143</v>
      </c>
      <c r="B117" s="18">
        <v>44562</v>
      </c>
      <c r="C117" s="17">
        <v>2</v>
      </c>
      <c r="D117" s="17" t="str">
        <f>INDEX(Additional!$H$1:$I$3,MATCH(C117,Additional!$H$1:$H$3,0),2)</f>
        <v>REGULAR</v>
      </c>
      <c r="E117" s="17">
        <v>56</v>
      </c>
      <c r="F117" s="17" t="str">
        <f>HLOOKUP(E117,Additional!$H$5:$M$7,2,FALSE)</f>
        <v>DOKUMEN</v>
      </c>
      <c r="G117" s="17">
        <v>13</v>
      </c>
      <c r="H117" s="17" t="str">
        <f>INDEX(Additional!B:B, MATCH(G117, Additional!A:A, 0))</f>
        <v>JAKARTA-BOGOR</v>
      </c>
      <c r="I117" s="17">
        <f>HLOOKUP(E117,Additional!$H$5:$M$7,3,)</f>
        <v>1</v>
      </c>
      <c r="J117" s="21">
        <f>VLOOKUP(G117,Additional!$A$1:$C$17,3,FALSE)</f>
        <v>7000</v>
      </c>
      <c r="K117" s="21">
        <f t="shared" si="1"/>
        <v>7000</v>
      </c>
      <c r="L117" s="17" t="str">
        <f>IFERROR(VLOOKUP(A117,Additional!$E$1:$F$153,2,FALSE),"FREE")</f>
        <v>BASIC</v>
      </c>
    </row>
    <row r="118" spans="1:12" ht="15.75" customHeight="1" x14ac:dyDescent="0.25">
      <c r="A118" s="17" t="s">
        <v>144</v>
      </c>
      <c r="B118" s="18">
        <v>44562</v>
      </c>
      <c r="C118" s="17">
        <v>1</v>
      </c>
      <c r="D118" s="17" t="str">
        <f>INDEX(Additional!$H$1:$I$3,MATCH(C118,Additional!$H$1:$H$3,0),2)</f>
        <v>EXPRESS</v>
      </c>
      <c r="E118" s="17">
        <v>57</v>
      </c>
      <c r="F118" s="17" t="str">
        <f>HLOOKUP(E118,Additional!$H$5:$M$7,2,FALSE)</f>
        <v>BARANG ELEKTRONIK</v>
      </c>
      <c r="G118" s="17">
        <v>14</v>
      </c>
      <c r="H118" s="17" t="str">
        <f>INDEX(Additional!B:B, MATCH(G118, Additional!A:A, 0))</f>
        <v>JAKARTA-DEPOK</v>
      </c>
      <c r="I118" s="17">
        <f>HLOOKUP(E118,Additional!$H$5:$M$7,3,)</f>
        <v>3</v>
      </c>
      <c r="J118" s="21">
        <f>VLOOKUP(G118,Additional!$A$1:$C$17,3,FALSE)</f>
        <v>7000</v>
      </c>
      <c r="K118" s="21">
        <f t="shared" si="1"/>
        <v>21000</v>
      </c>
      <c r="L118" s="17" t="str">
        <f>IFERROR(VLOOKUP(A118,Additional!$E$1:$F$153,2,FALSE),"FREE")</f>
        <v>FREE</v>
      </c>
    </row>
    <row r="119" spans="1:12" ht="15.75" customHeight="1" x14ac:dyDescent="0.25">
      <c r="A119" s="17" t="s">
        <v>145</v>
      </c>
      <c r="B119" s="18">
        <v>44562</v>
      </c>
      <c r="C119" s="17">
        <v>1</v>
      </c>
      <c r="D119" s="17" t="str">
        <f>INDEX(Additional!$H$1:$I$3,MATCH(C119,Additional!$H$1:$H$3,0),2)</f>
        <v>EXPRESS</v>
      </c>
      <c r="E119" s="17">
        <v>53</v>
      </c>
      <c r="F119" s="17" t="str">
        <f>HLOOKUP(E119,Additional!$H$5:$M$7,2,FALSE)</f>
        <v>PAKAIAN</v>
      </c>
      <c r="G119" s="17">
        <v>25</v>
      </c>
      <c r="H119" s="17" t="str">
        <f>INDEX(Additional!B:B, MATCH(G119, Additional!A:A, 0))</f>
        <v>JAKARTA-LAMPUNG</v>
      </c>
      <c r="I119" s="17">
        <f>HLOOKUP(E119,Additional!$H$5:$M$7,3,)</f>
        <v>1</v>
      </c>
      <c r="J119" s="21">
        <f>VLOOKUP(G119,Additional!$A$1:$C$17,3,FALSE)</f>
        <v>15000</v>
      </c>
      <c r="K119" s="21">
        <f t="shared" si="1"/>
        <v>15000</v>
      </c>
      <c r="L119" s="17" t="str">
        <f>IFERROR(VLOOKUP(A119,Additional!$E$1:$F$153,2,FALSE),"FREE")</f>
        <v>BASIC</v>
      </c>
    </row>
    <row r="120" spans="1:12" ht="15.75" customHeight="1" x14ac:dyDescent="0.25">
      <c r="A120" s="17" t="s">
        <v>146</v>
      </c>
      <c r="B120" s="18">
        <v>44562</v>
      </c>
      <c r="C120" s="17">
        <v>1</v>
      </c>
      <c r="D120" s="17" t="str">
        <f>INDEX(Additional!$H$1:$I$3,MATCH(C120,Additional!$H$1:$H$3,0),2)</f>
        <v>EXPRESS</v>
      </c>
      <c r="E120" s="17">
        <v>54</v>
      </c>
      <c r="F120" s="17" t="str">
        <f>HLOOKUP(E120,Additional!$H$5:$M$7,2,FALSE)</f>
        <v>TAS</v>
      </c>
      <c r="G120" s="17">
        <v>16</v>
      </c>
      <c r="H120" s="17" t="str">
        <f>INDEX(Additional!B:B, MATCH(G120, Additional!A:A, 0))</f>
        <v>JAKARTA-GARUT</v>
      </c>
      <c r="I120" s="17">
        <f>HLOOKUP(E120,Additional!$H$5:$M$7,3,)</f>
        <v>1.5</v>
      </c>
      <c r="J120" s="21">
        <f>VLOOKUP(G120,Additional!$A$1:$C$17,3,FALSE)</f>
        <v>8500</v>
      </c>
      <c r="K120" s="21">
        <f t="shared" si="1"/>
        <v>12750</v>
      </c>
      <c r="L120" s="17" t="str">
        <f>IFERROR(VLOOKUP(A120,Additional!$E$1:$F$153,2,FALSE),"FREE")</f>
        <v>PREMIUM</v>
      </c>
    </row>
    <row r="121" spans="1:12" ht="15.75" customHeight="1" x14ac:dyDescent="0.25">
      <c r="A121" s="17" t="s">
        <v>147</v>
      </c>
      <c r="B121" s="18">
        <v>44562</v>
      </c>
      <c r="C121" s="17">
        <v>1</v>
      </c>
      <c r="D121" s="17" t="str">
        <f>INDEX(Additional!$H$1:$I$3,MATCH(C121,Additional!$H$1:$H$3,0),2)</f>
        <v>EXPRESS</v>
      </c>
      <c r="E121" s="17">
        <v>56</v>
      </c>
      <c r="F121" s="17" t="str">
        <f>HLOOKUP(E121,Additional!$H$5:$M$7,2,FALSE)</f>
        <v>DOKUMEN</v>
      </c>
      <c r="G121" s="17">
        <v>22</v>
      </c>
      <c r="H121" s="17" t="str">
        <f>INDEX(Additional!B:B, MATCH(G121, Additional!A:A, 0))</f>
        <v>JAKARTA-MALANG</v>
      </c>
      <c r="I121" s="17">
        <f>HLOOKUP(E121,Additional!$H$5:$M$7,3,)</f>
        <v>1</v>
      </c>
      <c r="J121" s="21">
        <f>VLOOKUP(G121,Additional!$A$1:$C$17,3,FALSE)</f>
        <v>11000</v>
      </c>
      <c r="K121" s="21">
        <f t="shared" si="1"/>
        <v>11000</v>
      </c>
      <c r="L121" s="17" t="str">
        <f>IFERROR(VLOOKUP(A121,Additional!$E$1:$F$153,2,FALSE),"FREE")</f>
        <v>BASIC</v>
      </c>
    </row>
    <row r="122" spans="1:12" ht="15.75" customHeight="1" x14ac:dyDescent="0.25">
      <c r="A122" s="17" t="s">
        <v>148</v>
      </c>
      <c r="B122" s="18">
        <v>44562</v>
      </c>
      <c r="C122" s="17">
        <v>1</v>
      </c>
      <c r="D122" s="17" t="str">
        <f>INDEX(Additional!$H$1:$I$3,MATCH(C122,Additional!$H$1:$H$3,0),2)</f>
        <v>EXPRESS</v>
      </c>
      <c r="E122" s="17">
        <v>55</v>
      </c>
      <c r="F122" s="17" t="str">
        <f>HLOOKUP(E122,Additional!$H$5:$M$7,2,FALSE)</f>
        <v>SEPATU</v>
      </c>
      <c r="G122" s="17">
        <v>14</v>
      </c>
      <c r="H122" s="17" t="str">
        <f>INDEX(Additional!B:B, MATCH(G122, Additional!A:A, 0))</f>
        <v>JAKARTA-DEPOK</v>
      </c>
      <c r="I122" s="17">
        <f>HLOOKUP(E122,Additional!$H$5:$M$7,3,)</f>
        <v>1</v>
      </c>
      <c r="J122" s="21">
        <f>VLOOKUP(G122,Additional!$A$1:$C$17,3,FALSE)</f>
        <v>7000</v>
      </c>
      <c r="K122" s="21">
        <f t="shared" si="1"/>
        <v>7000</v>
      </c>
      <c r="L122" s="17" t="str">
        <f>IFERROR(VLOOKUP(A122,Additional!$E$1:$F$153,2,FALSE),"FREE")</f>
        <v>BASIC</v>
      </c>
    </row>
    <row r="123" spans="1:12" ht="15.75" customHeight="1" x14ac:dyDescent="0.25">
      <c r="A123" s="17" t="s">
        <v>149</v>
      </c>
      <c r="B123" s="18">
        <v>44562</v>
      </c>
      <c r="C123" s="17">
        <v>1</v>
      </c>
      <c r="D123" s="17" t="str">
        <f>INDEX(Additional!$H$1:$I$3,MATCH(C123,Additional!$H$1:$H$3,0),2)</f>
        <v>EXPRESS</v>
      </c>
      <c r="E123" s="17">
        <v>57</v>
      </c>
      <c r="F123" s="17" t="str">
        <f>HLOOKUP(E123,Additional!$H$5:$M$7,2,FALSE)</f>
        <v>BARANG ELEKTRONIK</v>
      </c>
      <c r="G123" s="17">
        <v>17</v>
      </c>
      <c r="H123" s="17" t="str">
        <f>INDEX(Additional!B:B, MATCH(G123, Additional!A:A, 0))</f>
        <v>JAKARTA-SEMARANG</v>
      </c>
      <c r="I123" s="17">
        <f>HLOOKUP(E123,Additional!$H$5:$M$7,3,)</f>
        <v>3</v>
      </c>
      <c r="J123" s="21">
        <f>VLOOKUP(G123,Additional!$A$1:$C$17,3,FALSE)</f>
        <v>9000</v>
      </c>
      <c r="K123" s="21">
        <f t="shared" si="1"/>
        <v>27000</v>
      </c>
      <c r="L123" s="17" t="str">
        <f>IFERROR(VLOOKUP(A123,Additional!$E$1:$F$153,2,FALSE),"FREE")</f>
        <v>PREMIUM</v>
      </c>
    </row>
    <row r="124" spans="1:12" ht="15.75" customHeight="1" x14ac:dyDescent="0.25">
      <c r="A124" s="17" t="s">
        <v>150</v>
      </c>
      <c r="B124" s="18">
        <v>44562</v>
      </c>
      <c r="C124" s="17">
        <v>1</v>
      </c>
      <c r="D124" s="17" t="str">
        <f>INDEX(Additional!$H$1:$I$3,MATCH(C124,Additional!$H$1:$H$3,0),2)</f>
        <v>EXPRESS</v>
      </c>
      <c r="E124" s="17">
        <v>57</v>
      </c>
      <c r="F124" s="17" t="str">
        <f>HLOOKUP(E124,Additional!$H$5:$M$7,2,FALSE)</f>
        <v>BARANG ELEKTRONIK</v>
      </c>
      <c r="G124" s="17">
        <v>11</v>
      </c>
      <c r="H124" s="17" t="str">
        <f>INDEX(Additional!B:B, MATCH(G124, Additional!A:A, 0))</f>
        <v>JAKARTA-JAKARTA</v>
      </c>
      <c r="I124" s="17">
        <f>HLOOKUP(E124,Additional!$H$5:$M$7,3,)</f>
        <v>3</v>
      </c>
      <c r="J124" s="21">
        <f>VLOOKUP(G124,Additional!$A$1:$C$17,3,FALSE)</f>
        <v>7000</v>
      </c>
      <c r="K124" s="21">
        <f t="shared" si="1"/>
        <v>21000</v>
      </c>
      <c r="L124" s="17" t="str">
        <f>IFERROR(VLOOKUP(A124,Additional!$E$1:$F$153,2,FALSE),"FREE")</f>
        <v>BASIC</v>
      </c>
    </row>
    <row r="125" spans="1:12" ht="15.75" customHeight="1" x14ac:dyDescent="0.25">
      <c r="A125" s="17" t="s">
        <v>151</v>
      </c>
      <c r="B125" s="18">
        <v>44562</v>
      </c>
      <c r="C125" s="17">
        <v>1</v>
      </c>
      <c r="D125" s="17" t="str">
        <f>INDEX(Additional!$H$1:$I$3,MATCH(C125,Additional!$H$1:$H$3,0),2)</f>
        <v>EXPRESS</v>
      </c>
      <c r="E125" s="17">
        <v>55</v>
      </c>
      <c r="F125" s="17" t="str">
        <f>HLOOKUP(E125,Additional!$H$5:$M$7,2,FALSE)</f>
        <v>SEPATU</v>
      </c>
      <c r="G125" s="17">
        <v>23</v>
      </c>
      <c r="H125" s="17" t="str">
        <f>INDEX(Additional!B:B, MATCH(G125, Additional!A:A, 0))</f>
        <v>JAKARTA-SURABAYA</v>
      </c>
      <c r="I125" s="17">
        <f>HLOOKUP(E125,Additional!$H$5:$M$7,3,)</f>
        <v>1</v>
      </c>
      <c r="J125" s="21">
        <f>VLOOKUP(G125,Additional!$A$1:$C$17,3,FALSE)</f>
        <v>12000</v>
      </c>
      <c r="K125" s="21">
        <f t="shared" si="1"/>
        <v>12000</v>
      </c>
      <c r="L125" s="17" t="str">
        <f>IFERROR(VLOOKUP(A125,Additional!$E$1:$F$153,2,FALSE),"FREE")</f>
        <v>FREE</v>
      </c>
    </row>
    <row r="126" spans="1:12" ht="15.75" customHeight="1" x14ac:dyDescent="0.25">
      <c r="A126" s="17" t="s">
        <v>152</v>
      </c>
      <c r="B126" s="18">
        <v>44562</v>
      </c>
      <c r="C126" s="17">
        <v>1</v>
      </c>
      <c r="D126" s="17" t="str">
        <f>INDEX(Additional!$H$1:$I$3,MATCH(C126,Additional!$H$1:$H$3,0),2)</f>
        <v>EXPRESS</v>
      </c>
      <c r="E126" s="17">
        <v>53</v>
      </c>
      <c r="F126" s="17" t="str">
        <f>HLOOKUP(E126,Additional!$H$5:$M$7,2,FALSE)</f>
        <v>PAKAIAN</v>
      </c>
      <c r="G126" s="17">
        <v>17</v>
      </c>
      <c r="H126" s="17" t="str">
        <f>INDEX(Additional!B:B, MATCH(G126, Additional!A:A, 0))</f>
        <v>JAKARTA-SEMARANG</v>
      </c>
      <c r="I126" s="17">
        <f>HLOOKUP(E126,Additional!$H$5:$M$7,3,)</f>
        <v>1</v>
      </c>
      <c r="J126" s="21">
        <f>VLOOKUP(G126,Additional!$A$1:$C$17,3,FALSE)</f>
        <v>9000</v>
      </c>
      <c r="K126" s="21">
        <f t="shared" si="1"/>
        <v>9000</v>
      </c>
      <c r="L126" s="17" t="str">
        <f>IFERROR(VLOOKUP(A126,Additional!$E$1:$F$153,2,FALSE),"FREE")</f>
        <v>BASIC</v>
      </c>
    </row>
    <row r="127" spans="1:12" ht="15.75" customHeight="1" x14ac:dyDescent="0.25">
      <c r="A127" s="17" t="s">
        <v>153</v>
      </c>
      <c r="B127" s="18">
        <v>44562</v>
      </c>
      <c r="C127" s="17">
        <v>2</v>
      </c>
      <c r="D127" s="17" t="str">
        <f>INDEX(Additional!$H$1:$I$3,MATCH(C127,Additional!$H$1:$H$3,0),2)</f>
        <v>REGULAR</v>
      </c>
      <c r="E127" s="17">
        <v>55</v>
      </c>
      <c r="F127" s="17" t="str">
        <f>HLOOKUP(E127,Additional!$H$5:$M$7,2,FALSE)</f>
        <v>SEPATU</v>
      </c>
      <c r="G127" s="17">
        <v>20</v>
      </c>
      <c r="H127" s="17" t="str">
        <f>INDEX(Additional!B:B, MATCH(G127, Additional!A:A, 0))</f>
        <v>JAKARTA-SOLO</v>
      </c>
      <c r="I127" s="17">
        <f>HLOOKUP(E127,Additional!$H$5:$M$7,3,)</f>
        <v>1</v>
      </c>
      <c r="J127" s="21">
        <f>VLOOKUP(G127,Additional!$A$1:$C$17,3,FALSE)</f>
        <v>10000</v>
      </c>
      <c r="K127" s="21">
        <f t="shared" si="1"/>
        <v>10000</v>
      </c>
      <c r="L127" s="17" t="str">
        <f>IFERROR(VLOOKUP(A127,Additional!$E$1:$F$153,2,FALSE),"FREE")</f>
        <v>BASIC</v>
      </c>
    </row>
    <row r="128" spans="1:12" ht="15.75" customHeight="1" x14ac:dyDescent="0.25">
      <c r="A128" s="17" t="s">
        <v>154</v>
      </c>
      <c r="B128" s="18">
        <v>44562</v>
      </c>
      <c r="C128" s="17">
        <v>2</v>
      </c>
      <c r="D128" s="17" t="str">
        <f>INDEX(Additional!$H$1:$I$3,MATCH(C128,Additional!$H$1:$H$3,0),2)</f>
        <v>REGULAR</v>
      </c>
      <c r="E128" s="17">
        <v>54</v>
      </c>
      <c r="F128" s="17" t="str">
        <f>HLOOKUP(E128,Additional!$H$5:$M$7,2,FALSE)</f>
        <v>TAS</v>
      </c>
      <c r="G128" s="17">
        <v>19</v>
      </c>
      <c r="H128" s="17" t="str">
        <f>INDEX(Additional!B:B, MATCH(G128, Additional!A:A, 0))</f>
        <v>JAKARTA-SALATIGA</v>
      </c>
      <c r="I128" s="17">
        <f>HLOOKUP(E128,Additional!$H$5:$M$7,3,)</f>
        <v>1.5</v>
      </c>
      <c r="J128" s="21">
        <f>VLOOKUP(G128,Additional!$A$1:$C$17,3,FALSE)</f>
        <v>9500</v>
      </c>
      <c r="K128" s="21">
        <f t="shared" si="1"/>
        <v>14250</v>
      </c>
      <c r="L128" s="17" t="str">
        <f>IFERROR(VLOOKUP(A128,Additional!$E$1:$F$153,2,FALSE),"FREE")</f>
        <v>BASIC</v>
      </c>
    </row>
    <row r="129" spans="1:12" ht="15.75" customHeight="1" x14ac:dyDescent="0.25">
      <c r="A129" s="17" t="s">
        <v>155</v>
      </c>
      <c r="B129" s="18">
        <v>44562</v>
      </c>
      <c r="C129" s="17">
        <v>2</v>
      </c>
      <c r="D129" s="17" t="str">
        <f>INDEX(Additional!$H$1:$I$3,MATCH(C129,Additional!$H$1:$H$3,0),2)</f>
        <v>REGULAR</v>
      </c>
      <c r="E129" s="17">
        <v>55</v>
      </c>
      <c r="F129" s="17" t="str">
        <f>HLOOKUP(E129,Additional!$H$5:$M$7,2,FALSE)</f>
        <v>SEPATU</v>
      </c>
      <c r="G129" s="17">
        <v>15</v>
      </c>
      <c r="H129" s="17" t="str">
        <f>INDEX(Additional!B:B, MATCH(G129, Additional!A:A, 0))</f>
        <v>JAKARTA-BANDUNG</v>
      </c>
      <c r="I129" s="17">
        <f>HLOOKUP(E129,Additional!$H$5:$M$7,3,)</f>
        <v>1</v>
      </c>
      <c r="J129" s="21">
        <f>VLOOKUP(G129,Additional!$A$1:$C$17,3,FALSE)</f>
        <v>8000</v>
      </c>
      <c r="K129" s="21">
        <f t="shared" si="1"/>
        <v>8000</v>
      </c>
      <c r="L129" s="17" t="str">
        <f>IFERROR(VLOOKUP(A129,Additional!$E$1:$F$153,2,FALSE),"FREE")</f>
        <v>PREMIUM</v>
      </c>
    </row>
    <row r="130" spans="1:12" ht="15.75" customHeight="1" x14ac:dyDescent="0.25">
      <c r="A130" s="17" t="s">
        <v>156</v>
      </c>
      <c r="B130" s="18">
        <v>44562</v>
      </c>
      <c r="C130" s="17">
        <v>2</v>
      </c>
      <c r="D130" s="17" t="str">
        <f>INDEX(Additional!$H$1:$I$3,MATCH(C130,Additional!$H$1:$H$3,0),2)</f>
        <v>REGULAR</v>
      </c>
      <c r="E130" s="17">
        <v>57</v>
      </c>
      <c r="F130" s="17" t="str">
        <f>HLOOKUP(E130,Additional!$H$5:$M$7,2,FALSE)</f>
        <v>BARANG ELEKTRONIK</v>
      </c>
      <c r="G130" s="17">
        <v>21</v>
      </c>
      <c r="H130" s="17" t="str">
        <f>INDEX(Additional!B:B, MATCH(G130, Additional!A:A, 0))</f>
        <v>JAKARTA-JOGJAKARTA</v>
      </c>
      <c r="I130" s="17">
        <f>HLOOKUP(E130,Additional!$H$5:$M$7,3,)</f>
        <v>3</v>
      </c>
      <c r="J130" s="21">
        <f>VLOOKUP(G130,Additional!$A$1:$C$17,3,FALSE)</f>
        <v>9750</v>
      </c>
      <c r="K130" s="21">
        <f t="shared" si="1"/>
        <v>29250</v>
      </c>
      <c r="L130" s="17" t="str">
        <f>IFERROR(VLOOKUP(A130,Additional!$E$1:$F$153,2,FALSE),"FREE")</f>
        <v>BASIC</v>
      </c>
    </row>
    <row r="131" spans="1:12" ht="15.75" customHeight="1" x14ac:dyDescent="0.25">
      <c r="A131" s="17" t="s">
        <v>157</v>
      </c>
      <c r="B131" s="18">
        <v>44562</v>
      </c>
      <c r="C131" s="17">
        <v>2</v>
      </c>
      <c r="D131" s="17" t="str">
        <f>INDEX(Additional!$H$1:$I$3,MATCH(C131,Additional!$H$1:$H$3,0),2)</f>
        <v>REGULAR</v>
      </c>
      <c r="E131" s="17">
        <v>56</v>
      </c>
      <c r="F131" s="17" t="str">
        <f>HLOOKUP(E131,Additional!$H$5:$M$7,2,FALSE)</f>
        <v>DOKUMEN</v>
      </c>
      <c r="G131" s="17">
        <v>18</v>
      </c>
      <c r="H131" s="17" t="str">
        <f>INDEX(Additional!B:B, MATCH(G131, Additional!A:A, 0))</f>
        <v>JAKARTA-JEPARA</v>
      </c>
      <c r="I131" s="17">
        <f>HLOOKUP(E131,Additional!$H$5:$M$7,3,)</f>
        <v>1</v>
      </c>
      <c r="J131" s="21">
        <f>VLOOKUP(G131,Additional!$A$1:$C$17,3,FALSE)</f>
        <v>9000</v>
      </c>
      <c r="K131" s="21">
        <f t="shared" ref="K131:K194" si="2">J131*I131</f>
        <v>9000</v>
      </c>
      <c r="L131" s="17" t="str">
        <f>IFERROR(VLOOKUP(A131,Additional!$E$1:$F$153,2,FALSE),"FREE")</f>
        <v>BASIC</v>
      </c>
    </row>
    <row r="132" spans="1:12" ht="15.75" customHeight="1" x14ac:dyDescent="0.25">
      <c r="A132" s="17" t="s">
        <v>158</v>
      </c>
      <c r="B132" s="18">
        <v>44562</v>
      </c>
      <c r="C132" s="17">
        <v>1</v>
      </c>
      <c r="D132" s="17" t="str">
        <f>INDEX(Additional!$H$1:$I$3,MATCH(C132,Additional!$H$1:$H$3,0),2)</f>
        <v>EXPRESS</v>
      </c>
      <c r="E132" s="17">
        <v>53</v>
      </c>
      <c r="F132" s="17" t="str">
        <f>HLOOKUP(E132,Additional!$H$5:$M$7,2,FALSE)</f>
        <v>PAKAIAN</v>
      </c>
      <c r="G132" s="17">
        <v>26</v>
      </c>
      <c r="H132" s="17" t="str">
        <f>INDEX(Additional!B:B, MATCH(G132, Additional!A:A, 0))</f>
        <v>JAKARTA-BALI</v>
      </c>
      <c r="I132" s="17">
        <f>HLOOKUP(E132,Additional!$H$5:$M$7,3,)</f>
        <v>1</v>
      </c>
      <c r="J132" s="21">
        <f>VLOOKUP(G132,Additional!$A$1:$C$17,3,FALSE)</f>
        <v>15000</v>
      </c>
      <c r="K132" s="21">
        <f t="shared" si="2"/>
        <v>15000</v>
      </c>
      <c r="L132" s="17" t="str">
        <f>IFERROR(VLOOKUP(A132,Additional!$E$1:$F$153,2,FALSE),"FREE")</f>
        <v>FREE</v>
      </c>
    </row>
    <row r="133" spans="1:12" ht="15.75" customHeight="1" x14ac:dyDescent="0.25">
      <c r="A133" s="17" t="s">
        <v>159</v>
      </c>
      <c r="B133" s="18">
        <v>44562</v>
      </c>
      <c r="C133" s="17">
        <v>2</v>
      </c>
      <c r="D133" s="17" t="str">
        <f>INDEX(Additional!$H$1:$I$3,MATCH(C133,Additional!$H$1:$H$3,0),2)</f>
        <v>REGULAR</v>
      </c>
      <c r="E133" s="17">
        <v>53</v>
      </c>
      <c r="F133" s="17" t="str">
        <f>HLOOKUP(E133,Additional!$H$5:$M$7,2,FALSE)</f>
        <v>PAKAIAN</v>
      </c>
      <c r="G133" s="17">
        <v>15</v>
      </c>
      <c r="H133" s="17" t="str">
        <f>INDEX(Additional!B:B, MATCH(G133, Additional!A:A, 0))</f>
        <v>JAKARTA-BANDUNG</v>
      </c>
      <c r="I133" s="17">
        <f>HLOOKUP(E133,Additional!$H$5:$M$7,3,)</f>
        <v>1</v>
      </c>
      <c r="J133" s="21">
        <f>VLOOKUP(G133,Additional!$A$1:$C$17,3,FALSE)</f>
        <v>8000</v>
      </c>
      <c r="K133" s="21">
        <f t="shared" si="2"/>
        <v>8000</v>
      </c>
      <c r="L133" s="17" t="str">
        <f>IFERROR(VLOOKUP(A133,Additional!$E$1:$F$153,2,FALSE),"FREE")</f>
        <v>BASIC</v>
      </c>
    </row>
    <row r="134" spans="1:12" ht="15.75" customHeight="1" x14ac:dyDescent="0.25">
      <c r="A134" s="17" t="s">
        <v>160</v>
      </c>
      <c r="B134" s="18">
        <v>44562</v>
      </c>
      <c r="C134" s="17">
        <v>2</v>
      </c>
      <c r="D134" s="17" t="str">
        <f>INDEX(Additional!$H$1:$I$3,MATCH(C134,Additional!$H$1:$H$3,0),2)</f>
        <v>REGULAR</v>
      </c>
      <c r="E134" s="17">
        <v>56</v>
      </c>
      <c r="F134" s="17" t="str">
        <f>HLOOKUP(E134,Additional!$H$5:$M$7,2,FALSE)</f>
        <v>DOKUMEN</v>
      </c>
      <c r="G134" s="17">
        <v>19</v>
      </c>
      <c r="H134" s="17" t="str">
        <f>INDEX(Additional!B:B, MATCH(G134, Additional!A:A, 0))</f>
        <v>JAKARTA-SALATIGA</v>
      </c>
      <c r="I134" s="17">
        <f>HLOOKUP(E134,Additional!$H$5:$M$7,3,)</f>
        <v>1</v>
      </c>
      <c r="J134" s="21">
        <f>VLOOKUP(G134,Additional!$A$1:$C$17,3,FALSE)</f>
        <v>9500</v>
      </c>
      <c r="K134" s="21">
        <f t="shared" si="2"/>
        <v>9500</v>
      </c>
      <c r="L134" s="17" t="str">
        <f>IFERROR(VLOOKUP(A134,Additional!$E$1:$F$153,2,FALSE),"FREE")</f>
        <v>BASIC</v>
      </c>
    </row>
    <row r="135" spans="1:12" ht="15.75" customHeight="1" x14ac:dyDescent="0.25">
      <c r="A135" s="17" t="s">
        <v>161</v>
      </c>
      <c r="B135" s="18">
        <v>44562</v>
      </c>
      <c r="C135" s="17">
        <v>1</v>
      </c>
      <c r="D135" s="17" t="str">
        <f>INDEX(Additional!$H$1:$I$3,MATCH(C135,Additional!$H$1:$H$3,0),2)</f>
        <v>EXPRESS</v>
      </c>
      <c r="E135" s="17">
        <v>55</v>
      </c>
      <c r="F135" s="17" t="str">
        <f>HLOOKUP(E135,Additional!$H$5:$M$7,2,FALSE)</f>
        <v>SEPATU</v>
      </c>
      <c r="G135" s="17">
        <v>14</v>
      </c>
      <c r="H135" s="17" t="str">
        <f>INDEX(Additional!B:B, MATCH(G135, Additional!A:A, 0))</f>
        <v>JAKARTA-DEPOK</v>
      </c>
      <c r="I135" s="17">
        <f>HLOOKUP(E135,Additional!$H$5:$M$7,3,)</f>
        <v>1</v>
      </c>
      <c r="J135" s="21">
        <f>VLOOKUP(G135,Additional!$A$1:$C$17,3,FALSE)</f>
        <v>7000</v>
      </c>
      <c r="K135" s="21">
        <f t="shared" si="2"/>
        <v>7000</v>
      </c>
      <c r="L135" s="17" t="str">
        <f>IFERROR(VLOOKUP(A135,Additional!$E$1:$F$153,2,FALSE),"FREE")</f>
        <v>FREE</v>
      </c>
    </row>
    <row r="136" spans="1:12" ht="15.75" customHeight="1" x14ac:dyDescent="0.25">
      <c r="A136" s="17" t="s">
        <v>162</v>
      </c>
      <c r="B136" s="18">
        <v>44562</v>
      </c>
      <c r="C136" s="17">
        <v>1</v>
      </c>
      <c r="D136" s="17" t="str">
        <f>INDEX(Additional!$H$1:$I$3,MATCH(C136,Additional!$H$1:$H$3,0),2)</f>
        <v>EXPRESS</v>
      </c>
      <c r="E136" s="17">
        <v>53</v>
      </c>
      <c r="F136" s="17" t="str">
        <f>HLOOKUP(E136,Additional!$H$5:$M$7,2,FALSE)</f>
        <v>PAKAIAN</v>
      </c>
      <c r="G136" s="17">
        <v>12</v>
      </c>
      <c r="H136" s="17" t="str">
        <f>INDEX(Additional!B:B, MATCH(G136, Additional!A:A, 0))</f>
        <v>JAKARTA-TANGERANG</v>
      </c>
      <c r="I136" s="17">
        <f>HLOOKUP(E136,Additional!$H$5:$M$7,3,)</f>
        <v>1</v>
      </c>
      <c r="J136" s="21">
        <f>VLOOKUP(G136,Additional!$A$1:$C$17,3,FALSE)</f>
        <v>7000</v>
      </c>
      <c r="K136" s="21">
        <f t="shared" si="2"/>
        <v>7000</v>
      </c>
      <c r="L136" s="17" t="str">
        <f>IFERROR(VLOOKUP(A136,Additional!$E$1:$F$153,2,FALSE),"FREE")</f>
        <v>FREE</v>
      </c>
    </row>
    <row r="137" spans="1:12" ht="15.75" customHeight="1" x14ac:dyDescent="0.25">
      <c r="A137" s="17" t="s">
        <v>163</v>
      </c>
      <c r="B137" s="18">
        <v>44562</v>
      </c>
      <c r="C137" s="17">
        <v>2</v>
      </c>
      <c r="D137" s="17" t="str">
        <f>INDEX(Additional!$H$1:$I$3,MATCH(C137,Additional!$H$1:$H$3,0),2)</f>
        <v>REGULAR</v>
      </c>
      <c r="E137" s="17">
        <v>53</v>
      </c>
      <c r="F137" s="17" t="str">
        <f>HLOOKUP(E137,Additional!$H$5:$M$7,2,FALSE)</f>
        <v>PAKAIAN</v>
      </c>
      <c r="G137" s="17">
        <v>17</v>
      </c>
      <c r="H137" s="17" t="str">
        <f>INDEX(Additional!B:B, MATCH(G137, Additional!A:A, 0))</f>
        <v>JAKARTA-SEMARANG</v>
      </c>
      <c r="I137" s="17">
        <f>HLOOKUP(E137,Additional!$H$5:$M$7,3,)</f>
        <v>1</v>
      </c>
      <c r="J137" s="21">
        <f>VLOOKUP(G137,Additional!$A$1:$C$17,3,FALSE)</f>
        <v>9000</v>
      </c>
      <c r="K137" s="21">
        <f t="shared" si="2"/>
        <v>9000</v>
      </c>
      <c r="L137" s="17" t="str">
        <f>IFERROR(VLOOKUP(A137,Additional!$E$1:$F$153,2,FALSE),"FREE")</f>
        <v>FREE</v>
      </c>
    </row>
    <row r="138" spans="1:12" ht="15.75" customHeight="1" x14ac:dyDescent="0.25">
      <c r="A138" s="17" t="s">
        <v>164</v>
      </c>
      <c r="B138" s="18">
        <v>44562</v>
      </c>
      <c r="C138" s="17">
        <v>1</v>
      </c>
      <c r="D138" s="17" t="str">
        <f>INDEX(Additional!$H$1:$I$3,MATCH(C138,Additional!$H$1:$H$3,0),2)</f>
        <v>EXPRESS</v>
      </c>
      <c r="E138" s="17">
        <v>57</v>
      </c>
      <c r="F138" s="17" t="str">
        <f>HLOOKUP(E138,Additional!$H$5:$M$7,2,FALSE)</f>
        <v>BARANG ELEKTRONIK</v>
      </c>
      <c r="G138" s="17">
        <v>26</v>
      </c>
      <c r="H138" s="17" t="str">
        <f>INDEX(Additional!B:B, MATCH(G138, Additional!A:A, 0))</f>
        <v>JAKARTA-BALI</v>
      </c>
      <c r="I138" s="17">
        <f>HLOOKUP(E138,Additional!$H$5:$M$7,3,)</f>
        <v>3</v>
      </c>
      <c r="J138" s="21">
        <f>VLOOKUP(G138,Additional!$A$1:$C$17,3,FALSE)</f>
        <v>15000</v>
      </c>
      <c r="K138" s="21">
        <f t="shared" si="2"/>
        <v>45000</v>
      </c>
      <c r="L138" s="17" t="str">
        <f>IFERROR(VLOOKUP(A138,Additional!$E$1:$F$153,2,FALSE),"FREE")</f>
        <v>BASIC</v>
      </c>
    </row>
    <row r="139" spans="1:12" ht="15.75" customHeight="1" x14ac:dyDescent="0.25">
      <c r="A139" s="17" t="s">
        <v>165</v>
      </c>
      <c r="B139" s="18">
        <v>44562</v>
      </c>
      <c r="C139" s="17">
        <v>2</v>
      </c>
      <c r="D139" s="17" t="str">
        <f>INDEX(Additional!$H$1:$I$3,MATCH(C139,Additional!$H$1:$H$3,0),2)</f>
        <v>REGULAR</v>
      </c>
      <c r="E139" s="17">
        <v>55</v>
      </c>
      <c r="F139" s="17" t="str">
        <f>HLOOKUP(E139,Additional!$H$5:$M$7,2,FALSE)</f>
        <v>SEPATU</v>
      </c>
      <c r="G139" s="17">
        <v>15</v>
      </c>
      <c r="H139" s="17" t="str">
        <f>INDEX(Additional!B:B, MATCH(G139, Additional!A:A, 0))</f>
        <v>JAKARTA-BANDUNG</v>
      </c>
      <c r="I139" s="17">
        <f>HLOOKUP(E139,Additional!$H$5:$M$7,3,)</f>
        <v>1</v>
      </c>
      <c r="J139" s="21">
        <f>VLOOKUP(G139,Additional!$A$1:$C$17,3,FALSE)</f>
        <v>8000</v>
      </c>
      <c r="K139" s="21">
        <f t="shared" si="2"/>
        <v>8000</v>
      </c>
      <c r="L139" s="17" t="str">
        <f>IFERROR(VLOOKUP(A139,Additional!$E$1:$F$153,2,FALSE),"FREE")</f>
        <v>BASIC</v>
      </c>
    </row>
    <row r="140" spans="1:12" ht="15.75" customHeight="1" x14ac:dyDescent="0.25">
      <c r="A140" s="17" t="s">
        <v>166</v>
      </c>
      <c r="B140" s="18">
        <v>44562</v>
      </c>
      <c r="C140" s="17">
        <v>2</v>
      </c>
      <c r="D140" s="17" t="str">
        <f>INDEX(Additional!$H$1:$I$3,MATCH(C140,Additional!$H$1:$H$3,0),2)</f>
        <v>REGULAR</v>
      </c>
      <c r="E140" s="17">
        <v>54</v>
      </c>
      <c r="F140" s="17" t="str">
        <f>HLOOKUP(E140,Additional!$H$5:$M$7,2,FALSE)</f>
        <v>TAS</v>
      </c>
      <c r="G140" s="17">
        <v>25</v>
      </c>
      <c r="H140" s="17" t="str">
        <f>INDEX(Additional!B:B, MATCH(G140, Additional!A:A, 0))</f>
        <v>JAKARTA-LAMPUNG</v>
      </c>
      <c r="I140" s="17">
        <f>HLOOKUP(E140,Additional!$H$5:$M$7,3,)</f>
        <v>1.5</v>
      </c>
      <c r="J140" s="21">
        <f>VLOOKUP(G140,Additional!$A$1:$C$17,3,FALSE)</f>
        <v>15000</v>
      </c>
      <c r="K140" s="21">
        <f t="shared" si="2"/>
        <v>22500</v>
      </c>
      <c r="L140" s="17" t="str">
        <f>IFERROR(VLOOKUP(A140,Additional!$E$1:$F$153,2,FALSE),"FREE")</f>
        <v>BASIC</v>
      </c>
    </row>
    <row r="141" spans="1:12" ht="15.75" customHeight="1" x14ac:dyDescent="0.25">
      <c r="A141" s="17" t="s">
        <v>167</v>
      </c>
      <c r="B141" s="18">
        <v>44562</v>
      </c>
      <c r="C141" s="17">
        <v>2</v>
      </c>
      <c r="D141" s="17" t="str">
        <f>INDEX(Additional!$H$1:$I$3,MATCH(C141,Additional!$H$1:$H$3,0),2)</f>
        <v>REGULAR</v>
      </c>
      <c r="E141" s="17">
        <v>57</v>
      </c>
      <c r="F141" s="17" t="str">
        <f>HLOOKUP(E141,Additional!$H$5:$M$7,2,FALSE)</f>
        <v>BARANG ELEKTRONIK</v>
      </c>
      <c r="G141" s="17">
        <v>11</v>
      </c>
      <c r="H141" s="17" t="str">
        <f>INDEX(Additional!B:B, MATCH(G141, Additional!A:A, 0))</f>
        <v>JAKARTA-JAKARTA</v>
      </c>
      <c r="I141" s="17">
        <f>HLOOKUP(E141,Additional!$H$5:$M$7,3,)</f>
        <v>3</v>
      </c>
      <c r="J141" s="21">
        <f>VLOOKUP(G141,Additional!$A$1:$C$17,3,FALSE)</f>
        <v>7000</v>
      </c>
      <c r="K141" s="21">
        <f t="shared" si="2"/>
        <v>21000</v>
      </c>
      <c r="L141" s="17" t="str">
        <f>IFERROR(VLOOKUP(A141,Additional!$E$1:$F$153,2,FALSE),"FREE")</f>
        <v>FREE</v>
      </c>
    </row>
    <row r="142" spans="1:12" ht="15.75" customHeight="1" x14ac:dyDescent="0.25">
      <c r="A142" s="17" t="s">
        <v>168</v>
      </c>
      <c r="B142" s="18">
        <v>44562</v>
      </c>
      <c r="C142" s="17">
        <v>2</v>
      </c>
      <c r="D142" s="17" t="str">
        <f>INDEX(Additional!$H$1:$I$3,MATCH(C142,Additional!$H$1:$H$3,0),2)</f>
        <v>REGULAR</v>
      </c>
      <c r="E142" s="17">
        <v>57</v>
      </c>
      <c r="F142" s="17" t="str">
        <f>HLOOKUP(E142,Additional!$H$5:$M$7,2,FALSE)</f>
        <v>BARANG ELEKTRONIK</v>
      </c>
      <c r="G142" s="17">
        <v>24</v>
      </c>
      <c r="H142" s="17" t="str">
        <f>INDEX(Additional!B:B, MATCH(G142, Additional!A:A, 0))</f>
        <v>JAKARTA-MADURA</v>
      </c>
      <c r="I142" s="17">
        <f>HLOOKUP(E142,Additional!$H$5:$M$7,3,)</f>
        <v>3</v>
      </c>
      <c r="J142" s="21">
        <f>VLOOKUP(G142,Additional!$A$1:$C$17,3,FALSE)</f>
        <v>14000</v>
      </c>
      <c r="K142" s="21">
        <f t="shared" si="2"/>
        <v>42000</v>
      </c>
      <c r="L142" s="17" t="str">
        <f>IFERROR(VLOOKUP(A142,Additional!$E$1:$F$153,2,FALSE),"FREE")</f>
        <v>BASIC</v>
      </c>
    </row>
    <row r="143" spans="1:12" ht="15.75" customHeight="1" x14ac:dyDescent="0.25">
      <c r="A143" s="17" t="s">
        <v>169</v>
      </c>
      <c r="B143" s="18">
        <v>44562</v>
      </c>
      <c r="C143" s="17">
        <v>1</v>
      </c>
      <c r="D143" s="17" t="str">
        <f>INDEX(Additional!$H$1:$I$3,MATCH(C143,Additional!$H$1:$H$3,0),2)</f>
        <v>EXPRESS</v>
      </c>
      <c r="E143" s="17">
        <v>53</v>
      </c>
      <c r="F143" s="17" t="str">
        <f>HLOOKUP(E143,Additional!$H$5:$M$7,2,FALSE)</f>
        <v>PAKAIAN</v>
      </c>
      <c r="G143" s="17">
        <v>14</v>
      </c>
      <c r="H143" s="17" t="str">
        <f>INDEX(Additional!B:B, MATCH(G143, Additional!A:A, 0))</f>
        <v>JAKARTA-DEPOK</v>
      </c>
      <c r="I143" s="17">
        <f>HLOOKUP(E143,Additional!$H$5:$M$7,3,)</f>
        <v>1</v>
      </c>
      <c r="J143" s="21">
        <f>VLOOKUP(G143,Additional!$A$1:$C$17,3,FALSE)</f>
        <v>7000</v>
      </c>
      <c r="K143" s="21">
        <f t="shared" si="2"/>
        <v>7000</v>
      </c>
      <c r="L143" s="17" t="str">
        <f>IFERROR(VLOOKUP(A143,Additional!$E$1:$F$153,2,FALSE),"FREE")</f>
        <v>BASIC</v>
      </c>
    </row>
    <row r="144" spans="1:12" ht="15.75" customHeight="1" x14ac:dyDescent="0.25">
      <c r="A144" s="17" t="s">
        <v>170</v>
      </c>
      <c r="B144" s="18">
        <v>44562</v>
      </c>
      <c r="C144" s="17">
        <v>1</v>
      </c>
      <c r="D144" s="17" t="str">
        <f>INDEX(Additional!$H$1:$I$3,MATCH(C144,Additional!$H$1:$H$3,0),2)</f>
        <v>EXPRESS</v>
      </c>
      <c r="E144" s="17">
        <v>57</v>
      </c>
      <c r="F144" s="17" t="str">
        <f>HLOOKUP(E144,Additional!$H$5:$M$7,2,FALSE)</f>
        <v>BARANG ELEKTRONIK</v>
      </c>
      <c r="G144" s="17">
        <v>22</v>
      </c>
      <c r="H144" s="17" t="str">
        <f>INDEX(Additional!B:B, MATCH(G144, Additional!A:A, 0))</f>
        <v>JAKARTA-MALANG</v>
      </c>
      <c r="I144" s="17">
        <f>HLOOKUP(E144,Additional!$H$5:$M$7,3,)</f>
        <v>3</v>
      </c>
      <c r="J144" s="21">
        <f>VLOOKUP(G144,Additional!$A$1:$C$17,3,FALSE)</f>
        <v>11000</v>
      </c>
      <c r="K144" s="21">
        <f t="shared" si="2"/>
        <v>33000</v>
      </c>
      <c r="L144" s="17" t="str">
        <f>IFERROR(VLOOKUP(A144,Additional!$E$1:$F$153,2,FALSE),"FREE")</f>
        <v>BASIC</v>
      </c>
    </row>
    <row r="145" spans="1:12" ht="15.75" customHeight="1" x14ac:dyDescent="0.25">
      <c r="A145" s="17" t="s">
        <v>171</v>
      </c>
      <c r="B145" s="18">
        <v>44562</v>
      </c>
      <c r="C145" s="17">
        <v>1</v>
      </c>
      <c r="D145" s="17" t="str">
        <f>INDEX(Additional!$H$1:$I$3,MATCH(C145,Additional!$H$1:$H$3,0),2)</f>
        <v>EXPRESS</v>
      </c>
      <c r="E145" s="17">
        <v>55</v>
      </c>
      <c r="F145" s="17" t="str">
        <f>HLOOKUP(E145,Additional!$H$5:$M$7,2,FALSE)</f>
        <v>SEPATU</v>
      </c>
      <c r="G145" s="17">
        <v>21</v>
      </c>
      <c r="H145" s="17" t="str">
        <f>INDEX(Additional!B:B, MATCH(G145, Additional!A:A, 0))</f>
        <v>JAKARTA-JOGJAKARTA</v>
      </c>
      <c r="I145" s="17">
        <f>HLOOKUP(E145,Additional!$H$5:$M$7,3,)</f>
        <v>1</v>
      </c>
      <c r="J145" s="21">
        <f>VLOOKUP(G145,Additional!$A$1:$C$17,3,FALSE)</f>
        <v>9750</v>
      </c>
      <c r="K145" s="21">
        <f t="shared" si="2"/>
        <v>9750</v>
      </c>
      <c r="L145" s="17" t="str">
        <f>IFERROR(VLOOKUP(A145,Additional!$E$1:$F$153,2,FALSE),"FREE")</f>
        <v>PREMIUM</v>
      </c>
    </row>
    <row r="146" spans="1:12" ht="15.75" customHeight="1" x14ac:dyDescent="0.25">
      <c r="A146" s="17" t="s">
        <v>172</v>
      </c>
      <c r="B146" s="18">
        <v>44562</v>
      </c>
      <c r="C146" s="17">
        <v>1</v>
      </c>
      <c r="D146" s="17" t="str">
        <f>INDEX(Additional!$H$1:$I$3,MATCH(C146,Additional!$H$1:$H$3,0),2)</f>
        <v>EXPRESS</v>
      </c>
      <c r="E146" s="17">
        <v>56</v>
      </c>
      <c r="F146" s="17" t="str">
        <f>HLOOKUP(E146,Additional!$H$5:$M$7,2,FALSE)</f>
        <v>DOKUMEN</v>
      </c>
      <c r="G146" s="17">
        <v>25</v>
      </c>
      <c r="H146" s="17" t="str">
        <f>INDEX(Additional!B:B, MATCH(G146, Additional!A:A, 0))</f>
        <v>JAKARTA-LAMPUNG</v>
      </c>
      <c r="I146" s="17">
        <f>HLOOKUP(E146,Additional!$H$5:$M$7,3,)</f>
        <v>1</v>
      </c>
      <c r="J146" s="21">
        <f>VLOOKUP(G146,Additional!$A$1:$C$17,3,FALSE)</f>
        <v>15000</v>
      </c>
      <c r="K146" s="21">
        <f t="shared" si="2"/>
        <v>15000</v>
      </c>
      <c r="L146" s="17" t="str">
        <f>IFERROR(VLOOKUP(A146,Additional!$E$1:$F$153,2,FALSE),"FREE")</f>
        <v>FREE</v>
      </c>
    </row>
    <row r="147" spans="1:12" ht="15.75" customHeight="1" x14ac:dyDescent="0.25">
      <c r="A147" s="17" t="s">
        <v>173</v>
      </c>
      <c r="B147" s="18">
        <v>44562</v>
      </c>
      <c r="C147" s="17">
        <v>1</v>
      </c>
      <c r="D147" s="17" t="str">
        <f>INDEX(Additional!$H$1:$I$3,MATCH(C147,Additional!$H$1:$H$3,0),2)</f>
        <v>EXPRESS</v>
      </c>
      <c r="E147" s="17">
        <v>54</v>
      </c>
      <c r="F147" s="17" t="str">
        <f>HLOOKUP(E147,Additional!$H$5:$M$7,2,FALSE)</f>
        <v>TAS</v>
      </c>
      <c r="G147" s="17">
        <v>17</v>
      </c>
      <c r="H147" s="17" t="str">
        <f>INDEX(Additional!B:B, MATCH(G147, Additional!A:A, 0))</f>
        <v>JAKARTA-SEMARANG</v>
      </c>
      <c r="I147" s="17">
        <f>HLOOKUP(E147,Additional!$H$5:$M$7,3,)</f>
        <v>1.5</v>
      </c>
      <c r="J147" s="21">
        <f>VLOOKUP(G147,Additional!$A$1:$C$17,3,FALSE)</f>
        <v>9000</v>
      </c>
      <c r="K147" s="21">
        <f t="shared" si="2"/>
        <v>13500</v>
      </c>
      <c r="L147" s="17" t="str">
        <f>IFERROR(VLOOKUP(A147,Additional!$E$1:$F$153,2,FALSE),"FREE")</f>
        <v>BASIC</v>
      </c>
    </row>
    <row r="148" spans="1:12" ht="15.75" customHeight="1" x14ac:dyDescent="0.25">
      <c r="A148" s="17" t="s">
        <v>174</v>
      </c>
      <c r="B148" s="18">
        <v>44562</v>
      </c>
      <c r="C148" s="17">
        <v>2</v>
      </c>
      <c r="D148" s="17" t="str">
        <f>INDEX(Additional!$H$1:$I$3,MATCH(C148,Additional!$H$1:$H$3,0),2)</f>
        <v>REGULAR</v>
      </c>
      <c r="E148" s="17">
        <v>53</v>
      </c>
      <c r="F148" s="17" t="str">
        <f>HLOOKUP(E148,Additional!$H$5:$M$7,2,FALSE)</f>
        <v>PAKAIAN</v>
      </c>
      <c r="G148" s="17">
        <v>15</v>
      </c>
      <c r="H148" s="17" t="str">
        <f>INDEX(Additional!B:B, MATCH(G148, Additional!A:A, 0))</f>
        <v>JAKARTA-BANDUNG</v>
      </c>
      <c r="I148" s="17">
        <f>HLOOKUP(E148,Additional!$H$5:$M$7,3,)</f>
        <v>1</v>
      </c>
      <c r="J148" s="21">
        <f>VLOOKUP(G148,Additional!$A$1:$C$17,3,FALSE)</f>
        <v>8000</v>
      </c>
      <c r="K148" s="21">
        <f t="shared" si="2"/>
        <v>8000</v>
      </c>
      <c r="L148" s="17" t="str">
        <f>IFERROR(VLOOKUP(A148,Additional!$E$1:$F$153,2,FALSE),"FREE")</f>
        <v>BASIC</v>
      </c>
    </row>
    <row r="149" spans="1:12" ht="15.75" customHeight="1" x14ac:dyDescent="0.25">
      <c r="A149" s="17" t="s">
        <v>175</v>
      </c>
      <c r="B149" s="18">
        <v>44562</v>
      </c>
      <c r="C149" s="17">
        <v>2</v>
      </c>
      <c r="D149" s="17" t="str">
        <f>INDEX(Additional!$H$1:$I$3,MATCH(C149,Additional!$H$1:$H$3,0),2)</f>
        <v>REGULAR</v>
      </c>
      <c r="E149" s="17">
        <v>53</v>
      </c>
      <c r="F149" s="17" t="str">
        <f>HLOOKUP(E149,Additional!$H$5:$M$7,2,FALSE)</f>
        <v>PAKAIAN</v>
      </c>
      <c r="G149" s="17">
        <v>20</v>
      </c>
      <c r="H149" s="17" t="str">
        <f>INDEX(Additional!B:B, MATCH(G149, Additional!A:A, 0))</f>
        <v>JAKARTA-SOLO</v>
      </c>
      <c r="I149" s="17">
        <f>HLOOKUP(E149,Additional!$H$5:$M$7,3,)</f>
        <v>1</v>
      </c>
      <c r="J149" s="21">
        <f>VLOOKUP(G149,Additional!$A$1:$C$17,3,FALSE)</f>
        <v>10000</v>
      </c>
      <c r="K149" s="21">
        <f t="shared" si="2"/>
        <v>10000</v>
      </c>
      <c r="L149" s="17" t="str">
        <f>IFERROR(VLOOKUP(A149,Additional!$E$1:$F$153,2,FALSE),"FREE")</f>
        <v>FREE</v>
      </c>
    </row>
    <row r="150" spans="1:12" ht="15.75" customHeight="1" x14ac:dyDescent="0.25">
      <c r="A150" s="17" t="s">
        <v>176</v>
      </c>
      <c r="B150" s="18">
        <v>44562</v>
      </c>
      <c r="C150" s="17">
        <v>2</v>
      </c>
      <c r="D150" s="17" t="str">
        <f>INDEX(Additional!$H$1:$I$3,MATCH(C150,Additional!$H$1:$H$3,0),2)</f>
        <v>REGULAR</v>
      </c>
      <c r="E150" s="17">
        <v>53</v>
      </c>
      <c r="F150" s="17" t="str">
        <f>HLOOKUP(E150,Additional!$H$5:$M$7,2,FALSE)</f>
        <v>PAKAIAN</v>
      </c>
      <c r="G150" s="17">
        <v>15</v>
      </c>
      <c r="H150" s="17" t="str">
        <f>INDEX(Additional!B:B, MATCH(G150, Additional!A:A, 0))</f>
        <v>JAKARTA-BANDUNG</v>
      </c>
      <c r="I150" s="17">
        <f>HLOOKUP(E150,Additional!$H$5:$M$7,3,)</f>
        <v>1</v>
      </c>
      <c r="J150" s="21">
        <f>VLOOKUP(G150,Additional!$A$1:$C$17,3,FALSE)</f>
        <v>8000</v>
      </c>
      <c r="K150" s="21">
        <f t="shared" si="2"/>
        <v>8000</v>
      </c>
      <c r="L150" s="17" t="str">
        <f>IFERROR(VLOOKUP(A150,Additional!$E$1:$F$153,2,FALSE),"FREE")</f>
        <v>FREE</v>
      </c>
    </row>
    <row r="151" spans="1:12" ht="15.75" customHeight="1" x14ac:dyDescent="0.25">
      <c r="A151" s="17" t="s">
        <v>177</v>
      </c>
      <c r="B151" s="18">
        <v>44562</v>
      </c>
      <c r="C151" s="17">
        <v>1</v>
      </c>
      <c r="D151" s="17" t="str">
        <f>INDEX(Additional!$H$1:$I$3,MATCH(C151,Additional!$H$1:$H$3,0),2)</f>
        <v>EXPRESS</v>
      </c>
      <c r="E151" s="17">
        <v>54</v>
      </c>
      <c r="F151" s="17" t="str">
        <f>HLOOKUP(E151,Additional!$H$5:$M$7,2,FALSE)</f>
        <v>TAS</v>
      </c>
      <c r="G151" s="17">
        <v>17</v>
      </c>
      <c r="H151" s="17" t="str">
        <f>INDEX(Additional!B:B, MATCH(G151, Additional!A:A, 0))</f>
        <v>JAKARTA-SEMARANG</v>
      </c>
      <c r="I151" s="17">
        <f>HLOOKUP(E151,Additional!$H$5:$M$7,3,)</f>
        <v>1.5</v>
      </c>
      <c r="J151" s="21">
        <f>VLOOKUP(G151,Additional!$A$1:$C$17,3,FALSE)</f>
        <v>9000</v>
      </c>
      <c r="K151" s="21">
        <f t="shared" si="2"/>
        <v>13500</v>
      </c>
      <c r="L151" s="17" t="str">
        <f>IFERROR(VLOOKUP(A151,Additional!$E$1:$F$153,2,FALSE),"FREE")</f>
        <v>BASIC</v>
      </c>
    </row>
    <row r="152" spans="1:12" ht="15.75" customHeight="1" x14ac:dyDescent="0.25">
      <c r="A152" s="17" t="s">
        <v>178</v>
      </c>
      <c r="B152" s="18">
        <v>44562</v>
      </c>
      <c r="C152" s="17">
        <v>2</v>
      </c>
      <c r="D152" s="17" t="str">
        <f>INDEX(Additional!$H$1:$I$3,MATCH(C152,Additional!$H$1:$H$3,0),2)</f>
        <v>REGULAR</v>
      </c>
      <c r="E152" s="17">
        <v>54</v>
      </c>
      <c r="F152" s="17" t="str">
        <f>HLOOKUP(E152,Additional!$H$5:$M$7,2,FALSE)</f>
        <v>TAS</v>
      </c>
      <c r="G152" s="17">
        <v>11</v>
      </c>
      <c r="H152" s="17" t="str">
        <f>INDEX(Additional!B:B, MATCH(G152, Additional!A:A, 0))</f>
        <v>JAKARTA-JAKARTA</v>
      </c>
      <c r="I152" s="17">
        <f>HLOOKUP(E152,Additional!$H$5:$M$7,3,)</f>
        <v>1.5</v>
      </c>
      <c r="J152" s="21">
        <f>VLOOKUP(G152,Additional!$A$1:$C$17,3,FALSE)</f>
        <v>7000</v>
      </c>
      <c r="K152" s="21">
        <f t="shared" si="2"/>
        <v>10500</v>
      </c>
      <c r="L152" s="17" t="str">
        <f>IFERROR(VLOOKUP(A152,Additional!$E$1:$F$153,2,FALSE),"FREE")</f>
        <v>BASIC</v>
      </c>
    </row>
    <row r="153" spans="1:12" ht="15.75" customHeight="1" x14ac:dyDescent="0.25">
      <c r="A153" s="17" t="s">
        <v>179</v>
      </c>
      <c r="B153" s="18">
        <v>44562</v>
      </c>
      <c r="C153" s="17">
        <v>2</v>
      </c>
      <c r="D153" s="17" t="str">
        <f>INDEX(Additional!$H$1:$I$3,MATCH(C153,Additional!$H$1:$H$3,0),2)</f>
        <v>REGULAR</v>
      </c>
      <c r="E153" s="17">
        <v>57</v>
      </c>
      <c r="F153" s="17" t="str">
        <f>HLOOKUP(E153,Additional!$H$5:$M$7,2,FALSE)</f>
        <v>BARANG ELEKTRONIK</v>
      </c>
      <c r="G153" s="17">
        <v>24</v>
      </c>
      <c r="H153" s="17" t="str">
        <f>INDEX(Additional!B:B, MATCH(G153, Additional!A:A, 0))</f>
        <v>JAKARTA-MADURA</v>
      </c>
      <c r="I153" s="17">
        <f>HLOOKUP(E153,Additional!$H$5:$M$7,3,)</f>
        <v>3</v>
      </c>
      <c r="J153" s="21">
        <f>VLOOKUP(G153,Additional!$A$1:$C$17,3,FALSE)</f>
        <v>14000</v>
      </c>
      <c r="K153" s="21">
        <f t="shared" si="2"/>
        <v>42000</v>
      </c>
      <c r="L153" s="17" t="str">
        <f>IFERROR(VLOOKUP(A153,Additional!$E$1:$F$153,2,FALSE),"FREE")</f>
        <v>FREE</v>
      </c>
    </row>
    <row r="154" spans="1:12" ht="15.75" customHeight="1" x14ac:dyDescent="0.25">
      <c r="A154" s="17" t="s">
        <v>180</v>
      </c>
      <c r="B154" s="18">
        <v>44562</v>
      </c>
      <c r="C154" s="17">
        <v>2</v>
      </c>
      <c r="D154" s="17" t="str">
        <f>INDEX(Additional!$H$1:$I$3,MATCH(C154,Additional!$H$1:$H$3,0),2)</f>
        <v>REGULAR</v>
      </c>
      <c r="E154" s="17">
        <v>57</v>
      </c>
      <c r="F154" s="17" t="str">
        <f>HLOOKUP(E154,Additional!$H$5:$M$7,2,FALSE)</f>
        <v>BARANG ELEKTRONIK</v>
      </c>
      <c r="G154" s="17">
        <v>24</v>
      </c>
      <c r="H154" s="17" t="str">
        <f>INDEX(Additional!B:B, MATCH(G154, Additional!A:A, 0))</f>
        <v>JAKARTA-MADURA</v>
      </c>
      <c r="I154" s="17">
        <f>HLOOKUP(E154,Additional!$H$5:$M$7,3,)</f>
        <v>3</v>
      </c>
      <c r="J154" s="21">
        <f>VLOOKUP(G154,Additional!$A$1:$C$17,3,FALSE)</f>
        <v>14000</v>
      </c>
      <c r="K154" s="21">
        <f t="shared" si="2"/>
        <v>42000</v>
      </c>
      <c r="L154" s="17" t="str">
        <f>IFERROR(VLOOKUP(A154,Additional!$E$1:$F$153,2,FALSE),"FREE")</f>
        <v>BASIC</v>
      </c>
    </row>
    <row r="155" spans="1:12" ht="15.75" customHeight="1" x14ac:dyDescent="0.25">
      <c r="A155" s="17" t="s">
        <v>181</v>
      </c>
      <c r="B155" s="18">
        <v>44562</v>
      </c>
      <c r="C155" s="17">
        <v>2</v>
      </c>
      <c r="D155" s="17" t="str">
        <f>INDEX(Additional!$H$1:$I$3,MATCH(C155,Additional!$H$1:$H$3,0),2)</f>
        <v>REGULAR</v>
      </c>
      <c r="E155" s="17">
        <v>56</v>
      </c>
      <c r="F155" s="17" t="str">
        <f>HLOOKUP(E155,Additional!$H$5:$M$7,2,FALSE)</f>
        <v>DOKUMEN</v>
      </c>
      <c r="G155" s="17">
        <v>11</v>
      </c>
      <c r="H155" s="17" t="str">
        <f>INDEX(Additional!B:B, MATCH(G155, Additional!A:A, 0))</f>
        <v>JAKARTA-JAKARTA</v>
      </c>
      <c r="I155" s="17">
        <f>HLOOKUP(E155,Additional!$H$5:$M$7,3,)</f>
        <v>1</v>
      </c>
      <c r="J155" s="21">
        <f>VLOOKUP(G155,Additional!$A$1:$C$17,3,FALSE)</f>
        <v>7000</v>
      </c>
      <c r="K155" s="21">
        <f t="shared" si="2"/>
        <v>7000</v>
      </c>
      <c r="L155" s="17" t="str">
        <f>IFERROR(VLOOKUP(A155,Additional!$E$1:$F$153,2,FALSE),"FREE")</f>
        <v>BASIC</v>
      </c>
    </row>
    <row r="156" spans="1:12" ht="15.75" customHeight="1" x14ac:dyDescent="0.25">
      <c r="A156" s="17" t="s">
        <v>182</v>
      </c>
      <c r="B156" s="18">
        <v>44562</v>
      </c>
      <c r="C156" s="17">
        <v>2</v>
      </c>
      <c r="D156" s="17" t="str">
        <f>INDEX(Additional!$H$1:$I$3,MATCH(C156,Additional!$H$1:$H$3,0),2)</f>
        <v>REGULAR</v>
      </c>
      <c r="E156" s="17">
        <v>53</v>
      </c>
      <c r="F156" s="17" t="str">
        <f>HLOOKUP(E156,Additional!$H$5:$M$7,2,FALSE)</f>
        <v>PAKAIAN</v>
      </c>
      <c r="G156" s="17">
        <v>11</v>
      </c>
      <c r="H156" s="17" t="str">
        <f>INDEX(Additional!B:B, MATCH(G156, Additional!A:A, 0))</f>
        <v>JAKARTA-JAKARTA</v>
      </c>
      <c r="I156" s="17">
        <f>HLOOKUP(E156,Additional!$H$5:$M$7,3,)</f>
        <v>1</v>
      </c>
      <c r="J156" s="21">
        <f>VLOOKUP(G156,Additional!$A$1:$C$17,3,FALSE)</f>
        <v>7000</v>
      </c>
      <c r="K156" s="21">
        <f t="shared" si="2"/>
        <v>7000</v>
      </c>
      <c r="L156" s="17" t="str">
        <f>IFERROR(VLOOKUP(A156,Additional!$E$1:$F$153,2,FALSE),"FREE")</f>
        <v>BASIC</v>
      </c>
    </row>
    <row r="157" spans="1:12" ht="15.75" customHeight="1" x14ac:dyDescent="0.25">
      <c r="A157" s="17" t="s">
        <v>183</v>
      </c>
      <c r="B157" s="18">
        <v>44562</v>
      </c>
      <c r="C157" s="17">
        <v>1</v>
      </c>
      <c r="D157" s="17" t="str">
        <f>INDEX(Additional!$H$1:$I$3,MATCH(C157,Additional!$H$1:$H$3,0),2)</f>
        <v>EXPRESS</v>
      </c>
      <c r="E157" s="17">
        <v>53</v>
      </c>
      <c r="F157" s="17" t="str">
        <f>HLOOKUP(E157,Additional!$H$5:$M$7,2,FALSE)</f>
        <v>PAKAIAN</v>
      </c>
      <c r="G157" s="17">
        <v>13</v>
      </c>
      <c r="H157" s="17" t="str">
        <f>INDEX(Additional!B:B, MATCH(G157, Additional!A:A, 0))</f>
        <v>JAKARTA-BOGOR</v>
      </c>
      <c r="I157" s="17">
        <f>HLOOKUP(E157,Additional!$H$5:$M$7,3,)</f>
        <v>1</v>
      </c>
      <c r="J157" s="21">
        <f>VLOOKUP(G157,Additional!$A$1:$C$17,3,FALSE)</f>
        <v>7000</v>
      </c>
      <c r="K157" s="21">
        <f t="shared" si="2"/>
        <v>7000</v>
      </c>
      <c r="L157" s="17" t="str">
        <f>IFERROR(VLOOKUP(A157,Additional!$E$1:$F$153,2,FALSE),"FREE")</f>
        <v>FREE</v>
      </c>
    </row>
    <row r="158" spans="1:12" ht="15.75" customHeight="1" x14ac:dyDescent="0.25">
      <c r="A158" s="17" t="s">
        <v>184</v>
      </c>
      <c r="B158" s="18">
        <v>44562</v>
      </c>
      <c r="C158" s="17">
        <v>2</v>
      </c>
      <c r="D158" s="17" t="str">
        <f>INDEX(Additional!$H$1:$I$3,MATCH(C158,Additional!$H$1:$H$3,0),2)</f>
        <v>REGULAR</v>
      </c>
      <c r="E158" s="17">
        <v>53</v>
      </c>
      <c r="F158" s="17" t="str">
        <f>HLOOKUP(E158,Additional!$H$5:$M$7,2,FALSE)</f>
        <v>PAKAIAN</v>
      </c>
      <c r="G158" s="17">
        <v>15</v>
      </c>
      <c r="H158" s="17" t="str">
        <f>INDEX(Additional!B:B, MATCH(G158, Additional!A:A, 0))</f>
        <v>JAKARTA-BANDUNG</v>
      </c>
      <c r="I158" s="17">
        <f>HLOOKUP(E158,Additional!$H$5:$M$7,3,)</f>
        <v>1</v>
      </c>
      <c r="J158" s="21">
        <f>VLOOKUP(G158,Additional!$A$1:$C$17,3,FALSE)</f>
        <v>8000</v>
      </c>
      <c r="K158" s="21">
        <f t="shared" si="2"/>
        <v>8000</v>
      </c>
      <c r="L158" s="17" t="str">
        <f>IFERROR(VLOOKUP(A158,Additional!$E$1:$F$153,2,FALSE),"FREE")</f>
        <v>BASIC</v>
      </c>
    </row>
    <row r="159" spans="1:12" ht="15.75" customHeight="1" x14ac:dyDescent="0.25">
      <c r="A159" s="17" t="s">
        <v>185</v>
      </c>
      <c r="B159" s="18">
        <v>44562</v>
      </c>
      <c r="C159" s="17">
        <v>1</v>
      </c>
      <c r="D159" s="17" t="str">
        <f>INDEX(Additional!$H$1:$I$3,MATCH(C159,Additional!$H$1:$H$3,0),2)</f>
        <v>EXPRESS</v>
      </c>
      <c r="E159" s="17">
        <v>56</v>
      </c>
      <c r="F159" s="17" t="str">
        <f>HLOOKUP(E159,Additional!$H$5:$M$7,2,FALSE)</f>
        <v>DOKUMEN</v>
      </c>
      <c r="G159" s="17">
        <v>21</v>
      </c>
      <c r="H159" s="17" t="str">
        <f>INDEX(Additional!B:B, MATCH(G159, Additional!A:A, 0))</f>
        <v>JAKARTA-JOGJAKARTA</v>
      </c>
      <c r="I159" s="17">
        <f>HLOOKUP(E159,Additional!$H$5:$M$7,3,)</f>
        <v>1</v>
      </c>
      <c r="J159" s="21">
        <f>VLOOKUP(G159,Additional!$A$1:$C$17,3,FALSE)</f>
        <v>9750</v>
      </c>
      <c r="K159" s="21">
        <f t="shared" si="2"/>
        <v>9750</v>
      </c>
      <c r="L159" s="17" t="str">
        <f>IFERROR(VLOOKUP(A159,Additional!$E$1:$F$153,2,FALSE),"FREE")</f>
        <v>FREE</v>
      </c>
    </row>
    <row r="160" spans="1:12" ht="15.75" customHeight="1" x14ac:dyDescent="0.25">
      <c r="A160" s="17" t="s">
        <v>186</v>
      </c>
      <c r="B160" s="18">
        <v>44562</v>
      </c>
      <c r="C160" s="17">
        <v>1</v>
      </c>
      <c r="D160" s="17" t="str">
        <f>INDEX(Additional!$H$1:$I$3,MATCH(C160,Additional!$H$1:$H$3,0),2)</f>
        <v>EXPRESS</v>
      </c>
      <c r="E160" s="17">
        <v>56</v>
      </c>
      <c r="F160" s="17" t="str">
        <f>HLOOKUP(E160,Additional!$H$5:$M$7,2,FALSE)</f>
        <v>DOKUMEN</v>
      </c>
      <c r="G160" s="17">
        <v>24</v>
      </c>
      <c r="H160" s="17" t="str">
        <f>INDEX(Additional!B:B, MATCH(G160, Additional!A:A, 0))</f>
        <v>JAKARTA-MADURA</v>
      </c>
      <c r="I160" s="17">
        <f>HLOOKUP(E160,Additional!$H$5:$M$7,3,)</f>
        <v>1</v>
      </c>
      <c r="J160" s="21">
        <f>VLOOKUP(G160,Additional!$A$1:$C$17,3,FALSE)</f>
        <v>14000</v>
      </c>
      <c r="K160" s="21">
        <f t="shared" si="2"/>
        <v>14000</v>
      </c>
      <c r="L160" s="17" t="str">
        <f>IFERROR(VLOOKUP(A160,Additional!$E$1:$F$153,2,FALSE),"FREE")</f>
        <v>BASIC</v>
      </c>
    </row>
    <row r="161" spans="1:12" ht="15.75" customHeight="1" x14ac:dyDescent="0.25">
      <c r="A161" s="17" t="s">
        <v>187</v>
      </c>
      <c r="B161" s="18">
        <v>44562</v>
      </c>
      <c r="C161" s="17">
        <v>2</v>
      </c>
      <c r="D161" s="17" t="str">
        <f>INDEX(Additional!$H$1:$I$3,MATCH(C161,Additional!$H$1:$H$3,0),2)</f>
        <v>REGULAR</v>
      </c>
      <c r="E161" s="17">
        <v>57</v>
      </c>
      <c r="F161" s="17" t="str">
        <f>HLOOKUP(E161,Additional!$H$5:$M$7,2,FALSE)</f>
        <v>BARANG ELEKTRONIK</v>
      </c>
      <c r="G161" s="17">
        <v>18</v>
      </c>
      <c r="H161" s="17" t="str">
        <f>INDEX(Additional!B:B, MATCH(G161, Additional!A:A, 0))</f>
        <v>JAKARTA-JEPARA</v>
      </c>
      <c r="I161" s="17">
        <f>HLOOKUP(E161,Additional!$H$5:$M$7,3,)</f>
        <v>3</v>
      </c>
      <c r="J161" s="21">
        <f>VLOOKUP(G161,Additional!$A$1:$C$17,3,FALSE)</f>
        <v>9000</v>
      </c>
      <c r="K161" s="21">
        <f t="shared" si="2"/>
        <v>27000</v>
      </c>
      <c r="L161" s="17" t="str">
        <f>IFERROR(VLOOKUP(A161,Additional!$E$1:$F$153,2,FALSE),"FREE")</f>
        <v>FREE</v>
      </c>
    </row>
    <row r="162" spans="1:12" ht="15.75" customHeight="1" x14ac:dyDescent="0.25">
      <c r="A162" s="17" t="s">
        <v>188</v>
      </c>
      <c r="B162" s="18">
        <v>44562</v>
      </c>
      <c r="C162" s="17">
        <v>2</v>
      </c>
      <c r="D162" s="17" t="str">
        <f>INDEX(Additional!$H$1:$I$3,MATCH(C162,Additional!$H$1:$H$3,0),2)</f>
        <v>REGULAR</v>
      </c>
      <c r="E162" s="17">
        <v>56</v>
      </c>
      <c r="F162" s="17" t="str">
        <f>HLOOKUP(E162,Additional!$H$5:$M$7,2,FALSE)</f>
        <v>DOKUMEN</v>
      </c>
      <c r="G162" s="17">
        <v>13</v>
      </c>
      <c r="H162" s="17" t="str">
        <f>INDEX(Additional!B:B, MATCH(G162, Additional!A:A, 0))</f>
        <v>JAKARTA-BOGOR</v>
      </c>
      <c r="I162" s="17">
        <f>HLOOKUP(E162,Additional!$H$5:$M$7,3,)</f>
        <v>1</v>
      </c>
      <c r="J162" s="21">
        <f>VLOOKUP(G162,Additional!$A$1:$C$17,3,FALSE)</f>
        <v>7000</v>
      </c>
      <c r="K162" s="21">
        <f t="shared" si="2"/>
        <v>7000</v>
      </c>
      <c r="L162" s="17" t="str">
        <f>IFERROR(VLOOKUP(A162,Additional!$E$1:$F$153,2,FALSE),"FREE")</f>
        <v>PREMIUM</v>
      </c>
    </row>
    <row r="163" spans="1:12" ht="15.75" customHeight="1" x14ac:dyDescent="0.25">
      <c r="A163" s="17" t="s">
        <v>189</v>
      </c>
      <c r="B163" s="18">
        <v>44562</v>
      </c>
      <c r="C163" s="17">
        <v>1</v>
      </c>
      <c r="D163" s="17" t="str">
        <f>INDEX(Additional!$H$1:$I$3,MATCH(C163,Additional!$H$1:$H$3,0),2)</f>
        <v>EXPRESS</v>
      </c>
      <c r="E163" s="17">
        <v>53</v>
      </c>
      <c r="F163" s="17" t="str">
        <f>HLOOKUP(E163,Additional!$H$5:$M$7,2,FALSE)</f>
        <v>PAKAIAN</v>
      </c>
      <c r="G163" s="17">
        <v>19</v>
      </c>
      <c r="H163" s="17" t="str">
        <f>INDEX(Additional!B:B, MATCH(G163, Additional!A:A, 0))</f>
        <v>JAKARTA-SALATIGA</v>
      </c>
      <c r="I163" s="17">
        <f>HLOOKUP(E163,Additional!$H$5:$M$7,3,)</f>
        <v>1</v>
      </c>
      <c r="J163" s="21">
        <f>VLOOKUP(G163,Additional!$A$1:$C$17,3,FALSE)</f>
        <v>9500</v>
      </c>
      <c r="K163" s="21">
        <f t="shared" si="2"/>
        <v>9500</v>
      </c>
      <c r="L163" s="17" t="str">
        <f>IFERROR(VLOOKUP(A163,Additional!$E$1:$F$153,2,FALSE),"FREE")</f>
        <v>FREE</v>
      </c>
    </row>
    <row r="164" spans="1:12" ht="15.75" customHeight="1" x14ac:dyDescent="0.25">
      <c r="A164" s="17" t="s">
        <v>190</v>
      </c>
      <c r="B164" s="18">
        <v>44562</v>
      </c>
      <c r="C164" s="17">
        <v>1</v>
      </c>
      <c r="D164" s="17" t="str">
        <f>INDEX(Additional!$H$1:$I$3,MATCH(C164,Additional!$H$1:$H$3,0),2)</f>
        <v>EXPRESS</v>
      </c>
      <c r="E164" s="17">
        <v>54</v>
      </c>
      <c r="F164" s="17" t="str">
        <f>HLOOKUP(E164,Additional!$H$5:$M$7,2,FALSE)</f>
        <v>TAS</v>
      </c>
      <c r="G164" s="17">
        <v>18</v>
      </c>
      <c r="H164" s="17" t="str">
        <f>INDEX(Additional!B:B, MATCH(G164, Additional!A:A, 0))</f>
        <v>JAKARTA-JEPARA</v>
      </c>
      <c r="I164" s="17">
        <f>HLOOKUP(E164,Additional!$H$5:$M$7,3,)</f>
        <v>1.5</v>
      </c>
      <c r="J164" s="21">
        <f>VLOOKUP(G164,Additional!$A$1:$C$17,3,FALSE)</f>
        <v>9000</v>
      </c>
      <c r="K164" s="21">
        <f t="shared" si="2"/>
        <v>13500</v>
      </c>
      <c r="L164" s="17" t="str">
        <f>IFERROR(VLOOKUP(A164,Additional!$E$1:$F$153,2,FALSE),"FREE")</f>
        <v>BASIC</v>
      </c>
    </row>
    <row r="165" spans="1:12" ht="15.75" customHeight="1" x14ac:dyDescent="0.25">
      <c r="A165" s="17" t="s">
        <v>191</v>
      </c>
      <c r="B165" s="18">
        <v>44562</v>
      </c>
      <c r="C165" s="17">
        <v>2</v>
      </c>
      <c r="D165" s="17" t="str">
        <f>INDEX(Additional!$H$1:$I$3,MATCH(C165,Additional!$H$1:$H$3,0),2)</f>
        <v>REGULAR</v>
      </c>
      <c r="E165" s="17">
        <v>57</v>
      </c>
      <c r="F165" s="17" t="str">
        <f>HLOOKUP(E165,Additional!$H$5:$M$7,2,FALSE)</f>
        <v>BARANG ELEKTRONIK</v>
      </c>
      <c r="G165" s="17">
        <v>13</v>
      </c>
      <c r="H165" s="17" t="str">
        <f>INDEX(Additional!B:B, MATCH(G165, Additional!A:A, 0))</f>
        <v>JAKARTA-BOGOR</v>
      </c>
      <c r="I165" s="17">
        <f>HLOOKUP(E165,Additional!$H$5:$M$7,3,)</f>
        <v>3</v>
      </c>
      <c r="J165" s="21">
        <f>VLOOKUP(G165,Additional!$A$1:$C$17,3,FALSE)</f>
        <v>7000</v>
      </c>
      <c r="K165" s="21">
        <f t="shared" si="2"/>
        <v>21000</v>
      </c>
      <c r="L165" s="17" t="str">
        <f>IFERROR(VLOOKUP(A165,Additional!$E$1:$F$153,2,FALSE),"FREE")</f>
        <v>BASIC</v>
      </c>
    </row>
    <row r="166" spans="1:12" ht="15.75" customHeight="1" x14ac:dyDescent="0.25">
      <c r="A166" s="17" t="s">
        <v>192</v>
      </c>
      <c r="B166" s="18">
        <v>44562</v>
      </c>
      <c r="C166" s="17">
        <v>2</v>
      </c>
      <c r="D166" s="17" t="str">
        <f>INDEX(Additional!$H$1:$I$3,MATCH(C166,Additional!$H$1:$H$3,0),2)</f>
        <v>REGULAR</v>
      </c>
      <c r="E166" s="17">
        <v>57</v>
      </c>
      <c r="F166" s="17" t="str">
        <f>HLOOKUP(E166,Additional!$H$5:$M$7,2,FALSE)</f>
        <v>BARANG ELEKTRONIK</v>
      </c>
      <c r="G166" s="17">
        <v>13</v>
      </c>
      <c r="H166" s="17" t="str">
        <f>INDEX(Additional!B:B, MATCH(G166, Additional!A:A, 0))</f>
        <v>JAKARTA-BOGOR</v>
      </c>
      <c r="I166" s="17">
        <f>HLOOKUP(E166,Additional!$H$5:$M$7,3,)</f>
        <v>3</v>
      </c>
      <c r="J166" s="21">
        <f>VLOOKUP(G166,Additional!$A$1:$C$17,3,FALSE)</f>
        <v>7000</v>
      </c>
      <c r="K166" s="21">
        <f t="shared" si="2"/>
        <v>21000</v>
      </c>
      <c r="L166" s="17" t="str">
        <f>IFERROR(VLOOKUP(A166,Additional!$E$1:$F$153,2,FALSE),"FREE")</f>
        <v>FREE</v>
      </c>
    </row>
    <row r="167" spans="1:12" ht="15.75" customHeight="1" x14ac:dyDescent="0.25">
      <c r="A167" s="17" t="s">
        <v>193</v>
      </c>
      <c r="B167" s="18">
        <v>44562</v>
      </c>
      <c r="C167" s="17">
        <v>2</v>
      </c>
      <c r="D167" s="17" t="str">
        <f>INDEX(Additional!$H$1:$I$3,MATCH(C167,Additional!$H$1:$H$3,0),2)</f>
        <v>REGULAR</v>
      </c>
      <c r="E167" s="17">
        <v>54</v>
      </c>
      <c r="F167" s="17" t="str">
        <f>HLOOKUP(E167,Additional!$H$5:$M$7,2,FALSE)</f>
        <v>TAS</v>
      </c>
      <c r="G167" s="17">
        <v>11</v>
      </c>
      <c r="H167" s="17" t="str">
        <f>INDEX(Additional!B:B, MATCH(G167, Additional!A:A, 0))</f>
        <v>JAKARTA-JAKARTA</v>
      </c>
      <c r="I167" s="17">
        <f>HLOOKUP(E167,Additional!$H$5:$M$7,3,)</f>
        <v>1.5</v>
      </c>
      <c r="J167" s="21">
        <f>VLOOKUP(G167,Additional!$A$1:$C$17,3,FALSE)</f>
        <v>7000</v>
      </c>
      <c r="K167" s="21">
        <f t="shared" si="2"/>
        <v>10500</v>
      </c>
      <c r="L167" s="17" t="str">
        <f>IFERROR(VLOOKUP(A167,Additional!$E$1:$F$153,2,FALSE),"FREE")</f>
        <v>PREMIUM</v>
      </c>
    </row>
    <row r="168" spans="1:12" ht="15.75" customHeight="1" x14ac:dyDescent="0.25">
      <c r="A168" s="17" t="s">
        <v>194</v>
      </c>
      <c r="B168" s="18">
        <v>44562</v>
      </c>
      <c r="C168" s="17">
        <v>1</v>
      </c>
      <c r="D168" s="17" t="str">
        <f>INDEX(Additional!$H$1:$I$3,MATCH(C168,Additional!$H$1:$H$3,0),2)</f>
        <v>EXPRESS</v>
      </c>
      <c r="E168" s="17">
        <v>54</v>
      </c>
      <c r="F168" s="17" t="str">
        <f>HLOOKUP(E168,Additional!$H$5:$M$7,2,FALSE)</f>
        <v>TAS</v>
      </c>
      <c r="G168" s="17">
        <v>15</v>
      </c>
      <c r="H168" s="17" t="str">
        <f>INDEX(Additional!B:B, MATCH(G168, Additional!A:A, 0))</f>
        <v>JAKARTA-BANDUNG</v>
      </c>
      <c r="I168" s="17">
        <f>HLOOKUP(E168,Additional!$H$5:$M$7,3,)</f>
        <v>1.5</v>
      </c>
      <c r="J168" s="21">
        <f>VLOOKUP(G168,Additional!$A$1:$C$17,3,FALSE)</f>
        <v>8000</v>
      </c>
      <c r="K168" s="21">
        <f t="shared" si="2"/>
        <v>12000</v>
      </c>
      <c r="L168" s="17" t="str">
        <f>IFERROR(VLOOKUP(A168,Additional!$E$1:$F$153,2,FALSE),"FREE")</f>
        <v>BASIC</v>
      </c>
    </row>
    <row r="169" spans="1:12" ht="15.75" customHeight="1" x14ac:dyDescent="0.25">
      <c r="A169" s="17" t="s">
        <v>195</v>
      </c>
      <c r="B169" s="18">
        <v>44562</v>
      </c>
      <c r="C169" s="17">
        <v>1</v>
      </c>
      <c r="D169" s="17" t="str">
        <f>INDEX(Additional!$H$1:$I$3,MATCH(C169,Additional!$H$1:$H$3,0),2)</f>
        <v>EXPRESS</v>
      </c>
      <c r="E169" s="17">
        <v>55</v>
      </c>
      <c r="F169" s="17" t="str">
        <f>HLOOKUP(E169,Additional!$H$5:$M$7,2,FALSE)</f>
        <v>SEPATU</v>
      </c>
      <c r="G169" s="17">
        <v>19</v>
      </c>
      <c r="H169" s="17" t="str">
        <f>INDEX(Additional!B:B, MATCH(G169, Additional!A:A, 0))</f>
        <v>JAKARTA-SALATIGA</v>
      </c>
      <c r="I169" s="17">
        <f>HLOOKUP(E169,Additional!$H$5:$M$7,3,)</f>
        <v>1</v>
      </c>
      <c r="J169" s="21">
        <f>VLOOKUP(G169,Additional!$A$1:$C$17,3,FALSE)</f>
        <v>9500</v>
      </c>
      <c r="K169" s="21">
        <f t="shared" si="2"/>
        <v>9500</v>
      </c>
      <c r="L169" s="17" t="str">
        <f>IFERROR(VLOOKUP(A169,Additional!$E$1:$F$153,2,FALSE),"FREE")</f>
        <v>FREE</v>
      </c>
    </row>
    <row r="170" spans="1:12" ht="15.75" customHeight="1" x14ac:dyDescent="0.25">
      <c r="A170" s="17" t="s">
        <v>196</v>
      </c>
      <c r="B170" s="18">
        <v>44562</v>
      </c>
      <c r="C170" s="17">
        <v>1</v>
      </c>
      <c r="D170" s="17" t="str">
        <f>INDEX(Additional!$H$1:$I$3,MATCH(C170,Additional!$H$1:$H$3,0),2)</f>
        <v>EXPRESS</v>
      </c>
      <c r="E170" s="17">
        <v>54</v>
      </c>
      <c r="F170" s="17" t="str">
        <f>HLOOKUP(E170,Additional!$H$5:$M$7,2,FALSE)</f>
        <v>TAS</v>
      </c>
      <c r="G170" s="17">
        <v>23</v>
      </c>
      <c r="H170" s="17" t="str">
        <f>INDEX(Additional!B:B, MATCH(G170, Additional!A:A, 0))</f>
        <v>JAKARTA-SURABAYA</v>
      </c>
      <c r="I170" s="17">
        <f>HLOOKUP(E170,Additional!$H$5:$M$7,3,)</f>
        <v>1.5</v>
      </c>
      <c r="J170" s="21">
        <f>VLOOKUP(G170,Additional!$A$1:$C$17,3,FALSE)</f>
        <v>12000</v>
      </c>
      <c r="K170" s="21">
        <f t="shared" si="2"/>
        <v>18000</v>
      </c>
      <c r="L170" s="17" t="str">
        <f>IFERROR(VLOOKUP(A170,Additional!$E$1:$F$153,2,FALSE),"FREE")</f>
        <v>BASIC</v>
      </c>
    </row>
    <row r="171" spans="1:12" ht="15.75" customHeight="1" x14ac:dyDescent="0.25">
      <c r="A171" s="17" t="s">
        <v>197</v>
      </c>
      <c r="B171" s="18">
        <v>44562</v>
      </c>
      <c r="C171" s="17">
        <v>1</v>
      </c>
      <c r="D171" s="17" t="str">
        <f>INDEX(Additional!$H$1:$I$3,MATCH(C171,Additional!$H$1:$H$3,0),2)</f>
        <v>EXPRESS</v>
      </c>
      <c r="E171" s="17">
        <v>55</v>
      </c>
      <c r="F171" s="17" t="str">
        <f>HLOOKUP(E171,Additional!$H$5:$M$7,2,FALSE)</f>
        <v>SEPATU</v>
      </c>
      <c r="G171" s="17">
        <v>18</v>
      </c>
      <c r="H171" s="17" t="str">
        <f>INDEX(Additional!B:B, MATCH(G171, Additional!A:A, 0))</f>
        <v>JAKARTA-JEPARA</v>
      </c>
      <c r="I171" s="17">
        <f>HLOOKUP(E171,Additional!$H$5:$M$7,3,)</f>
        <v>1</v>
      </c>
      <c r="J171" s="21">
        <f>VLOOKUP(G171,Additional!$A$1:$C$17,3,FALSE)</f>
        <v>9000</v>
      </c>
      <c r="K171" s="21">
        <f t="shared" si="2"/>
        <v>9000</v>
      </c>
      <c r="L171" s="17" t="str">
        <f>IFERROR(VLOOKUP(A171,Additional!$E$1:$F$153,2,FALSE),"FREE")</f>
        <v>BASIC</v>
      </c>
    </row>
    <row r="172" spans="1:12" ht="15.75" customHeight="1" x14ac:dyDescent="0.25">
      <c r="A172" s="17" t="s">
        <v>198</v>
      </c>
      <c r="B172" s="18">
        <v>44562</v>
      </c>
      <c r="C172" s="17">
        <v>1</v>
      </c>
      <c r="D172" s="17" t="str">
        <f>INDEX(Additional!$H$1:$I$3,MATCH(C172,Additional!$H$1:$H$3,0),2)</f>
        <v>EXPRESS</v>
      </c>
      <c r="E172" s="17">
        <v>55</v>
      </c>
      <c r="F172" s="17" t="str">
        <f>HLOOKUP(E172,Additional!$H$5:$M$7,2,FALSE)</f>
        <v>SEPATU</v>
      </c>
      <c r="G172" s="17">
        <v>24</v>
      </c>
      <c r="H172" s="17" t="str">
        <f>INDEX(Additional!B:B, MATCH(G172, Additional!A:A, 0))</f>
        <v>JAKARTA-MADURA</v>
      </c>
      <c r="I172" s="17">
        <f>HLOOKUP(E172,Additional!$H$5:$M$7,3,)</f>
        <v>1</v>
      </c>
      <c r="J172" s="21">
        <f>VLOOKUP(G172,Additional!$A$1:$C$17,3,FALSE)</f>
        <v>14000</v>
      </c>
      <c r="K172" s="21">
        <f t="shared" si="2"/>
        <v>14000</v>
      </c>
      <c r="L172" s="17" t="str">
        <f>IFERROR(VLOOKUP(A172,Additional!$E$1:$F$153,2,FALSE),"FREE")</f>
        <v>FREE</v>
      </c>
    </row>
    <row r="173" spans="1:12" ht="15.75" customHeight="1" x14ac:dyDescent="0.25">
      <c r="A173" s="17" t="s">
        <v>199</v>
      </c>
      <c r="B173" s="18">
        <v>44562</v>
      </c>
      <c r="C173" s="17">
        <v>2</v>
      </c>
      <c r="D173" s="17" t="str">
        <f>INDEX(Additional!$H$1:$I$3,MATCH(C173,Additional!$H$1:$H$3,0),2)</f>
        <v>REGULAR</v>
      </c>
      <c r="E173" s="17">
        <v>53</v>
      </c>
      <c r="F173" s="17" t="str">
        <f>HLOOKUP(E173,Additional!$H$5:$M$7,2,FALSE)</f>
        <v>PAKAIAN</v>
      </c>
      <c r="G173" s="17">
        <v>18</v>
      </c>
      <c r="H173" s="17" t="str">
        <f>INDEX(Additional!B:B, MATCH(G173, Additional!A:A, 0))</f>
        <v>JAKARTA-JEPARA</v>
      </c>
      <c r="I173" s="17">
        <f>HLOOKUP(E173,Additional!$H$5:$M$7,3,)</f>
        <v>1</v>
      </c>
      <c r="J173" s="21">
        <f>VLOOKUP(G173,Additional!$A$1:$C$17,3,FALSE)</f>
        <v>9000</v>
      </c>
      <c r="K173" s="21">
        <f t="shared" si="2"/>
        <v>9000</v>
      </c>
      <c r="L173" s="17" t="str">
        <f>IFERROR(VLOOKUP(A173,Additional!$E$1:$F$153,2,FALSE),"FREE")</f>
        <v>BASIC</v>
      </c>
    </row>
    <row r="174" spans="1:12" ht="15.75" customHeight="1" x14ac:dyDescent="0.25">
      <c r="A174" s="17" t="s">
        <v>200</v>
      </c>
      <c r="B174" s="18">
        <v>44562</v>
      </c>
      <c r="C174" s="17">
        <v>1</v>
      </c>
      <c r="D174" s="17" t="str">
        <f>INDEX(Additional!$H$1:$I$3,MATCH(C174,Additional!$H$1:$H$3,0),2)</f>
        <v>EXPRESS</v>
      </c>
      <c r="E174" s="17">
        <v>55</v>
      </c>
      <c r="F174" s="17" t="str">
        <f>HLOOKUP(E174,Additional!$H$5:$M$7,2,FALSE)</f>
        <v>SEPATU</v>
      </c>
      <c r="G174" s="17">
        <v>11</v>
      </c>
      <c r="H174" s="17" t="str">
        <f>INDEX(Additional!B:B, MATCH(G174, Additional!A:A, 0))</f>
        <v>JAKARTA-JAKARTA</v>
      </c>
      <c r="I174" s="17">
        <f>HLOOKUP(E174,Additional!$H$5:$M$7,3,)</f>
        <v>1</v>
      </c>
      <c r="J174" s="21">
        <f>VLOOKUP(G174,Additional!$A$1:$C$17,3,FALSE)</f>
        <v>7000</v>
      </c>
      <c r="K174" s="21">
        <f t="shared" si="2"/>
        <v>7000</v>
      </c>
      <c r="L174" s="17" t="str">
        <f>IFERROR(VLOOKUP(A174,Additional!$E$1:$F$153,2,FALSE),"FREE")</f>
        <v>BASIC</v>
      </c>
    </row>
    <row r="175" spans="1:12" ht="15.75" customHeight="1" x14ac:dyDescent="0.25">
      <c r="A175" s="17" t="s">
        <v>201</v>
      </c>
      <c r="B175" s="18">
        <v>44562</v>
      </c>
      <c r="C175" s="17">
        <v>1</v>
      </c>
      <c r="D175" s="17" t="str">
        <f>INDEX(Additional!$H$1:$I$3,MATCH(C175,Additional!$H$1:$H$3,0),2)</f>
        <v>EXPRESS</v>
      </c>
      <c r="E175" s="17">
        <v>53</v>
      </c>
      <c r="F175" s="17" t="str">
        <f>HLOOKUP(E175,Additional!$H$5:$M$7,2,FALSE)</f>
        <v>PAKAIAN</v>
      </c>
      <c r="G175" s="17">
        <v>22</v>
      </c>
      <c r="H175" s="17" t="str">
        <f>INDEX(Additional!B:B, MATCH(G175, Additional!A:A, 0))</f>
        <v>JAKARTA-MALANG</v>
      </c>
      <c r="I175" s="17">
        <f>HLOOKUP(E175,Additional!$H$5:$M$7,3,)</f>
        <v>1</v>
      </c>
      <c r="J175" s="21">
        <f>VLOOKUP(G175,Additional!$A$1:$C$17,3,FALSE)</f>
        <v>11000</v>
      </c>
      <c r="K175" s="21">
        <f t="shared" si="2"/>
        <v>11000</v>
      </c>
      <c r="L175" s="17" t="str">
        <f>IFERROR(VLOOKUP(A175,Additional!$E$1:$F$153,2,FALSE),"FREE")</f>
        <v>BASIC</v>
      </c>
    </row>
    <row r="176" spans="1:12" ht="15.75" customHeight="1" x14ac:dyDescent="0.25">
      <c r="A176" s="17" t="s">
        <v>202</v>
      </c>
      <c r="B176" s="18">
        <v>44562</v>
      </c>
      <c r="C176" s="17">
        <v>1</v>
      </c>
      <c r="D176" s="17" t="str">
        <f>INDEX(Additional!$H$1:$I$3,MATCH(C176,Additional!$H$1:$H$3,0),2)</f>
        <v>EXPRESS</v>
      </c>
      <c r="E176" s="17">
        <v>57</v>
      </c>
      <c r="F176" s="17" t="str">
        <f>HLOOKUP(E176,Additional!$H$5:$M$7,2,FALSE)</f>
        <v>BARANG ELEKTRONIK</v>
      </c>
      <c r="G176" s="17">
        <v>17</v>
      </c>
      <c r="H176" s="17" t="str">
        <f>INDEX(Additional!B:B, MATCH(G176, Additional!A:A, 0))</f>
        <v>JAKARTA-SEMARANG</v>
      </c>
      <c r="I176" s="17">
        <f>HLOOKUP(E176,Additional!$H$5:$M$7,3,)</f>
        <v>3</v>
      </c>
      <c r="J176" s="21">
        <f>VLOOKUP(G176,Additional!$A$1:$C$17,3,FALSE)</f>
        <v>9000</v>
      </c>
      <c r="K176" s="21">
        <f t="shared" si="2"/>
        <v>27000</v>
      </c>
      <c r="L176" s="17" t="str">
        <f>IFERROR(VLOOKUP(A176,Additional!$E$1:$F$153,2,FALSE),"FREE")</f>
        <v>FREE</v>
      </c>
    </row>
    <row r="177" spans="1:12" ht="15.75" customHeight="1" x14ac:dyDescent="0.25">
      <c r="A177" s="17" t="s">
        <v>203</v>
      </c>
      <c r="B177" s="18">
        <v>44562</v>
      </c>
      <c r="C177" s="17">
        <v>2</v>
      </c>
      <c r="D177" s="17" t="str">
        <f>INDEX(Additional!$H$1:$I$3,MATCH(C177,Additional!$H$1:$H$3,0),2)</f>
        <v>REGULAR</v>
      </c>
      <c r="E177" s="17">
        <v>56</v>
      </c>
      <c r="F177" s="17" t="str">
        <f>HLOOKUP(E177,Additional!$H$5:$M$7,2,FALSE)</f>
        <v>DOKUMEN</v>
      </c>
      <c r="G177" s="17">
        <v>13</v>
      </c>
      <c r="H177" s="17" t="str">
        <f>INDEX(Additional!B:B, MATCH(G177, Additional!A:A, 0))</f>
        <v>JAKARTA-BOGOR</v>
      </c>
      <c r="I177" s="17">
        <f>HLOOKUP(E177,Additional!$H$5:$M$7,3,)</f>
        <v>1</v>
      </c>
      <c r="J177" s="21">
        <f>VLOOKUP(G177,Additional!$A$1:$C$17,3,FALSE)</f>
        <v>7000</v>
      </c>
      <c r="K177" s="21">
        <f t="shared" si="2"/>
        <v>7000</v>
      </c>
      <c r="L177" s="17" t="str">
        <f>IFERROR(VLOOKUP(A177,Additional!$E$1:$F$153,2,FALSE),"FREE")</f>
        <v>BASIC</v>
      </c>
    </row>
    <row r="178" spans="1:12" ht="15.75" customHeight="1" x14ac:dyDescent="0.25">
      <c r="A178" s="17" t="s">
        <v>204</v>
      </c>
      <c r="B178" s="18">
        <v>44562</v>
      </c>
      <c r="C178" s="17">
        <v>1</v>
      </c>
      <c r="D178" s="17" t="str">
        <f>INDEX(Additional!$H$1:$I$3,MATCH(C178,Additional!$H$1:$H$3,0),2)</f>
        <v>EXPRESS</v>
      </c>
      <c r="E178" s="17">
        <v>54</v>
      </c>
      <c r="F178" s="17" t="str">
        <f>HLOOKUP(E178,Additional!$H$5:$M$7,2,FALSE)</f>
        <v>TAS</v>
      </c>
      <c r="G178" s="17">
        <v>21</v>
      </c>
      <c r="H178" s="17" t="str">
        <f>INDEX(Additional!B:B, MATCH(G178, Additional!A:A, 0))</f>
        <v>JAKARTA-JOGJAKARTA</v>
      </c>
      <c r="I178" s="17">
        <f>HLOOKUP(E178,Additional!$H$5:$M$7,3,)</f>
        <v>1.5</v>
      </c>
      <c r="J178" s="21">
        <f>VLOOKUP(G178,Additional!$A$1:$C$17,3,FALSE)</f>
        <v>9750</v>
      </c>
      <c r="K178" s="21">
        <f t="shared" si="2"/>
        <v>14625</v>
      </c>
      <c r="L178" s="17" t="str">
        <f>IFERROR(VLOOKUP(A178,Additional!$E$1:$F$153,2,FALSE),"FREE")</f>
        <v>BASIC</v>
      </c>
    </row>
    <row r="179" spans="1:12" ht="15.75" customHeight="1" x14ac:dyDescent="0.25">
      <c r="A179" s="17" t="s">
        <v>205</v>
      </c>
      <c r="B179" s="18">
        <v>44562</v>
      </c>
      <c r="C179" s="17">
        <v>2</v>
      </c>
      <c r="D179" s="17" t="str">
        <f>INDEX(Additional!$H$1:$I$3,MATCH(C179,Additional!$H$1:$H$3,0),2)</f>
        <v>REGULAR</v>
      </c>
      <c r="E179" s="17">
        <v>55</v>
      </c>
      <c r="F179" s="17" t="str">
        <f>HLOOKUP(E179,Additional!$H$5:$M$7,2,FALSE)</f>
        <v>SEPATU</v>
      </c>
      <c r="G179" s="17">
        <v>16</v>
      </c>
      <c r="H179" s="17" t="str">
        <f>INDEX(Additional!B:B, MATCH(G179, Additional!A:A, 0))</f>
        <v>JAKARTA-GARUT</v>
      </c>
      <c r="I179" s="17">
        <f>HLOOKUP(E179,Additional!$H$5:$M$7,3,)</f>
        <v>1</v>
      </c>
      <c r="J179" s="21">
        <f>VLOOKUP(G179,Additional!$A$1:$C$17,3,FALSE)</f>
        <v>8500</v>
      </c>
      <c r="K179" s="21">
        <f t="shared" si="2"/>
        <v>8500</v>
      </c>
      <c r="L179" s="17" t="str">
        <f>IFERROR(VLOOKUP(A179,Additional!$E$1:$F$153,2,FALSE),"FREE")</f>
        <v>BASIC</v>
      </c>
    </row>
    <row r="180" spans="1:12" ht="15.75" customHeight="1" x14ac:dyDescent="0.25">
      <c r="A180" s="17" t="s">
        <v>206</v>
      </c>
      <c r="B180" s="18">
        <v>44562</v>
      </c>
      <c r="C180" s="17">
        <v>1</v>
      </c>
      <c r="D180" s="17" t="str">
        <f>INDEX(Additional!$H$1:$I$3,MATCH(C180,Additional!$H$1:$H$3,0),2)</f>
        <v>EXPRESS</v>
      </c>
      <c r="E180" s="17">
        <v>57</v>
      </c>
      <c r="F180" s="17" t="str">
        <f>HLOOKUP(E180,Additional!$H$5:$M$7,2,FALSE)</f>
        <v>BARANG ELEKTRONIK</v>
      </c>
      <c r="G180" s="17">
        <v>20</v>
      </c>
      <c r="H180" s="17" t="str">
        <f>INDEX(Additional!B:B, MATCH(G180, Additional!A:A, 0))</f>
        <v>JAKARTA-SOLO</v>
      </c>
      <c r="I180" s="17">
        <f>HLOOKUP(E180,Additional!$H$5:$M$7,3,)</f>
        <v>3</v>
      </c>
      <c r="J180" s="21">
        <f>VLOOKUP(G180,Additional!$A$1:$C$17,3,FALSE)</f>
        <v>10000</v>
      </c>
      <c r="K180" s="21">
        <f t="shared" si="2"/>
        <v>30000</v>
      </c>
      <c r="L180" s="17" t="str">
        <f>IFERROR(VLOOKUP(A180,Additional!$E$1:$F$153,2,FALSE),"FREE")</f>
        <v>BASIC</v>
      </c>
    </row>
    <row r="181" spans="1:12" ht="15.75" customHeight="1" x14ac:dyDescent="0.25">
      <c r="A181" s="17" t="s">
        <v>207</v>
      </c>
      <c r="B181" s="18">
        <v>44562</v>
      </c>
      <c r="C181" s="17">
        <v>1</v>
      </c>
      <c r="D181" s="17" t="str">
        <f>INDEX(Additional!$H$1:$I$3,MATCH(C181,Additional!$H$1:$H$3,0),2)</f>
        <v>EXPRESS</v>
      </c>
      <c r="E181" s="17">
        <v>56</v>
      </c>
      <c r="F181" s="17" t="str">
        <f>HLOOKUP(E181,Additional!$H$5:$M$7,2,FALSE)</f>
        <v>DOKUMEN</v>
      </c>
      <c r="G181" s="17">
        <v>16</v>
      </c>
      <c r="H181" s="17" t="str">
        <f>INDEX(Additional!B:B, MATCH(G181, Additional!A:A, 0))</f>
        <v>JAKARTA-GARUT</v>
      </c>
      <c r="I181" s="17">
        <f>HLOOKUP(E181,Additional!$H$5:$M$7,3,)</f>
        <v>1</v>
      </c>
      <c r="J181" s="21">
        <f>VLOOKUP(G181,Additional!$A$1:$C$17,3,FALSE)</f>
        <v>8500</v>
      </c>
      <c r="K181" s="21">
        <f t="shared" si="2"/>
        <v>8500</v>
      </c>
      <c r="L181" s="17" t="str">
        <f>IFERROR(VLOOKUP(A181,Additional!$E$1:$F$153,2,FALSE),"FREE")</f>
        <v>FREE</v>
      </c>
    </row>
    <row r="182" spans="1:12" ht="15.75" customHeight="1" x14ac:dyDescent="0.25">
      <c r="A182" s="17" t="s">
        <v>208</v>
      </c>
      <c r="B182" s="18">
        <v>44562</v>
      </c>
      <c r="C182" s="17">
        <v>2</v>
      </c>
      <c r="D182" s="17" t="str">
        <f>INDEX(Additional!$H$1:$I$3,MATCH(C182,Additional!$H$1:$H$3,0),2)</f>
        <v>REGULAR</v>
      </c>
      <c r="E182" s="17">
        <v>56</v>
      </c>
      <c r="F182" s="17" t="str">
        <f>HLOOKUP(E182,Additional!$H$5:$M$7,2,FALSE)</f>
        <v>DOKUMEN</v>
      </c>
      <c r="G182" s="17">
        <v>16</v>
      </c>
      <c r="H182" s="17" t="str">
        <f>INDEX(Additional!B:B, MATCH(G182, Additional!A:A, 0))</f>
        <v>JAKARTA-GARUT</v>
      </c>
      <c r="I182" s="17">
        <f>HLOOKUP(E182,Additional!$H$5:$M$7,3,)</f>
        <v>1</v>
      </c>
      <c r="J182" s="21">
        <f>VLOOKUP(G182,Additional!$A$1:$C$17,3,FALSE)</f>
        <v>8500</v>
      </c>
      <c r="K182" s="21">
        <f t="shared" si="2"/>
        <v>8500</v>
      </c>
      <c r="L182" s="17" t="str">
        <f>IFERROR(VLOOKUP(A182,Additional!$E$1:$F$153,2,FALSE),"FREE")</f>
        <v>BASIC</v>
      </c>
    </row>
    <row r="183" spans="1:12" ht="15.75" customHeight="1" x14ac:dyDescent="0.25">
      <c r="A183" s="17" t="s">
        <v>209</v>
      </c>
      <c r="B183" s="18">
        <v>44562</v>
      </c>
      <c r="C183" s="17">
        <v>2</v>
      </c>
      <c r="D183" s="17" t="str">
        <f>INDEX(Additional!$H$1:$I$3,MATCH(C183,Additional!$H$1:$H$3,0),2)</f>
        <v>REGULAR</v>
      </c>
      <c r="E183" s="17">
        <v>55</v>
      </c>
      <c r="F183" s="17" t="str">
        <f>HLOOKUP(E183,Additional!$H$5:$M$7,2,FALSE)</f>
        <v>SEPATU</v>
      </c>
      <c r="G183" s="17">
        <v>15</v>
      </c>
      <c r="H183" s="17" t="str">
        <f>INDEX(Additional!B:B, MATCH(G183, Additional!A:A, 0))</f>
        <v>JAKARTA-BANDUNG</v>
      </c>
      <c r="I183" s="17">
        <f>HLOOKUP(E183,Additional!$H$5:$M$7,3,)</f>
        <v>1</v>
      </c>
      <c r="J183" s="21">
        <f>VLOOKUP(G183,Additional!$A$1:$C$17,3,FALSE)</f>
        <v>8000</v>
      </c>
      <c r="K183" s="21">
        <f t="shared" si="2"/>
        <v>8000</v>
      </c>
      <c r="L183" s="17" t="str">
        <f>IFERROR(VLOOKUP(A183,Additional!$E$1:$F$153,2,FALSE),"FREE")</f>
        <v>FREE</v>
      </c>
    </row>
    <row r="184" spans="1:12" ht="15.75" customHeight="1" x14ac:dyDescent="0.25">
      <c r="A184" s="17" t="s">
        <v>210</v>
      </c>
      <c r="B184" s="18">
        <v>44562</v>
      </c>
      <c r="C184" s="17">
        <v>1</v>
      </c>
      <c r="D184" s="17" t="str">
        <f>INDEX(Additional!$H$1:$I$3,MATCH(C184,Additional!$H$1:$H$3,0),2)</f>
        <v>EXPRESS</v>
      </c>
      <c r="E184" s="17">
        <v>53</v>
      </c>
      <c r="F184" s="17" t="str">
        <f>HLOOKUP(E184,Additional!$H$5:$M$7,2,FALSE)</f>
        <v>PAKAIAN</v>
      </c>
      <c r="G184" s="17">
        <v>17</v>
      </c>
      <c r="H184" s="17" t="str">
        <f>INDEX(Additional!B:B, MATCH(G184, Additional!A:A, 0))</f>
        <v>JAKARTA-SEMARANG</v>
      </c>
      <c r="I184" s="17">
        <f>HLOOKUP(E184,Additional!$H$5:$M$7,3,)</f>
        <v>1</v>
      </c>
      <c r="J184" s="21">
        <f>VLOOKUP(G184,Additional!$A$1:$C$17,3,FALSE)</f>
        <v>9000</v>
      </c>
      <c r="K184" s="21">
        <f t="shared" si="2"/>
        <v>9000</v>
      </c>
      <c r="L184" s="17" t="str">
        <f>IFERROR(VLOOKUP(A184,Additional!$E$1:$F$153,2,FALSE),"FREE")</f>
        <v>BASIC</v>
      </c>
    </row>
    <row r="185" spans="1:12" ht="15.75" customHeight="1" x14ac:dyDescent="0.25">
      <c r="A185" s="17" t="s">
        <v>211</v>
      </c>
      <c r="B185" s="18">
        <v>44562</v>
      </c>
      <c r="C185" s="17">
        <v>1</v>
      </c>
      <c r="D185" s="17" t="str">
        <f>INDEX(Additional!$H$1:$I$3,MATCH(C185,Additional!$H$1:$H$3,0),2)</f>
        <v>EXPRESS</v>
      </c>
      <c r="E185" s="17">
        <v>57</v>
      </c>
      <c r="F185" s="17" t="str">
        <f>HLOOKUP(E185,Additional!$H$5:$M$7,2,FALSE)</f>
        <v>BARANG ELEKTRONIK</v>
      </c>
      <c r="G185" s="17">
        <v>13</v>
      </c>
      <c r="H185" s="17" t="str">
        <f>INDEX(Additional!B:B, MATCH(G185, Additional!A:A, 0))</f>
        <v>JAKARTA-BOGOR</v>
      </c>
      <c r="I185" s="17">
        <f>HLOOKUP(E185,Additional!$H$5:$M$7,3,)</f>
        <v>3</v>
      </c>
      <c r="J185" s="21">
        <f>VLOOKUP(G185,Additional!$A$1:$C$17,3,FALSE)</f>
        <v>7000</v>
      </c>
      <c r="K185" s="21">
        <f t="shared" si="2"/>
        <v>21000</v>
      </c>
      <c r="L185" s="17" t="str">
        <f>IFERROR(VLOOKUP(A185,Additional!$E$1:$F$153,2,FALSE),"FREE")</f>
        <v>BASIC</v>
      </c>
    </row>
    <row r="186" spans="1:12" ht="15.75" customHeight="1" x14ac:dyDescent="0.25">
      <c r="A186" s="17" t="s">
        <v>212</v>
      </c>
      <c r="B186" s="18">
        <v>44562</v>
      </c>
      <c r="C186" s="17">
        <v>1</v>
      </c>
      <c r="D186" s="17" t="str">
        <f>INDEX(Additional!$H$1:$I$3,MATCH(C186,Additional!$H$1:$H$3,0),2)</f>
        <v>EXPRESS</v>
      </c>
      <c r="E186" s="17">
        <v>56</v>
      </c>
      <c r="F186" s="17" t="str">
        <f>HLOOKUP(E186,Additional!$H$5:$M$7,2,FALSE)</f>
        <v>DOKUMEN</v>
      </c>
      <c r="G186" s="17">
        <v>18</v>
      </c>
      <c r="H186" s="17" t="str">
        <f>INDEX(Additional!B:B, MATCH(G186, Additional!A:A, 0))</f>
        <v>JAKARTA-JEPARA</v>
      </c>
      <c r="I186" s="17">
        <f>HLOOKUP(E186,Additional!$H$5:$M$7,3,)</f>
        <v>1</v>
      </c>
      <c r="J186" s="21">
        <f>VLOOKUP(G186,Additional!$A$1:$C$17,3,FALSE)</f>
        <v>9000</v>
      </c>
      <c r="K186" s="21">
        <f t="shared" si="2"/>
        <v>9000</v>
      </c>
      <c r="L186" s="17" t="str">
        <f>IFERROR(VLOOKUP(A186,Additional!$E$1:$F$153,2,FALSE),"FREE")</f>
        <v>BASIC</v>
      </c>
    </row>
    <row r="187" spans="1:12" ht="15.75" customHeight="1" x14ac:dyDescent="0.25">
      <c r="A187" s="17" t="s">
        <v>213</v>
      </c>
      <c r="B187" s="18">
        <v>44562</v>
      </c>
      <c r="C187" s="17">
        <v>2</v>
      </c>
      <c r="D187" s="17" t="str">
        <f>INDEX(Additional!$H$1:$I$3,MATCH(C187,Additional!$H$1:$H$3,0),2)</f>
        <v>REGULAR</v>
      </c>
      <c r="E187" s="17">
        <v>53</v>
      </c>
      <c r="F187" s="17" t="str">
        <f>HLOOKUP(E187,Additional!$H$5:$M$7,2,FALSE)</f>
        <v>PAKAIAN</v>
      </c>
      <c r="G187" s="17">
        <v>11</v>
      </c>
      <c r="H187" s="17" t="str">
        <f>INDEX(Additional!B:B, MATCH(G187, Additional!A:A, 0))</f>
        <v>JAKARTA-JAKARTA</v>
      </c>
      <c r="I187" s="17">
        <f>HLOOKUP(E187,Additional!$H$5:$M$7,3,)</f>
        <v>1</v>
      </c>
      <c r="J187" s="21">
        <f>VLOOKUP(G187,Additional!$A$1:$C$17,3,FALSE)</f>
        <v>7000</v>
      </c>
      <c r="K187" s="21">
        <f t="shared" si="2"/>
        <v>7000</v>
      </c>
      <c r="L187" s="17" t="str">
        <f>IFERROR(VLOOKUP(A187,Additional!$E$1:$F$153,2,FALSE),"FREE")</f>
        <v>FREE</v>
      </c>
    </row>
    <row r="188" spans="1:12" ht="15.75" customHeight="1" x14ac:dyDescent="0.25">
      <c r="A188" s="17" t="s">
        <v>214</v>
      </c>
      <c r="B188" s="18">
        <v>44562</v>
      </c>
      <c r="C188" s="17">
        <v>1</v>
      </c>
      <c r="D188" s="17" t="str">
        <f>INDEX(Additional!$H$1:$I$3,MATCH(C188,Additional!$H$1:$H$3,0),2)</f>
        <v>EXPRESS</v>
      </c>
      <c r="E188" s="17">
        <v>54</v>
      </c>
      <c r="F188" s="17" t="str">
        <f>HLOOKUP(E188,Additional!$H$5:$M$7,2,FALSE)</f>
        <v>TAS</v>
      </c>
      <c r="G188" s="17">
        <v>26</v>
      </c>
      <c r="H188" s="17" t="str">
        <f>INDEX(Additional!B:B, MATCH(G188, Additional!A:A, 0))</f>
        <v>JAKARTA-BALI</v>
      </c>
      <c r="I188" s="17">
        <f>HLOOKUP(E188,Additional!$H$5:$M$7,3,)</f>
        <v>1.5</v>
      </c>
      <c r="J188" s="21">
        <f>VLOOKUP(G188,Additional!$A$1:$C$17,3,FALSE)</f>
        <v>15000</v>
      </c>
      <c r="K188" s="21">
        <f t="shared" si="2"/>
        <v>22500</v>
      </c>
      <c r="L188" s="17" t="str">
        <f>IFERROR(VLOOKUP(A188,Additional!$E$1:$F$153,2,FALSE),"FREE")</f>
        <v>FREE</v>
      </c>
    </row>
    <row r="189" spans="1:12" ht="15.75" customHeight="1" x14ac:dyDescent="0.25">
      <c r="A189" s="17" t="s">
        <v>215</v>
      </c>
      <c r="B189" s="18">
        <v>44562</v>
      </c>
      <c r="C189" s="17">
        <v>1</v>
      </c>
      <c r="D189" s="17" t="str">
        <f>INDEX(Additional!$H$1:$I$3,MATCH(C189,Additional!$H$1:$H$3,0),2)</f>
        <v>EXPRESS</v>
      </c>
      <c r="E189" s="17">
        <v>53</v>
      </c>
      <c r="F189" s="17" t="str">
        <f>HLOOKUP(E189,Additional!$H$5:$M$7,2,FALSE)</f>
        <v>PAKAIAN</v>
      </c>
      <c r="G189" s="17">
        <v>21</v>
      </c>
      <c r="H189" s="17" t="str">
        <f>INDEX(Additional!B:B, MATCH(G189, Additional!A:A, 0))</f>
        <v>JAKARTA-JOGJAKARTA</v>
      </c>
      <c r="I189" s="17">
        <f>HLOOKUP(E189,Additional!$H$5:$M$7,3,)</f>
        <v>1</v>
      </c>
      <c r="J189" s="21">
        <f>VLOOKUP(G189,Additional!$A$1:$C$17,3,FALSE)</f>
        <v>9750</v>
      </c>
      <c r="K189" s="21">
        <f t="shared" si="2"/>
        <v>9750</v>
      </c>
      <c r="L189" s="17" t="str">
        <f>IFERROR(VLOOKUP(A189,Additional!$E$1:$F$153,2,FALSE),"FREE")</f>
        <v>FREE</v>
      </c>
    </row>
    <row r="190" spans="1:12" ht="15.75" customHeight="1" x14ac:dyDescent="0.25">
      <c r="A190" s="17" t="s">
        <v>216</v>
      </c>
      <c r="B190" s="18">
        <v>44562</v>
      </c>
      <c r="C190" s="17">
        <v>2</v>
      </c>
      <c r="D190" s="17" t="str">
        <f>INDEX(Additional!$H$1:$I$3,MATCH(C190,Additional!$H$1:$H$3,0),2)</f>
        <v>REGULAR</v>
      </c>
      <c r="E190" s="17">
        <v>57</v>
      </c>
      <c r="F190" s="17" t="str">
        <f>HLOOKUP(E190,Additional!$H$5:$M$7,2,FALSE)</f>
        <v>BARANG ELEKTRONIK</v>
      </c>
      <c r="G190" s="17">
        <v>19</v>
      </c>
      <c r="H190" s="17" t="str">
        <f>INDEX(Additional!B:B, MATCH(G190, Additional!A:A, 0))</f>
        <v>JAKARTA-SALATIGA</v>
      </c>
      <c r="I190" s="17">
        <f>HLOOKUP(E190,Additional!$H$5:$M$7,3,)</f>
        <v>3</v>
      </c>
      <c r="J190" s="21">
        <f>VLOOKUP(G190,Additional!$A$1:$C$17,3,FALSE)</f>
        <v>9500</v>
      </c>
      <c r="K190" s="21">
        <f t="shared" si="2"/>
        <v>28500</v>
      </c>
      <c r="L190" s="17" t="str">
        <f>IFERROR(VLOOKUP(A190,Additional!$E$1:$F$153,2,FALSE),"FREE")</f>
        <v>PREMIUM</v>
      </c>
    </row>
    <row r="191" spans="1:12" ht="15.75" customHeight="1" x14ac:dyDescent="0.25">
      <c r="A191" s="17" t="s">
        <v>217</v>
      </c>
      <c r="B191" s="18">
        <v>44562</v>
      </c>
      <c r="C191" s="17">
        <v>2</v>
      </c>
      <c r="D191" s="17" t="str">
        <f>INDEX(Additional!$H$1:$I$3,MATCH(C191,Additional!$H$1:$H$3,0),2)</f>
        <v>REGULAR</v>
      </c>
      <c r="E191" s="17">
        <v>55</v>
      </c>
      <c r="F191" s="17" t="str">
        <f>HLOOKUP(E191,Additional!$H$5:$M$7,2,FALSE)</f>
        <v>SEPATU</v>
      </c>
      <c r="G191" s="17">
        <v>21</v>
      </c>
      <c r="H191" s="17" t="str">
        <f>INDEX(Additional!B:B, MATCH(G191, Additional!A:A, 0))</f>
        <v>JAKARTA-JOGJAKARTA</v>
      </c>
      <c r="I191" s="17">
        <f>HLOOKUP(E191,Additional!$H$5:$M$7,3,)</f>
        <v>1</v>
      </c>
      <c r="J191" s="21">
        <f>VLOOKUP(G191,Additional!$A$1:$C$17,3,FALSE)</f>
        <v>9750</v>
      </c>
      <c r="K191" s="21">
        <f t="shared" si="2"/>
        <v>9750</v>
      </c>
      <c r="L191" s="17" t="str">
        <f>IFERROR(VLOOKUP(A191,Additional!$E$1:$F$153,2,FALSE),"FREE")</f>
        <v>PREMIUM</v>
      </c>
    </row>
    <row r="192" spans="1:12" ht="15.75" customHeight="1" x14ac:dyDescent="0.25">
      <c r="A192" s="17" t="s">
        <v>218</v>
      </c>
      <c r="B192" s="18">
        <v>44562</v>
      </c>
      <c r="C192" s="17">
        <v>1</v>
      </c>
      <c r="D192" s="17" t="str">
        <f>INDEX(Additional!$H$1:$I$3,MATCH(C192,Additional!$H$1:$H$3,0),2)</f>
        <v>EXPRESS</v>
      </c>
      <c r="E192" s="17">
        <v>55</v>
      </c>
      <c r="F192" s="17" t="str">
        <f>HLOOKUP(E192,Additional!$H$5:$M$7,2,FALSE)</f>
        <v>SEPATU</v>
      </c>
      <c r="G192" s="17">
        <v>23</v>
      </c>
      <c r="H192" s="17" t="str">
        <f>INDEX(Additional!B:B, MATCH(G192, Additional!A:A, 0))</f>
        <v>JAKARTA-SURABAYA</v>
      </c>
      <c r="I192" s="17">
        <f>HLOOKUP(E192,Additional!$H$5:$M$7,3,)</f>
        <v>1</v>
      </c>
      <c r="J192" s="21">
        <f>VLOOKUP(G192,Additional!$A$1:$C$17,3,FALSE)</f>
        <v>12000</v>
      </c>
      <c r="K192" s="21">
        <f t="shared" si="2"/>
        <v>12000</v>
      </c>
      <c r="L192" s="17" t="str">
        <f>IFERROR(VLOOKUP(A192,Additional!$E$1:$F$153,2,FALSE),"FREE")</f>
        <v>FREE</v>
      </c>
    </row>
    <row r="193" spans="1:12" ht="15.75" customHeight="1" x14ac:dyDescent="0.25">
      <c r="A193" s="17" t="s">
        <v>219</v>
      </c>
      <c r="B193" s="18">
        <v>44562</v>
      </c>
      <c r="C193" s="17">
        <v>2</v>
      </c>
      <c r="D193" s="17" t="str">
        <f>INDEX(Additional!$H$1:$I$3,MATCH(C193,Additional!$H$1:$H$3,0),2)</f>
        <v>REGULAR</v>
      </c>
      <c r="E193" s="17">
        <v>56</v>
      </c>
      <c r="F193" s="17" t="str">
        <f>HLOOKUP(E193,Additional!$H$5:$M$7,2,FALSE)</f>
        <v>DOKUMEN</v>
      </c>
      <c r="G193" s="17">
        <v>24</v>
      </c>
      <c r="H193" s="17" t="str">
        <f>INDEX(Additional!B:B, MATCH(G193, Additional!A:A, 0))</f>
        <v>JAKARTA-MADURA</v>
      </c>
      <c r="I193" s="17">
        <f>HLOOKUP(E193,Additional!$H$5:$M$7,3,)</f>
        <v>1</v>
      </c>
      <c r="J193" s="21">
        <f>VLOOKUP(G193,Additional!$A$1:$C$17,3,FALSE)</f>
        <v>14000</v>
      </c>
      <c r="K193" s="21">
        <f t="shared" si="2"/>
        <v>14000</v>
      </c>
      <c r="L193" s="17" t="str">
        <f>IFERROR(VLOOKUP(A193,Additional!$E$1:$F$153,2,FALSE),"FREE")</f>
        <v>BASIC</v>
      </c>
    </row>
    <row r="194" spans="1:12" ht="15.75" customHeight="1" x14ac:dyDescent="0.25">
      <c r="A194" s="17" t="s">
        <v>220</v>
      </c>
      <c r="B194" s="18">
        <v>44562</v>
      </c>
      <c r="C194" s="17">
        <v>2</v>
      </c>
      <c r="D194" s="17" t="str">
        <f>INDEX(Additional!$H$1:$I$3,MATCH(C194,Additional!$H$1:$H$3,0),2)</f>
        <v>REGULAR</v>
      </c>
      <c r="E194" s="17">
        <v>53</v>
      </c>
      <c r="F194" s="17" t="str">
        <f>HLOOKUP(E194,Additional!$H$5:$M$7,2,FALSE)</f>
        <v>PAKAIAN</v>
      </c>
      <c r="G194" s="17">
        <v>15</v>
      </c>
      <c r="H194" s="17" t="str">
        <f>INDEX(Additional!B:B, MATCH(G194, Additional!A:A, 0))</f>
        <v>JAKARTA-BANDUNG</v>
      </c>
      <c r="I194" s="17">
        <f>HLOOKUP(E194,Additional!$H$5:$M$7,3,)</f>
        <v>1</v>
      </c>
      <c r="J194" s="21">
        <f>VLOOKUP(G194,Additional!$A$1:$C$17,3,FALSE)</f>
        <v>8000</v>
      </c>
      <c r="K194" s="21">
        <f t="shared" si="2"/>
        <v>8000</v>
      </c>
      <c r="L194" s="17" t="str">
        <f>IFERROR(VLOOKUP(A194,Additional!$E$1:$F$153,2,FALSE),"FREE")</f>
        <v>BASIC</v>
      </c>
    </row>
    <row r="195" spans="1:12" ht="15.75" customHeight="1" x14ac:dyDescent="0.25">
      <c r="A195" s="17" t="s">
        <v>221</v>
      </c>
      <c r="B195" s="18">
        <v>44562</v>
      </c>
      <c r="C195" s="17">
        <v>2</v>
      </c>
      <c r="D195" s="17" t="str">
        <f>INDEX(Additional!$H$1:$I$3,MATCH(C195,Additional!$H$1:$H$3,0),2)</f>
        <v>REGULAR</v>
      </c>
      <c r="E195" s="17">
        <v>56</v>
      </c>
      <c r="F195" s="17" t="str">
        <f>HLOOKUP(E195,Additional!$H$5:$M$7,2,FALSE)</f>
        <v>DOKUMEN</v>
      </c>
      <c r="G195" s="17">
        <v>17</v>
      </c>
      <c r="H195" s="17" t="str">
        <f>INDEX(Additional!B:B, MATCH(G195, Additional!A:A, 0))</f>
        <v>JAKARTA-SEMARANG</v>
      </c>
      <c r="I195" s="17">
        <f>HLOOKUP(E195,Additional!$H$5:$M$7,3,)</f>
        <v>1</v>
      </c>
      <c r="J195" s="21">
        <f>VLOOKUP(G195,Additional!$A$1:$C$17,3,FALSE)</f>
        <v>9000</v>
      </c>
      <c r="K195" s="21">
        <f t="shared" ref="K195:K201" si="3">J195*I195</f>
        <v>9000</v>
      </c>
      <c r="L195" s="17" t="str">
        <f>IFERROR(VLOOKUP(A195,Additional!$E$1:$F$153,2,FALSE),"FREE")</f>
        <v>FREE</v>
      </c>
    </row>
    <row r="196" spans="1:12" ht="15.75" customHeight="1" x14ac:dyDescent="0.25">
      <c r="A196" s="17" t="s">
        <v>222</v>
      </c>
      <c r="B196" s="18">
        <v>44562</v>
      </c>
      <c r="C196" s="17">
        <v>2</v>
      </c>
      <c r="D196" s="17" t="str">
        <f>INDEX(Additional!$H$1:$I$3,MATCH(C196,Additional!$H$1:$H$3,0),2)</f>
        <v>REGULAR</v>
      </c>
      <c r="E196" s="17">
        <v>54</v>
      </c>
      <c r="F196" s="17" t="str">
        <f>HLOOKUP(E196,Additional!$H$5:$M$7,2,FALSE)</f>
        <v>TAS</v>
      </c>
      <c r="G196" s="17">
        <v>20</v>
      </c>
      <c r="H196" s="17" t="str">
        <f>INDEX(Additional!B:B, MATCH(G196, Additional!A:A, 0))</f>
        <v>JAKARTA-SOLO</v>
      </c>
      <c r="I196" s="17">
        <f>HLOOKUP(E196,Additional!$H$5:$M$7,3,)</f>
        <v>1.5</v>
      </c>
      <c r="J196" s="21">
        <f>VLOOKUP(G196,Additional!$A$1:$C$17,3,FALSE)</f>
        <v>10000</v>
      </c>
      <c r="K196" s="21">
        <f t="shared" si="3"/>
        <v>15000</v>
      </c>
      <c r="L196" s="17" t="str">
        <f>IFERROR(VLOOKUP(A196,Additional!$E$1:$F$153,2,FALSE),"FREE")</f>
        <v>PREMIUM</v>
      </c>
    </row>
    <row r="197" spans="1:12" ht="15.75" customHeight="1" x14ac:dyDescent="0.25">
      <c r="A197" s="17" t="s">
        <v>223</v>
      </c>
      <c r="B197" s="18">
        <v>44562</v>
      </c>
      <c r="C197" s="17">
        <v>2</v>
      </c>
      <c r="D197" s="17" t="str">
        <f>INDEX(Additional!$H$1:$I$3,MATCH(C197,Additional!$H$1:$H$3,0),2)</f>
        <v>REGULAR</v>
      </c>
      <c r="E197" s="17">
        <v>57</v>
      </c>
      <c r="F197" s="17" t="str">
        <f>HLOOKUP(E197,Additional!$H$5:$M$7,2,FALSE)</f>
        <v>BARANG ELEKTRONIK</v>
      </c>
      <c r="G197" s="17">
        <v>22</v>
      </c>
      <c r="H197" s="17" t="str">
        <f>INDEX(Additional!B:B, MATCH(G197, Additional!A:A, 0))</f>
        <v>JAKARTA-MALANG</v>
      </c>
      <c r="I197" s="17">
        <f>HLOOKUP(E197,Additional!$H$5:$M$7,3,)</f>
        <v>3</v>
      </c>
      <c r="J197" s="21">
        <f>VLOOKUP(G197,Additional!$A$1:$C$17,3,FALSE)</f>
        <v>11000</v>
      </c>
      <c r="K197" s="21">
        <f t="shared" si="3"/>
        <v>33000</v>
      </c>
      <c r="L197" s="17" t="str">
        <f>IFERROR(VLOOKUP(A197,Additional!$E$1:$F$153,2,FALSE),"FREE")</f>
        <v>BASIC</v>
      </c>
    </row>
    <row r="198" spans="1:12" ht="15.75" customHeight="1" x14ac:dyDescent="0.25">
      <c r="A198" s="17" t="s">
        <v>224</v>
      </c>
      <c r="B198" s="18">
        <v>44562</v>
      </c>
      <c r="C198" s="17">
        <v>1</v>
      </c>
      <c r="D198" s="17" t="str">
        <f>INDEX(Additional!$H$1:$I$3,MATCH(C198,Additional!$H$1:$H$3,0),2)</f>
        <v>EXPRESS</v>
      </c>
      <c r="E198" s="17">
        <v>53</v>
      </c>
      <c r="F198" s="17" t="str">
        <f>HLOOKUP(E198,Additional!$H$5:$M$7,2,FALSE)</f>
        <v>PAKAIAN</v>
      </c>
      <c r="G198" s="17">
        <v>14</v>
      </c>
      <c r="H198" s="17" t="str">
        <f>INDEX(Additional!B:B, MATCH(G198, Additional!A:A, 0))</f>
        <v>JAKARTA-DEPOK</v>
      </c>
      <c r="I198" s="17">
        <f>HLOOKUP(E198,Additional!$H$5:$M$7,3,)</f>
        <v>1</v>
      </c>
      <c r="J198" s="21">
        <f>VLOOKUP(G198,Additional!$A$1:$C$17,3,FALSE)</f>
        <v>7000</v>
      </c>
      <c r="K198" s="21">
        <f t="shared" si="3"/>
        <v>7000</v>
      </c>
      <c r="L198" s="17" t="str">
        <f>IFERROR(VLOOKUP(A198,Additional!$E$1:$F$153,2,FALSE),"FREE")</f>
        <v>FREE</v>
      </c>
    </row>
    <row r="199" spans="1:12" ht="15.75" customHeight="1" x14ac:dyDescent="0.25">
      <c r="A199" s="17" t="s">
        <v>225</v>
      </c>
      <c r="B199" s="18">
        <v>44562</v>
      </c>
      <c r="C199" s="17">
        <v>1</v>
      </c>
      <c r="D199" s="17" t="str">
        <f>INDEX(Additional!$H$1:$I$3,MATCH(C199,Additional!$H$1:$H$3,0),2)</f>
        <v>EXPRESS</v>
      </c>
      <c r="E199" s="17">
        <v>54</v>
      </c>
      <c r="F199" s="17" t="str">
        <f>HLOOKUP(E199,Additional!$H$5:$M$7,2,FALSE)</f>
        <v>TAS</v>
      </c>
      <c r="G199" s="17">
        <v>13</v>
      </c>
      <c r="H199" s="17" t="str">
        <f>INDEX(Additional!B:B, MATCH(G199, Additional!A:A, 0))</f>
        <v>JAKARTA-BOGOR</v>
      </c>
      <c r="I199" s="17">
        <f>HLOOKUP(E199,Additional!$H$5:$M$7,3,)</f>
        <v>1.5</v>
      </c>
      <c r="J199" s="21">
        <f>VLOOKUP(G199,Additional!$A$1:$C$17,3,FALSE)</f>
        <v>7000</v>
      </c>
      <c r="K199" s="21">
        <f t="shared" si="3"/>
        <v>10500</v>
      </c>
      <c r="L199" s="17" t="str">
        <f>IFERROR(VLOOKUP(A199,Additional!$E$1:$F$153,2,FALSE),"FREE")</f>
        <v>BASIC</v>
      </c>
    </row>
    <row r="200" spans="1:12" ht="15.75" customHeight="1" x14ac:dyDescent="0.25">
      <c r="A200" s="17" t="s">
        <v>226</v>
      </c>
      <c r="B200" s="18">
        <v>44562</v>
      </c>
      <c r="C200" s="17">
        <v>2</v>
      </c>
      <c r="D200" s="17" t="str">
        <f>INDEX(Additional!$H$1:$I$3,MATCH(C200,Additional!$H$1:$H$3,0),2)</f>
        <v>REGULAR</v>
      </c>
      <c r="E200" s="17">
        <v>56</v>
      </c>
      <c r="F200" s="17" t="str">
        <f>HLOOKUP(E200,Additional!$H$5:$M$7,2,FALSE)</f>
        <v>DOKUMEN</v>
      </c>
      <c r="G200" s="17">
        <v>23</v>
      </c>
      <c r="H200" s="17" t="str">
        <f>INDEX(Additional!B:B, MATCH(G200, Additional!A:A, 0))</f>
        <v>JAKARTA-SURABAYA</v>
      </c>
      <c r="I200" s="17">
        <f>HLOOKUP(E200,Additional!$H$5:$M$7,3,)</f>
        <v>1</v>
      </c>
      <c r="J200" s="21">
        <f>VLOOKUP(G200,Additional!$A$1:$C$17,3,FALSE)</f>
        <v>12000</v>
      </c>
      <c r="K200" s="21">
        <f t="shared" si="3"/>
        <v>12000</v>
      </c>
      <c r="L200" s="17" t="str">
        <f>IFERROR(VLOOKUP(A200,Additional!$E$1:$F$153,2,FALSE),"FREE")</f>
        <v>BASIC</v>
      </c>
    </row>
    <row r="201" spans="1:12" ht="15.75" customHeight="1" x14ac:dyDescent="0.25">
      <c r="A201" s="17" t="s">
        <v>227</v>
      </c>
      <c r="B201" s="18">
        <v>44562</v>
      </c>
      <c r="C201" s="17">
        <v>1</v>
      </c>
      <c r="D201" s="17" t="str">
        <f>INDEX(Additional!$H$1:$I$3,MATCH(C201,Additional!$H$1:$H$3,0),2)</f>
        <v>EXPRESS</v>
      </c>
      <c r="E201" s="17">
        <v>56</v>
      </c>
      <c r="F201" s="17" t="str">
        <f>HLOOKUP(E201,Additional!$H$5:$M$7,2,FALSE)</f>
        <v>DOKUMEN</v>
      </c>
      <c r="G201" s="17">
        <v>20</v>
      </c>
      <c r="H201" s="17" t="str">
        <f>INDEX(Additional!B:B, MATCH(G201, Additional!A:A, 0))</f>
        <v>JAKARTA-SOLO</v>
      </c>
      <c r="I201" s="17">
        <f>HLOOKUP(E201,Additional!$H$5:$M$7,3,)</f>
        <v>1</v>
      </c>
      <c r="J201" s="21">
        <f>VLOOKUP(G201,Additional!$A$1:$C$17,3,FALSE)</f>
        <v>10000</v>
      </c>
      <c r="K201" s="21">
        <f t="shared" si="3"/>
        <v>10000</v>
      </c>
      <c r="L201" s="17" t="str">
        <f>IFERROR(VLOOKUP(A201,Additional!$E$1:$F$153,2,FALSE),"FREE")</f>
        <v>BASIC</v>
      </c>
    </row>
    <row r="202" spans="1:12" ht="15.75" customHeight="1" x14ac:dyDescent="0.25"/>
    <row r="203" spans="1:12" ht="15.75" customHeight="1" x14ac:dyDescent="0.25"/>
    <row r="204" spans="1:12" ht="15.75" customHeight="1" x14ac:dyDescent="0.25"/>
    <row r="205" spans="1:12" ht="15.75" customHeight="1" x14ac:dyDescent="0.25"/>
    <row r="206" spans="1:12" ht="15.75" customHeight="1" x14ac:dyDescent="0.25"/>
    <row r="207" spans="1:12" ht="15.75" customHeight="1" x14ac:dyDescent="0.25"/>
    <row r="208" spans="1:1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0"/>
  <sheetViews>
    <sheetView workbookViewId="0">
      <selection activeCell="H5" sqref="H5"/>
    </sheetView>
  </sheetViews>
  <sheetFormatPr defaultColWidth="12.6640625" defaultRowHeight="15" customHeight="1" x14ac:dyDescent="0.25"/>
  <cols>
    <col min="1" max="1" width="7" customWidth="1"/>
    <col min="2" max="2" width="19.6640625" customWidth="1"/>
    <col min="3" max="3" width="6" bestFit="1" customWidth="1"/>
    <col min="4" max="4" width="12.6640625" customWidth="1"/>
    <col min="5" max="5" width="6.5546875" bestFit="1" customWidth="1"/>
    <col min="6" max="6" width="14.44140625" bestFit="1" customWidth="1"/>
    <col min="7" max="7" width="11.5546875" customWidth="1"/>
    <col min="8" max="8" width="11.44140625" bestFit="1" customWidth="1"/>
    <col min="9" max="9" width="13.6640625" bestFit="1" customWidth="1"/>
    <col min="10" max="10" width="4.44140625" bestFit="1" customWidth="1"/>
    <col min="11" max="11" width="8.109375" bestFit="1" customWidth="1"/>
    <col min="12" max="12" width="10" bestFit="1" customWidth="1"/>
    <col min="13" max="13" width="20.44140625" bestFit="1" customWidth="1"/>
  </cols>
  <sheetData>
    <row r="1" spans="1:13" ht="15.75" customHeight="1" x14ac:dyDescent="0.25">
      <c r="A1" s="16" t="s">
        <v>22</v>
      </c>
      <c r="B1" s="16" t="s">
        <v>23</v>
      </c>
      <c r="C1" s="16" t="s">
        <v>25</v>
      </c>
      <c r="E1" s="16" t="s">
        <v>16</v>
      </c>
      <c r="F1" s="16" t="s">
        <v>27</v>
      </c>
      <c r="G1" s="19"/>
      <c r="H1" s="16" t="s">
        <v>18</v>
      </c>
      <c r="I1" s="16" t="s">
        <v>19</v>
      </c>
    </row>
    <row r="2" spans="1:13" ht="15.75" customHeight="1" x14ac:dyDescent="0.25">
      <c r="A2" s="17">
        <v>11</v>
      </c>
      <c r="B2" s="17" t="s">
        <v>228</v>
      </c>
      <c r="C2" s="17">
        <v>7000</v>
      </c>
      <c r="E2" s="17" t="s">
        <v>28</v>
      </c>
      <c r="F2" s="17" t="s">
        <v>229</v>
      </c>
      <c r="G2" s="19"/>
      <c r="H2" s="17">
        <v>1</v>
      </c>
      <c r="I2" s="17" t="s">
        <v>230</v>
      </c>
      <c r="J2" s="19"/>
    </row>
    <row r="3" spans="1:13" ht="15.75" customHeight="1" x14ac:dyDescent="0.25">
      <c r="A3" s="17">
        <v>12</v>
      </c>
      <c r="B3" s="17" t="s">
        <v>231</v>
      </c>
      <c r="C3" s="17">
        <v>7000</v>
      </c>
      <c r="E3" s="17" t="s">
        <v>29</v>
      </c>
      <c r="F3" s="17" t="s">
        <v>229</v>
      </c>
      <c r="H3" s="17">
        <v>2</v>
      </c>
      <c r="I3" s="17" t="s">
        <v>232</v>
      </c>
    </row>
    <row r="4" spans="1:13" ht="15.75" customHeight="1" x14ac:dyDescent="0.25">
      <c r="A4" s="17">
        <v>13</v>
      </c>
      <c r="B4" s="17" t="s">
        <v>233</v>
      </c>
      <c r="C4" s="17">
        <v>7000</v>
      </c>
      <c r="E4" s="17" t="s">
        <v>30</v>
      </c>
      <c r="F4" s="17" t="s">
        <v>234</v>
      </c>
      <c r="H4" s="19"/>
      <c r="I4" s="19"/>
    </row>
    <row r="5" spans="1:13" ht="15.75" customHeight="1" x14ac:dyDescent="0.25">
      <c r="A5" s="17">
        <v>14</v>
      </c>
      <c r="B5" s="17" t="s">
        <v>235</v>
      </c>
      <c r="C5" s="17">
        <v>7000</v>
      </c>
      <c r="E5" s="17" t="s">
        <v>32</v>
      </c>
      <c r="F5" s="17" t="s">
        <v>229</v>
      </c>
      <c r="H5" s="16" t="s">
        <v>20</v>
      </c>
      <c r="I5" s="17">
        <v>53</v>
      </c>
      <c r="J5" s="17">
        <v>54</v>
      </c>
      <c r="K5" s="17">
        <v>55</v>
      </c>
      <c r="L5" s="17">
        <v>56</v>
      </c>
      <c r="M5" s="17">
        <v>57</v>
      </c>
    </row>
    <row r="6" spans="1:13" ht="15.75" customHeight="1" x14ac:dyDescent="0.25">
      <c r="A6" s="17">
        <v>15</v>
      </c>
      <c r="B6" s="17" t="s">
        <v>236</v>
      </c>
      <c r="C6" s="17">
        <v>8000</v>
      </c>
      <c r="E6" s="17" t="s">
        <v>34</v>
      </c>
      <c r="F6" s="17" t="s">
        <v>229</v>
      </c>
      <c r="H6" s="16" t="s">
        <v>21</v>
      </c>
      <c r="I6" s="17" t="s">
        <v>237</v>
      </c>
      <c r="J6" s="17" t="s">
        <v>238</v>
      </c>
      <c r="K6" s="17" t="s">
        <v>239</v>
      </c>
      <c r="L6" s="17" t="s">
        <v>240</v>
      </c>
      <c r="M6" s="17" t="s">
        <v>241</v>
      </c>
    </row>
    <row r="7" spans="1:13" ht="15.75" customHeight="1" x14ac:dyDescent="0.25">
      <c r="A7" s="17">
        <v>16</v>
      </c>
      <c r="B7" s="17" t="s">
        <v>242</v>
      </c>
      <c r="C7" s="17">
        <v>8500</v>
      </c>
      <c r="E7" s="17" t="s">
        <v>36</v>
      </c>
      <c r="F7" s="17" t="s">
        <v>234</v>
      </c>
      <c r="H7" s="16" t="s">
        <v>243</v>
      </c>
      <c r="I7" s="17">
        <v>1</v>
      </c>
      <c r="J7" s="17">
        <v>1.5</v>
      </c>
      <c r="K7" s="17">
        <v>1</v>
      </c>
      <c r="L7" s="17">
        <v>1</v>
      </c>
      <c r="M7" s="17">
        <v>3</v>
      </c>
    </row>
    <row r="8" spans="1:13" ht="15.75" customHeight="1" x14ac:dyDescent="0.25">
      <c r="A8" s="17">
        <v>17</v>
      </c>
      <c r="B8" s="17" t="s">
        <v>244</v>
      </c>
      <c r="C8" s="17">
        <v>9000</v>
      </c>
      <c r="E8" s="17" t="s">
        <v>37</v>
      </c>
      <c r="F8" s="17" t="s">
        <v>229</v>
      </c>
    </row>
    <row r="9" spans="1:13" ht="15.75" customHeight="1" x14ac:dyDescent="0.25">
      <c r="A9" s="17">
        <v>18</v>
      </c>
      <c r="B9" s="17" t="s">
        <v>245</v>
      </c>
      <c r="C9" s="17">
        <v>9000</v>
      </c>
      <c r="E9" s="17" t="s">
        <v>39</v>
      </c>
      <c r="F9" s="17" t="s">
        <v>229</v>
      </c>
    </row>
    <row r="10" spans="1:13" ht="15.75" customHeight="1" x14ac:dyDescent="0.25">
      <c r="A10" s="17">
        <v>19</v>
      </c>
      <c r="B10" s="17" t="s">
        <v>246</v>
      </c>
      <c r="C10" s="17">
        <v>9500</v>
      </c>
      <c r="E10" s="17" t="s">
        <v>40</v>
      </c>
      <c r="F10" s="17" t="s">
        <v>234</v>
      </c>
    </row>
    <row r="11" spans="1:13" ht="15.75" customHeight="1" x14ac:dyDescent="0.25">
      <c r="A11" s="17">
        <v>20</v>
      </c>
      <c r="B11" s="17" t="s">
        <v>247</v>
      </c>
      <c r="C11" s="17">
        <v>10000</v>
      </c>
      <c r="E11" s="17" t="s">
        <v>42</v>
      </c>
      <c r="F11" s="17" t="s">
        <v>234</v>
      </c>
    </row>
    <row r="12" spans="1:13" ht="15.75" customHeight="1" x14ac:dyDescent="0.25">
      <c r="A12" s="17">
        <v>21</v>
      </c>
      <c r="B12" s="17" t="s">
        <v>248</v>
      </c>
      <c r="C12" s="17">
        <v>9750</v>
      </c>
      <c r="E12" s="17" t="s">
        <v>43</v>
      </c>
      <c r="F12" s="17" t="s">
        <v>229</v>
      </c>
    </row>
    <row r="13" spans="1:13" ht="15.75" customHeight="1" x14ac:dyDescent="0.25">
      <c r="A13" s="17">
        <v>22</v>
      </c>
      <c r="B13" s="17" t="s">
        <v>249</v>
      </c>
      <c r="C13" s="17">
        <v>11000</v>
      </c>
      <c r="E13" s="17" t="s">
        <v>45</v>
      </c>
      <c r="F13" s="17" t="s">
        <v>229</v>
      </c>
    </row>
    <row r="14" spans="1:13" ht="15.75" customHeight="1" x14ac:dyDescent="0.25">
      <c r="A14" s="17">
        <v>23</v>
      </c>
      <c r="B14" s="17" t="s">
        <v>250</v>
      </c>
      <c r="C14" s="17">
        <v>12000</v>
      </c>
      <c r="E14" s="17" t="s">
        <v>46</v>
      </c>
      <c r="F14" s="17" t="s">
        <v>234</v>
      </c>
    </row>
    <row r="15" spans="1:13" ht="15.75" customHeight="1" x14ac:dyDescent="0.25">
      <c r="A15" s="17">
        <v>24</v>
      </c>
      <c r="B15" s="17" t="s">
        <v>251</v>
      </c>
      <c r="C15" s="17">
        <v>14000</v>
      </c>
      <c r="E15" s="17" t="s">
        <v>48</v>
      </c>
      <c r="F15" s="17" t="s">
        <v>229</v>
      </c>
    </row>
    <row r="16" spans="1:13" ht="15.75" customHeight="1" x14ac:dyDescent="0.25">
      <c r="A16" s="17">
        <v>25</v>
      </c>
      <c r="B16" s="17" t="s">
        <v>252</v>
      </c>
      <c r="C16" s="17">
        <v>15000</v>
      </c>
      <c r="E16" s="17" t="s">
        <v>49</v>
      </c>
      <c r="F16" s="17" t="s">
        <v>229</v>
      </c>
    </row>
    <row r="17" spans="1:6" ht="15.75" customHeight="1" x14ac:dyDescent="0.25">
      <c r="A17" s="17">
        <v>26</v>
      </c>
      <c r="B17" s="17" t="s">
        <v>253</v>
      </c>
      <c r="C17" s="17">
        <v>15000</v>
      </c>
      <c r="E17" s="17" t="s">
        <v>50</v>
      </c>
      <c r="F17" s="17" t="s">
        <v>229</v>
      </c>
    </row>
    <row r="18" spans="1:6" ht="15.75" customHeight="1" x14ac:dyDescent="0.25">
      <c r="E18" s="17" t="s">
        <v>51</v>
      </c>
      <c r="F18" s="17" t="s">
        <v>229</v>
      </c>
    </row>
    <row r="19" spans="1:6" ht="15.75" customHeight="1" x14ac:dyDescent="0.25">
      <c r="E19" s="17" t="s">
        <v>52</v>
      </c>
      <c r="F19" s="17" t="s">
        <v>229</v>
      </c>
    </row>
    <row r="20" spans="1:6" ht="15.75" customHeight="1" x14ac:dyDescent="0.25">
      <c r="E20" s="17" t="s">
        <v>53</v>
      </c>
      <c r="F20" s="17" t="s">
        <v>229</v>
      </c>
    </row>
    <row r="21" spans="1:6" ht="15.75" customHeight="1" x14ac:dyDescent="0.25">
      <c r="E21" s="17" t="s">
        <v>54</v>
      </c>
      <c r="F21" s="17" t="s">
        <v>229</v>
      </c>
    </row>
    <row r="22" spans="1:6" ht="15.75" customHeight="1" x14ac:dyDescent="0.25">
      <c r="E22" s="17" t="s">
        <v>55</v>
      </c>
      <c r="F22" s="17" t="s">
        <v>229</v>
      </c>
    </row>
    <row r="23" spans="1:6" ht="15.75" customHeight="1" x14ac:dyDescent="0.25">
      <c r="E23" s="17" t="s">
        <v>56</v>
      </c>
      <c r="F23" s="17" t="s">
        <v>234</v>
      </c>
    </row>
    <row r="24" spans="1:6" ht="15.75" customHeight="1" x14ac:dyDescent="0.25">
      <c r="E24" s="17" t="s">
        <v>57</v>
      </c>
      <c r="F24" s="17" t="s">
        <v>234</v>
      </c>
    </row>
    <row r="25" spans="1:6" ht="15.75" customHeight="1" x14ac:dyDescent="0.25">
      <c r="E25" s="17" t="s">
        <v>58</v>
      </c>
      <c r="F25" s="17" t="s">
        <v>234</v>
      </c>
    </row>
    <row r="26" spans="1:6" ht="15.75" customHeight="1" x14ac:dyDescent="0.25">
      <c r="E26" s="17" t="s">
        <v>59</v>
      </c>
      <c r="F26" s="17" t="s">
        <v>229</v>
      </c>
    </row>
    <row r="27" spans="1:6" ht="15.75" customHeight="1" x14ac:dyDescent="0.25">
      <c r="E27" s="17" t="s">
        <v>60</v>
      </c>
      <c r="F27" s="17" t="s">
        <v>229</v>
      </c>
    </row>
    <row r="28" spans="1:6" ht="15.75" customHeight="1" x14ac:dyDescent="0.25">
      <c r="E28" s="17" t="s">
        <v>62</v>
      </c>
      <c r="F28" s="17" t="s">
        <v>229</v>
      </c>
    </row>
    <row r="29" spans="1:6" ht="15.75" customHeight="1" x14ac:dyDescent="0.25">
      <c r="E29" s="17" t="s">
        <v>63</v>
      </c>
      <c r="F29" s="17" t="s">
        <v>234</v>
      </c>
    </row>
    <row r="30" spans="1:6" ht="15.75" customHeight="1" x14ac:dyDescent="0.25">
      <c r="E30" s="17" t="s">
        <v>64</v>
      </c>
      <c r="F30" s="17" t="s">
        <v>229</v>
      </c>
    </row>
    <row r="31" spans="1:6" ht="15.75" customHeight="1" x14ac:dyDescent="0.25">
      <c r="E31" s="17" t="s">
        <v>65</v>
      </c>
      <c r="F31" s="17" t="s">
        <v>229</v>
      </c>
    </row>
    <row r="32" spans="1:6" ht="15.75" customHeight="1" x14ac:dyDescent="0.25">
      <c r="E32" s="17" t="s">
        <v>66</v>
      </c>
      <c r="F32" s="17" t="s">
        <v>229</v>
      </c>
    </row>
    <row r="33" spans="5:6" ht="15.75" customHeight="1" x14ac:dyDescent="0.25">
      <c r="E33" s="17" t="s">
        <v>67</v>
      </c>
      <c r="F33" s="17" t="s">
        <v>234</v>
      </c>
    </row>
    <row r="34" spans="5:6" ht="15.75" customHeight="1" x14ac:dyDescent="0.25">
      <c r="E34" s="17" t="s">
        <v>68</v>
      </c>
      <c r="F34" s="17" t="s">
        <v>229</v>
      </c>
    </row>
    <row r="35" spans="5:6" ht="15.75" customHeight="1" x14ac:dyDescent="0.25">
      <c r="E35" s="17" t="s">
        <v>69</v>
      </c>
      <c r="F35" s="17" t="s">
        <v>229</v>
      </c>
    </row>
    <row r="36" spans="5:6" ht="15.75" customHeight="1" x14ac:dyDescent="0.25">
      <c r="E36" s="17" t="s">
        <v>71</v>
      </c>
      <c r="F36" s="17" t="s">
        <v>229</v>
      </c>
    </row>
    <row r="37" spans="5:6" ht="15.75" customHeight="1" x14ac:dyDescent="0.25">
      <c r="E37" s="17" t="s">
        <v>72</v>
      </c>
      <c r="F37" s="17" t="s">
        <v>229</v>
      </c>
    </row>
    <row r="38" spans="5:6" ht="15.75" customHeight="1" x14ac:dyDescent="0.25">
      <c r="E38" s="17" t="s">
        <v>73</v>
      </c>
      <c r="F38" s="17" t="s">
        <v>229</v>
      </c>
    </row>
    <row r="39" spans="5:6" ht="15.75" customHeight="1" x14ac:dyDescent="0.25">
      <c r="E39" s="17" t="s">
        <v>74</v>
      </c>
      <c r="F39" s="17" t="s">
        <v>234</v>
      </c>
    </row>
    <row r="40" spans="5:6" ht="15.75" customHeight="1" x14ac:dyDescent="0.25">
      <c r="E40" s="17" t="s">
        <v>75</v>
      </c>
      <c r="F40" s="17" t="s">
        <v>229</v>
      </c>
    </row>
    <row r="41" spans="5:6" ht="15.75" customHeight="1" x14ac:dyDescent="0.25">
      <c r="E41" s="17" t="s">
        <v>76</v>
      </c>
      <c r="F41" s="17" t="s">
        <v>229</v>
      </c>
    </row>
    <row r="42" spans="5:6" ht="15.75" customHeight="1" x14ac:dyDescent="0.25">
      <c r="E42" s="17" t="s">
        <v>77</v>
      </c>
      <c r="F42" s="17" t="s">
        <v>234</v>
      </c>
    </row>
    <row r="43" spans="5:6" ht="15.75" customHeight="1" x14ac:dyDescent="0.25">
      <c r="E43" s="17" t="s">
        <v>78</v>
      </c>
      <c r="F43" s="17" t="s">
        <v>229</v>
      </c>
    </row>
    <row r="44" spans="5:6" ht="15.75" customHeight="1" x14ac:dyDescent="0.25">
      <c r="E44" s="17" t="s">
        <v>79</v>
      </c>
      <c r="F44" s="17" t="s">
        <v>229</v>
      </c>
    </row>
    <row r="45" spans="5:6" ht="15.75" customHeight="1" x14ac:dyDescent="0.25">
      <c r="E45" s="17" t="s">
        <v>80</v>
      </c>
      <c r="F45" s="17" t="s">
        <v>229</v>
      </c>
    </row>
    <row r="46" spans="5:6" ht="15.75" customHeight="1" x14ac:dyDescent="0.25">
      <c r="E46" s="17" t="s">
        <v>81</v>
      </c>
      <c r="F46" s="17" t="s">
        <v>229</v>
      </c>
    </row>
    <row r="47" spans="5:6" ht="15.75" customHeight="1" x14ac:dyDescent="0.25">
      <c r="E47" s="17" t="s">
        <v>83</v>
      </c>
      <c r="F47" s="17" t="s">
        <v>234</v>
      </c>
    </row>
    <row r="48" spans="5:6" ht="15.75" customHeight="1" x14ac:dyDescent="0.25">
      <c r="E48" s="17" t="s">
        <v>84</v>
      </c>
      <c r="F48" s="17" t="s">
        <v>229</v>
      </c>
    </row>
    <row r="49" spans="5:6" ht="15.75" customHeight="1" x14ac:dyDescent="0.25">
      <c r="E49" s="17" t="s">
        <v>85</v>
      </c>
      <c r="F49" s="17" t="s">
        <v>229</v>
      </c>
    </row>
    <row r="50" spans="5:6" ht="15.75" customHeight="1" x14ac:dyDescent="0.25">
      <c r="E50" s="17" t="s">
        <v>86</v>
      </c>
      <c r="F50" s="17" t="s">
        <v>229</v>
      </c>
    </row>
    <row r="51" spans="5:6" ht="15.75" customHeight="1" x14ac:dyDescent="0.25">
      <c r="E51" s="17" t="s">
        <v>87</v>
      </c>
      <c r="F51" s="17" t="s">
        <v>229</v>
      </c>
    </row>
    <row r="52" spans="5:6" ht="15.75" customHeight="1" x14ac:dyDescent="0.25">
      <c r="E52" s="17" t="s">
        <v>88</v>
      </c>
      <c r="F52" s="17" t="s">
        <v>229</v>
      </c>
    </row>
    <row r="53" spans="5:6" ht="15.75" customHeight="1" x14ac:dyDescent="0.25">
      <c r="E53" s="17" t="s">
        <v>89</v>
      </c>
      <c r="F53" s="17" t="s">
        <v>234</v>
      </c>
    </row>
    <row r="54" spans="5:6" ht="15.75" customHeight="1" x14ac:dyDescent="0.25">
      <c r="E54" s="17" t="s">
        <v>90</v>
      </c>
      <c r="F54" s="17" t="s">
        <v>229</v>
      </c>
    </row>
    <row r="55" spans="5:6" ht="15.75" customHeight="1" x14ac:dyDescent="0.25">
      <c r="E55" s="17" t="s">
        <v>91</v>
      </c>
      <c r="F55" s="17" t="s">
        <v>229</v>
      </c>
    </row>
    <row r="56" spans="5:6" ht="15.75" customHeight="1" x14ac:dyDescent="0.25">
      <c r="E56" s="17" t="s">
        <v>92</v>
      </c>
      <c r="F56" s="17" t="s">
        <v>229</v>
      </c>
    </row>
    <row r="57" spans="5:6" ht="15.75" customHeight="1" x14ac:dyDescent="0.25">
      <c r="E57" s="17" t="s">
        <v>93</v>
      </c>
      <c r="F57" s="17" t="s">
        <v>229</v>
      </c>
    </row>
    <row r="58" spans="5:6" ht="15.75" customHeight="1" x14ac:dyDescent="0.25">
      <c r="E58" s="17" t="s">
        <v>94</v>
      </c>
      <c r="F58" s="17" t="s">
        <v>234</v>
      </c>
    </row>
    <row r="59" spans="5:6" ht="15.75" customHeight="1" x14ac:dyDescent="0.25">
      <c r="E59" s="17" t="s">
        <v>95</v>
      </c>
      <c r="F59" s="17" t="s">
        <v>229</v>
      </c>
    </row>
    <row r="60" spans="5:6" ht="15.75" customHeight="1" x14ac:dyDescent="0.25">
      <c r="E60" s="17" t="s">
        <v>96</v>
      </c>
      <c r="F60" s="17" t="s">
        <v>229</v>
      </c>
    </row>
    <row r="61" spans="5:6" ht="15.75" customHeight="1" x14ac:dyDescent="0.25">
      <c r="E61" s="17" t="s">
        <v>98</v>
      </c>
      <c r="F61" s="17" t="s">
        <v>229</v>
      </c>
    </row>
    <row r="62" spans="5:6" ht="15.75" customHeight="1" x14ac:dyDescent="0.25">
      <c r="E62" s="17" t="s">
        <v>99</v>
      </c>
      <c r="F62" s="17" t="s">
        <v>229</v>
      </c>
    </row>
    <row r="63" spans="5:6" ht="15.75" customHeight="1" x14ac:dyDescent="0.25">
      <c r="E63" s="17" t="s">
        <v>100</v>
      </c>
      <c r="F63" s="17" t="s">
        <v>229</v>
      </c>
    </row>
    <row r="64" spans="5:6" ht="15.75" customHeight="1" x14ac:dyDescent="0.25">
      <c r="E64" s="17" t="s">
        <v>102</v>
      </c>
      <c r="F64" s="17" t="s">
        <v>229</v>
      </c>
    </row>
    <row r="65" spans="5:6" ht="15.75" customHeight="1" x14ac:dyDescent="0.25">
      <c r="E65" s="17" t="s">
        <v>103</v>
      </c>
      <c r="F65" s="17" t="s">
        <v>234</v>
      </c>
    </row>
    <row r="66" spans="5:6" ht="15.75" customHeight="1" x14ac:dyDescent="0.25">
      <c r="E66" s="17" t="s">
        <v>104</v>
      </c>
      <c r="F66" s="17" t="s">
        <v>229</v>
      </c>
    </row>
    <row r="67" spans="5:6" ht="15.75" customHeight="1" x14ac:dyDescent="0.25">
      <c r="E67" s="17" t="s">
        <v>106</v>
      </c>
      <c r="F67" s="17" t="s">
        <v>229</v>
      </c>
    </row>
    <row r="68" spans="5:6" ht="15.75" customHeight="1" x14ac:dyDescent="0.25">
      <c r="E68" s="17" t="s">
        <v>107</v>
      </c>
      <c r="F68" s="17" t="s">
        <v>229</v>
      </c>
    </row>
    <row r="69" spans="5:6" ht="15.75" customHeight="1" x14ac:dyDescent="0.25">
      <c r="E69" s="17" t="s">
        <v>108</v>
      </c>
      <c r="F69" s="17" t="s">
        <v>229</v>
      </c>
    </row>
    <row r="70" spans="5:6" ht="15.75" customHeight="1" x14ac:dyDescent="0.25">
      <c r="E70" s="17" t="s">
        <v>110</v>
      </c>
      <c r="F70" s="17" t="s">
        <v>229</v>
      </c>
    </row>
    <row r="71" spans="5:6" ht="15.75" customHeight="1" x14ac:dyDescent="0.25">
      <c r="E71" s="17" t="s">
        <v>111</v>
      </c>
      <c r="F71" s="17" t="s">
        <v>229</v>
      </c>
    </row>
    <row r="72" spans="5:6" ht="15.75" customHeight="1" x14ac:dyDescent="0.25">
      <c r="E72" s="17" t="s">
        <v>113</v>
      </c>
      <c r="F72" s="17" t="s">
        <v>229</v>
      </c>
    </row>
    <row r="73" spans="5:6" ht="15.75" customHeight="1" x14ac:dyDescent="0.25">
      <c r="E73" s="17" t="s">
        <v>114</v>
      </c>
      <c r="F73" s="17" t="s">
        <v>234</v>
      </c>
    </row>
    <row r="74" spans="5:6" ht="15.75" customHeight="1" x14ac:dyDescent="0.25">
      <c r="E74" s="17" t="s">
        <v>116</v>
      </c>
      <c r="F74" s="17" t="s">
        <v>229</v>
      </c>
    </row>
    <row r="75" spans="5:6" ht="15.75" customHeight="1" x14ac:dyDescent="0.25">
      <c r="E75" s="17" t="s">
        <v>117</v>
      </c>
      <c r="F75" s="17" t="s">
        <v>229</v>
      </c>
    </row>
    <row r="76" spans="5:6" ht="15.75" customHeight="1" x14ac:dyDescent="0.25">
      <c r="E76" s="17" t="s">
        <v>118</v>
      </c>
      <c r="F76" s="17" t="s">
        <v>229</v>
      </c>
    </row>
    <row r="77" spans="5:6" ht="15.75" customHeight="1" x14ac:dyDescent="0.25">
      <c r="E77" s="17" t="s">
        <v>119</v>
      </c>
      <c r="F77" s="17" t="s">
        <v>234</v>
      </c>
    </row>
    <row r="78" spans="5:6" ht="15.75" customHeight="1" x14ac:dyDescent="0.25">
      <c r="E78" s="17" t="s">
        <v>120</v>
      </c>
      <c r="F78" s="17" t="s">
        <v>229</v>
      </c>
    </row>
    <row r="79" spans="5:6" ht="15.75" customHeight="1" x14ac:dyDescent="0.25">
      <c r="E79" s="17" t="s">
        <v>122</v>
      </c>
      <c r="F79" s="17" t="s">
        <v>229</v>
      </c>
    </row>
    <row r="80" spans="5:6" ht="15.75" customHeight="1" x14ac:dyDescent="0.25">
      <c r="E80" s="17" t="s">
        <v>123</v>
      </c>
      <c r="F80" s="17" t="s">
        <v>229</v>
      </c>
    </row>
    <row r="81" spans="5:6" ht="15.75" customHeight="1" x14ac:dyDescent="0.25">
      <c r="E81" s="17" t="s">
        <v>124</v>
      </c>
      <c r="F81" s="17" t="s">
        <v>229</v>
      </c>
    </row>
    <row r="82" spans="5:6" ht="15.75" customHeight="1" x14ac:dyDescent="0.25">
      <c r="E82" s="17" t="s">
        <v>125</v>
      </c>
      <c r="F82" s="17" t="s">
        <v>234</v>
      </c>
    </row>
    <row r="83" spans="5:6" ht="15.75" customHeight="1" x14ac:dyDescent="0.25">
      <c r="E83" s="17" t="s">
        <v>127</v>
      </c>
      <c r="F83" s="17" t="s">
        <v>229</v>
      </c>
    </row>
    <row r="84" spans="5:6" ht="15.75" customHeight="1" x14ac:dyDescent="0.25">
      <c r="E84" s="17" t="s">
        <v>128</v>
      </c>
      <c r="F84" s="17" t="s">
        <v>229</v>
      </c>
    </row>
    <row r="85" spans="5:6" ht="15.75" customHeight="1" x14ac:dyDescent="0.25">
      <c r="E85" s="17" t="s">
        <v>129</v>
      </c>
      <c r="F85" s="17" t="s">
        <v>229</v>
      </c>
    </row>
    <row r="86" spans="5:6" ht="15.75" customHeight="1" x14ac:dyDescent="0.25">
      <c r="E86" s="17" t="s">
        <v>131</v>
      </c>
      <c r="F86" s="17" t="s">
        <v>229</v>
      </c>
    </row>
    <row r="87" spans="5:6" ht="15.75" customHeight="1" x14ac:dyDescent="0.25">
      <c r="E87" s="17" t="s">
        <v>132</v>
      </c>
      <c r="F87" s="17" t="s">
        <v>234</v>
      </c>
    </row>
    <row r="88" spans="5:6" ht="15.75" customHeight="1" x14ac:dyDescent="0.25">
      <c r="E88" s="17" t="s">
        <v>133</v>
      </c>
      <c r="F88" s="17" t="s">
        <v>229</v>
      </c>
    </row>
    <row r="89" spans="5:6" ht="15.75" customHeight="1" x14ac:dyDescent="0.25">
      <c r="E89" s="17" t="s">
        <v>134</v>
      </c>
      <c r="F89" s="17" t="s">
        <v>229</v>
      </c>
    </row>
    <row r="90" spans="5:6" ht="15.75" customHeight="1" x14ac:dyDescent="0.25">
      <c r="E90" s="17" t="s">
        <v>135</v>
      </c>
      <c r="F90" s="17" t="s">
        <v>229</v>
      </c>
    </row>
    <row r="91" spans="5:6" ht="15.75" customHeight="1" x14ac:dyDescent="0.25">
      <c r="E91" s="17" t="s">
        <v>136</v>
      </c>
      <c r="F91" s="17" t="s">
        <v>229</v>
      </c>
    </row>
    <row r="92" spans="5:6" ht="15.75" customHeight="1" x14ac:dyDescent="0.25">
      <c r="E92" s="17" t="s">
        <v>138</v>
      </c>
      <c r="F92" s="17" t="s">
        <v>234</v>
      </c>
    </row>
    <row r="93" spans="5:6" ht="15.75" customHeight="1" x14ac:dyDescent="0.25">
      <c r="E93" s="17" t="s">
        <v>139</v>
      </c>
      <c r="F93" s="17" t="s">
        <v>229</v>
      </c>
    </row>
    <row r="94" spans="5:6" ht="15.75" customHeight="1" x14ac:dyDescent="0.25">
      <c r="E94" s="17" t="s">
        <v>140</v>
      </c>
      <c r="F94" s="17" t="s">
        <v>229</v>
      </c>
    </row>
    <row r="95" spans="5:6" ht="15.75" customHeight="1" x14ac:dyDescent="0.25">
      <c r="E95" s="17" t="s">
        <v>142</v>
      </c>
      <c r="F95" s="17" t="s">
        <v>229</v>
      </c>
    </row>
    <row r="96" spans="5:6" ht="15.75" customHeight="1" x14ac:dyDescent="0.25">
      <c r="E96" s="17" t="s">
        <v>143</v>
      </c>
      <c r="F96" s="17" t="s">
        <v>229</v>
      </c>
    </row>
    <row r="97" spans="5:6" ht="15.75" customHeight="1" x14ac:dyDescent="0.25">
      <c r="E97" s="17" t="s">
        <v>145</v>
      </c>
      <c r="F97" s="17" t="s">
        <v>229</v>
      </c>
    </row>
    <row r="98" spans="5:6" ht="15.75" customHeight="1" x14ac:dyDescent="0.25">
      <c r="E98" s="17" t="s">
        <v>146</v>
      </c>
      <c r="F98" s="17" t="s">
        <v>234</v>
      </c>
    </row>
    <row r="99" spans="5:6" ht="15.75" customHeight="1" x14ac:dyDescent="0.25">
      <c r="E99" s="17" t="s">
        <v>147</v>
      </c>
      <c r="F99" s="17" t="s">
        <v>229</v>
      </c>
    </row>
    <row r="100" spans="5:6" ht="15.75" customHeight="1" x14ac:dyDescent="0.25">
      <c r="E100" s="17" t="s">
        <v>148</v>
      </c>
      <c r="F100" s="17" t="s">
        <v>229</v>
      </c>
    </row>
    <row r="101" spans="5:6" ht="15.75" customHeight="1" x14ac:dyDescent="0.25">
      <c r="E101" s="17" t="s">
        <v>149</v>
      </c>
      <c r="F101" s="17" t="s">
        <v>234</v>
      </c>
    </row>
    <row r="102" spans="5:6" ht="15.75" customHeight="1" x14ac:dyDescent="0.25">
      <c r="E102" s="17" t="s">
        <v>150</v>
      </c>
      <c r="F102" s="17" t="s">
        <v>229</v>
      </c>
    </row>
    <row r="103" spans="5:6" ht="15.75" customHeight="1" x14ac:dyDescent="0.25">
      <c r="E103" s="17" t="s">
        <v>152</v>
      </c>
      <c r="F103" s="17" t="s">
        <v>229</v>
      </c>
    </row>
    <row r="104" spans="5:6" ht="15.75" customHeight="1" x14ac:dyDescent="0.25">
      <c r="E104" s="17" t="s">
        <v>153</v>
      </c>
      <c r="F104" s="17" t="s">
        <v>229</v>
      </c>
    </row>
    <row r="105" spans="5:6" ht="15.75" customHeight="1" x14ac:dyDescent="0.25">
      <c r="E105" s="17" t="s">
        <v>154</v>
      </c>
      <c r="F105" s="17" t="s">
        <v>229</v>
      </c>
    </row>
    <row r="106" spans="5:6" ht="15.75" customHeight="1" x14ac:dyDescent="0.25">
      <c r="E106" s="17" t="s">
        <v>155</v>
      </c>
      <c r="F106" s="17" t="s">
        <v>234</v>
      </c>
    </row>
    <row r="107" spans="5:6" ht="15.75" customHeight="1" x14ac:dyDescent="0.25">
      <c r="E107" s="17" t="s">
        <v>156</v>
      </c>
      <c r="F107" s="17" t="s">
        <v>229</v>
      </c>
    </row>
    <row r="108" spans="5:6" ht="15.75" customHeight="1" x14ac:dyDescent="0.25">
      <c r="E108" s="17" t="s">
        <v>157</v>
      </c>
      <c r="F108" s="17" t="s">
        <v>229</v>
      </c>
    </row>
    <row r="109" spans="5:6" ht="15.75" customHeight="1" x14ac:dyDescent="0.25">
      <c r="E109" s="17" t="s">
        <v>159</v>
      </c>
      <c r="F109" s="17" t="s">
        <v>229</v>
      </c>
    </row>
    <row r="110" spans="5:6" ht="15.75" customHeight="1" x14ac:dyDescent="0.25">
      <c r="E110" s="17" t="s">
        <v>160</v>
      </c>
      <c r="F110" s="17" t="s">
        <v>229</v>
      </c>
    </row>
    <row r="111" spans="5:6" ht="15.75" customHeight="1" x14ac:dyDescent="0.25">
      <c r="E111" s="17" t="s">
        <v>164</v>
      </c>
      <c r="F111" s="17" t="s">
        <v>229</v>
      </c>
    </row>
    <row r="112" spans="5:6" ht="15.75" customHeight="1" x14ac:dyDescent="0.25">
      <c r="E112" s="17" t="s">
        <v>165</v>
      </c>
      <c r="F112" s="17" t="s">
        <v>229</v>
      </c>
    </row>
    <row r="113" spans="5:6" ht="15.75" customHeight="1" x14ac:dyDescent="0.25">
      <c r="E113" s="17" t="s">
        <v>166</v>
      </c>
      <c r="F113" s="17" t="s">
        <v>229</v>
      </c>
    </row>
    <row r="114" spans="5:6" ht="15.75" customHeight="1" x14ac:dyDescent="0.25">
      <c r="E114" s="17" t="s">
        <v>168</v>
      </c>
      <c r="F114" s="17" t="s">
        <v>229</v>
      </c>
    </row>
    <row r="115" spans="5:6" ht="15.75" customHeight="1" x14ac:dyDescent="0.25">
      <c r="E115" s="17" t="s">
        <v>169</v>
      </c>
      <c r="F115" s="17" t="s">
        <v>229</v>
      </c>
    </row>
    <row r="116" spans="5:6" ht="15.75" customHeight="1" x14ac:dyDescent="0.25">
      <c r="E116" s="17" t="s">
        <v>170</v>
      </c>
      <c r="F116" s="17" t="s">
        <v>229</v>
      </c>
    </row>
    <row r="117" spans="5:6" ht="15.75" customHeight="1" x14ac:dyDescent="0.25">
      <c r="E117" s="17" t="s">
        <v>171</v>
      </c>
      <c r="F117" s="17" t="s">
        <v>234</v>
      </c>
    </row>
    <row r="118" spans="5:6" ht="15.75" customHeight="1" x14ac:dyDescent="0.25">
      <c r="E118" s="17" t="s">
        <v>173</v>
      </c>
      <c r="F118" s="17" t="s">
        <v>229</v>
      </c>
    </row>
    <row r="119" spans="5:6" ht="15.75" customHeight="1" x14ac:dyDescent="0.25">
      <c r="E119" s="17" t="s">
        <v>174</v>
      </c>
      <c r="F119" s="17" t="s">
        <v>229</v>
      </c>
    </row>
    <row r="120" spans="5:6" ht="15.75" customHeight="1" x14ac:dyDescent="0.25">
      <c r="E120" s="17" t="s">
        <v>177</v>
      </c>
      <c r="F120" s="17" t="s">
        <v>229</v>
      </c>
    </row>
    <row r="121" spans="5:6" ht="15.75" customHeight="1" x14ac:dyDescent="0.25">
      <c r="E121" s="17" t="s">
        <v>178</v>
      </c>
      <c r="F121" s="17" t="s">
        <v>229</v>
      </c>
    </row>
    <row r="122" spans="5:6" ht="15.75" customHeight="1" x14ac:dyDescent="0.25">
      <c r="E122" s="17" t="s">
        <v>180</v>
      </c>
      <c r="F122" s="17" t="s">
        <v>229</v>
      </c>
    </row>
    <row r="123" spans="5:6" ht="15.75" customHeight="1" x14ac:dyDescent="0.25">
      <c r="E123" s="17" t="s">
        <v>181</v>
      </c>
      <c r="F123" s="17" t="s">
        <v>229</v>
      </c>
    </row>
    <row r="124" spans="5:6" ht="15.75" customHeight="1" x14ac:dyDescent="0.25">
      <c r="E124" s="17" t="s">
        <v>182</v>
      </c>
      <c r="F124" s="17" t="s">
        <v>229</v>
      </c>
    </row>
    <row r="125" spans="5:6" ht="15.75" customHeight="1" x14ac:dyDescent="0.25">
      <c r="E125" s="17" t="s">
        <v>184</v>
      </c>
      <c r="F125" s="17" t="s">
        <v>229</v>
      </c>
    </row>
    <row r="126" spans="5:6" ht="15.75" customHeight="1" x14ac:dyDescent="0.25">
      <c r="E126" s="17" t="s">
        <v>186</v>
      </c>
      <c r="F126" s="17" t="s">
        <v>229</v>
      </c>
    </row>
    <row r="127" spans="5:6" ht="15.75" customHeight="1" x14ac:dyDescent="0.25">
      <c r="E127" s="17" t="s">
        <v>188</v>
      </c>
      <c r="F127" s="17" t="s">
        <v>234</v>
      </c>
    </row>
    <row r="128" spans="5:6" ht="15.75" customHeight="1" x14ac:dyDescent="0.25">
      <c r="E128" s="17" t="s">
        <v>190</v>
      </c>
      <c r="F128" s="17" t="s">
        <v>229</v>
      </c>
    </row>
    <row r="129" spans="5:6" ht="15.75" customHeight="1" x14ac:dyDescent="0.25">
      <c r="E129" s="17" t="s">
        <v>191</v>
      </c>
      <c r="F129" s="17" t="s">
        <v>229</v>
      </c>
    </row>
    <row r="130" spans="5:6" ht="15.75" customHeight="1" x14ac:dyDescent="0.25">
      <c r="E130" s="17" t="s">
        <v>193</v>
      </c>
      <c r="F130" s="17" t="s">
        <v>234</v>
      </c>
    </row>
    <row r="131" spans="5:6" ht="15.75" customHeight="1" x14ac:dyDescent="0.25">
      <c r="E131" s="17" t="s">
        <v>194</v>
      </c>
      <c r="F131" s="17" t="s">
        <v>229</v>
      </c>
    </row>
    <row r="132" spans="5:6" ht="15.75" customHeight="1" x14ac:dyDescent="0.25">
      <c r="E132" s="17" t="s">
        <v>196</v>
      </c>
      <c r="F132" s="17" t="s">
        <v>229</v>
      </c>
    </row>
    <row r="133" spans="5:6" ht="15.75" customHeight="1" x14ac:dyDescent="0.25">
      <c r="E133" s="17" t="s">
        <v>197</v>
      </c>
      <c r="F133" s="17" t="s">
        <v>229</v>
      </c>
    </row>
    <row r="134" spans="5:6" ht="15.75" customHeight="1" x14ac:dyDescent="0.25">
      <c r="E134" s="17" t="s">
        <v>199</v>
      </c>
      <c r="F134" s="17" t="s">
        <v>229</v>
      </c>
    </row>
    <row r="135" spans="5:6" ht="15.75" customHeight="1" x14ac:dyDescent="0.25">
      <c r="E135" s="17" t="s">
        <v>200</v>
      </c>
      <c r="F135" s="17" t="s">
        <v>229</v>
      </c>
    </row>
    <row r="136" spans="5:6" ht="15.75" customHeight="1" x14ac:dyDescent="0.25">
      <c r="E136" s="17" t="s">
        <v>201</v>
      </c>
      <c r="F136" s="17" t="s">
        <v>229</v>
      </c>
    </row>
    <row r="137" spans="5:6" ht="15.75" customHeight="1" x14ac:dyDescent="0.25">
      <c r="E137" s="17" t="s">
        <v>203</v>
      </c>
      <c r="F137" s="17" t="s">
        <v>229</v>
      </c>
    </row>
    <row r="138" spans="5:6" ht="15.75" customHeight="1" x14ac:dyDescent="0.25">
      <c r="E138" s="17" t="s">
        <v>204</v>
      </c>
      <c r="F138" s="17" t="s">
        <v>229</v>
      </c>
    </row>
    <row r="139" spans="5:6" ht="15.75" customHeight="1" x14ac:dyDescent="0.25">
      <c r="E139" s="17" t="s">
        <v>205</v>
      </c>
      <c r="F139" s="17" t="s">
        <v>229</v>
      </c>
    </row>
    <row r="140" spans="5:6" ht="15.75" customHeight="1" x14ac:dyDescent="0.25">
      <c r="E140" s="17" t="s">
        <v>206</v>
      </c>
      <c r="F140" s="17" t="s">
        <v>229</v>
      </c>
    </row>
    <row r="141" spans="5:6" ht="15.75" customHeight="1" x14ac:dyDescent="0.25">
      <c r="E141" s="17" t="s">
        <v>208</v>
      </c>
      <c r="F141" s="17" t="s">
        <v>229</v>
      </c>
    </row>
    <row r="142" spans="5:6" ht="15.75" customHeight="1" x14ac:dyDescent="0.25">
      <c r="E142" s="17" t="s">
        <v>210</v>
      </c>
      <c r="F142" s="17" t="s">
        <v>229</v>
      </c>
    </row>
    <row r="143" spans="5:6" ht="15.75" customHeight="1" x14ac:dyDescent="0.25">
      <c r="E143" s="17" t="s">
        <v>211</v>
      </c>
      <c r="F143" s="17" t="s">
        <v>229</v>
      </c>
    </row>
    <row r="144" spans="5:6" ht="15.75" customHeight="1" x14ac:dyDescent="0.25">
      <c r="E144" s="17" t="s">
        <v>212</v>
      </c>
      <c r="F144" s="17" t="s">
        <v>229</v>
      </c>
    </row>
    <row r="145" spans="5:6" ht="15.75" customHeight="1" x14ac:dyDescent="0.25">
      <c r="E145" s="17" t="s">
        <v>216</v>
      </c>
      <c r="F145" s="17" t="s">
        <v>234</v>
      </c>
    </row>
    <row r="146" spans="5:6" ht="15.75" customHeight="1" x14ac:dyDescent="0.25">
      <c r="E146" s="17" t="s">
        <v>217</v>
      </c>
      <c r="F146" s="17" t="s">
        <v>234</v>
      </c>
    </row>
    <row r="147" spans="5:6" ht="15.75" customHeight="1" x14ac:dyDescent="0.25">
      <c r="E147" s="17" t="s">
        <v>219</v>
      </c>
      <c r="F147" s="17" t="s">
        <v>229</v>
      </c>
    </row>
    <row r="148" spans="5:6" ht="15.75" customHeight="1" x14ac:dyDescent="0.25">
      <c r="E148" s="17" t="s">
        <v>220</v>
      </c>
      <c r="F148" s="17" t="s">
        <v>229</v>
      </c>
    </row>
    <row r="149" spans="5:6" ht="15.75" customHeight="1" x14ac:dyDescent="0.25">
      <c r="E149" s="17" t="s">
        <v>222</v>
      </c>
      <c r="F149" s="17" t="s">
        <v>234</v>
      </c>
    </row>
    <row r="150" spans="5:6" ht="15.75" customHeight="1" x14ac:dyDescent="0.25">
      <c r="E150" s="17" t="s">
        <v>223</v>
      </c>
      <c r="F150" s="17" t="s">
        <v>229</v>
      </c>
    </row>
    <row r="151" spans="5:6" ht="15.75" customHeight="1" x14ac:dyDescent="0.25">
      <c r="E151" s="17" t="s">
        <v>225</v>
      </c>
      <c r="F151" s="17" t="s">
        <v>229</v>
      </c>
    </row>
    <row r="152" spans="5:6" ht="15.75" customHeight="1" x14ac:dyDescent="0.25">
      <c r="E152" s="17" t="s">
        <v>226</v>
      </c>
      <c r="F152" s="17" t="s">
        <v>229</v>
      </c>
    </row>
    <row r="153" spans="5:6" ht="15.75" customHeight="1" x14ac:dyDescent="0.25">
      <c r="E153" s="17" t="s">
        <v>227</v>
      </c>
      <c r="F153" s="17" t="s">
        <v>229</v>
      </c>
    </row>
    <row r="154" spans="5:6" ht="15.75" customHeight="1" x14ac:dyDescent="0.25"/>
    <row r="155" spans="5:6" ht="15.75" customHeight="1" x14ac:dyDescent="0.25"/>
    <row r="156" spans="5:6" ht="15.75" customHeight="1" x14ac:dyDescent="0.25"/>
    <row r="157" spans="5:6" ht="15.75" customHeight="1" x14ac:dyDescent="0.25"/>
    <row r="158" spans="5:6" ht="15.75" customHeight="1" x14ac:dyDescent="0.25"/>
    <row r="159" spans="5:6" ht="15.75" customHeight="1" x14ac:dyDescent="0.25"/>
    <row r="160" spans="5: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Read Me!</vt:lpstr>
      <vt:lpstr>Data</vt:lpstr>
      <vt:lpstr>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Aqil Maulana</dc:creator>
  <cp:lastModifiedBy>Muhammad Aqil Maulana</cp:lastModifiedBy>
  <dcterms:created xsi:type="dcterms:W3CDTF">2024-12-05T03:12:54Z</dcterms:created>
  <dcterms:modified xsi:type="dcterms:W3CDTF">2024-12-14T15:03:18Z</dcterms:modified>
</cp:coreProperties>
</file>