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intannnn\Skripsi Baru\Laporan Skripsi\"/>
    </mc:Choice>
  </mc:AlternateContent>
  <xr:revisionPtr revIDLastSave="0" documentId="13_ncr:1_{61A75433-6832-4C9F-BA70-FC2003DF5699}" xr6:coauthVersionLast="47" xr6:coauthVersionMax="47" xr10:uidLastSave="{00000000-0000-0000-0000-000000000000}"/>
  <bookViews>
    <workbookView xWindow="14295" yWindow="8670" windowWidth="14235" windowHeight="14025" xr2:uid="{00000000-000D-0000-FFFF-FFFF00000000}"/>
  </bookViews>
  <sheets>
    <sheet name="Sheet1" sheetId="7" r:id="rId1"/>
    <sheet name="Pokok" sheetId="1" r:id="rId2"/>
    <sheet name="Nabati" sheetId="2" r:id="rId3"/>
    <sheet name="Hewani" sheetId="3" r:id="rId4"/>
    <sheet name="Sayur" sheetId="4" r:id="rId5"/>
    <sheet name="Buah" sheetId="5" r:id="rId6"/>
    <sheet name="Herbal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2" i="7" l="1"/>
  <c r="F201" i="7"/>
  <c r="E53" i="7"/>
  <c r="E52" i="7"/>
  <c r="E209" i="7"/>
  <c r="Q52" i="7"/>
  <c r="E202" i="7" s="1"/>
  <c r="E48" i="7"/>
  <c r="AJ87" i="7" l="1"/>
  <c r="AH47" i="7"/>
  <c r="AJ197" i="7"/>
  <c r="AK197" i="7"/>
  <c r="AL197" i="7"/>
  <c r="AM197" i="7"/>
  <c r="AN197" i="7"/>
  <c r="AO197" i="7"/>
  <c r="AP197" i="7"/>
  <c r="AJ198" i="7"/>
  <c r="AK198" i="7"/>
  <c r="AL198" i="7"/>
  <c r="AM198" i="7"/>
  <c r="AN198" i="7"/>
  <c r="AO198" i="7"/>
  <c r="AP198" i="7"/>
  <c r="AQ198" i="7"/>
  <c r="BE198" i="7" s="1"/>
  <c r="AJ199" i="7"/>
  <c r="AK199" i="7"/>
  <c r="AL199" i="7"/>
  <c r="AM199" i="7"/>
  <c r="AN199" i="7"/>
  <c r="AO199" i="7"/>
  <c r="AP199" i="7"/>
  <c r="AQ199" i="7"/>
  <c r="AJ200" i="7"/>
  <c r="AK200" i="7"/>
  <c r="AL200" i="7"/>
  <c r="AM200" i="7"/>
  <c r="AN200" i="7"/>
  <c r="AO200" i="7"/>
  <c r="AP200" i="7"/>
  <c r="AQ200" i="7"/>
  <c r="AJ201" i="7"/>
  <c r="AK201" i="7"/>
  <c r="AL201" i="7"/>
  <c r="AM201" i="7"/>
  <c r="AN201" i="7"/>
  <c r="AO201" i="7"/>
  <c r="AP201" i="7"/>
  <c r="AQ201" i="7"/>
  <c r="AJ202" i="7"/>
  <c r="AK202" i="7"/>
  <c r="AL202" i="7"/>
  <c r="AM202" i="7"/>
  <c r="AN202" i="7"/>
  <c r="AO202" i="7"/>
  <c r="AP202" i="7"/>
  <c r="AQ202" i="7"/>
  <c r="AJ203" i="7"/>
  <c r="AK203" i="7"/>
  <c r="AL203" i="7"/>
  <c r="AM203" i="7"/>
  <c r="AN203" i="7"/>
  <c r="AO203" i="7"/>
  <c r="AP203" i="7"/>
  <c r="AJ204" i="7"/>
  <c r="AK204" i="7"/>
  <c r="AL204" i="7"/>
  <c r="AM204" i="7"/>
  <c r="AN204" i="7"/>
  <c r="AO204" i="7"/>
  <c r="AP204" i="7"/>
  <c r="BD204" i="7" s="1"/>
  <c r="AQ204" i="7"/>
  <c r="BE204" i="7" s="1"/>
  <c r="AJ205" i="7"/>
  <c r="AK205" i="7"/>
  <c r="AL205" i="7"/>
  <c r="AM205" i="7"/>
  <c r="AN205" i="7"/>
  <c r="AO205" i="7"/>
  <c r="AP205" i="7"/>
  <c r="AQ205" i="7"/>
  <c r="AJ206" i="7"/>
  <c r="AK206" i="7"/>
  <c r="AL206" i="7"/>
  <c r="AM206" i="7"/>
  <c r="AN206" i="7"/>
  <c r="AO206" i="7"/>
  <c r="AP206" i="7"/>
  <c r="AQ206" i="7"/>
  <c r="AJ207" i="7"/>
  <c r="AK207" i="7"/>
  <c r="AL207" i="7"/>
  <c r="AM207" i="7"/>
  <c r="AN207" i="7"/>
  <c r="AO207" i="7"/>
  <c r="AP207" i="7"/>
  <c r="AQ207" i="7"/>
  <c r="AJ208" i="7"/>
  <c r="AK208" i="7"/>
  <c r="AL208" i="7"/>
  <c r="AM208" i="7"/>
  <c r="AN208" i="7"/>
  <c r="AO208" i="7"/>
  <c r="AP208" i="7"/>
  <c r="BD208" i="7" s="1"/>
  <c r="AQ208" i="7"/>
  <c r="AJ209" i="7"/>
  <c r="AK209" i="7"/>
  <c r="AL209" i="7"/>
  <c r="AM209" i="7"/>
  <c r="AN209" i="7"/>
  <c r="AO209" i="7"/>
  <c r="AP209" i="7"/>
  <c r="AQ209" i="7"/>
  <c r="AJ210" i="7"/>
  <c r="AK210" i="7"/>
  <c r="AL210" i="7"/>
  <c r="AM210" i="7"/>
  <c r="AN210" i="7"/>
  <c r="AO210" i="7"/>
  <c r="AP210" i="7"/>
  <c r="BD210" i="7" s="1"/>
  <c r="AQ210" i="7"/>
  <c r="BE210" i="7" s="1"/>
  <c r="AJ211" i="7"/>
  <c r="AK211" i="7"/>
  <c r="AL211" i="7"/>
  <c r="AM211" i="7"/>
  <c r="AN211" i="7"/>
  <c r="AO211" i="7"/>
  <c r="AP211" i="7"/>
  <c r="AQ211" i="7"/>
  <c r="AJ212" i="7"/>
  <c r="AK212" i="7"/>
  <c r="AL212" i="7"/>
  <c r="AM212" i="7"/>
  <c r="AN212" i="7"/>
  <c r="AO212" i="7"/>
  <c r="AP212" i="7"/>
  <c r="AQ212" i="7"/>
  <c r="AJ213" i="7"/>
  <c r="AK213" i="7"/>
  <c r="AL213" i="7"/>
  <c r="AM213" i="7"/>
  <c r="AN213" i="7"/>
  <c r="AO213" i="7"/>
  <c r="AP213" i="7"/>
  <c r="AQ213" i="7"/>
  <c r="AJ214" i="7"/>
  <c r="AK214" i="7"/>
  <c r="AL214" i="7"/>
  <c r="AM214" i="7"/>
  <c r="AN214" i="7"/>
  <c r="AO214" i="7"/>
  <c r="AP214" i="7"/>
  <c r="AQ214" i="7"/>
  <c r="AI202" i="7"/>
  <c r="AI204" i="7"/>
  <c r="AI203" i="7"/>
  <c r="AW203" i="7" s="1"/>
  <c r="AI201" i="7"/>
  <c r="AI200" i="7"/>
  <c r="AI199" i="7"/>
  <c r="AI198" i="7"/>
  <c r="AI197" i="7"/>
  <c r="AW197" i="7" s="1"/>
  <c r="AH48" i="7"/>
  <c r="AH49" i="7"/>
  <c r="AH50" i="7"/>
  <c r="AH51" i="7"/>
  <c r="AH52" i="7"/>
  <c r="AH53" i="7"/>
  <c r="AH54" i="7"/>
  <c r="AT54" i="7" s="1"/>
  <c r="AH55" i="7"/>
  <c r="AT55" i="7" s="1"/>
  <c r="AH56" i="7"/>
  <c r="AH57" i="7"/>
  <c r="AH58" i="7"/>
  <c r="AH59" i="7"/>
  <c r="AH60" i="7"/>
  <c r="AH61" i="7"/>
  <c r="AH62" i="7"/>
  <c r="AT62" i="7" s="1"/>
  <c r="AH63" i="7"/>
  <c r="AT63" i="7" s="1"/>
  <c r="AH64" i="7"/>
  <c r="G197" i="7"/>
  <c r="H197" i="7"/>
  <c r="I197" i="7"/>
  <c r="J197" i="7"/>
  <c r="K197" i="7"/>
  <c r="L197" i="7"/>
  <c r="M197" i="7"/>
  <c r="N197" i="7"/>
  <c r="G198" i="7"/>
  <c r="H198" i="7"/>
  <c r="I198" i="7"/>
  <c r="J198" i="7"/>
  <c r="K198" i="7"/>
  <c r="L198" i="7"/>
  <c r="M198" i="7"/>
  <c r="N198" i="7"/>
  <c r="G199" i="7"/>
  <c r="H199" i="7"/>
  <c r="I199" i="7"/>
  <c r="J199" i="7"/>
  <c r="K199" i="7"/>
  <c r="L199" i="7"/>
  <c r="M199" i="7"/>
  <c r="N199" i="7"/>
  <c r="G200" i="7"/>
  <c r="H200" i="7"/>
  <c r="I200" i="7"/>
  <c r="J200" i="7"/>
  <c r="K200" i="7"/>
  <c r="L200" i="7"/>
  <c r="M200" i="7"/>
  <c r="N200" i="7"/>
  <c r="G201" i="7"/>
  <c r="H201" i="7"/>
  <c r="I201" i="7"/>
  <c r="J201" i="7"/>
  <c r="K201" i="7"/>
  <c r="L201" i="7"/>
  <c r="M201" i="7"/>
  <c r="N201" i="7"/>
  <c r="G202" i="7"/>
  <c r="H202" i="7"/>
  <c r="I202" i="7"/>
  <c r="J202" i="7"/>
  <c r="K202" i="7"/>
  <c r="L202" i="7"/>
  <c r="M202" i="7"/>
  <c r="N202" i="7"/>
  <c r="G203" i="7"/>
  <c r="H203" i="7"/>
  <c r="I203" i="7"/>
  <c r="J203" i="7"/>
  <c r="K203" i="7"/>
  <c r="L203" i="7"/>
  <c r="M203" i="7"/>
  <c r="N203" i="7"/>
  <c r="G204" i="7"/>
  <c r="H204" i="7"/>
  <c r="I204" i="7"/>
  <c r="J204" i="7"/>
  <c r="K204" i="7"/>
  <c r="L204" i="7"/>
  <c r="M204" i="7"/>
  <c r="N204" i="7"/>
  <c r="G205" i="7"/>
  <c r="H205" i="7"/>
  <c r="I205" i="7"/>
  <c r="J205" i="7"/>
  <c r="K205" i="7"/>
  <c r="L205" i="7"/>
  <c r="M205" i="7"/>
  <c r="N205" i="7"/>
  <c r="G206" i="7"/>
  <c r="H206" i="7"/>
  <c r="I206" i="7"/>
  <c r="J206" i="7"/>
  <c r="K206" i="7"/>
  <c r="L206" i="7"/>
  <c r="M206" i="7"/>
  <c r="N206" i="7"/>
  <c r="G207" i="7"/>
  <c r="H207" i="7"/>
  <c r="I207" i="7"/>
  <c r="J207" i="7"/>
  <c r="K207" i="7"/>
  <c r="L207" i="7"/>
  <c r="M207" i="7"/>
  <c r="N207" i="7"/>
  <c r="G208" i="7"/>
  <c r="H208" i="7"/>
  <c r="I208" i="7"/>
  <c r="J208" i="7"/>
  <c r="K208" i="7"/>
  <c r="L208" i="7"/>
  <c r="M208" i="7"/>
  <c r="N208" i="7"/>
  <c r="G209" i="7"/>
  <c r="H209" i="7"/>
  <c r="I209" i="7"/>
  <c r="J209" i="7"/>
  <c r="K209" i="7"/>
  <c r="L209" i="7"/>
  <c r="M209" i="7"/>
  <c r="N209" i="7"/>
  <c r="G210" i="7"/>
  <c r="H210" i="7"/>
  <c r="I210" i="7"/>
  <c r="J210" i="7"/>
  <c r="K210" i="7"/>
  <c r="L210" i="7"/>
  <c r="M210" i="7"/>
  <c r="N210" i="7"/>
  <c r="G211" i="7"/>
  <c r="H211" i="7"/>
  <c r="I211" i="7"/>
  <c r="J211" i="7"/>
  <c r="K211" i="7"/>
  <c r="L211" i="7"/>
  <c r="M211" i="7"/>
  <c r="N211" i="7"/>
  <c r="G212" i="7"/>
  <c r="H212" i="7"/>
  <c r="I212" i="7"/>
  <c r="J212" i="7"/>
  <c r="K212" i="7"/>
  <c r="L212" i="7"/>
  <c r="M212" i="7"/>
  <c r="N212" i="7"/>
  <c r="G213" i="7"/>
  <c r="H213" i="7"/>
  <c r="I213" i="7"/>
  <c r="J213" i="7"/>
  <c r="K213" i="7"/>
  <c r="L213" i="7"/>
  <c r="M213" i="7"/>
  <c r="N213" i="7"/>
  <c r="G214" i="7"/>
  <c r="H214" i="7"/>
  <c r="I214" i="7"/>
  <c r="J214" i="7"/>
  <c r="K214" i="7"/>
  <c r="L214" i="7"/>
  <c r="M214" i="7"/>
  <c r="N214" i="7"/>
  <c r="F205" i="7"/>
  <c r="F204" i="7"/>
  <c r="F203" i="7"/>
  <c r="F200" i="7"/>
  <c r="F199" i="7"/>
  <c r="F198" i="7"/>
  <c r="F197" i="7"/>
  <c r="E174" i="7"/>
  <c r="Q63" i="7"/>
  <c r="Q59" i="7"/>
  <c r="Q60" i="7"/>
  <c r="Q61" i="7"/>
  <c r="Q62" i="7"/>
  <c r="Q64" i="7"/>
  <c r="Q47" i="7"/>
  <c r="E47" i="7"/>
  <c r="E49" i="7"/>
  <c r="E50" i="7"/>
  <c r="E51" i="7"/>
  <c r="E54" i="7"/>
  <c r="E55" i="7"/>
  <c r="E56" i="7"/>
  <c r="E57" i="7"/>
  <c r="E58" i="7"/>
  <c r="E59" i="7"/>
  <c r="E60" i="7"/>
  <c r="E61" i="7"/>
  <c r="E62" i="7"/>
  <c r="E63" i="7"/>
  <c r="E64" i="7"/>
  <c r="BB198" i="7"/>
  <c r="BC198" i="7"/>
  <c r="BD198" i="7"/>
  <c r="BA202" i="7"/>
  <c r="BA204" i="7"/>
  <c r="BB204" i="7"/>
  <c r="BB208" i="7"/>
  <c r="BC208" i="7"/>
  <c r="BA210" i="7"/>
  <c r="BC210" i="7"/>
  <c r="BB214" i="7"/>
  <c r="BC214" i="7"/>
  <c r="BD214" i="7"/>
  <c r="BE214" i="7"/>
  <c r="AI214" i="7"/>
  <c r="AI213" i="7"/>
  <c r="AI212" i="7"/>
  <c r="AI211" i="7"/>
  <c r="AI210" i="7"/>
  <c r="AI209" i="7"/>
  <c r="AW209" i="7" s="1"/>
  <c r="AI208" i="7"/>
  <c r="AI207" i="7"/>
  <c r="AI206" i="7"/>
  <c r="AI205" i="7"/>
  <c r="AJ175" i="7"/>
  <c r="AK175" i="7"/>
  <c r="AL175" i="7"/>
  <c r="AM175" i="7"/>
  <c r="AN175" i="7"/>
  <c r="AO175" i="7"/>
  <c r="AP175" i="7"/>
  <c r="AQ175" i="7"/>
  <c r="AJ176" i="7"/>
  <c r="AK176" i="7"/>
  <c r="AL176" i="7"/>
  <c r="AM176" i="7"/>
  <c r="BA176" i="7" s="1"/>
  <c r="AN176" i="7"/>
  <c r="AO176" i="7"/>
  <c r="BC176" i="7" s="1"/>
  <c r="AP176" i="7"/>
  <c r="BD176" i="7" s="1"/>
  <c r="AQ176" i="7"/>
  <c r="BE176" i="7" s="1"/>
  <c r="AJ177" i="7"/>
  <c r="AK177" i="7"/>
  <c r="AL177" i="7"/>
  <c r="AM177" i="7"/>
  <c r="AN177" i="7"/>
  <c r="AO177" i="7"/>
  <c r="AP177" i="7"/>
  <c r="AQ177" i="7"/>
  <c r="AJ178" i="7"/>
  <c r="AK178" i="7"/>
  <c r="AL178" i="7"/>
  <c r="AM178" i="7"/>
  <c r="AN178" i="7"/>
  <c r="AO178" i="7"/>
  <c r="AP178" i="7"/>
  <c r="AQ178" i="7"/>
  <c r="AJ179" i="7"/>
  <c r="AK179" i="7"/>
  <c r="AL179" i="7"/>
  <c r="AM179" i="7"/>
  <c r="AN179" i="7"/>
  <c r="AO179" i="7"/>
  <c r="AP179" i="7"/>
  <c r="AQ179" i="7"/>
  <c r="AJ180" i="7"/>
  <c r="AK180" i="7"/>
  <c r="AL180" i="7"/>
  <c r="AM180" i="7"/>
  <c r="AN180" i="7"/>
  <c r="BB180" i="7" s="1"/>
  <c r="AO180" i="7"/>
  <c r="BC180" i="7" s="1"/>
  <c r="AP180" i="7"/>
  <c r="BD180" i="7" s="1"/>
  <c r="AQ180" i="7"/>
  <c r="BE180" i="7" s="1"/>
  <c r="AJ181" i="7"/>
  <c r="AK181" i="7"/>
  <c r="AL181" i="7"/>
  <c r="AM181" i="7"/>
  <c r="AN181" i="7"/>
  <c r="AO181" i="7"/>
  <c r="AP181" i="7"/>
  <c r="AQ181" i="7"/>
  <c r="AJ182" i="7"/>
  <c r="AK182" i="7"/>
  <c r="AL182" i="7"/>
  <c r="AM182" i="7"/>
  <c r="AN182" i="7"/>
  <c r="BB182" i="7" s="1"/>
  <c r="AO182" i="7"/>
  <c r="BC182" i="7" s="1"/>
  <c r="AP182" i="7"/>
  <c r="BD182" i="7" s="1"/>
  <c r="AQ182" i="7"/>
  <c r="BE182" i="7" s="1"/>
  <c r="AJ183" i="7"/>
  <c r="AK183" i="7"/>
  <c r="AL183" i="7"/>
  <c r="AM183" i="7"/>
  <c r="AN183" i="7"/>
  <c r="AO183" i="7"/>
  <c r="AP183" i="7"/>
  <c r="AQ183" i="7"/>
  <c r="AJ184" i="7"/>
  <c r="AK184" i="7"/>
  <c r="AL184" i="7"/>
  <c r="AM184" i="7"/>
  <c r="AN184" i="7"/>
  <c r="AO184" i="7"/>
  <c r="AP184" i="7"/>
  <c r="AQ184" i="7"/>
  <c r="AJ185" i="7"/>
  <c r="AK185" i="7"/>
  <c r="AL185" i="7"/>
  <c r="AM185" i="7"/>
  <c r="AN185" i="7"/>
  <c r="AO185" i="7"/>
  <c r="AP185" i="7"/>
  <c r="AQ185" i="7"/>
  <c r="AJ186" i="7"/>
  <c r="AK186" i="7"/>
  <c r="AL186" i="7"/>
  <c r="AM186" i="7"/>
  <c r="AN186" i="7"/>
  <c r="AO186" i="7"/>
  <c r="AP186" i="7"/>
  <c r="BD186" i="7" s="1"/>
  <c r="AQ186" i="7"/>
  <c r="BE186" i="7" s="1"/>
  <c r="AJ187" i="7"/>
  <c r="AK187" i="7"/>
  <c r="AL187" i="7"/>
  <c r="AM187" i="7"/>
  <c r="AN187" i="7"/>
  <c r="AO187" i="7"/>
  <c r="AP187" i="7"/>
  <c r="AQ187" i="7"/>
  <c r="AJ188" i="7"/>
  <c r="AK188" i="7"/>
  <c r="AL188" i="7"/>
  <c r="AM188" i="7"/>
  <c r="AN188" i="7"/>
  <c r="BB188" i="7" s="1"/>
  <c r="AO188" i="7"/>
  <c r="BC188" i="7" s="1"/>
  <c r="AP188" i="7"/>
  <c r="BD188" i="7" s="1"/>
  <c r="AQ188" i="7"/>
  <c r="BE188" i="7" s="1"/>
  <c r="AJ189" i="7"/>
  <c r="AK189" i="7"/>
  <c r="AL189" i="7"/>
  <c r="AM189" i="7"/>
  <c r="AN189" i="7"/>
  <c r="AO189" i="7"/>
  <c r="AP189" i="7"/>
  <c r="AQ189" i="7"/>
  <c r="AJ190" i="7"/>
  <c r="AK190" i="7"/>
  <c r="AL190" i="7"/>
  <c r="AM190" i="7"/>
  <c r="AN190" i="7"/>
  <c r="AO190" i="7"/>
  <c r="AP190" i="7"/>
  <c r="AQ190" i="7"/>
  <c r="AJ191" i="7"/>
  <c r="AK191" i="7"/>
  <c r="AL191" i="7"/>
  <c r="AM191" i="7"/>
  <c r="AN191" i="7"/>
  <c r="AO191" i="7"/>
  <c r="AP191" i="7"/>
  <c r="AQ191" i="7"/>
  <c r="AJ192" i="7"/>
  <c r="AK192" i="7"/>
  <c r="AL192" i="7"/>
  <c r="AM192" i="7"/>
  <c r="AN192" i="7"/>
  <c r="AO192" i="7"/>
  <c r="AP192" i="7"/>
  <c r="BD192" i="7" s="1"/>
  <c r="AQ192" i="7"/>
  <c r="BE192" i="7" s="1"/>
  <c r="AI185" i="7"/>
  <c r="AI182" i="7"/>
  <c r="AI192" i="7"/>
  <c r="AI191" i="7"/>
  <c r="AI190" i="7"/>
  <c r="AI189" i="7"/>
  <c r="AI188" i="7"/>
  <c r="AI187" i="7"/>
  <c r="AI186" i="7"/>
  <c r="AI184" i="7"/>
  <c r="AI183" i="7"/>
  <c r="AI181" i="7"/>
  <c r="AW181" i="7" s="1"/>
  <c r="AI180" i="7"/>
  <c r="AI179" i="7"/>
  <c r="AI178" i="7"/>
  <c r="AI177" i="7"/>
  <c r="AI176" i="7"/>
  <c r="AI175" i="7"/>
  <c r="AW175" i="7" s="1"/>
  <c r="AJ153" i="7"/>
  <c r="AK153" i="7"/>
  <c r="AL153" i="7"/>
  <c r="AM153" i="7"/>
  <c r="AN153" i="7"/>
  <c r="AO153" i="7"/>
  <c r="AP153" i="7"/>
  <c r="AQ153" i="7"/>
  <c r="AJ154" i="7"/>
  <c r="AK154" i="7"/>
  <c r="AL154" i="7"/>
  <c r="AM154" i="7"/>
  <c r="AN154" i="7"/>
  <c r="BB154" i="7" s="1"/>
  <c r="AO154" i="7"/>
  <c r="BC154" i="7" s="1"/>
  <c r="AP154" i="7"/>
  <c r="AQ154" i="7"/>
  <c r="BE154" i="7" s="1"/>
  <c r="AJ155" i="7"/>
  <c r="AK155" i="7"/>
  <c r="AL155" i="7"/>
  <c r="AM155" i="7"/>
  <c r="AN155" i="7"/>
  <c r="AO155" i="7"/>
  <c r="AP155" i="7"/>
  <c r="AQ155" i="7"/>
  <c r="AJ156" i="7"/>
  <c r="AK156" i="7"/>
  <c r="AL156" i="7"/>
  <c r="AM156" i="7"/>
  <c r="AN156" i="7"/>
  <c r="AO156" i="7"/>
  <c r="AP156" i="7"/>
  <c r="AQ156" i="7"/>
  <c r="AJ157" i="7"/>
  <c r="AK157" i="7"/>
  <c r="AL157" i="7"/>
  <c r="AM157" i="7"/>
  <c r="AN157" i="7"/>
  <c r="AO157" i="7"/>
  <c r="AP157" i="7"/>
  <c r="AQ157" i="7"/>
  <c r="AJ158" i="7"/>
  <c r="AK158" i="7"/>
  <c r="AL158" i="7"/>
  <c r="AM158" i="7"/>
  <c r="AN158" i="7"/>
  <c r="AO158" i="7"/>
  <c r="AP158" i="7"/>
  <c r="BD158" i="7" s="1"/>
  <c r="AQ158" i="7"/>
  <c r="BE158" i="7" s="1"/>
  <c r="AJ159" i="7"/>
  <c r="AK159" i="7"/>
  <c r="AL159" i="7"/>
  <c r="AM159" i="7"/>
  <c r="AN159" i="7"/>
  <c r="AO159" i="7"/>
  <c r="AP159" i="7"/>
  <c r="AQ159" i="7"/>
  <c r="AJ160" i="7"/>
  <c r="AK160" i="7"/>
  <c r="AL160" i="7"/>
  <c r="AM160" i="7"/>
  <c r="BA160" i="7" s="1"/>
  <c r="AN160" i="7"/>
  <c r="BB160" i="7" s="1"/>
  <c r="AO160" i="7"/>
  <c r="BC160" i="7" s="1"/>
  <c r="AP160" i="7"/>
  <c r="BD160" i="7" s="1"/>
  <c r="AQ160" i="7"/>
  <c r="BE160" i="7" s="1"/>
  <c r="AJ161" i="7"/>
  <c r="AK161" i="7"/>
  <c r="AL161" i="7"/>
  <c r="AM161" i="7"/>
  <c r="AN161" i="7"/>
  <c r="AO161" i="7"/>
  <c r="AP161" i="7"/>
  <c r="AQ161" i="7"/>
  <c r="AJ162" i="7"/>
  <c r="AK162" i="7"/>
  <c r="AL162" i="7"/>
  <c r="AM162" i="7"/>
  <c r="AN162" i="7"/>
  <c r="AO162" i="7"/>
  <c r="AP162" i="7"/>
  <c r="AQ162" i="7"/>
  <c r="AJ163" i="7"/>
  <c r="AK163" i="7"/>
  <c r="AL163" i="7"/>
  <c r="AM163" i="7"/>
  <c r="AN163" i="7"/>
  <c r="AO163" i="7"/>
  <c r="AP163" i="7"/>
  <c r="AQ163" i="7"/>
  <c r="AJ164" i="7"/>
  <c r="AK164" i="7"/>
  <c r="AL164" i="7"/>
  <c r="AM164" i="7"/>
  <c r="AN164" i="7"/>
  <c r="AO164" i="7"/>
  <c r="BC164" i="7" s="1"/>
  <c r="AP164" i="7"/>
  <c r="BD164" i="7" s="1"/>
  <c r="AQ164" i="7"/>
  <c r="BE164" i="7" s="1"/>
  <c r="AJ165" i="7"/>
  <c r="AK165" i="7"/>
  <c r="AL165" i="7"/>
  <c r="AM165" i="7"/>
  <c r="AN165" i="7"/>
  <c r="AO165" i="7"/>
  <c r="AP165" i="7"/>
  <c r="AQ165" i="7"/>
  <c r="AJ166" i="7"/>
  <c r="AK166" i="7"/>
  <c r="AL166" i="7"/>
  <c r="AM166" i="7"/>
  <c r="AN166" i="7"/>
  <c r="BB166" i="7" s="1"/>
  <c r="AO166" i="7"/>
  <c r="BC166" i="7" s="1"/>
  <c r="AP166" i="7"/>
  <c r="BD166" i="7" s="1"/>
  <c r="AQ166" i="7"/>
  <c r="BE166" i="7" s="1"/>
  <c r="AJ167" i="7"/>
  <c r="AK167" i="7"/>
  <c r="AL167" i="7"/>
  <c r="AM167" i="7"/>
  <c r="AN167" i="7"/>
  <c r="AO167" i="7"/>
  <c r="AP167" i="7"/>
  <c r="AQ167" i="7"/>
  <c r="AJ168" i="7"/>
  <c r="AK168" i="7"/>
  <c r="AL168" i="7"/>
  <c r="AM168" i="7"/>
  <c r="AN168" i="7"/>
  <c r="AO168" i="7"/>
  <c r="AP168" i="7"/>
  <c r="AQ168" i="7"/>
  <c r="AJ169" i="7"/>
  <c r="AK169" i="7"/>
  <c r="AL169" i="7"/>
  <c r="AM169" i="7"/>
  <c r="AN169" i="7"/>
  <c r="AO169" i="7"/>
  <c r="AP169" i="7"/>
  <c r="AQ169" i="7"/>
  <c r="AJ170" i="7"/>
  <c r="AK170" i="7"/>
  <c r="AL170" i="7"/>
  <c r="AM170" i="7"/>
  <c r="AN170" i="7"/>
  <c r="AO170" i="7"/>
  <c r="AP170" i="7"/>
  <c r="AQ170" i="7"/>
  <c r="BE170" i="7" s="1"/>
  <c r="AI170" i="7"/>
  <c r="AI169" i="7"/>
  <c r="AI168" i="7"/>
  <c r="AI167" i="7"/>
  <c r="AI165" i="7"/>
  <c r="AW165" i="7" s="1"/>
  <c r="AI166" i="7"/>
  <c r="AI164" i="7"/>
  <c r="AI163" i="7"/>
  <c r="AI162" i="7"/>
  <c r="AI161" i="7"/>
  <c r="AI160" i="7"/>
  <c r="AI158" i="7"/>
  <c r="AI159" i="7"/>
  <c r="AW159" i="7" s="1"/>
  <c r="AI157" i="7"/>
  <c r="AI156" i="7"/>
  <c r="AI155" i="7"/>
  <c r="AI154" i="7"/>
  <c r="AI153" i="7"/>
  <c r="AW153" i="7" s="1"/>
  <c r="AJ131" i="7"/>
  <c r="AK131" i="7"/>
  <c r="AL131" i="7"/>
  <c r="AM131" i="7"/>
  <c r="AN131" i="7"/>
  <c r="AO131" i="7"/>
  <c r="AP131" i="7"/>
  <c r="AQ131" i="7"/>
  <c r="AJ132" i="7"/>
  <c r="AK132" i="7"/>
  <c r="AL132" i="7"/>
  <c r="AM132" i="7"/>
  <c r="AN132" i="7"/>
  <c r="BB132" i="7" s="1"/>
  <c r="AO132" i="7"/>
  <c r="AP132" i="7"/>
  <c r="AQ132" i="7"/>
  <c r="BE132" i="7" s="1"/>
  <c r="AJ133" i="7"/>
  <c r="AK133" i="7"/>
  <c r="AL133" i="7"/>
  <c r="AM133" i="7"/>
  <c r="AN133" i="7"/>
  <c r="AO133" i="7"/>
  <c r="AP133" i="7"/>
  <c r="AQ133" i="7"/>
  <c r="AJ134" i="7"/>
  <c r="AK134" i="7"/>
  <c r="AL134" i="7"/>
  <c r="AM134" i="7"/>
  <c r="AN134" i="7"/>
  <c r="AO134" i="7"/>
  <c r="AP134" i="7"/>
  <c r="AQ134" i="7"/>
  <c r="AJ135" i="7"/>
  <c r="AK135" i="7"/>
  <c r="AL135" i="7"/>
  <c r="AM135" i="7"/>
  <c r="AN135" i="7"/>
  <c r="AO135" i="7"/>
  <c r="AP135" i="7"/>
  <c r="AQ135" i="7"/>
  <c r="AJ136" i="7"/>
  <c r="AK136" i="7"/>
  <c r="AL136" i="7"/>
  <c r="AM136" i="7"/>
  <c r="AN136" i="7"/>
  <c r="AO136" i="7"/>
  <c r="AP136" i="7"/>
  <c r="AQ136" i="7"/>
  <c r="BE136" i="7" s="1"/>
  <c r="AJ137" i="7"/>
  <c r="AK137" i="7"/>
  <c r="AL137" i="7"/>
  <c r="AM137" i="7"/>
  <c r="AN137" i="7"/>
  <c r="AO137" i="7"/>
  <c r="AP137" i="7"/>
  <c r="AQ137" i="7"/>
  <c r="AJ138" i="7"/>
  <c r="AK138" i="7"/>
  <c r="AL138" i="7"/>
  <c r="AM138" i="7"/>
  <c r="AN138" i="7"/>
  <c r="AO138" i="7"/>
  <c r="AP138" i="7"/>
  <c r="AQ138" i="7"/>
  <c r="AJ139" i="7"/>
  <c r="AK139" i="7"/>
  <c r="AL139" i="7"/>
  <c r="AM139" i="7"/>
  <c r="AN139" i="7"/>
  <c r="AO139" i="7"/>
  <c r="AP139" i="7"/>
  <c r="AQ139" i="7"/>
  <c r="AJ140" i="7"/>
  <c r="AK140" i="7"/>
  <c r="AL140" i="7"/>
  <c r="AM140" i="7"/>
  <c r="AN140" i="7"/>
  <c r="AO140" i="7"/>
  <c r="AP140" i="7"/>
  <c r="AQ140" i="7"/>
  <c r="AJ141" i="7"/>
  <c r="AK141" i="7"/>
  <c r="AL141" i="7"/>
  <c r="AM141" i="7"/>
  <c r="AN141" i="7"/>
  <c r="AO141" i="7"/>
  <c r="AP141" i="7"/>
  <c r="AQ141" i="7"/>
  <c r="AJ142" i="7"/>
  <c r="AK142" i="7"/>
  <c r="AL142" i="7"/>
  <c r="AM142" i="7"/>
  <c r="AN142" i="7"/>
  <c r="AO142" i="7"/>
  <c r="AP142" i="7"/>
  <c r="AQ142" i="7"/>
  <c r="BE142" i="7" s="1"/>
  <c r="AJ143" i="7"/>
  <c r="AK143" i="7"/>
  <c r="AL143" i="7"/>
  <c r="AM143" i="7"/>
  <c r="AN143" i="7"/>
  <c r="AO143" i="7"/>
  <c r="AP143" i="7"/>
  <c r="AQ143" i="7"/>
  <c r="AJ144" i="7"/>
  <c r="AK144" i="7"/>
  <c r="AL144" i="7"/>
  <c r="AM144" i="7"/>
  <c r="AN144" i="7"/>
  <c r="AO144" i="7"/>
  <c r="AP144" i="7"/>
  <c r="AQ144" i="7"/>
  <c r="BE144" i="7" s="1"/>
  <c r="AJ145" i="7"/>
  <c r="AK145" i="7"/>
  <c r="AL145" i="7"/>
  <c r="AM145" i="7"/>
  <c r="AN145" i="7"/>
  <c r="AO145" i="7"/>
  <c r="AP145" i="7"/>
  <c r="AQ145" i="7"/>
  <c r="AJ146" i="7"/>
  <c r="AK146" i="7"/>
  <c r="AL146" i="7"/>
  <c r="AM146" i="7"/>
  <c r="AN146" i="7"/>
  <c r="AO146" i="7"/>
  <c r="AP146" i="7"/>
  <c r="AQ146" i="7"/>
  <c r="AJ147" i="7"/>
  <c r="AK147" i="7"/>
  <c r="AL147" i="7"/>
  <c r="AM147" i="7"/>
  <c r="AN147" i="7"/>
  <c r="AO147" i="7"/>
  <c r="AP147" i="7"/>
  <c r="AQ147" i="7"/>
  <c r="AJ148" i="7"/>
  <c r="AK148" i="7"/>
  <c r="AL148" i="7"/>
  <c r="AM148" i="7"/>
  <c r="AN148" i="7"/>
  <c r="AO148" i="7"/>
  <c r="AP148" i="7"/>
  <c r="AQ148" i="7"/>
  <c r="BE148" i="7" s="1"/>
  <c r="AI148" i="7"/>
  <c r="AI147" i="7"/>
  <c r="AI146" i="7"/>
  <c r="AI145" i="7"/>
  <c r="AI144" i="7"/>
  <c r="AI143" i="7"/>
  <c r="AW143" i="7" s="1"/>
  <c r="AI142" i="7"/>
  <c r="AI141" i="7"/>
  <c r="AI140" i="7"/>
  <c r="AI139" i="7"/>
  <c r="AI137" i="7"/>
  <c r="AW137" i="7" s="1"/>
  <c r="AI136" i="7"/>
  <c r="AI135" i="7"/>
  <c r="AI134" i="7"/>
  <c r="AI133" i="7"/>
  <c r="AI132" i="7"/>
  <c r="AI131" i="7"/>
  <c r="AJ109" i="7"/>
  <c r="AK109" i="7"/>
  <c r="AL109" i="7"/>
  <c r="AM109" i="7"/>
  <c r="AN109" i="7"/>
  <c r="AO109" i="7"/>
  <c r="AP109" i="7"/>
  <c r="AQ109" i="7"/>
  <c r="AJ110" i="7"/>
  <c r="AX110" i="7" s="1"/>
  <c r="AK110" i="7"/>
  <c r="AL110" i="7"/>
  <c r="AM110" i="7"/>
  <c r="AN110" i="7"/>
  <c r="AO110" i="7"/>
  <c r="AP110" i="7"/>
  <c r="AQ110" i="7"/>
  <c r="AJ111" i="7"/>
  <c r="AK111" i="7"/>
  <c r="AL111" i="7"/>
  <c r="AM111" i="7"/>
  <c r="AN111" i="7"/>
  <c r="AO111" i="7"/>
  <c r="AP111" i="7"/>
  <c r="AQ111" i="7"/>
  <c r="AJ112" i="7"/>
  <c r="AK112" i="7"/>
  <c r="AY112" i="7" s="1"/>
  <c r="AL112" i="7"/>
  <c r="AM112" i="7"/>
  <c r="AN112" i="7"/>
  <c r="AO112" i="7"/>
  <c r="AP112" i="7"/>
  <c r="AQ112" i="7"/>
  <c r="AJ113" i="7"/>
  <c r="AX113" i="7" s="1"/>
  <c r="AK113" i="7"/>
  <c r="AL113" i="7"/>
  <c r="AM113" i="7"/>
  <c r="AN113" i="7"/>
  <c r="AO113" i="7"/>
  <c r="AP113" i="7"/>
  <c r="AQ113" i="7"/>
  <c r="AJ114" i="7"/>
  <c r="AX114" i="7" s="1"/>
  <c r="AK114" i="7"/>
  <c r="AL114" i="7"/>
  <c r="AM114" i="7"/>
  <c r="AN114" i="7"/>
  <c r="AO114" i="7"/>
  <c r="AP114" i="7"/>
  <c r="AQ114" i="7"/>
  <c r="AJ115" i="7"/>
  <c r="AK115" i="7"/>
  <c r="AL115" i="7"/>
  <c r="AM115" i="7"/>
  <c r="AN115" i="7"/>
  <c r="AO115" i="7"/>
  <c r="AP115" i="7"/>
  <c r="AQ115" i="7"/>
  <c r="AJ116" i="7"/>
  <c r="AK116" i="7"/>
  <c r="AL116" i="7"/>
  <c r="AM116" i="7"/>
  <c r="AN116" i="7"/>
  <c r="AO116" i="7"/>
  <c r="AP116" i="7"/>
  <c r="AQ116" i="7"/>
  <c r="AJ117" i="7"/>
  <c r="AK117" i="7"/>
  <c r="AL117" i="7"/>
  <c r="AM117" i="7"/>
  <c r="AN117" i="7"/>
  <c r="AO117" i="7"/>
  <c r="AP117" i="7"/>
  <c r="AQ117" i="7"/>
  <c r="AJ118" i="7"/>
  <c r="AK118" i="7"/>
  <c r="AL118" i="7"/>
  <c r="AM118" i="7"/>
  <c r="AN118" i="7"/>
  <c r="AO118" i="7"/>
  <c r="AP118" i="7"/>
  <c r="AQ118" i="7"/>
  <c r="AJ119" i="7"/>
  <c r="AK119" i="7"/>
  <c r="AL119" i="7"/>
  <c r="AM119" i="7"/>
  <c r="AN119" i="7"/>
  <c r="AO119" i="7"/>
  <c r="AP119" i="7"/>
  <c r="AQ119" i="7"/>
  <c r="AJ120" i="7"/>
  <c r="AK120" i="7"/>
  <c r="AL120" i="7"/>
  <c r="AM120" i="7"/>
  <c r="AN120" i="7"/>
  <c r="AO120" i="7"/>
  <c r="AP120" i="7"/>
  <c r="AQ120" i="7"/>
  <c r="AJ121" i="7"/>
  <c r="AK121" i="7"/>
  <c r="AL121" i="7"/>
  <c r="AM121" i="7"/>
  <c r="AN121" i="7"/>
  <c r="AO121" i="7"/>
  <c r="AP121" i="7"/>
  <c r="AQ121" i="7"/>
  <c r="AJ122" i="7"/>
  <c r="AK122" i="7"/>
  <c r="AL122" i="7"/>
  <c r="AM122" i="7"/>
  <c r="AN122" i="7"/>
  <c r="AO122" i="7"/>
  <c r="AP122" i="7"/>
  <c r="AQ122" i="7"/>
  <c r="AJ123" i="7"/>
  <c r="AK123" i="7"/>
  <c r="AL123" i="7"/>
  <c r="AM123" i="7"/>
  <c r="AN123" i="7"/>
  <c r="AO123" i="7"/>
  <c r="AP123" i="7"/>
  <c r="AQ123" i="7"/>
  <c r="AJ124" i="7"/>
  <c r="AK124" i="7"/>
  <c r="AL124" i="7"/>
  <c r="AM124" i="7"/>
  <c r="AN124" i="7"/>
  <c r="AO124" i="7"/>
  <c r="AP124" i="7"/>
  <c r="AQ124" i="7"/>
  <c r="AJ125" i="7"/>
  <c r="AK125" i="7"/>
  <c r="AL125" i="7"/>
  <c r="AM125" i="7"/>
  <c r="AN125" i="7"/>
  <c r="AO125" i="7"/>
  <c r="AP125" i="7"/>
  <c r="AQ125" i="7"/>
  <c r="AJ126" i="7"/>
  <c r="AK126" i="7"/>
  <c r="AL126" i="7"/>
  <c r="AM126" i="7"/>
  <c r="AN126" i="7"/>
  <c r="AO126" i="7"/>
  <c r="AP126" i="7"/>
  <c r="AQ126" i="7"/>
  <c r="AI123" i="7"/>
  <c r="AI120" i="7"/>
  <c r="AI119" i="7"/>
  <c r="AI115" i="7"/>
  <c r="AI126" i="7"/>
  <c r="AI125" i="7"/>
  <c r="AI124" i="7"/>
  <c r="AW124" i="7" s="1"/>
  <c r="AI122" i="7"/>
  <c r="AI121" i="7"/>
  <c r="AI118" i="7"/>
  <c r="AI117" i="7"/>
  <c r="AI116" i="7"/>
  <c r="AW116" i="7" s="1"/>
  <c r="AI114" i="7"/>
  <c r="AI113" i="7"/>
  <c r="AW113" i="7" s="1"/>
  <c r="AI112" i="7"/>
  <c r="AW112" i="7" s="1"/>
  <c r="AI111" i="7"/>
  <c r="AI110" i="7"/>
  <c r="AW110" i="7" s="1"/>
  <c r="AI109" i="7"/>
  <c r="AW109" i="7" s="1"/>
  <c r="AQ104" i="7"/>
  <c r="BE104" i="7" s="1"/>
  <c r="AP104" i="7"/>
  <c r="AO104" i="7"/>
  <c r="AN104" i="7"/>
  <c r="AM104" i="7"/>
  <c r="AL104" i="7"/>
  <c r="AK104" i="7"/>
  <c r="AY104" i="7" s="1"/>
  <c r="AJ104" i="7"/>
  <c r="AX104" i="7" s="1"/>
  <c r="AQ103" i="7"/>
  <c r="AP103" i="7"/>
  <c r="AO103" i="7"/>
  <c r="AN103" i="7"/>
  <c r="AM103" i="7"/>
  <c r="AL103" i="7"/>
  <c r="AK103" i="7"/>
  <c r="AJ103" i="7"/>
  <c r="AQ102" i="7"/>
  <c r="AP102" i="7"/>
  <c r="AO102" i="7"/>
  <c r="AN102" i="7"/>
  <c r="AM102" i="7"/>
  <c r="AL102" i="7"/>
  <c r="AK102" i="7"/>
  <c r="AJ102" i="7"/>
  <c r="AQ101" i="7"/>
  <c r="AP101" i="7"/>
  <c r="AO101" i="7"/>
  <c r="AN101" i="7"/>
  <c r="AM101" i="7"/>
  <c r="AL101" i="7"/>
  <c r="AK101" i="7"/>
  <c r="AJ101" i="7"/>
  <c r="AQ100" i="7"/>
  <c r="BE100" i="7" s="1"/>
  <c r="AP100" i="7"/>
  <c r="AO100" i="7"/>
  <c r="AN100" i="7"/>
  <c r="AM100" i="7"/>
  <c r="AL100" i="7"/>
  <c r="AK100" i="7"/>
  <c r="AY100" i="7" s="1"/>
  <c r="AJ100" i="7"/>
  <c r="AX100" i="7" s="1"/>
  <c r="AQ99" i="7"/>
  <c r="AP99" i="7"/>
  <c r="AO99" i="7"/>
  <c r="AN99" i="7"/>
  <c r="AM99" i="7"/>
  <c r="AL99" i="7"/>
  <c r="AK99" i="7"/>
  <c r="AJ99" i="7"/>
  <c r="AQ98" i="7"/>
  <c r="BE98" i="7" s="1"/>
  <c r="AP98" i="7"/>
  <c r="AO98" i="7"/>
  <c r="AN98" i="7"/>
  <c r="AM98" i="7"/>
  <c r="AL98" i="7"/>
  <c r="AK98" i="7"/>
  <c r="AY98" i="7" s="1"/>
  <c r="AJ98" i="7"/>
  <c r="AX98" i="7" s="1"/>
  <c r="AQ97" i="7"/>
  <c r="AP97" i="7"/>
  <c r="AO97" i="7"/>
  <c r="AN97" i="7"/>
  <c r="AM97" i="7"/>
  <c r="AL97" i="7"/>
  <c r="AK97" i="7"/>
  <c r="AJ97" i="7"/>
  <c r="AQ96" i="7"/>
  <c r="AP96" i="7"/>
  <c r="AO96" i="7"/>
  <c r="AN96" i="7"/>
  <c r="AM96" i="7"/>
  <c r="AL96" i="7"/>
  <c r="AK96" i="7"/>
  <c r="AJ96" i="7"/>
  <c r="AQ95" i="7"/>
  <c r="AP95" i="7"/>
  <c r="AO95" i="7"/>
  <c r="AN95" i="7"/>
  <c r="AM95" i="7"/>
  <c r="AL95" i="7"/>
  <c r="AK95" i="7"/>
  <c r="AJ95" i="7"/>
  <c r="AQ94" i="7"/>
  <c r="BE94" i="7" s="1"/>
  <c r="AP94" i="7"/>
  <c r="AO94" i="7"/>
  <c r="AN94" i="7"/>
  <c r="AM94" i="7"/>
  <c r="AL94" i="7"/>
  <c r="AK94" i="7"/>
  <c r="AY94" i="7" s="1"/>
  <c r="AJ94" i="7"/>
  <c r="AX94" i="7" s="1"/>
  <c r="AQ93" i="7"/>
  <c r="AP93" i="7"/>
  <c r="AO93" i="7"/>
  <c r="AN93" i="7"/>
  <c r="AM93" i="7"/>
  <c r="AL93" i="7"/>
  <c r="AK93" i="7"/>
  <c r="AJ93" i="7"/>
  <c r="AQ92" i="7"/>
  <c r="AP92" i="7"/>
  <c r="AO92" i="7"/>
  <c r="AN92" i="7"/>
  <c r="AM92" i="7"/>
  <c r="AL92" i="7"/>
  <c r="AK92" i="7"/>
  <c r="AY92" i="7" s="1"/>
  <c r="AJ92" i="7"/>
  <c r="AX92" i="7" s="1"/>
  <c r="AQ91" i="7"/>
  <c r="AP91" i="7"/>
  <c r="AO91" i="7"/>
  <c r="AN91" i="7"/>
  <c r="AM91" i="7"/>
  <c r="AL91" i="7"/>
  <c r="AK91" i="7"/>
  <c r="AJ91" i="7"/>
  <c r="AQ90" i="7"/>
  <c r="AP90" i="7"/>
  <c r="AO90" i="7"/>
  <c r="AN90" i="7"/>
  <c r="AM90" i="7"/>
  <c r="AL90" i="7"/>
  <c r="AK90" i="7"/>
  <c r="AJ90" i="7"/>
  <c r="AQ89" i="7"/>
  <c r="AP89" i="7"/>
  <c r="AO89" i="7"/>
  <c r="AN89" i="7"/>
  <c r="AM89" i="7"/>
  <c r="AL89" i="7"/>
  <c r="AK89" i="7"/>
  <c r="AJ89" i="7"/>
  <c r="AQ88" i="7"/>
  <c r="AP88" i="7"/>
  <c r="AO88" i="7"/>
  <c r="AN88" i="7"/>
  <c r="AM88" i="7"/>
  <c r="AL88" i="7"/>
  <c r="AK88" i="7"/>
  <c r="AJ88" i="7"/>
  <c r="AQ87" i="7"/>
  <c r="AP87" i="7"/>
  <c r="AO87" i="7"/>
  <c r="AN87" i="7"/>
  <c r="AM87" i="7"/>
  <c r="AL87" i="7"/>
  <c r="AK87" i="7"/>
  <c r="BE88" i="7"/>
  <c r="BE92" i="7"/>
  <c r="AW114" i="7"/>
  <c r="AW123" i="7"/>
  <c r="AT109" i="7"/>
  <c r="AU109" i="7"/>
  <c r="AV109" i="7"/>
  <c r="AU110" i="7"/>
  <c r="AV110" i="7"/>
  <c r="AY110" i="7"/>
  <c r="AZ110" i="7"/>
  <c r="AU111" i="7"/>
  <c r="AV111" i="7"/>
  <c r="AW111" i="7"/>
  <c r="AU112" i="7"/>
  <c r="AV112" i="7"/>
  <c r="AX112" i="7"/>
  <c r="AZ112" i="7"/>
  <c r="AU113" i="7"/>
  <c r="AV113" i="7"/>
  <c r="AY113" i="7"/>
  <c r="AZ113" i="7"/>
  <c r="AU114" i="7"/>
  <c r="AV114" i="7"/>
  <c r="AY114" i="7"/>
  <c r="AZ114" i="7"/>
  <c r="AI138" i="7"/>
  <c r="AW118" i="7"/>
  <c r="AI104" i="7"/>
  <c r="AI103" i="7"/>
  <c r="AI102" i="7"/>
  <c r="AI101" i="7"/>
  <c r="AI100" i="7"/>
  <c r="AI99" i="7"/>
  <c r="AW99" i="7" s="1"/>
  <c r="AI98" i="7"/>
  <c r="AI97" i="7"/>
  <c r="AW97" i="7" s="1"/>
  <c r="AI96" i="7"/>
  <c r="AI95" i="7"/>
  <c r="AI94" i="7"/>
  <c r="AI93" i="7"/>
  <c r="AW93" i="7" s="1"/>
  <c r="AI92" i="7"/>
  <c r="AI91" i="7"/>
  <c r="AI90" i="7"/>
  <c r="AI89" i="7"/>
  <c r="AW89" i="7" s="1"/>
  <c r="AI88" i="7"/>
  <c r="AI87" i="7"/>
  <c r="AW87" i="7" s="1"/>
  <c r="AW92" i="7"/>
  <c r="AW94" i="7"/>
  <c r="AW101" i="7"/>
  <c r="AH175" i="7"/>
  <c r="AH153" i="7"/>
  <c r="AH131" i="7"/>
  <c r="AH109" i="7"/>
  <c r="AH87" i="7"/>
  <c r="AR48" i="7"/>
  <c r="AS48" i="7"/>
  <c r="AT48" i="7"/>
  <c r="AR49" i="7"/>
  <c r="AS49" i="7"/>
  <c r="AT49" i="7"/>
  <c r="AR50" i="7"/>
  <c r="AS50" i="7"/>
  <c r="AH178" i="7" s="1"/>
  <c r="AV178" i="7" s="1"/>
  <c r="AT50" i="7"/>
  <c r="AR51" i="7"/>
  <c r="AS51" i="7"/>
  <c r="AT51" i="7"/>
  <c r="AR52" i="7"/>
  <c r="AS52" i="7"/>
  <c r="AT52" i="7"/>
  <c r="AR53" i="7"/>
  <c r="AS53" i="7"/>
  <c r="AT53" i="7"/>
  <c r="AR54" i="7"/>
  <c r="AS54" i="7"/>
  <c r="AR55" i="7"/>
  <c r="AS55" i="7"/>
  <c r="AR56" i="7"/>
  <c r="AS56" i="7"/>
  <c r="AT56" i="7"/>
  <c r="AR57" i="7"/>
  <c r="AS57" i="7"/>
  <c r="AT57" i="7"/>
  <c r="AR58" i="7"/>
  <c r="AS58" i="7"/>
  <c r="AT58" i="7"/>
  <c r="AR59" i="7"/>
  <c r="AS59" i="7"/>
  <c r="AT59" i="7"/>
  <c r="AR60" i="7"/>
  <c r="AS60" i="7"/>
  <c r="AT60" i="7"/>
  <c r="AR61" i="7"/>
  <c r="AS61" i="7"/>
  <c r="AT61" i="7"/>
  <c r="AR62" i="7"/>
  <c r="AS62" i="7"/>
  <c r="AR63" i="7"/>
  <c r="AS63" i="7"/>
  <c r="AR64" i="7"/>
  <c r="AS64" i="7"/>
  <c r="AT64" i="7"/>
  <c r="AT47" i="7"/>
  <c r="AH197" i="7" s="1"/>
  <c r="AS47" i="7"/>
  <c r="AR47" i="7"/>
  <c r="AQ47" i="7"/>
  <c r="AP47" i="7"/>
  <c r="AO47" i="7"/>
  <c r="AU34" i="7"/>
  <c r="AU35" i="7"/>
  <c r="AU36" i="7"/>
  <c r="AU37" i="7"/>
  <c r="AU38" i="7"/>
  <c r="AU33" i="7"/>
  <c r="AU27" i="7"/>
  <c r="AU28" i="7"/>
  <c r="AU29" i="7"/>
  <c r="AU30" i="7"/>
  <c r="AU31" i="7"/>
  <c r="AU32" i="7"/>
  <c r="AU26" i="7"/>
  <c r="AU22" i="7"/>
  <c r="AU23" i="7"/>
  <c r="AU24" i="7"/>
  <c r="AU25" i="7"/>
  <c r="AU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21" i="7"/>
  <c r="AJ21" i="7"/>
  <c r="AI21" i="7"/>
  <c r="AH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I22" i="7"/>
  <c r="AI23" i="7"/>
  <c r="AI24" i="7"/>
  <c r="AI25" i="7"/>
  <c r="AI26" i="7"/>
  <c r="AI27" i="7"/>
  <c r="AI28" i="7"/>
  <c r="AP28" i="7" s="1"/>
  <c r="AI29" i="7"/>
  <c r="AI30" i="7"/>
  <c r="AI31" i="7"/>
  <c r="AI32" i="7"/>
  <c r="AI33" i="7"/>
  <c r="AI34" i="7"/>
  <c r="AI35" i="7"/>
  <c r="AI36" i="7"/>
  <c r="AP62" i="7" s="1"/>
  <c r="AH124" i="7" s="1"/>
  <c r="AV124" i="7" s="1"/>
  <c r="AI37" i="7"/>
  <c r="AI38" i="7"/>
  <c r="AH22" i="7"/>
  <c r="AH23" i="7"/>
  <c r="AH24" i="7"/>
  <c r="AH25" i="7"/>
  <c r="AH26" i="7"/>
  <c r="AH27" i="7"/>
  <c r="AO53" i="7" s="1"/>
  <c r="AH93" i="7" s="1"/>
  <c r="AH28" i="7"/>
  <c r="AO54" i="7" s="1"/>
  <c r="AH94" i="7" s="1"/>
  <c r="AH29" i="7"/>
  <c r="AH30" i="7"/>
  <c r="AH31" i="7"/>
  <c r="AH32" i="7"/>
  <c r="AH33" i="7"/>
  <c r="AH34" i="7"/>
  <c r="AH35" i="7"/>
  <c r="AO61" i="7" s="1"/>
  <c r="AH101" i="7" s="1"/>
  <c r="AH36" i="7"/>
  <c r="AO62" i="7" s="1"/>
  <c r="AH102" i="7" s="1"/>
  <c r="AH37" i="7"/>
  <c r="AH38" i="7"/>
  <c r="F214" i="7"/>
  <c r="F213" i="7"/>
  <c r="F212" i="7"/>
  <c r="F211" i="7"/>
  <c r="F210" i="7"/>
  <c r="F209" i="7"/>
  <c r="F207" i="7"/>
  <c r="F206" i="7"/>
  <c r="G175" i="7"/>
  <c r="H175" i="7"/>
  <c r="I175" i="7"/>
  <c r="J175" i="7"/>
  <c r="K175" i="7"/>
  <c r="L175" i="7"/>
  <c r="M175" i="7"/>
  <c r="N175" i="7"/>
  <c r="G176" i="7"/>
  <c r="H176" i="7"/>
  <c r="I176" i="7"/>
  <c r="J176" i="7"/>
  <c r="K176" i="7"/>
  <c r="L176" i="7"/>
  <c r="M176" i="7"/>
  <c r="N176" i="7"/>
  <c r="G177" i="7"/>
  <c r="H177" i="7"/>
  <c r="I177" i="7"/>
  <c r="J177" i="7"/>
  <c r="K177" i="7"/>
  <c r="L177" i="7"/>
  <c r="M177" i="7"/>
  <c r="N177" i="7"/>
  <c r="G178" i="7"/>
  <c r="H178" i="7"/>
  <c r="I178" i="7"/>
  <c r="J178" i="7"/>
  <c r="K178" i="7"/>
  <c r="L178" i="7"/>
  <c r="M178" i="7"/>
  <c r="N178" i="7"/>
  <c r="G179" i="7"/>
  <c r="H179" i="7"/>
  <c r="I179" i="7"/>
  <c r="J179" i="7"/>
  <c r="K179" i="7"/>
  <c r="L179" i="7"/>
  <c r="M179" i="7"/>
  <c r="N179" i="7"/>
  <c r="G180" i="7"/>
  <c r="H180" i="7"/>
  <c r="I180" i="7"/>
  <c r="J180" i="7"/>
  <c r="K180" i="7"/>
  <c r="L180" i="7"/>
  <c r="M180" i="7"/>
  <c r="N180" i="7"/>
  <c r="G181" i="7"/>
  <c r="H181" i="7"/>
  <c r="I181" i="7"/>
  <c r="J181" i="7"/>
  <c r="K181" i="7"/>
  <c r="L181" i="7"/>
  <c r="M181" i="7"/>
  <c r="N181" i="7"/>
  <c r="G182" i="7"/>
  <c r="H182" i="7"/>
  <c r="I182" i="7"/>
  <c r="J182" i="7"/>
  <c r="K182" i="7"/>
  <c r="L182" i="7"/>
  <c r="M182" i="7"/>
  <c r="N182" i="7"/>
  <c r="G183" i="7"/>
  <c r="H183" i="7"/>
  <c r="I183" i="7"/>
  <c r="J183" i="7"/>
  <c r="K183" i="7"/>
  <c r="L183" i="7"/>
  <c r="M183" i="7"/>
  <c r="N183" i="7"/>
  <c r="G184" i="7"/>
  <c r="H184" i="7"/>
  <c r="I184" i="7"/>
  <c r="J184" i="7"/>
  <c r="K184" i="7"/>
  <c r="L184" i="7"/>
  <c r="M184" i="7"/>
  <c r="N184" i="7"/>
  <c r="G185" i="7"/>
  <c r="H185" i="7"/>
  <c r="I185" i="7"/>
  <c r="J185" i="7"/>
  <c r="K185" i="7"/>
  <c r="L185" i="7"/>
  <c r="M185" i="7"/>
  <c r="N185" i="7"/>
  <c r="G186" i="7"/>
  <c r="H186" i="7"/>
  <c r="I186" i="7"/>
  <c r="J186" i="7"/>
  <c r="K186" i="7"/>
  <c r="L186" i="7"/>
  <c r="M186" i="7"/>
  <c r="N186" i="7"/>
  <c r="G187" i="7"/>
  <c r="H187" i="7"/>
  <c r="I187" i="7"/>
  <c r="J187" i="7"/>
  <c r="K187" i="7"/>
  <c r="L187" i="7"/>
  <c r="M187" i="7"/>
  <c r="N187" i="7"/>
  <c r="G188" i="7"/>
  <c r="H188" i="7"/>
  <c r="I188" i="7"/>
  <c r="J188" i="7"/>
  <c r="K188" i="7"/>
  <c r="L188" i="7"/>
  <c r="M188" i="7"/>
  <c r="N188" i="7"/>
  <c r="G189" i="7"/>
  <c r="H189" i="7"/>
  <c r="I189" i="7"/>
  <c r="J189" i="7"/>
  <c r="K189" i="7"/>
  <c r="L189" i="7"/>
  <c r="M189" i="7"/>
  <c r="N189" i="7"/>
  <c r="G190" i="7"/>
  <c r="H190" i="7"/>
  <c r="I190" i="7"/>
  <c r="J190" i="7"/>
  <c r="K190" i="7"/>
  <c r="L190" i="7"/>
  <c r="M190" i="7"/>
  <c r="N190" i="7"/>
  <c r="G191" i="7"/>
  <c r="H191" i="7"/>
  <c r="I191" i="7"/>
  <c r="J191" i="7"/>
  <c r="K191" i="7"/>
  <c r="L191" i="7"/>
  <c r="M191" i="7"/>
  <c r="N191" i="7"/>
  <c r="G192" i="7"/>
  <c r="H192" i="7"/>
  <c r="I192" i="7"/>
  <c r="J192" i="7"/>
  <c r="K192" i="7"/>
  <c r="L192" i="7"/>
  <c r="M192" i="7"/>
  <c r="N192" i="7"/>
  <c r="F178" i="7"/>
  <c r="F192" i="7"/>
  <c r="F191" i="7"/>
  <c r="F190" i="7"/>
  <c r="F189" i="7"/>
  <c r="F188" i="7"/>
  <c r="F187" i="7"/>
  <c r="F186" i="7"/>
  <c r="F185" i="7"/>
  <c r="F184" i="7"/>
  <c r="F183" i="7"/>
  <c r="F181" i="7"/>
  <c r="F180" i="7"/>
  <c r="F179" i="7"/>
  <c r="F177" i="7"/>
  <c r="F176" i="7"/>
  <c r="F175" i="7"/>
  <c r="G153" i="7"/>
  <c r="H153" i="7"/>
  <c r="I153" i="7"/>
  <c r="J153" i="7"/>
  <c r="K153" i="7"/>
  <c r="L153" i="7"/>
  <c r="M153" i="7"/>
  <c r="N153" i="7"/>
  <c r="G154" i="7"/>
  <c r="H154" i="7"/>
  <c r="I154" i="7"/>
  <c r="J154" i="7"/>
  <c r="K154" i="7"/>
  <c r="L154" i="7"/>
  <c r="M154" i="7"/>
  <c r="N154" i="7"/>
  <c r="G155" i="7"/>
  <c r="H155" i="7"/>
  <c r="I155" i="7"/>
  <c r="J155" i="7"/>
  <c r="K155" i="7"/>
  <c r="L155" i="7"/>
  <c r="M155" i="7"/>
  <c r="N155" i="7"/>
  <c r="G156" i="7"/>
  <c r="H156" i="7"/>
  <c r="I156" i="7"/>
  <c r="J156" i="7"/>
  <c r="K156" i="7"/>
  <c r="L156" i="7"/>
  <c r="M156" i="7"/>
  <c r="N156" i="7"/>
  <c r="G157" i="7"/>
  <c r="H157" i="7"/>
  <c r="I157" i="7"/>
  <c r="J157" i="7"/>
  <c r="K157" i="7"/>
  <c r="L157" i="7"/>
  <c r="M157" i="7"/>
  <c r="N157" i="7"/>
  <c r="G158" i="7"/>
  <c r="H158" i="7"/>
  <c r="I158" i="7"/>
  <c r="J158" i="7"/>
  <c r="K158" i="7"/>
  <c r="L158" i="7"/>
  <c r="M158" i="7"/>
  <c r="N158" i="7"/>
  <c r="G159" i="7"/>
  <c r="H159" i="7"/>
  <c r="I159" i="7"/>
  <c r="J159" i="7"/>
  <c r="K159" i="7"/>
  <c r="L159" i="7"/>
  <c r="M159" i="7"/>
  <c r="N159" i="7"/>
  <c r="G160" i="7"/>
  <c r="H160" i="7"/>
  <c r="I160" i="7"/>
  <c r="J160" i="7"/>
  <c r="K160" i="7"/>
  <c r="L160" i="7"/>
  <c r="M160" i="7"/>
  <c r="N160" i="7"/>
  <c r="G161" i="7"/>
  <c r="H161" i="7"/>
  <c r="I161" i="7"/>
  <c r="J161" i="7"/>
  <c r="K161" i="7"/>
  <c r="L161" i="7"/>
  <c r="M161" i="7"/>
  <c r="N161" i="7"/>
  <c r="G162" i="7"/>
  <c r="H162" i="7"/>
  <c r="I162" i="7"/>
  <c r="J162" i="7"/>
  <c r="K162" i="7"/>
  <c r="L162" i="7"/>
  <c r="M162" i="7"/>
  <c r="N162" i="7"/>
  <c r="G163" i="7"/>
  <c r="H163" i="7"/>
  <c r="I163" i="7"/>
  <c r="J163" i="7"/>
  <c r="K163" i="7"/>
  <c r="L163" i="7"/>
  <c r="M163" i="7"/>
  <c r="N163" i="7"/>
  <c r="G164" i="7"/>
  <c r="H164" i="7"/>
  <c r="I164" i="7"/>
  <c r="J164" i="7"/>
  <c r="K164" i="7"/>
  <c r="L164" i="7"/>
  <c r="M164" i="7"/>
  <c r="N164" i="7"/>
  <c r="G165" i="7"/>
  <c r="H165" i="7"/>
  <c r="I165" i="7"/>
  <c r="J165" i="7"/>
  <c r="K165" i="7"/>
  <c r="L165" i="7"/>
  <c r="M165" i="7"/>
  <c r="N165" i="7"/>
  <c r="G166" i="7"/>
  <c r="H166" i="7"/>
  <c r="I166" i="7"/>
  <c r="J166" i="7"/>
  <c r="K166" i="7"/>
  <c r="L166" i="7"/>
  <c r="M166" i="7"/>
  <c r="N166" i="7"/>
  <c r="G167" i="7"/>
  <c r="H167" i="7"/>
  <c r="I167" i="7"/>
  <c r="J167" i="7"/>
  <c r="K167" i="7"/>
  <c r="L167" i="7"/>
  <c r="M167" i="7"/>
  <c r="N167" i="7"/>
  <c r="G168" i="7"/>
  <c r="H168" i="7"/>
  <c r="I168" i="7"/>
  <c r="J168" i="7"/>
  <c r="K168" i="7"/>
  <c r="L168" i="7"/>
  <c r="M168" i="7"/>
  <c r="N168" i="7"/>
  <c r="G169" i="7"/>
  <c r="H169" i="7"/>
  <c r="I169" i="7"/>
  <c r="J169" i="7"/>
  <c r="K169" i="7"/>
  <c r="L169" i="7"/>
  <c r="M169" i="7"/>
  <c r="N169" i="7"/>
  <c r="G170" i="7"/>
  <c r="H170" i="7"/>
  <c r="I170" i="7"/>
  <c r="J170" i="7"/>
  <c r="K170" i="7"/>
  <c r="L170" i="7"/>
  <c r="M170" i="7"/>
  <c r="N170" i="7"/>
  <c r="F170" i="7"/>
  <c r="F163" i="7"/>
  <c r="F169" i="7"/>
  <c r="F168" i="7"/>
  <c r="F167" i="7"/>
  <c r="F166" i="7"/>
  <c r="F165" i="7"/>
  <c r="F164" i="7"/>
  <c r="F162" i="7"/>
  <c r="F161" i="7"/>
  <c r="F159" i="7"/>
  <c r="F158" i="7"/>
  <c r="F157" i="7"/>
  <c r="F156" i="7"/>
  <c r="F155" i="7"/>
  <c r="F154" i="7"/>
  <c r="F153" i="7"/>
  <c r="G131" i="7"/>
  <c r="H131" i="7"/>
  <c r="I131" i="7"/>
  <c r="J131" i="7"/>
  <c r="K131" i="7"/>
  <c r="L131" i="7"/>
  <c r="M131" i="7"/>
  <c r="G132" i="7"/>
  <c r="H132" i="7"/>
  <c r="I132" i="7"/>
  <c r="J132" i="7"/>
  <c r="K132" i="7"/>
  <c r="L132" i="7"/>
  <c r="M132" i="7"/>
  <c r="AY132" i="7" s="1"/>
  <c r="N132" i="7"/>
  <c r="G133" i="7"/>
  <c r="H133" i="7"/>
  <c r="I133" i="7"/>
  <c r="J133" i="7"/>
  <c r="K133" i="7"/>
  <c r="L133" i="7"/>
  <c r="M133" i="7"/>
  <c r="N133" i="7"/>
  <c r="G134" i="7"/>
  <c r="H134" i="7"/>
  <c r="I134" i="7"/>
  <c r="J134" i="7"/>
  <c r="K134" i="7"/>
  <c r="L134" i="7"/>
  <c r="M134" i="7"/>
  <c r="N134" i="7"/>
  <c r="G135" i="7"/>
  <c r="H135" i="7"/>
  <c r="I135" i="7"/>
  <c r="J135" i="7"/>
  <c r="K135" i="7"/>
  <c r="L135" i="7"/>
  <c r="M135" i="7"/>
  <c r="N135" i="7"/>
  <c r="G136" i="7"/>
  <c r="H136" i="7"/>
  <c r="I136" i="7"/>
  <c r="J136" i="7"/>
  <c r="K136" i="7"/>
  <c r="L136" i="7"/>
  <c r="M136" i="7"/>
  <c r="BB136" i="7" s="1"/>
  <c r="N136" i="7"/>
  <c r="G137" i="7"/>
  <c r="H137" i="7"/>
  <c r="I137" i="7"/>
  <c r="J137" i="7"/>
  <c r="K137" i="7"/>
  <c r="L137" i="7"/>
  <c r="M137" i="7"/>
  <c r="N137" i="7"/>
  <c r="G138" i="7"/>
  <c r="H138" i="7"/>
  <c r="I138" i="7"/>
  <c r="J138" i="7"/>
  <c r="K138" i="7"/>
  <c r="L138" i="7"/>
  <c r="M138" i="7"/>
  <c r="BA138" i="7" s="1"/>
  <c r="N138" i="7"/>
  <c r="G139" i="7"/>
  <c r="H139" i="7"/>
  <c r="I139" i="7"/>
  <c r="J139" i="7"/>
  <c r="K139" i="7"/>
  <c r="L139" i="7"/>
  <c r="M139" i="7"/>
  <c r="N139" i="7"/>
  <c r="G140" i="7"/>
  <c r="H140" i="7"/>
  <c r="I140" i="7"/>
  <c r="J140" i="7"/>
  <c r="K140" i="7"/>
  <c r="L140" i="7"/>
  <c r="M140" i="7"/>
  <c r="N140" i="7"/>
  <c r="G141" i="7"/>
  <c r="H141" i="7"/>
  <c r="I141" i="7"/>
  <c r="J141" i="7"/>
  <c r="K141" i="7"/>
  <c r="L141" i="7"/>
  <c r="M141" i="7"/>
  <c r="N141" i="7"/>
  <c r="G142" i="7"/>
  <c r="H142" i="7"/>
  <c r="I142" i="7"/>
  <c r="J142" i="7"/>
  <c r="K142" i="7"/>
  <c r="L142" i="7"/>
  <c r="M142" i="7"/>
  <c r="AZ142" i="7" s="1"/>
  <c r="N142" i="7"/>
  <c r="G143" i="7"/>
  <c r="H143" i="7"/>
  <c r="I143" i="7"/>
  <c r="J143" i="7"/>
  <c r="K143" i="7"/>
  <c r="L143" i="7"/>
  <c r="M143" i="7"/>
  <c r="N143" i="7"/>
  <c r="G144" i="7"/>
  <c r="H144" i="7"/>
  <c r="I144" i="7"/>
  <c r="J144" i="7"/>
  <c r="K144" i="7"/>
  <c r="L144" i="7"/>
  <c r="M144" i="7"/>
  <c r="AZ144" i="7" s="1"/>
  <c r="N144" i="7"/>
  <c r="G145" i="7"/>
  <c r="H145" i="7"/>
  <c r="I145" i="7"/>
  <c r="J145" i="7"/>
  <c r="K145" i="7"/>
  <c r="L145" i="7"/>
  <c r="M145" i="7"/>
  <c r="N145" i="7"/>
  <c r="G146" i="7"/>
  <c r="H146" i="7"/>
  <c r="I146" i="7"/>
  <c r="J146" i="7"/>
  <c r="K146" i="7"/>
  <c r="L146" i="7"/>
  <c r="M146" i="7"/>
  <c r="N146" i="7"/>
  <c r="G147" i="7"/>
  <c r="H147" i="7"/>
  <c r="I147" i="7"/>
  <c r="J147" i="7"/>
  <c r="K147" i="7"/>
  <c r="L147" i="7"/>
  <c r="M147" i="7"/>
  <c r="N147" i="7"/>
  <c r="G148" i="7"/>
  <c r="H148" i="7"/>
  <c r="I148" i="7"/>
  <c r="J148" i="7"/>
  <c r="K148" i="7"/>
  <c r="L148" i="7"/>
  <c r="M148" i="7"/>
  <c r="BB148" i="7" s="1"/>
  <c r="N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G109" i="7"/>
  <c r="H109" i="7"/>
  <c r="I109" i="7"/>
  <c r="J109" i="7"/>
  <c r="K109" i="7"/>
  <c r="L109" i="7"/>
  <c r="M109" i="7"/>
  <c r="N109" i="7"/>
  <c r="G110" i="7"/>
  <c r="H110" i="7"/>
  <c r="I110" i="7"/>
  <c r="J110" i="7"/>
  <c r="K110" i="7"/>
  <c r="L110" i="7"/>
  <c r="M110" i="7"/>
  <c r="BC110" i="7" s="1"/>
  <c r="N110" i="7"/>
  <c r="G111" i="7"/>
  <c r="H111" i="7"/>
  <c r="I111" i="7"/>
  <c r="J111" i="7"/>
  <c r="K111" i="7"/>
  <c r="L111" i="7"/>
  <c r="M111" i="7"/>
  <c r="N111" i="7"/>
  <c r="G112" i="7"/>
  <c r="H112" i="7"/>
  <c r="I112" i="7"/>
  <c r="J112" i="7"/>
  <c r="K112" i="7"/>
  <c r="L112" i="7"/>
  <c r="M112" i="7"/>
  <c r="N112" i="7"/>
  <c r="G113" i="7"/>
  <c r="H113" i="7"/>
  <c r="I113" i="7"/>
  <c r="J113" i="7"/>
  <c r="K113" i="7"/>
  <c r="L113" i="7"/>
  <c r="M113" i="7"/>
  <c r="N113" i="7"/>
  <c r="G114" i="7"/>
  <c r="H114" i="7"/>
  <c r="I114" i="7"/>
  <c r="J114" i="7"/>
  <c r="K114" i="7"/>
  <c r="L114" i="7"/>
  <c r="M114" i="7"/>
  <c r="BA114" i="7" s="1"/>
  <c r="N114" i="7"/>
  <c r="G115" i="7"/>
  <c r="H115" i="7"/>
  <c r="I115" i="7"/>
  <c r="J115" i="7"/>
  <c r="K115" i="7"/>
  <c r="L115" i="7"/>
  <c r="M115" i="7"/>
  <c r="N115" i="7"/>
  <c r="G116" i="7"/>
  <c r="H116" i="7"/>
  <c r="I116" i="7"/>
  <c r="J116" i="7"/>
  <c r="K116" i="7"/>
  <c r="L116" i="7"/>
  <c r="M116" i="7"/>
  <c r="BB116" i="7" s="1"/>
  <c r="N116" i="7"/>
  <c r="G117" i="7"/>
  <c r="H117" i="7"/>
  <c r="I117" i="7"/>
  <c r="J117" i="7"/>
  <c r="K117" i="7"/>
  <c r="L117" i="7"/>
  <c r="M117" i="7"/>
  <c r="N117" i="7"/>
  <c r="G118" i="7"/>
  <c r="H118" i="7"/>
  <c r="I118" i="7"/>
  <c r="J118" i="7"/>
  <c r="K118" i="7"/>
  <c r="L118" i="7"/>
  <c r="M118" i="7"/>
  <c r="N118" i="7"/>
  <c r="G119" i="7"/>
  <c r="H119" i="7"/>
  <c r="I119" i="7"/>
  <c r="J119" i="7"/>
  <c r="K119" i="7"/>
  <c r="L119" i="7"/>
  <c r="M119" i="7"/>
  <c r="N119" i="7"/>
  <c r="G120" i="7"/>
  <c r="H120" i="7"/>
  <c r="I120" i="7"/>
  <c r="J120" i="7"/>
  <c r="K120" i="7"/>
  <c r="L120" i="7"/>
  <c r="M120" i="7"/>
  <c r="AZ120" i="7" s="1"/>
  <c r="N120" i="7"/>
  <c r="G121" i="7"/>
  <c r="H121" i="7"/>
  <c r="I121" i="7"/>
  <c r="J121" i="7"/>
  <c r="K121" i="7"/>
  <c r="L121" i="7"/>
  <c r="M121" i="7"/>
  <c r="N121" i="7"/>
  <c r="G122" i="7"/>
  <c r="H122" i="7"/>
  <c r="I122" i="7"/>
  <c r="J122" i="7"/>
  <c r="K122" i="7"/>
  <c r="L122" i="7"/>
  <c r="M122" i="7"/>
  <c r="N122" i="7"/>
  <c r="G123" i="7"/>
  <c r="H123" i="7"/>
  <c r="I123" i="7"/>
  <c r="J123" i="7"/>
  <c r="K123" i="7"/>
  <c r="L123" i="7"/>
  <c r="M123" i="7"/>
  <c r="N123" i="7"/>
  <c r="G124" i="7"/>
  <c r="H124" i="7"/>
  <c r="I124" i="7"/>
  <c r="J124" i="7"/>
  <c r="K124" i="7"/>
  <c r="L124" i="7"/>
  <c r="M124" i="7"/>
  <c r="N124" i="7"/>
  <c r="G125" i="7"/>
  <c r="H125" i="7"/>
  <c r="I125" i="7"/>
  <c r="J125" i="7"/>
  <c r="K125" i="7"/>
  <c r="L125" i="7"/>
  <c r="M125" i="7"/>
  <c r="N125" i="7"/>
  <c r="G126" i="7"/>
  <c r="H126" i="7"/>
  <c r="I126" i="7"/>
  <c r="J126" i="7"/>
  <c r="K126" i="7"/>
  <c r="L126" i="7"/>
  <c r="M126" i="7"/>
  <c r="BB126" i="7" s="1"/>
  <c r="N126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G87" i="7"/>
  <c r="H87" i="7"/>
  <c r="I87" i="7"/>
  <c r="J87" i="7"/>
  <c r="K87" i="7"/>
  <c r="L87" i="7"/>
  <c r="M87" i="7"/>
  <c r="AB87" i="7" s="1"/>
  <c r="N87" i="7"/>
  <c r="G88" i="7"/>
  <c r="H88" i="7"/>
  <c r="I88" i="7"/>
  <c r="J88" i="7"/>
  <c r="K88" i="7"/>
  <c r="L88" i="7"/>
  <c r="M88" i="7"/>
  <c r="N88" i="7"/>
  <c r="G89" i="7"/>
  <c r="H89" i="7"/>
  <c r="I89" i="7"/>
  <c r="J89" i="7"/>
  <c r="K89" i="7"/>
  <c r="L89" i="7"/>
  <c r="M89" i="7"/>
  <c r="N89" i="7"/>
  <c r="G90" i="7"/>
  <c r="H90" i="7"/>
  <c r="I90" i="7"/>
  <c r="J90" i="7"/>
  <c r="K90" i="7"/>
  <c r="L90" i="7"/>
  <c r="M90" i="7"/>
  <c r="N90" i="7"/>
  <c r="G91" i="7"/>
  <c r="H91" i="7"/>
  <c r="I91" i="7"/>
  <c r="J91" i="7"/>
  <c r="K91" i="7"/>
  <c r="L91" i="7"/>
  <c r="M91" i="7"/>
  <c r="N91" i="7"/>
  <c r="G92" i="7"/>
  <c r="H92" i="7"/>
  <c r="I92" i="7"/>
  <c r="J92" i="7"/>
  <c r="K92" i="7"/>
  <c r="L92" i="7"/>
  <c r="M92" i="7"/>
  <c r="N92" i="7"/>
  <c r="G93" i="7"/>
  <c r="H93" i="7"/>
  <c r="I93" i="7"/>
  <c r="J93" i="7"/>
  <c r="K93" i="7"/>
  <c r="L93" i="7"/>
  <c r="M93" i="7"/>
  <c r="N93" i="7"/>
  <c r="G94" i="7"/>
  <c r="H94" i="7"/>
  <c r="I94" i="7"/>
  <c r="J94" i="7"/>
  <c r="K94" i="7"/>
  <c r="L94" i="7"/>
  <c r="M94" i="7"/>
  <c r="N94" i="7"/>
  <c r="G95" i="7"/>
  <c r="H95" i="7"/>
  <c r="I95" i="7"/>
  <c r="J95" i="7"/>
  <c r="K95" i="7"/>
  <c r="L95" i="7"/>
  <c r="M95" i="7"/>
  <c r="N95" i="7"/>
  <c r="G96" i="7"/>
  <c r="H96" i="7"/>
  <c r="I96" i="7"/>
  <c r="J96" i="7"/>
  <c r="K96" i="7"/>
  <c r="L96" i="7"/>
  <c r="M96" i="7"/>
  <c r="N96" i="7"/>
  <c r="G97" i="7"/>
  <c r="H97" i="7"/>
  <c r="I97" i="7"/>
  <c r="J97" i="7"/>
  <c r="K97" i="7"/>
  <c r="L97" i="7"/>
  <c r="M97" i="7"/>
  <c r="N97" i="7"/>
  <c r="G98" i="7"/>
  <c r="H98" i="7"/>
  <c r="I98" i="7"/>
  <c r="J98" i="7"/>
  <c r="K98" i="7"/>
  <c r="L98" i="7"/>
  <c r="M98" i="7"/>
  <c r="N98" i="7"/>
  <c r="G99" i="7"/>
  <c r="H99" i="7"/>
  <c r="I99" i="7"/>
  <c r="J99" i="7"/>
  <c r="K99" i="7"/>
  <c r="L99" i="7"/>
  <c r="M99" i="7"/>
  <c r="N99" i="7"/>
  <c r="G100" i="7"/>
  <c r="H100" i="7"/>
  <c r="I100" i="7"/>
  <c r="J100" i="7"/>
  <c r="K100" i="7"/>
  <c r="L100" i="7"/>
  <c r="M100" i="7"/>
  <c r="N100" i="7"/>
  <c r="G101" i="7"/>
  <c r="H101" i="7"/>
  <c r="I101" i="7"/>
  <c r="J101" i="7"/>
  <c r="K101" i="7"/>
  <c r="L101" i="7"/>
  <c r="M101" i="7"/>
  <c r="N101" i="7"/>
  <c r="G102" i="7"/>
  <c r="H102" i="7"/>
  <c r="I102" i="7"/>
  <c r="J102" i="7"/>
  <c r="K102" i="7"/>
  <c r="L102" i="7"/>
  <c r="M102" i="7"/>
  <c r="N102" i="7"/>
  <c r="G103" i="7"/>
  <c r="H103" i="7"/>
  <c r="I103" i="7"/>
  <c r="J103" i="7"/>
  <c r="K103" i="7"/>
  <c r="L103" i="7"/>
  <c r="M103" i="7"/>
  <c r="N103" i="7"/>
  <c r="G104" i="7"/>
  <c r="H104" i="7"/>
  <c r="I104" i="7"/>
  <c r="J104" i="7"/>
  <c r="K104" i="7"/>
  <c r="L104" i="7"/>
  <c r="M104" i="7"/>
  <c r="N104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T87" i="7" s="1"/>
  <c r="K23" i="4"/>
  <c r="K37" i="3"/>
  <c r="K9" i="1"/>
  <c r="N131" i="7" s="1"/>
  <c r="K10" i="1"/>
  <c r="AQ203" i="7" s="1"/>
  <c r="K11" i="1"/>
  <c r="K12" i="1"/>
  <c r="K13" i="1"/>
  <c r="K14" i="1"/>
  <c r="K8" i="1"/>
  <c r="AQ197" i="7" s="1"/>
  <c r="E175" i="7"/>
  <c r="E153" i="7"/>
  <c r="E131" i="7"/>
  <c r="E109" i="7"/>
  <c r="E8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47" i="7"/>
  <c r="N47" i="7"/>
  <c r="M47" i="7"/>
  <c r="L47" i="7"/>
  <c r="Q34" i="7"/>
  <c r="Q35" i="7"/>
  <c r="Q36" i="7"/>
  <c r="Q37" i="7"/>
  <c r="Q38" i="7"/>
  <c r="Q33" i="7"/>
  <c r="Q27" i="7"/>
  <c r="Q28" i="7"/>
  <c r="Q29" i="7"/>
  <c r="Q30" i="7"/>
  <c r="Q31" i="7"/>
  <c r="Q32" i="7"/>
  <c r="Q26" i="7"/>
  <c r="Q22" i="7"/>
  <c r="Q23" i="7"/>
  <c r="Q24" i="7"/>
  <c r="Q25" i="7"/>
  <c r="Q21" i="7"/>
  <c r="P34" i="7"/>
  <c r="P35" i="7"/>
  <c r="P36" i="7"/>
  <c r="P37" i="7"/>
  <c r="P38" i="7"/>
  <c r="P33" i="7"/>
  <c r="P27" i="7"/>
  <c r="P28" i="7"/>
  <c r="P29" i="7"/>
  <c r="P30" i="7"/>
  <c r="P31" i="7"/>
  <c r="P32" i="7"/>
  <c r="P26" i="7"/>
  <c r="P22" i="7"/>
  <c r="P23" i="7"/>
  <c r="P24" i="7"/>
  <c r="P25" i="7"/>
  <c r="P21" i="7"/>
  <c r="BE208" i="7"/>
  <c r="AZ214" i="7"/>
  <c r="BB186" i="7"/>
  <c r="BC186" i="7"/>
  <c r="BA192" i="7"/>
  <c r="BC192" i="7"/>
  <c r="BD154" i="7"/>
  <c r="BD170" i="7"/>
  <c r="BE138" i="7"/>
  <c r="BD88" i="7"/>
  <c r="BD92" i="7"/>
  <c r="BD98" i="7"/>
  <c r="AW190" i="7"/>
  <c r="AW189" i="7"/>
  <c r="AW191" i="7"/>
  <c r="AW131" i="7"/>
  <c r="BC114" i="7"/>
  <c r="BA116" i="7"/>
  <c r="BC122" i="7"/>
  <c r="BA126" i="7"/>
  <c r="BA88" i="7"/>
  <c r="BA94" i="7"/>
  <c r="BA98" i="7"/>
  <c r="BA100" i="7"/>
  <c r="BA104" i="7"/>
  <c r="BD104" i="7"/>
  <c r="AZ88" i="7"/>
  <c r="BC88" i="7"/>
  <c r="AW90" i="7"/>
  <c r="AW91" i="7"/>
  <c r="BC92" i="7"/>
  <c r="BC94" i="7"/>
  <c r="BD94" i="7"/>
  <c r="AW96" i="7"/>
  <c r="AW98" i="7"/>
  <c r="AZ98" i="7"/>
  <c r="AW100" i="7"/>
  <c r="AW102" i="7"/>
  <c r="AZ104" i="7"/>
  <c r="BB88" i="7"/>
  <c r="BC100" i="7"/>
  <c r="BB104" i="7"/>
  <c r="BC104" i="7"/>
  <c r="AH91" i="7"/>
  <c r="AH99" i="7"/>
  <c r="AP53" i="7"/>
  <c r="AH115" i="7" s="1"/>
  <c r="AV115" i="7" s="1"/>
  <c r="AP55" i="7"/>
  <c r="AH117" i="7" s="1"/>
  <c r="AV117" i="7" s="1"/>
  <c r="AP59" i="7"/>
  <c r="AH121" i="7" s="1"/>
  <c r="AV121" i="7" s="1"/>
  <c r="AP60" i="7"/>
  <c r="AH122" i="7" s="1"/>
  <c r="AV122" i="7" s="1"/>
  <c r="AP61" i="7"/>
  <c r="AH123" i="7" s="1"/>
  <c r="AV123" i="7" s="1"/>
  <c r="AP63" i="7"/>
  <c r="AH125" i="7" s="1"/>
  <c r="AV125" i="7" s="1"/>
  <c r="AO52" i="7"/>
  <c r="AH92" i="7" s="1"/>
  <c r="AO60" i="7"/>
  <c r="AH100" i="7" s="1"/>
  <c r="AO63" i="7"/>
  <c r="AH103" i="7" s="1"/>
  <c r="S109" i="7"/>
  <c r="BB202" i="7"/>
  <c r="BA208" i="7"/>
  <c r="BB210" i="7"/>
  <c r="BB176" i="7"/>
  <c r="BA188" i="7"/>
  <c r="BB192" i="7"/>
  <c r="AW188" i="7"/>
  <c r="AW184" i="7"/>
  <c r="AW178" i="7"/>
  <c r="BA158" i="7"/>
  <c r="BB158" i="7"/>
  <c r="BC158" i="7"/>
  <c r="BA164" i="7"/>
  <c r="BB164" i="7"/>
  <c r="BA166" i="7"/>
  <c r="BA170" i="7"/>
  <c r="BB170" i="7"/>
  <c r="AW168" i="7"/>
  <c r="AW167" i="7"/>
  <c r="AW162" i="7"/>
  <c r="AW161" i="7"/>
  <c r="AW157" i="7"/>
  <c r="AW155" i="7"/>
  <c r="AW117" i="7"/>
  <c r="AP22" i="7"/>
  <c r="AP23" i="7"/>
  <c r="AP24" i="7"/>
  <c r="AP25" i="7"/>
  <c r="AP26" i="7"/>
  <c r="AP29" i="7"/>
  <c r="AP30" i="7"/>
  <c r="AP31" i="7"/>
  <c r="AP32" i="7"/>
  <c r="AP33" i="7"/>
  <c r="AP34" i="7"/>
  <c r="AP35" i="7"/>
  <c r="AP37" i="7"/>
  <c r="AP38" i="7"/>
  <c r="AP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21" i="7"/>
  <c r="AP51" i="7"/>
  <c r="AH113" i="7" s="1"/>
  <c r="AP52" i="7"/>
  <c r="AH114" i="7" s="1"/>
  <c r="AO55" i="7"/>
  <c r="AH95" i="7" s="1"/>
  <c r="AZ198" i="7"/>
  <c r="AZ204" i="7"/>
  <c r="AZ208" i="7"/>
  <c r="AX210" i="7"/>
  <c r="AZ210" i="7"/>
  <c r="AW213" i="7"/>
  <c r="AW212" i="7"/>
  <c r="AW211" i="7"/>
  <c r="AW207" i="7"/>
  <c r="AW206" i="7"/>
  <c r="AW205" i="7"/>
  <c r="AW204" i="7"/>
  <c r="AW201" i="7"/>
  <c r="AW200" i="7"/>
  <c r="AW199" i="7"/>
  <c r="AW192" i="7"/>
  <c r="AW185" i="7"/>
  <c r="AW179" i="7"/>
  <c r="AW169" i="7"/>
  <c r="AW163" i="7"/>
  <c r="AZ136" i="7"/>
  <c r="AZ148" i="7"/>
  <c r="AW148" i="7"/>
  <c r="AW146" i="7"/>
  <c r="AW145" i="7"/>
  <c r="AW144" i="7"/>
  <c r="AW140" i="7"/>
  <c r="AW139" i="7"/>
  <c r="AW135" i="7"/>
  <c r="AW134" i="7"/>
  <c r="AW133" i="7"/>
  <c r="AW126" i="7"/>
  <c r="AW119" i="7"/>
  <c r="BB94" i="7"/>
  <c r="BB98" i="7"/>
  <c r="BB100" i="7"/>
  <c r="AW103" i="7"/>
  <c r="AV87" i="7"/>
  <c r="AY214" i="7"/>
  <c r="AX214" i="7"/>
  <c r="AU214" i="7"/>
  <c r="BA214" i="7"/>
  <c r="AW214" i="7"/>
  <c r="AU213" i="7"/>
  <c r="AU212" i="7"/>
  <c r="AU211" i="7"/>
  <c r="AW210" i="7"/>
  <c r="AU210" i="7"/>
  <c r="AY210" i="7"/>
  <c r="AU209" i="7"/>
  <c r="AT209" i="7"/>
  <c r="AY208" i="7"/>
  <c r="AX208" i="7"/>
  <c r="AW208" i="7"/>
  <c r="AU208" i="7"/>
  <c r="AU207" i="7"/>
  <c r="AU206" i="7"/>
  <c r="AU205" i="7"/>
  <c r="BC204" i="7"/>
  <c r="AU204" i="7"/>
  <c r="AY204" i="7"/>
  <c r="AX204" i="7"/>
  <c r="AU203" i="7"/>
  <c r="AT203" i="7"/>
  <c r="AY202" i="7"/>
  <c r="AX202" i="7"/>
  <c r="AW202" i="7"/>
  <c r="AU202" i="7"/>
  <c r="AU201" i="7"/>
  <c r="AU200" i="7"/>
  <c r="AU199" i="7"/>
  <c r="BA198" i="7"/>
  <c r="AU198" i="7"/>
  <c r="AY198" i="7"/>
  <c r="AX198" i="7"/>
  <c r="AW198" i="7"/>
  <c r="AU197" i="7"/>
  <c r="AT197" i="7"/>
  <c r="AV196" i="7"/>
  <c r="AT196" i="7"/>
  <c r="AH196" i="7"/>
  <c r="AZ192" i="7"/>
  <c r="AY192" i="7"/>
  <c r="AX192" i="7"/>
  <c r="AU192" i="7"/>
  <c r="AU191" i="7"/>
  <c r="AU190" i="7"/>
  <c r="AU189" i="7"/>
  <c r="AX188" i="7"/>
  <c r="AU188" i="7"/>
  <c r="AZ188" i="7"/>
  <c r="AY188" i="7"/>
  <c r="AU187" i="7"/>
  <c r="AT187" i="7"/>
  <c r="AW187" i="7"/>
  <c r="BA186" i="7"/>
  <c r="AY186" i="7"/>
  <c r="AX186" i="7"/>
  <c r="AW186" i="7"/>
  <c r="AU186" i="7"/>
  <c r="AZ186" i="7"/>
  <c r="AU185" i="7"/>
  <c r="AU184" i="7"/>
  <c r="AW183" i="7"/>
  <c r="AU183" i="7"/>
  <c r="BA182" i="7"/>
  <c r="AU182" i="7"/>
  <c r="AZ182" i="7"/>
  <c r="AY182" i="7"/>
  <c r="AX182" i="7"/>
  <c r="AW182" i="7"/>
  <c r="AU181" i="7"/>
  <c r="AT181" i="7"/>
  <c r="AX180" i="7"/>
  <c r="AW180" i="7"/>
  <c r="AU180" i="7"/>
  <c r="BA180" i="7"/>
  <c r="AZ180" i="7"/>
  <c r="AY180" i="7"/>
  <c r="AU179" i="7"/>
  <c r="AU178" i="7"/>
  <c r="AW177" i="7"/>
  <c r="AU177" i="7"/>
  <c r="AZ176" i="7"/>
  <c r="AU176" i="7"/>
  <c r="AY176" i="7"/>
  <c r="AX176" i="7"/>
  <c r="AW176" i="7"/>
  <c r="AU175" i="7"/>
  <c r="AT175" i="7"/>
  <c r="AV174" i="7"/>
  <c r="AT174" i="7"/>
  <c r="AY170" i="7"/>
  <c r="AX170" i="7"/>
  <c r="AU170" i="7"/>
  <c r="BC170" i="7"/>
  <c r="AZ170" i="7"/>
  <c r="AW170" i="7"/>
  <c r="AU169" i="7"/>
  <c r="AU168" i="7"/>
  <c r="AU167" i="7"/>
  <c r="AU166" i="7"/>
  <c r="AZ166" i="7"/>
  <c r="AY166" i="7"/>
  <c r="AX166" i="7"/>
  <c r="AW166" i="7"/>
  <c r="AU165" i="7"/>
  <c r="AT165" i="7"/>
  <c r="AX164" i="7"/>
  <c r="AW164" i="7"/>
  <c r="AU164" i="7"/>
  <c r="AZ164" i="7"/>
  <c r="AY164" i="7"/>
  <c r="AU163" i="7"/>
  <c r="AU162" i="7"/>
  <c r="AU161" i="7"/>
  <c r="AU160" i="7"/>
  <c r="AZ160" i="7"/>
  <c r="AY160" i="7"/>
  <c r="AX160" i="7"/>
  <c r="AW160" i="7"/>
  <c r="AU159" i="7"/>
  <c r="AT159" i="7"/>
  <c r="AW158" i="7"/>
  <c r="AU158" i="7"/>
  <c r="AZ158" i="7"/>
  <c r="AY158" i="7"/>
  <c r="AX158" i="7"/>
  <c r="AU157" i="7"/>
  <c r="AU156" i="7"/>
  <c r="AW156" i="7"/>
  <c r="AU155" i="7"/>
  <c r="BA154" i="7"/>
  <c r="AZ154" i="7"/>
  <c r="AU154" i="7"/>
  <c r="AY154" i="7"/>
  <c r="AX154" i="7"/>
  <c r="AW154" i="7"/>
  <c r="AU153" i="7"/>
  <c r="AT153" i="7"/>
  <c r="AT152" i="7"/>
  <c r="AV152" i="7"/>
  <c r="AU148" i="7"/>
  <c r="AU147" i="7"/>
  <c r="AW147" i="7"/>
  <c r="AU146" i="7"/>
  <c r="AU145" i="7"/>
  <c r="BB144" i="7"/>
  <c r="AU144" i="7"/>
  <c r="AU143" i="7"/>
  <c r="AT143" i="7"/>
  <c r="AX142" i="7"/>
  <c r="AW142" i="7"/>
  <c r="AU142" i="7"/>
  <c r="AU141" i="7"/>
  <c r="AW141" i="7"/>
  <c r="AU140" i="7"/>
  <c r="AU139" i="7"/>
  <c r="AU138" i="7"/>
  <c r="AW138" i="7"/>
  <c r="AU137" i="7"/>
  <c r="AT137" i="7"/>
  <c r="AX136" i="7"/>
  <c r="AW136" i="7"/>
  <c r="AU136" i="7"/>
  <c r="AU135" i="7"/>
  <c r="AU134" i="7"/>
  <c r="AU133" i="7"/>
  <c r="AU132" i="7"/>
  <c r="AW132" i="7"/>
  <c r="AU131" i="7"/>
  <c r="AT131" i="7"/>
  <c r="AV130" i="7"/>
  <c r="AT130" i="7"/>
  <c r="AU126" i="7"/>
  <c r="AW125" i="7"/>
  <c r="AU125" i="7"/>
  <c r="AU124" i="7"/>
  <c r="AU123" i="7"/>
  <c r="AU122" i="7"/>
  <c r="AY122" i="7"/>
  <c r="AX122" i="7"/>
  <c r="AW122" i="7"/>
  <c r="AU121" i="7"/>
  <c r="AT121" i="7"/>
  <c r="AW121" i="7"/>
  <c r="AW120" i="7"/>
  <c r="AU120" i="7"/>
  <c r="AU119" i="7"/>
  <c r="AU118" i="7"/>
  <c r="AU117" i="7"/>
  <c r="AY116" i="7"/>
  <c r="AU116" i="7"/>
  <c r="AW115" i="7"/>
  <c r="AU115" i="7"/>
  <c r="AT115" i="7"/>
  <c r="BE108" i="7"/>
  <c r="BD108" i="7"/>
  <c r="BC108" i="7"/>
  <c r="BA108" i="7"/>
  <c r="AZ108" i="7"/>
  <c r="AY108" i="7"/>
  <c r="AX108" i="7"/>
  <c r="AW108" i="7"/>
  <c r="AV108" i="7"/>
  <c r="AT108" i="7"/>
  <c r="AW104" i="7"/>
  <c r="AU104" i="7"/>
  <c r="AU103" i="7"/>
  <c r="AU102" i="7"/>
  <c r="AU101" i="7"/>
  <c r="AZ100" i="7"/>
  <c r="AU100" i="7"/>
  <c r="BD100" i="7"/>
  <c r="AU99" i="7"/>
  <c r="AT99" i="7"/>
  <c r="BC98" i="7"/>
  <c r="AU98" i="7"/>
  <c r="AU97" i="7"/>
  <c r="AU96" i="7"/>
  <c r="AW95" i="7"/>
  <c r="AU95" i="7"/>
  <c r="AZ94" i="7"/>
  <c r="AU94" i="7"/>
  <c r="AU93" i="7"/>
  <c r="AT93" i="7"/>
  <c r="BB92" i="7"/>
  <c r="BA92" i="7"/>
  <c r="AU92" i="7"/>
  <c r="AZ92" i="7"/>
  <c r="AU91" i="7"/>
  <c r="AU90" i="7"/>
  <c r="AU89" i="7"/>
  <c r="AY88" i="7"/>
  <c r="AX88" i="7"/>
  <c r="AW88" i="7"/>
  <c r="AU88" i="7"/>
  <c r="AU87" i="7"/>
  <c r="AT87" i="7"/>
  <c r="BE86" i="7"/>
  <c r="BD86" i="7"/>
  <c r="BC86" i="7"/>
  <c r="BA86" i="7"/>
  <c r="AZ86" i="7"/>
  <c r="AY86" i="7"/>
  <c r="AX86" i="7"/>
  <c r="AW86" i="7"/>
  <c r="AV86" i="7"/>
  <c r="AT86" i="7"/>
  <c r="AS84" i="7"/>
  <c r="AP79" i="7"/>
  <c r="AO79" i="7"/>
  <c r="AS78" i="7" s="1"/>
  <c r="AN79" i="7"/>
  <c r="AS72" i="7" s="1"/>
  <c r="AP77" i="7"/>
  <c r="AS82" i="7" s="1"/>
  <c r="AO77" i="7"/>
  <c r="AS76" i="7" s="1"/>
  <c r="AN77" i="7"/>
  <c r="AS70" i="7" s="1"/>
  <c r="AP75" i="7"/>
  <c r="AS80" i="7" s="1"/>
  <c r="AO75" i="7"/>
  <c r="AS74" i="7" s="1"/>
  <c r="AN75" i="7"/>
  <c r="AS68" i="7" s="1"/>
  <c r="AK74" i="7"/>
  <c r="AP78" i="7" s="1"/>
  <c r="AS83" i="7" s="1"/>
  <c r="AJ74" i="7"/>
  <c r="AO78" i="7" s="1"/>
  <c r="AS77" i="7" s="1"/>
  <c r="AI74" i="7"/>
  <c r="AN78" i="7" s="1"/>
  <c r="AS71" i="7" s="1"/>
  <c r="AP64" i="7"/>
  <c r="AH126" i="7" s="1"/>
  <c r="AV126" i="7" s="1"/>
  <c r="AO64" i="7"/>
  <c r="AH104" i="7" s="1"/>
  <c r="AO59" i="7"/>
  <c r="AP58" i="7"/>
  <c r="AH120" i="7" s="1"/>
  <c r="AV120" i="7" s="1"/>
  <c r="AO58" i="7"/>
  <c r="AH98" i="7" s="1"/>
  <c r="AP57" i="7"/>
  <c r="AH119" i="7" s="1"/>
  <c r="AV119" i="7" s="1"/>
  <c r="AO57" i="7"/>
  <c r="AH97" i="7" s="1"/>
  <c r="AP56" i="7"/>
  <c r="AH118" i="7" s="1"/>
  <c r="AV118" i="7" s="1"/>
  <c r="AO56" i="7"/>
  <c r="AH96" i="7" s="1"/>
  <c r="AO51" i="7"/>
  <c r="AP50" i="7"/>
  <c r="AH112" i="7" s="1"/>
  <c r="AO50" i="7"/>
  <c r="AH90" i="7" s="1"/>
  <c r="AV90" i="7" s="1"/>
  <c r="AP49" i="7"/>
  <c r="AH111" i="7" s="1"/>
  <c r="AO49" i="7"/>
  <c r="AP48" i="7"/>
  <c r="AH110" i="7" s="1"/>
  <c r="AO48" i="7"/>
  <c r="AH88" i="7" s="1"/>
  <c r="AH154" i="7"/>
  <c r="AV154" i="7" s="1"/>
  <c r="AV175" i="7"/>
  <c r="Y91" i="7"/>
  <c r="Y94" i="7"/>
  <c r="AZ97" i="7"/>
  <c r="Y100" i="7"/>
  <c r="Y103" i="7"/>
  <c r="Y104" i="7"/>
  <c r="AZ184" i="7"/>
  <c r="BB185" i="7"/>
  <c r="AZ190" i="7"/>
  <c r="AY191" i="7"/>
  <c r="AY156" i="7"/>
  <c r="AY157" i="7"/>
  <c r="BB163" i="7"/>
  <c r="BB169" i="7"/>
  <c r="F160" i="7"/>
  <c r="F182" i="7"/>
  <c r="Y92" i="7"/>
  <c r="F148" i="7"/>
  <c r="Y88" i="7"/>
  <c r="Y98" i="7"/>
  <c r="K6" i="6"/>
  <c r="K5" i="6"/>
  <c r="Y99" i="7" l="1"/>
  <c r="U87" i="7"/>
  <c r="BD122" i="7"/>
  <c r="AH192" i="7"/>
  <c r="AV192" i="7" s="1"/>
  <c r="AP54" i="7"/>
  <c r="AH116" i="7" s="1"/>
  <c r="AV116" i="7" s="1"/>
  <c r="AP36" i="7"/>
  <c r="AH162" i="7"/>
  <c r="AV162" i="7" s="1"/>
  <c r="AV89" i="7"/>
  <c r="AH89" i="7"/>
  <c r="AV100" i="7"/>
  <c r="AV92" i="7"/>
  <c r="AV96" i="7"/>
  <c r="AV104" i="7"/>
  <c r="AV98" i="7"/>
  <c r="AV88" i="7"/>
  <c r="AV97" i="7"/>
  <c r="AV153" i="7"/>
  <c r="BA132" i="7"/>
  <c r="AZ138" i="7"/>
  <c r="BC148" i="7"/>
  <c r="BA136" i="7"/>
  <c r="BC132" i="7"/>
  <c r="AY136" i="7"/>
  <c r="AY142" i="7"/>
  <c r="AX148" i="7"/>
  <c r="BC144" i="7"/>
  <c r="AZ132" i="7"/>
  <c r="BD148" i="7"/>
  <c r="BD144" i="7"/>
  <c r="BD142" i="7"/>
  <c r="BD138" i="7"/>
  <c r="BD136" i="7"/>
  <c r="BD132" i="7"/>
  <c r="AY148" i="7"/>
  <c r="BA144" i="7"/>
  <c r="BC142" i="7"/>
  <c r="BC138" i="7"/>
  <c r="BC136" i="7"/>
  <c r="BB142" i="7"/>
  <c r="AX132" i="7"/>
  <c r="AX144" i="7"/>
  <c r="BA142" i="7"/>
  <c r="AX138" i="7"/>
  <c r="AY144" i="7"/>
  <c r="BA148" i="7"/>
  <c r="BB138" i="7"/>
  <c r="AY138" i="7"/>
  <c r="BD114" i="7"/>
  <c r="AZ116" i="7"/>
  <c r="AX120" i="7"/>
  <c r="BC120" i="7"/>
  <c r="BB114" i="7"/>
  <c r="BE126" i="7"/>
  <c r="BE122" i="7"/>
  <c r="BE120" i="7"/>
  <c r="BE114" i="7"/>
  <c r="BE110" i="7"/>
  <c r="AY120" i="7"/>
  <c r="AZ122" i="7"/>
  <c r="AX126" i="7"/>
  <c r="BA120" i="7"/>
  <c r="BD126" i="7"/>
  <c r="BD120" i="7"/>
  <c r="BD110" i="7"/>
  <c r="BA122" i="7"/>
  <c r="AY126" i="7"/>
  <c r="BE116" i="7"/>
  <c r="AZ126" i="7"/>
  <c r="BD116" i="7"/>
  <c r="BB122" i="7"/>
  <c r="BB120" i="7"/>
  <c r="BB110" i="7"/>
  <c r="BC126" i="7"/>
  <c r="BC116" i="7"/>
  <c r="BA110" i="7"/>
  <c r="AX116" i="7"/>
  <c r="BA179" i="7"/>
  <c r="BC91" i="7"/>
  <c r="AZ157" i="7"/>
  <c r="BD103" i="7"/>
  <c r="BD91" i="7"/>
  <c r="BD169" i="7"/>
  <c r="BD163" i="7"/>
  <c r="BD157" i="7"/>
  <c r="BD191" i="7"/>
  <c r="BD179" i="7"/>
  <c r="BC157" i="7"/>
  <c r="BA157" i="7"/>
  <c r="AY91" i="7"/>
  <c r="AZ191" i="7"/>
  <c r="BA169" i="7"/>
  <c r="AX163" i="7"/>
  <c r="BA191" i="7"/>
  <c r="BC97" i="7"/>
  <c r="BB179" i="7"/>
  <c r="AX91" i="7"/>
  <c r="BC191" i="7"/>
  <c r="BC179" i="7"/>
  <c r="Y97" i="7"/>
  <c r="BB157" i="7"/>
  <c r="AY163" i="7"/>
  <c r="AX179" i="7"/>
  <c r="AX185" i="7"/>
  <c r="BB191" i="7"/>
  <c r="BB91" i="7"/>
  <c r="BA163" i="7"/>
  <c r="AX169" i="7"/>
  <c r="AZ179" i="7"/>
  <c r="AZ185" i="7"/>
  <c r="BC185" i="7"/>
  <c r="BB103" i="7"/>
  <c r="BE97" i="7"/>
  <c r="BA91" i="7"/>
  <c r="AZ163" i="7"/>
  <c r="AY179" i="7"/>
  <c r="AY185" i="7"/>
  <c r="BD185" i="7"/>
  <c r="BC103" i="7"/>
  <c r="BA97" i="7"/>
  <c r="AY169" i="7"/>
  <c r="BA185" i="7"/>
  <c r="AZ103" i="7"/>
  <c r="BA103" i="7"/>
  <c r="BD97" i="7"/>
  <c r="AX103" i="7"/>
  <c r="AX157" i="7"/>
  <c r="AX191" i="7"/>
  <c r="BC163" i="7"/>
  <c r="BC169" i="7"/>
  <c r="BB97" i="7"/>
  <c r="AY97" i="7"/>
  <c r="AX97" i="7"/>
  <c r="AY103" i="7"/>
  <c r="AZ169" i="7"/>
  <c r="AZ91" i="7"/>
  <c r="BE103" i="7"/>
  <c r="BE91" i="7"/>
  <c r="BE169" i="7"/>
  <c r="BE163" i="7"/>
  <c r="BE157" i="7"/>
  <c r="BE191" i="7"/>
  <c r="BE185" i="7"/>
  <c r="BE179" i="7"/>
  <c r="BA162" i="7"/>
  <c r="BC168" i="7"/>
  <c r="BC178" i="7"/>
  <c r="Y102" i="7"/>
  <c r="Y96" i="7"/>
  <c r="Y90" i="7"/>
  <c r="BA168" i="7"/>
  <c r="BC96" i="7"/>
  <c r="BD168" i="7"/>
  <c r="AX96" i="7"/>
  <c r="AZ102" i="7"/>
  <c r="AX168" i="7"/>
  <c r="AX178" i="7"/>
  <c r="BB102" i="7"/>
  <c r="BD190" i="7"/>
  <c r="BB96" i="7"/>
  <c r="BC184" i="7"/>
  <c r="BC102" i="7"/>
  <c r="BD184" i="7"/>
  <c r="AY96" i="7"/>
  <c r="AY168" i="7"/>
  <c r="AY178" i="7"/>
  <c r="BC190" i="7"/>
  <c r="AZ96" i="7"/>
  <c r="BD102" i="7"/>
  <c r="BD156" i="7"/>
  <c r="BD178" i="7"/>
  <c r="AZ156" i="7"/>
  <c r="AX162" i="7"/>
  <c r="BB168" i="7"/>
  <c r="AZ178" i="7"/>
  <c r="AX184" i="7"/>
  <c r="BB190" i="7"/>
  <c r="BA96" i="7"/>
  <c r="BA184" i="7"/>
  <c r="BD162" i="7"/>
  <c r="BB156" i="7"/>
  <c r="BB184" i="7"/>
  <c r="AX190" i="7"/>
  <c r="BC162" i="7"/>
  <c r="BA190" i="7"/>
  <c r="AZ90" i="7"/>
  <c r="BD96" i="7"/>
  <c r="BB90" i="7"/>
  <c r="AY162" i="7"/>
  <c r="BA178" i="7"/>
  <c r="AY190" i="7"/>
  <c r="BA156" i="7"/>
  <c r="BB162" i="7"/>
  <c r="BA102" i="7"/>
  <c r="AY90" i="7"/>
  <c r="AY102" i="7"/>
  <c r="BD90" i="7"/>
  <c r="AX156" i="7"/>
  <c r="AZ162" i="7"/>
  <c r="AZ168" i="7"/>
  <c r="BB178" i="7"/>
  <c r="AY184" i="7"/>
  <c r="BC90" i="7"/>
  <c r="BC156" i="7"/>
  <c r="BE90" i="7"/>
  <c r="AX90" i="7"/>
  <c r="AX102" i="7"/>
  <c r="BA90" i="7"/>
  <c r="BE102" i="7"/>
  <c r="BE96" i="7"/>
  <c r="BE168" i="7"/>
  <c r="BE162" i="7"/>
  <c r="BE156" i="7"/>
  <c r="BE190" i="7"/>
  <c r="BE184" i="7"/>
  <c r="BE178" i="7"/>
  <c r="AV93" i="7"/>
  <c r="AV91" i="7"/>
  <c r="AV103" i="7"/>
  <c r="AV94" i="7"/>
  <c r="AV101" i="7"/>
  <c r="AV99" i="7"/>
  <c r="AV102" i="7"/>
  <c r="AV95" i="7"/>
  <c r="AP27" i="7"/>
  <c r="AH181" i="7" s="1"/>
  <c r="AV181" i="7" s="1"/>
  <c r="AH177" i="7"/>
  <c r="AV177" i="7" s="1"/>
  <c r="AH184" i="7"/>
  <c r="AV184" i="7" s="1"/>
  <c r="AH182" i="7"/>
  <c r="AV182" i="7" s="1"/>
  <c r="AH165" i="7"/>
  <c r="AV165" i="7" s="1"/>
  <c r="AH187" i="7"/>
  <c r="AV187" i="7" s="1"/>
  <c r="AH157" i="7"/>
  <c r="AV157" i="7" s="1"/>
  <c r="AH155" i="7"/>
  <c r="AV155" i="7" s="1"/>
  <c r="AH186" i="7"/>
  <c r="AV186" i="7" s="1"/>
  <c r="AH170" i="7"/>
  <c r="AV170" i="7" s="1"/>
  <c r="AH185" i="7"/>
  <c r="AV185" i="7" s="1"/>
  <c r="BE202" i="7"/>
  <c r="AZ202" i="7"/>
  <c r="BD202" i="7"/>
  <c r="BC202" i="7"/>
  <c r="AO74" i="7"/>
  <c r="AS73" i="7" s="1"/>
  <c r="AO76" i="7"/>
  <c r="AS75" i="7" s="1"/>
  <c r="AN76" i="7"/>
  <c r="AS69" i="7" s="1"/>
  <c r="AP74" i="7"/>
  <c r="AS79" i="7" s="1"/>
  <c r="AP76" i="7"/>
  <c r="AS81" i="7" s="1"/>
  <c r="AN74" i="7"/>
  <c r="AS67" i="7" s="1"/>
  <c r="AH176" i="7"/>
  <c r="AV176" i="7" s="1"/>
  <c r="AH180" i="7"/>
  <c r="AV180" i="7" s="1"/>
  <c r="AH158" i="7" l="1"/>
  <c r="AV158" i="7" s="1"/>
  <c r="AH169" i="7"/>
  <c r="AV169" i="7" s="1"/>
  <c r="AH167" i="7"/>
  <c r="AV167" i="7" s="1"/>
  <c r="AH179" i="7"/>
  <c r="AV179" i="7" s="1"/>
  <c r="AH189" i="7"/>
  <c r="AV189" i="7" s="1"/>
  <c r="AH166" i="7"/>
  <c r="AV166" i="7" s="1"/>
  <c r="AH168" i="7"/>
  <c r="AV168" i="7" s="1"/>
  <c r="AH156" i="7"/>
  <c r="AV156" i="7" s="1"/>
  <c r="AH159" i="7"/>
  <c r="AV159" i="7" s="1"/>
  <c r="AH160" i="7"/>
  <c r="AV160" i="7" s="1"/>
  <c r="AH190" i="7"/>
  <c r="AV190" i="7" s="1"/>
  <c r="AH183" i="7"/>
  <c r="AV183" i="7" s="1"/>
  <c r="AH163" i="7"/>
  <c r="AV163" i="7" s="1"/>
  <c r="AH191" i="7"/>
  <c r="AV191" i="7" s="1"/>
  <c r="AH161" i="7"/>
  <c r="AV161" i="7" s="1"/>
  <c r="AH164" i="7"/>
  <c r="AV164" i="7" s="1"/>
  <c r="AH188" i="7"/>
  <c r="AV188" i="7" s="1"/>
  <c r="L76" i="7" l="1"/>
  <c r="O3" i="7"/>
  <c r="AH203" i="7" l="1"/>
  <c r="AV203" i="7" s="1"/>
  <c r="AV131" i="7"/>
  <c r="V198" i="7"/>
  <c r="W198" i="7"/>
  <c r="X198" i="7"/>
  <c r="Y198" i="7"/>
  <c r="Z198" i="7"/>
  <c r="AA198" i="7"/>
  <c r="AB198" i="7"/>
  <c r="V204" i="7"/>
  <c r="W204" i="7"/>
  <c r="X204" i="7"/>
  <c r="Y204" i="7"/>
  <c r="Z204" i="7"/>
  <c r="AA204" i="7"/>
  <c r="AB204" i="7"/>
  <c r="V210" i="7"/>
  <c r="W210" i="7"/>
  <c r="X210" i="7"/>
  <c r="Y210" i="7"/>
  <c r="Z210" i="7"/>
  <c r="AA210" i="7"/>
  <c r="AB210" i="7"/>
  <c r="U198" i="7"/>
  <c r="U204" i="7"/>
  <c r="U210" i="7"/>
  <c r="V176" i="7"/>
  <c r="W176" i="7"/>
  <c r="X176" i="7"/>
  <c r="Y176" i="7"/>
  <c r="Z176" i="7"/>
  <c r="AA176" i="7"/>
  <c r="AB176" i="7"/>
  <c r="V178" i="7"/>
  <c r="W178" i="7"/>
  <c r="X178" i="7"/>
  <c r="Y178" i="7"/>
  <c r="Z178" i="7"/>
  <c r="AA178" i="7"/>
  <c r="AB178" i="7"/>
  <c r="V179" i="7"/>
  <c r="W179" i="7"/>
  <c r="X179" i="7"/>
  <c r="Y179" i="7"/>
  <c r="Z179" i="7"/>
  <c r="AA179" i="7"/>
  <c r="AB179" i="7"/>
  <c r="V182" i="7"/>
  <c r="W182" i="7"/>
  <c r="X182" i="7"/>
  <c r="Y182" i="7"/>
  <c r="Z182" i="7"/>
  <c r="AA182" i="7"/>
  <c r="AB182" i="7"/>
  <c r="V184" i="7"/>
  <c r="W184" i="7"/>
  <c r="X184" i="7"/>
  <c r="Y184" i="7"/>
  <c r="Z184" i="7"/>
  <c r="AA184" i="7"/>
  <c r="AB184" i="7"/>
  <c r="V185" i="7"/>
  <c r="W185" i="7"/>
  <c r="X185" i="7"/>
  <c r="Y185" i="7"/>
  <c r="Z185" i="7"/>
  <c r="AA185" i="7"/>
  <c r="AB185" i="7"/>
  <c r="V188" i="7"/>
  <c r="W188" i="7"/>
  <c r="X188" i="7"/>
  <c r="Y188" i="7"/>
  <c r="Z188" i="7"/>
  <c r="AA188" i="7"/>
  <c r="AB188" i="7"/>
  <c r="V190" i="7"/>
  <c r="W190" i="7"/>
  <c r="X190" i="7"/>
  <c r="Y190" i="7"/>
  <c r="Z190" i="7"/>
  <c r="AA190" i="7"/>
  <c r="AB190" i="7"/>
  <c r="V191" i="7"/>
  <c r="W191" i="7"/>
  <c r="X191" i="7"/>
  <c r="Y191" i="7"/>
  <c r="Z191" i="7"/>
  <c r="AA191" i="7"/>
  <c r="AB191" i="7"/>
  <c r="U176" i="7"/>
  <c r="U178" i="7"/>
  <c r="U179" i="7"/>
  <c r="U182" i="7"/>
  <c r="U184" i="7"/>
  <c r="U185" i="7"/>
  <c r="U188" i="7"/>
  <c r="U190" i="7"/>
  <c r="U191" i="7"/>
  <c r="V154" i="7"/>
  <c r="W154" i="7"/>
  <c r="X154" i="7"/>
  <c r="Y154" i="7"/>
  <c r="Z154" i="7"/>
  <c r="AA154" i="7"/>
  <c r="AB154" i="7"/>
  <c r="V156" i="7"/>
  <c r="W156" i="7"/>
  <c r="X156" i="7"/>
  <c r="Y156" i="7"/>
  <c r="Z156" i="7"/>
  <c r="AA156" i="7"/>
  <c r="AB156" i="7"/>
  <c r="V157" i="7"/>
  <c r="W157" i="7"/>
  <c r="X157" i="7"/>
  <c r="Y157" i="7"/>
  <c r="Z157" i="7"/>
  <c r="AA157" i="7"/>
  <c r="AB157" i="7"/>
  <c r="V160" i="7"/>
  <c r="W160" i="7"/>
  <c r="X160" i="7"/>
  <c r="Y160" i="7"/>
  <c r="Z160" i="7"/>
  <c r="AA160" i="7"/>
  <c r="AB160" i="7"/>
  <c r="V162" i="7"/>
  <c r="W162" i="7"/>
  <c r="X162" i="7"/>
  <c r="Y162" i="7"/>
  <c r="Z162" i="7"/>
  <c r="AA162" i="7"/>
  <c r="AB162" i="7"/>
  <c r="V163" i="7"/>
  <c r="W163" i="7"/>
  <c r="X163" i="7"/>
  <c r="Y163" i="7"/>
  <c r="Z163" i="7"/>
  <c r="AA163" i="7"/>
  <c r="AB163" i="7"/>
  <c r="V166" i="7"/>
  <c r="W166" i="7"/>
  <c r="X166" i="7"/>
  <c r="Y166" i="7"/>
  <c r="Z166" i="7"/>
  <c r="AA166" i="7"/>
  <c r="AB166" i="7"/>
  <c r="V168" i="7"/>
  <c r="W168" i="7"/>
  <c r="X168" i="7"/>
  <c r="Y168" i="7"/>
  <c r="Z168" i="7"/>
  <c r="AA168" i="7"/>
  <c r="AB168" i="7"/>
  <c r="V169" i="7"/>
  <c r="W169" i="7"/>
  <c r="X169" i="7"/>
  <c r="Y169" i="7"/>
  <c r="Z169" i="7"/>
  <c r="AA169" i="7"/>
  <c r="AB169" i="7"/>
  <c r="U154" i="7"/>
  <c r="U156" i="7"/>
  <c r="U157" i="7"/>
  <c r="U160" i="7"/>
  <c r="U162" i="7"/>
  <c r="U163" i="7"/>
  <c r="U166" i="7"/>
  <c r="U168" i="7"/>
  <c r="U169" i="7"/>
  <c r="AA201" i="7"/>
  <c r="AA202" i="7"/>
  <c r="Z208" i="7"/>
  <c r="W213" i="7"/>
  <c r="AA214" i="7"/>
  <c r="V110" i="7"/>
  <c r="W110" i="7"/>
  <c r="X110" i="7"/>
  <c r="Y110" i="7"/>
  <c r="Z110" i="7"/>
  <c r="AA110" i="7"/>
  <c r="AB110" i="7"/>
  <c r="V116" i="7"/>
  <c r="W116" i="7"/>
  <c r="X116" i="7"/>
  <c r="Y116" i="7"/>
  <c r="Z116" i="7"/>
  <c r="AA116" i="7"/>
  <c r="AB116" i="7"/>
  <c r="V122" i="7"/>
  <c r="W122" i="7"/>
  <c r="X122" i="7"/>
  <c r="Y122" i="7"/>
  <c r="Z122" i="7"/>
  <c r="AA122" i="7"/>
  <c r="AB122" i="7"/>
  <c r="U110" i="7"/>
  <c r="U116" i="7"/>
  <c r="U122" i="7"/>
  <c r="V132" i="7"/>
  <c r="W132" i="7"/>
  <c r="X132" i="7"/>
  <c r="Y132" i="7"/>
  <c r="Z132" i="7"/>
  <c r="AA132" i="7"/>
  <c r="AB132" i="7"/>
  <c r="V138" i="7"/>
  <c r="W138" i="7"/>
  <c r="X138" i="7"/>
  <c r="Y138" i="7"/>
  <c r="Z138" i="7"/>
  <c r="AA138" i="7"/>
  <c r="AB138" i="7"/>
  <c r="V144" i="7"/>
  <c r="W144" i="7"/>
  <c r="X144" i="7"/>
  <c r="Y144" i="7"/>
  <c r="Z144" i="7"/>
  <c r="AA144" i="7"/>
  <c r="AB144" i="7"/>
  <c r="U132" i="7"/>
  <c r="U138" i="7"/>
  <c r="U144" i="7"/>
  <c r="AA134" i="7"/>
  <c r="U135" i="7"/>
  <c r="AA140" i="7"/>
  <c r="AA141" i="7"/>
  <c r="AB141" i="7"/>
  <c r="W142" i="7"/>
  <c r="V147" i="7"/>
  <c r="AA88" i="7"/>
  <c r="AA90" i="7"/>
  <c r="AA91" i="7"/>
  <c r="AA94" i="7"/>
  <c r="AA96" i="7"/>
  <c r="AA97" i="7"/>
  <c r="AA100" i="7"/>
  <c r="AA102" i="7"/>
  <c r="AA103" i="7"/>
  <c r="Z88" i="7"/>
  <c r="Z90" i="7"/>
  <c r="Z91" i="7"/>
  <c r="Z94" i="7"/>
  <c r="Z96" i="7"/>
  <c r="Z97" i="7"/>
  <c r="Z100" i="7"/>
  <c r="Z102" i="7"/>
  <c r="Z103" i="7"/>
  <c r="X88" i="7"/>
  <c r="X90" i="7"/>
  <c r="X91" i="7"/>
  <c r="X94" i="7"/>
  <c r="X96" i="7"/>
  <c r="X97" i="7"/>
  <c r="X100" i="7"/>
  <c r="X102" i="7"/>
  <c r="X103" i="7"/>
  <c r="W88" i="7"/>
  <c r="W90" i="7"/>
  <c r="W91" i="7"/>
  <c r="W94" i="7"/>
  <c r="W96" i="7"/>
  <c r="W97" i="7"/>
  <c r="W100" i="7"/>
  <c r="W102" i="7"/>
  <c r="W103" i="7"/>
  <c r="V88" i="7"/>
  <c r="V90" i="7"/>
  <c r="V91" i="7"/>
  <c r="V94" i="7"/>
  <c r="V96" i="7"/>
  <c r="V97" i="7"/>
  <c r="V100" i="7"/>
  <c r="V102" i="7"/>
  <c r="V103" i="7"/>
  <c r="U88" i="7"/>
  <c r="U90" i="7"/>
  <c r="U91" i="7"/>
  <c r="U94" i="7"/>
  <c r="U96" i="7"/>
  <c r="U97" i="7"/>
  <c r="U100" i="7"/>
  <c r="U102" i="7"/>
  <c r="U103" i="7"/>
  <c r="AB108" i="7"/>
  <c r="AA108" i="7"/>
  <c r="Z108" i="7"/>
  <c r="X108" i="7"/>
  <c r="W108" i="7"/>
  <c r="V108" i="7"/>
  <c r="U108" i="7"/>
  <c r="T108" i="7"/>
  <c r="V125" i="7"/>
  <c r="AA119" i="7"/>
  <c r="AB88" i="7"/>
  <c r="AB90" i="7"/>
  <c r="AB91" i="7"/>
  <c r="AB94" i="7"/>
  <c r="AB96" i="7"/>
  <c r="AB97" i="7"/>
  <c r="AB100" i="7"/>
  <c r="AB102" i="7"/>
  <c r="AB103" i="7"/>
  <c r="U141" i="7" l="1"/>
  <c r="W135" i="7"/>
  <c r="X147" i="7"/>
  <c r="Y141" i="7"/>
  <c r="Y207" i="7"/>
  <c r="X141" i="7"/>
  <c r="X113" i="7"/>
  <c r="AA135" i="7"/>
  <c r="Y119" i="7"/>
  <c r="Z135" i="7"/>
  <c r="X135" i="7"/>
  <c r="V119" i="7"/>
  <c r="AA113" i="7"/>
  <c r="U119" i="7"/>
  <c r="V141" i="7"/>
  <c r="V135" i="7"/>
  <c r="AB213" i="7"/>
  <c r="AB113" i="7"/>
  <c r="Y113" i="7"/>
  <c r="W113" i="7"/>
  <c r="Y135" i="7"/>
  <c r="X125" i="7"/>
  <c r="AB147" i="7"/>
  <c r="AB125" i="7"/>
  <c r="Z213" i="7"/>
  <c r="U213" i="7"/>
  <c r="AA147" i="7"/>
  <c r="AA125" i="7"/>
  <c r="W147" i="7"/>
  <c r="Z141" i="7"/>
  <c r="AB135" i="7"/>
  <c r="W125" i="7"/>
  <c r="Z119" i="7"/>
  <c r="X207" i="7"/>
  <c r="U113" i="7"/>
  <c r="AB119" i="7"/>
  <c r="Z113" i="7"/>
  <c r="BB201" i="7"/>
  <c r="AY201" i="7"/>
  <c r="AX201" i="7"/>
  <c r="BA201" i="7"/>
  <c r="BC201" i="7"/>
  <c r="AZ201" i="7"/>
  <c r="BD201" i="7"/>
  <c r="BE201" i="7"/>
  <c r="Y213" i="7"/>
  <c r="W207" i="7"/>
  <c r="U207" i="7"/>
  <c r="X213" i="7"/>
  <c r="V207" i="7"/>
  <c r="AB201" i="7"/>
  <c r="U201" i="7"/>
  <c r="V213" i="7"/>
  <c r="AB207" i="7"/>
  <c r="Y201" i="7"/>
  <c r="BC113" i="7"/>
  <c r="BA113" i="7"/>
  <c r="BB113" i="7"/>
  <c r="BD113" i="7"/>
  <c r="BE113" i="7"/>
  <c r="BA119" i="7"/>
  <c r="AX119" i="7"/>
  <c r="AY119" i="7"/>
  <c r="BC119" i="7"/>
  <c r="BD119" i="7"/>
  <c r="AZ119" i="7"/>
  <c r="BB119" i="7"/>
  <c r="BE119" i="7"/>
  <c r="AZ125" i="7"/>
  <c r="AY125" i="7"/>
  <c r="AX125" i="7"/>
  <c r="BC125" i="7"/>
  <c r="BA125" i="7"/>
  <c r="BD125" i="7"/>
  <c r="BB125" i="7"/>
  <c r="BE125" i="7"/>
  <c r="AX147" i="7"/>
  <c r="AY147" i="7"/>
  <c r="BA147" i="7"/>
  <c r="AZ147" i="7"/>
  <c r="BB147" i="7"/>
  <c r="BE147" i="7"/>
  <c r="BC147" i="7"/>
  <c r="BD147" i="7"/>
  <c r="U147" i="7"/>
  <c r="Z147" i="7"/>
  <c r="U125" i="7"/>
  <c r="Z125" i="7"/>
  <c r="X119" i="7"/>
  <c r="V113" i="7"/>
  <c r="AA207" i="7"/>
  <c r="X201" i="7"/>
  <c r="BC141" i="7"/>
  <c r="BB141" i="7"/>
  <c r="AZ141" i="7"/>
  <c r="BA141" i="7"/>
  <c r="AY141" i="7"/>
  <c r="AX141" i="7"/>
  <c r="BE141" i="7"/>
  <c r="BD141" i="7"/>
  <c r="AY135" i="7"/>
  <c r="BA135" i="7"/>
  <c r="AX135" i="7"/>
  <c r="AZ135" i="7"/>
  <c r="BB135" i="7"/>
  <c r="BE135" i="7"/>
  <c r="BC135" i="7"/>
  <c r="BD135" i="7"/>
  <c r="Y147" i="7"/>
  <c r="W141" i="7"/>
  <c r="Y125" i="7"/>
  <c r="W119" i="7"/>
  <c r="Z207" i="7"/>
  <c r="W201" i="7"/>
  <c r="BB213" i="7"/>
  <c r="BC213" i="7"/>
  <c r="BA213" i="7"/>
  <c r="BD213" i="7"/>
  <c r="AZ213" i="7"/>
  <c r="BE213" i="7"/>
  <c r="AY213" i="7"/>
  <c r="AX213" i="7"/>
  <c r="AA213" i="7"/>
  <c r="V201" i="7"/>
  <c r="Z201" i="7"/>
  <c r="BB207" i="7"/>
  <c r="AX207" i="7"/>
  <c r="AZ207" i="7"/>
  <c r="BC207" i="7"/>
  <c r="BA207" i="7"/>
  <c r="AY207" i="7"/>
  <c r="BD207" i="7"/>
  <c r="BE207" i="7"/>
  <c r="U134" i="7"/>
  <c r="U112" i="7"/>
  <c r="AB112" i="7"/>
  <c r="U140" i="7"/>
  <c r="X112" i="7"/>
  <c r="V118" i="7"/>
  <c r="V146" i="7"/>
  <c r="W112" i="7"/>
  <c r="V140" i="7"/>
  <c r="V134" i="7"/>
  <c r="Y112" i="7"/>
  <c r="Z118" i="7"/>
  <c r="Z124" i="7"/>
  <c r="Y146" i="7"/>
  <c r="AB134" i="7"/>
  <c r="Z140" i="7"/>
  <c r="Z134" i="7"/>
  <c r="Y140" i="7"/>
  <c r="W140" i="7"/>
  <c r="Z146" i="7"/>
  <c r="V212" i="7"/>
  <c r="V200" i="7"/>
  <c r="W124" i="7"/>
  <c r="AB146" i="7"/>
  <c r="Y124" i="7"/>
  <c r="AB140" i="7"/>
  <c r="Y134" i="7"/>
  <c r="X134" i="7"/>
  <c r="V124" i="7"/>
  <c r="AB118" i="7"/>
  <c r="W134" i="7"/>
  <c r="W118" i="7"/>
  <c r="AA112" i="7"/>
  <c r="AB212" i="7"/>
  <c r="U200" i="7"/>
  <c r="Z206" i="7"/>
  <c r="AA118" i="7"/>
  <c r="Y206" i="7"/>
  <c r="X146" i="7"/>
  <c r="U118" i="7"/>
  <c r="X124" i="7"/>
  <c r="Z112" i="7"/>
  <c r="W146" i="7"/>
  <c r="Z212" i="7"/>
  <c r="W206" i="7"/>
  <c r="AA200" i="7"/>
  <c r="Y212" i="7"/>
  <c r="V206" i="7"/>
  <c r="Z200" i="7"/>
  <c r="U206" i="7"/>
  <c r="X212" i="7"/>
  <c r="Y200" i="7"/>
  <c r="BC112" i="7"/>
  <c r="BA112" i="7"/>
  <c r="BB112" i="7"/>
  <c r="BE112" i="7"/>
  <c r="BD112" i="7"/>
  <c r="W212" i="7"/>
  <c r="AB206" i="7"/>
  <c r="X200" i="7"/>
  <c r="BB118" i="7"/>
  <c r="AY118" i="7"/>
  <c r="AX118" i="7"/>
  <c r="BC118" i="7"/>
  <c r="BA118" i="7"/>
  <c r="AZ118" i="7"/>
  <c r="BD118" i="7"/>
  <c r="BE118" i="7"/>
  <c r="AZ124" i="7"/>
  <c r="BA124" i="7"/>
  <c r="AY124" i="7"/>
  <c r="BC124" i="7"/>
  <c r="AX124" i="7"/>
  <c r="BD124" i="7"/>
  <c r="BB124" i="7"/>
  <c r="BE124" i="7"/>
  <c r="AX146" i="7"/>
  <c r="AZ146" i="7"/>
  <c r="BB146" i="7"/>
  <c r="BC146" i="7"/>
  <c r="BA146" i="7"/>
  <c r="AY146" i="7"/>
  <c r="BD146" i="7"/>
  <c r="BE146" i="7"/>
  <c r="AB124" i="7"/>
  <c r="Y118" i="7"/>
  <c r="V112" i="7"/>
  <c r="AY140" i="7"/>
  <c r="BB140" i="7"/>
  <c r="AX140" i="7"/>
  <c r="AZ140" i="7"/>
  <c r="BA140" i="7"/>
  <c r="BC140" i="7"/>
  <c r="BD140" i="7"/>
  <c r="BE140" i="7"/>
  <c r="AY134" i="7"/>
  <c r="AX134" i="7"/>
  <c r="BB134" i="7"/>
  <c r="AZ134" i="7"/>
  <c r="BA134" i="7"/>
  <c r="BD134" i="7"/>
  <c r="BC134" i="7"/>
  <c r="BE134" i="7"/>
  <c r="U146" i="7"/>
  <c r="AA146" i="7"/>
  <c r="X140" i="7"/>
  <c r="U124" i="7"/>
  <c r="AA124" i="7"/>
  <c r="X118" i="7"/>
  <c r="AA206" i="7"/>
  <c r="W200" i="7"/>
  <c r="AX212" i="7"/>
  <c r="BC212" i="7"/>
  <c r="BA212" i="7"/>
  <c r="AZ212" i="7"/>
  <c r="BB212" i="7"/>
  <c r="AY212" i="7"/>
  <c r="BD212" i="7"/>
  <c r="BE212" i="7"/>
  <c r="AX206" i="7"/>
  <c r="BA206" i="7"/>
  <c r="AZ206" i="7"/>
  <c r="AY206" i="7"/>
  <c r="BB206" i="7"/>
  <c r="BC206" i="7"/>
  <c r="BD206" i="7"/>
  <c r="BE206" i="7"/>
  <c r="BA200" i="7"/>
  <c r="BC200" i="7"/>
  <c r="AX200" i="7"/>
  <c r="AZ200" i="7"/>
  <c r="AY200" i="7"/>
  <c r="BB200" i="7"/>
  <c r="BD200" i="7"/>
  <c r="BE200" i="7"/>
  <c r="U212" i="7"/>
  <c r="AA212" i="7"/>
  <c r="X206" i="7"/>
  <c r="AB200" i="7"/>
  <c r="U136" i="7"/>
  <c r="Y142" i="7"/>
  <c r="Z120" i="7"/>
  <c r="Y126" i="7"/>
  <c r="X142" i="7"/>
  <c r="V136" i="7"/>
  <c r="W136" i="7"/>
  <c r="W148" i="7"/>
  <c r="W208" i="7"/>
  <c r="V148" i="7"/>
  <c r="V208" i="7"/>
  <c r="Y208" i="7"/>
  <c r="X148" i="7"/>
  <c r="X208" i="7"/>
  <c r="U208" i="7"/>
  <c r="Y148" i="7"/>
  <c r="V142" i="7"/>
  <c r="AA142" i="7"/>
  <c r="Z142" i="7"/>
  <c r="U142" i="7"/>
  <c r="AB170" i="7"/>
  <c r="W164" i="7"/>
  <c r="V158" i="7"/>
  <c r="W180" i="7"/>
  <c r="AB136" i="7"/>
  <c r="AA208" i="7"/>
  <c r="Z136" i="7"/>
  <c r="V214" i="7"/>
  <c r="X126" i="7"/>
  <c r="V164" i="7"/>
  <c r="U114" i="7"/>
  <c r="AB148" i="7"/>
  <c r="AA148" i="7"/>
  <c r="AA136" i="7"/>
  <c r="Z148" i="7"/>
  <c r="U214" i="7"/>
  <c r="AB214" i="7"/>
  <c r="Y202" i="7"/>
  <c r="W158" i="7"/>
  <c r="X202" i="7"/>
  <c r="X180" i="7"/>
  <c r="W202" i="7"/>
  <c r="Z126" i="7"/>
  <c r="AB164" i="7"/>
  <c r="X114" i="7"/>
  <c r="Y114" i="7"/>
  <c r="Z114" i="7"/>
  <c r="AA114" i="7"/>
  <c r="V120" i="7"/>
  <c r="W120" i="7"/>
  <c r="X120" i="7"/>
  <c r="Y120" i="7"/>
  <c r="AB126" i="7"/>
  <c r="U126" i="7"/>
  <c r="V126" i="7"/>
  <c r="W126" i="7"/>
  <c r="V170" i="7"/>
  <c r="W170" i="7"/>
  <c r="X170" i="7"/>
  <c r="Y170" i="7"/>
  <c r="X164" i="7"/>
  <c r="Y164" i="7"/>
  <c r="U164" i="7"/>
  <c r="Z164" i="7"/>
  <c r="AA164" i="7"/>
  <c r="Z158" i="7"/>
  <c r="AA158" i="7"/>
  <c r="AB158" i="7"/>
  <c r="U158" i="7"/>
  <c r="U192" i="7"/>
  <c r="V192" i="7"/>
  <c r="W192" i="7"/>
  <c r="X192" i="7"/>
  <c r="W186" i="7"/>
  <c r="X186" i="7"/>
  <c r="Y186" i="7"/>
  <c r="U186" i="7"/>
  <c r="Z186" i="7"/>
  <c r="Y180" i="7"/>
  <c r="Z180" i="7"/>
  <c r="AA180" i="7"/>
  <c r="AB180" i="7"/>
  <c r="W214" i="7"/>
  <c r="X214" i="7"/>
  <c r="Y214" i="7"/>
  <c r="Z214" i="7"/>
  <c r="Z202" i="7"/>
  <c r="AB202" i="7"/>
  <c r="U202" i="7"/>
  <c r="U170" i="7"/>
  <c r="AA170" i="7"/>
  <c r="AB186" i="7"/>
  <c r="V180" i="7"/>
  <c r="V202" i="7"/>
  <c r="U120" i="7"/>
  <c r="AB114" i="7"/>
  <c r="Z170" i="7"/>
  <c r="AB192" i="7"/>
  <c r="AA186" i="7"/>
  <c r="X136" i="7"/>
  <c r="W114" i="7"/>
  <c r="AA192" i="7"/>
  <c r="V186" i="7"/>
  <c r="AB120" i="7"/>
  <c r="V114" i="7"/>
  <c r="Y158" i="7"/>
  <c r="Z192" i="7"/>
  <c r="AA126" i="7"/>
  <c r="AA120" i="7"/>
  <c r="X158" i="7"/>
  <c r="U180" i="7"/>
  <c r="Y192" i="7"/>
  <c r="U148" i="7"/>
  <c r="Y136" i="7"/>
  <c r="T9" i="7"/>
  <c r="Q9" i="7"/>
  <c r="R9" i="7"/>
  <c r="S9" i="7"/>
  <c r="N11" i="7"/>
  <c r="N8" i="7"/>
  <c r="N9" i="7"/>
  <c r="N10" i="7"/>
  <c r="N7" i="7"/>
  <c r="K3" i="6"/>
  <c r="K4" i="6"/>
  <c r="AB142" i="7" l="1"/>
  <c r="AB208" i="7"/>
  <c r="Z92" i="7"/>
  <c r="V92" i="7"/>
  <c r="U92" i="7"/>
  <c r="AB92" i="7"/>
  <c r="AA92" i="7"/>
  <c r="X92" i="7"/>
  <c r="W92" i="7"/>
  <c r="AB98" i="7"/>
  <c r="X98" i="7"/>
  <c r="W98" i="7"/>
  <c r="V98" i="7"/>
  <c r="AA98" i="7"/>
  <c r="Z98" i="7"/>
  <c r="U98" i="7"/>
  <c r="X104" i="7"/>
  <c r="AA104" i="7"/>
  <c r="W104" i="7"/>
  <c r="Z104" i="7"/>
  <c r="AB104" i="7"/>
  <c r="U104" i="7"/>
  <c r="V104" i="7"/>
  <c r="P9" i="7"/>
  <c r="T123" i="7" l="1"/>
  <c r="N48" i="7"/>
  <c r="N49" i="7"/>
  <c r="E133" i="7" s="1"/>
  <c r="S133" i="7" s="1"/>
  <c r="N50" i="7"/>
  <c r="E134" i="7" s="1"/>
  <c r="S134" i="7" s="1"/>
  <c r="N51" i="7"/>
  <c r="E135" i="7" s="1"/>
  <c r="S135" i="7" s="1"/>
  <c r="N52" i="7"/>
  <c r="E136" i="7" s="1"/>
  <c r="N53" i="7"/>
  <c r="E137" i="7" s="1"/>
  <c r="S137" i="7" s="1"/>
  <c r="N54" i="7"/>
  <c r="E138" i="7" s="1"/>
  <c r="S138" i="7" s="1"/>
  <c r="N55" i="7"/>
  <c r="E139" i="7" s="1"/>
  <c r="N56" i="7"/>
  <c r="N57" i="7"/>
  <c r="E141" i="7" s="1"/>
  <c r="S141" i="7" s="1"/>
  <c r="N58" i="7"/>
  <c r="E142" i="7" s="1"/>
  <c r="S142" i="7" s="1"/>
  <c r="N59" i="7"/>
  <c r="E143" i="7" s="1"/>
  <c r="S143" i="7" s="1"/>
  <c r="N60" i="7"/>
  <c r="E144" i="7" s="1"/>
  <c r="N61" i="7"/>
  <c r="E145" i="7" s="1"/>
  <c r="S145" i="7" s="1"/>
  <c r="N62" i="7"/>
  <c r="E146" i="7" s="1"/>
  <c r="S146" i="7" s="1"/>
  <c r="N63" i="7"/>
  <c r="E147" i="7" s="1"/>
  <c r="N64" i="7"/>
  <c r="S131" i="7"/>
  <c r="M48" i="7"/>
  <c r="E110" i="7" s="1"/>
  <c r="S110" i="7" s="1"/>
  <c r="M49" i="7"/>
  <c r="E111" i="7" s="1"/>
  <c r="S111" i="7" s="1"/>
  <c r="M50" i="7"/>
  <c r="E112" i="7" s="1"/>
  <c r="S112" i="7" s="1"/>
  <c r="M51" i="7"/>
  <c r="E113" i="7" s="1"/>
  <c r="S113" i="7" s="1"/>
  <c r="M52" i="7"/>
  <c r="E114" i="7" s="1"/>
  <c r="S114" i="7" s="1"/>
  <c r="M53" i="7"/>
  <c r="E115" i="7" s="1"/>
  <c r="S115" i="7" s="1"/>
  <c r="M54" i="7"/>
  <c r="E116" i="7" s="1"/>
  <c r="S116" i="7" s="1"/>
  <c r="M55" i="7"/>
  <c r="E117" i="7" s="1"/>
  <c r="M56" i="7"/>
  <c r="E118" i="7" s="1"/>
  <c r="S118" i="7" s="1"/>
  <c r="M57" i="7"/>
  <c r="E119" i="7" s="1"/>
  <c r="S119" i="7" s="1"/>
  <c r="M58" i="7"/>
  <c r="E120" i="7" s="1"/>
  <c r="S120" i="7" s="1"/>
  <c r="M59" i="7"/>
  <c r="E121" i="7" s="1"/>
  <c r="S121" i="7" s="1"/>
  <c r="M60" i="7"/>
  <c r="E122" i="7" s="1"/>
  <c r="S122" i="7" s="1"/>
  <c r="M61" i="7"/>
  <c r="E123" i="7" s="1"/>
  <c r="S123" i="7" s="1"/>
  <c r="M62" i="7"/>
  <c r="E124" i="7" s="1"/>
  <c r="S124" i="7" s="1"/>
  <c r="M63" i="7"/>
  <c r="E125" i="7" s="1"/>
  <c r="S125" i="7" s="1"/>
  <c r="M64" i="7"/>
  <c r="E126" i="7" s="1"/>
  <c r="S126" i="7" s="1"/>
  <c r="L48" i="7"/>
  <c r="E88" i="7" s="1"/>
  <c r="L49" i="7"/>
  <c r="E89" i="7" s="1"/>
  <c r="L50" i="7"/>
  <c r="E90" i="7" s="1"/>
  <c r="L51" i="7"/>
  <c r="E91" i="7" s="1"/>
  <c r="L52" i="7"/>
  <c r="E92" i="7" s="1"/>
  <c r="L53" i="7"/>
  <c r="E93" i="7" s="1"/>
  <c r="L54" i="7"/>
  <c r="E94" i="7" s="1"/>
  <c r="L55" i="7"/>
  <c r="E95" i="7" s="1"/>
  <c r="L56" i="7"/>
  <c r="E96" i="7" s="1"/>
  <c r="L57" i="7"/>
  <c r="E97" i="7" s="1"/>
  <c r="L58" i="7"/>
  <c r="E98" i="7" s="1"/>
  <c r="L59" i="7"/>
  <c r="E99" i="7" s="1"/>
  <c r="L60" i="7"/>
  <c r="E100" i="7" s="1"/>
  <c r="L61" i="7"/>
  <c r="E101" i="7" s="1"/>
  <c r="L62" i="7"/>
  <c r="E102" i="7" s="1"/>
  <c r="L63" i="7"/>
  <c r="E103" i="7" s="1"/>
  <c r="L64" i="7"/>
  <c r="E104" i="7" s="1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T189" i="7"/>
  <c r="T187" i="7"/>
  <c r="T186" i="7"/>
  <c r="T214" i="7"/>
  <c r="T213" i="7"/>
  <c r="T212" i="7"/>
  <c r="T211" i="7"/>
  <c r="T210" i="7"/>
  <c r="T209" i="7"/>
  <c r="F208" i="7"/>
  <c r="T208" i="7" s="1"/>
  <c r="T207" i="7"/>
  <c r="T206" i="7"/>
  <c r="T205" i="7"/>
  <c r="T204" i="7"/>
  <c r="T203" i="7"/>
  <c r="T202" i="7"/>
  <c r="T201" i="7"/>
  <c r="T200" i="7"/>
  <c r="T199" i="7"/>
  <c r="T198" i="7"/>
  <c r="Q53" i="7"/>
  <c r="E203" i="7" s="1"/>
  <c r="Q48" i="7"/>
  <c r="E198" i="7" s="1"/>
  <c r="Q49" i="7"/>
  <c r="E199" i="7" s="1"/>
  <c r="Q50" i="7"/>
  <c r="E200" i="7" s="1"/>
  <c r="Q51" i="7"/>
  <c r="E201" i="7" s="1"/>
  <c r="Q54" i="7"/>
  <c r="E204" i="7" s="1"/>
  <c r="Q55" i="7"/>
  <c r="E205" i="7" s="1"/>
  <c r="Q56" i="7"/>
  <c r="E206" i="7" s="1"/>
  <c r="Q57" i="7"/>
  <c r="E207" i="7" s="1"/>
  <c r="Q58" i="7"/>
  <c r="E208" i="7" s="1"/>
  <c r="E210" i="7"/>
  <c r="E211" i="7"/>
  <c r="E212" i="7"/>
  <c r="E213" i="7"/>
  <c r="E214" i="7"/>
  <c r="T170" i="7"/>
  <c r="T169" i="7"/>
  <c r="T168" i="7"/>
  <c r="T167" i="7"/>
  <c r="T166" i="7"/>
  <c r="T164" i="7"/>
  <c r="T148" i="7"/>
  <c r="T147" i="7"/>
  <c r="T146" i="7"/>
  <c r="T145" i="7"/>
  <c r="T144" i="7"/>
  <c r="T143" i="7"/>
  <c r="T142" i="7"/>
  <c r="T126" i="7"/>
  <c r="T125" i="7"/>
  <c r="T124" i="7"/>
  <c r="T122" i="7"/>
  <c r="T121" i="7"/>
  <c r="T120" i="7"/>
  <c r="L21" i="7"/>
  <c r="K21" i="7"/>
  <c r="T192" i="7"/>
  <c r="T180" i="7"/>
  <c r="T158" i="7"/>
  <c r="T136" i="7"/>
  <c r="T191" i="7"/>
  <c r="T185" i="7"/>
  <c r="T179" i="7"/>
  <c r="T163" i="7"/>
  <c r="T157" i="7"/>
  <c r="T141" i="7"/>
  <c r="T135" i="7"/>
  <c r="T190" i="7"/>
  <c r="T184" i="7"/>
  <c r="T178" i="7"/>
  <c r="T162" i="7"/>
  <c r="T156" i="7"/>
  <c r="T140" i="7"/>
  <c r="T134" i="7"/>
  <c r="T183" i="7"/>
  <c r="T177" i="7"/>
  <c r="T161" i="7"/>
  <c r="T155" i="7"/>
  <c r="T139" i="7"/>
  <c r="T133" i="7"/>
  <c r="T188" i="7"/>
  <c r="T182" i="7"/>
  <c r="T176" i="7"/>
  <c r="T160" i="7"/>
  <c r="T154" i="7"/>
  <c r="T138" i="7"/>
  <c r="T132" i="7"/>
  <c r="T181" i="7"/>
  <c r="T175" i="7"/>
  <c r="T159" i="7"/>
  <c r="T153" i="7"/>
  <c r="T137" i="7"/>
  <c r="T131" i="7"/>
  <c r="R214" i="7"/>
  <c r="R213" i="7"/>
  <c r="R212" i="7"/>
  <c r="R211" i="7"/>
  <c r="R210" i="7"/>
  <c r="R209" i="7"/>
  <c r="Q209" i="7"/>
  <c r="R208" i="7"/>
  <c r="R207" i="7"/>
  <c r="R206" i="7"/>
  <c r="R205" i="7"/>
  <c r="R204" i="7"/>
  <c r="R203" i="7"/>
  <c r="Q203" i="7"/>
  <c r="R202" i="7"/>
  <c r="R201" i="7"/>
  <c r="R200" i="7"/>
  <c r="R199" i="7"/>
  <c r="R198" i="7"/>
  <c r="T197" i="7"/>
  <c r="R197" i="7"/>
  <c r="Q197" i="7"/>
  <c r="Q196" i="7"/>
  <c r="R192" i="7"/>
  <c r="R191" i="7"/>
  <c r="R190" i="7"/>
  <c r="R189" i="7"/>
  <c r="R188" i="7"/>
  <c r="R187" i="7"/>
  <c r="Q187" i="7"/>
  <c r="R186" i="7"/>
  <c r="R185" i="7"/>
  <c r="R184" i="7"/>
  <c r="R183" i="7"/>
  <c r="R182" i="7"/>
  <c r="R181" i="7"/>
  <c r="Q181" i="7"/>
  <c r="R180" i="7"/>
  <c r="R179" i="7"/>
  <c r="R178" i="7"/>
  <c r="R177" i="7"/>
  <c r="R176" i="7"/>
  <c r="R175" i="7"/>
  <c r="Q175" i="7"/>
  <c r="Q174" i="7"/>
  <c r="R170" i="7"/>
  <c r="R169" i="7"/>
  <c r="R168" i="7"/>
  <c r="R167" i="7"/>
  <c r="R166" i="7"/>
  <c r="T165" i="7"/>
  <c r="R165" i="7"/>
  <c r="Q165" i="7"/>
  <c r="R164" i="7"/>
  <c r="R163" i="7"/>
  <c r="R162" i="7"/>
  <c r="R161" i="7"/>
  <c r="R160" i="7"/>
  <c r="R159" i="7"/>
  <c r="Q159" i="7"/>
  <c r="R158" i="7"/>
  <c r="R157" i="7"/>
  <c r="R156" i="7"/>
  <c r="R155" i="7"/>
  <c r="R154" i="7"/>
  <c r="R153" i="7"/>
  <c r="Q153" i="7"/>
  <c r="Q152" i="7"/>
  <c r="R148" i="7"/>
  <c r="R147" i="7"/>
  <c r="R146" i="7"/>
  <c r="R145" i="7"/>
  <c r="R144" i="7"/>
  <c r="R143" i="7"/>
  <c r="Q143" i="7"/>
  <c r="R142" i="7"/>
  <c r="R141" i="7"/>
  <c r="R140" i="7"/>
  <c r="R139" i="7"/>
  <c r="R138" i="7"/>
  <c r="R137" i="7"/>
  <c r="Q137" i="7"/>
  <c r="R136" i="7"/>
  <c r="R135" i="7"/>
  <c r="R134" i="7"/>
  <c r="R133" i="7"/>
  <c r="R132" i="7"/>
  <c r="R131" i="7"/>
  <c r="Q131" i="7"/>
  <c r="S130" i="7"/>
  <c r="Q130" i="7"/>
  <c r="R126" i="7"/>
  <c r="R125" i="7"/>
  <c r="R124" i="7"/>
  <c r="R123" i="7"/>
  <c r="R122" i="7"/>
  <c r="R121" i="7"/>
  <c r="Q121" i="7"/>
  <c r="R120" i="7"/>
  <c r="R119" i="7"/>
  <c r="R118" i="7"/>
  <c r="R117" i="7"/>
  <c r="R116" i="7"/>
  <c r="R115" i="7"/>
  <c r="Q115" i="7"/>
  <c r="R114" i="7"/>
  <c r="R113" i="7"/>
  <c r="R112" i="7"/>
  <c r="R111" i="7"/>
  <c r="R110" i="7"/>
  <c r="R109" i="7"/>
  <c r="Q109" i="7"/>
  <c r="T86" i="7"/>
  <c r="S108" i="7"/>
  <c r="Q108" i="7"/>
  <c r="T119" i="7"/>
  <c r="T118" i="7"/>
  <c r="T117" i="7"/>
  <c r="T116" i="7"/>
  <c r="T115" i="7"/>
  <c r="S144" i="7" l="1"/>
  <c r="S136" i="7"/>
  <c r="E148" i="7"/>
  <c r="S148" i="7" s="1"/>
  <c r="E140" i="7"/>
  <c r="S140" i="7" s="1"/>
  <c r="E132" i="7"/>
  <c r="S132" i="7" s="1"/>
  <c r="S147" i="7"/>
  <c r="S139" i="7"/>
  <c r="S117" i="7"/>
  <c r="T114" i="7"/>
  <c r="T113" i="7"/>
  <c r="T112" i="7"/>
  <c r="T111" i="7"/>
  <c r="T110" i="7"/>
  <c r="T89" i="7"/>
  <c r="T109" i="7"/>
  <c r="E196" i="7"/>
  <c r="S196" i="7" s="1"/>
  <c r="S174" i="7"/>
  <c r="E152" i="7"/>
  <c r="S152" i="7" s="1"/>
  <c r="U86" i="7"/>
  <c r="V86" i="7"/>
  <c r="W86" i="7"/>
  <c r="X86" i="7"/>
  <c r="Z86" i="7"/>
  <c r="AA86" i="7"/>
  <c r="AB86" i="7"/>
  <c r="Q86" i="7"/>
  <c r="S86" i="7"/>
  <c r="Q87" i="7"/>
  <c r="R87" i="7"/>
  <c r="S87" i="7"/>
  <c r="R88" i="7"/>
  <c r="S88" i="7"/>
  <c r="T88" i="7"/>
  <c r="R89" i="7"/>
  <c r="S89" i="7"/>
  <c r="R90" i="7"/>
  <c r="S90" i="7"/>
  <c r="R91" i="7"/>
  <c r="S91" i="7"/>
  <c r="T91" i="7"/>
  <c r="R92" i="7"/>
  <c r="S92" i="7"/>
  <c r="T92" i="7"/>
  <c r="Q93" i="7"/>
  <c r="R93" i="7"/>
  <c r="S93" i="7"/>
  <c r="R94" i="7"/>
  <c r="S94" i="7"/>
  <c r="R95" i="7"/>
  <c r="S95" i="7"/>
  <c r="R96" i="7"/>
  <c r="S96" i="7"/>
  <c r="T96" i="7"/>
  <c r="R97" i="7"/>
  <c r="S97" i="7"/>
  <c r="R98" i="7"/>
  <c r="S98" i="7"/>
  <c r="Q99" i="7"/>
  <c r="R99" i="7"/>
  <c r="S99" i="7"/>
  <c r="R100" i="7"/>
  <c r="S100" i="7"/>
  <c r="R101" i="7"/>
  <c r="S101" i="7"/>
  <c r="T101" i="7"/>
  <c r="R102" i="7"/>
  <c r="S102" i="7"/>
  <c r="T102" i="7"/>
  <c r="R103" i="7"/>
  <c r="S103" i="7"/>
  <c r="R104" i="7"/>
  <c r="S104" i="7"/>
  <c r="T90" i="7"/>
  <c r="T93" i="7"/>
  <c r="T94" i="7"/>
  <c r="T95" i="7"/>
  <c r="T97" i="7"/>
  <c r="T98" i="7"/>
  <c r="T99" i="7"/>
  <c r="T100" i="7"/>
  <c r="T103" i="7"/>
  <c r="T104" i="7"/>
  <c r="H74" i="7"/>
  <c r="M76" i="7" s="1"/>
  <c r="P81" i="7" s="1"/>
  <c r="G74" i="7"/>
  <c r="L78" i="7" s="1"/>
  <c r="P77" i="7" s="1"/>
  <c r="F74" i="7"/>
  <c r="S199" i="7"/>
  <c r="S201" i="7"/>
  <c r="S202" i="7"/>
  <c r="S205" i="7"/>
  <c r="S213" i="7"/>
  <c r="S203" i="7"/>
  <c r="S210" i="7"/>
  <c r="S208" i="7"/>
  <c r="S207" i="7"/>
  <c r="S200" i="7"/>
  <c r="D13" i="7"/>
  <c r="E13" i="7" s="1"/>
  <c r="D12" i="7"/>
  <c r="E12" i="7" s="1"/>
  <c r="AX189" i="7" l="1"/>
  <c r="AY101" i="7"/>
  <c r="AY189" i="7"/>
  <c r="BD189" i="7"/>
  <c r="AX101" i="7"/>
  <c r="AX167" i="7"/>
  <c r="BE189" i="7"/>
  <c r="BB167" i="7"/>
  <c r="AZ101" i="7"/>
  <c r="BB189" i="7"/>
  <c r="BA101" i="7"/>
  <c r="BC101" i="7"/>
  <c r="BE101" i="7"/>
  <c r="BD167" i="7"/>
  <c r="BC189" i="7"/>
  <c r="BC167" i="7"/>
  <c r="BD101" i="7"/>
  <c r="AY167" i="7"/>
  <c r="BB101" i="7"/>
  <c r="BE167" i="7"/>
  <c r="AZ167" i="7"/>
  <c r="BA167" i="7"/>
  <c r="Y101" i="7"/>
  <c r="BA189" i="7"/>
  <c r="AZ189" i="7"/>
  <c r="W145" i="7"/>
  <c r="AB101" i="7"/>
  <c r="AB189" i="7"/>
  <c r="U167" i="7"/>
  <c r="V189" i="7"/>
  <c r="V167" i="7"/>
  <c r="AA101" i="7"/>
  <c r="X101" i="7"/>
  <c r="V101" i="7"/>
  <c r="W123" i="7"/>
  <c r="X167" i="7"/>
  <c r="Y189" i="7"/>
  <c r="Y167" i="7"/>
  <c r="Z189" i="7"/>
  <c r="Z167" i="7"/>
  <c r="AA189" i="7"/>
  <c r="AA167" i="7"/>
  <c r="U189" i="7"/>
  <c r="W189" i="7"/>
  <c r="W167" i="7"/>
  <c r="X189" i="7"/>
  <c r="Z101" i="7"/>
  <c r="W101" i="7"/>
  <c r="U101" i="7"/>
  <c r="AB167" i="7"/>
  <c r="BB123" i="7"/>
  <c r="BD145" i="7"/>
  <c r="BA211" i="7"/>
  <c r="AA145" i="7"/>
  <c r="AB211" i="7"/>
  <c r="Y123" i="7"/>
  <c r="BE123" i="7"/>
  <c r="BE145" i="7"/>
  <c r="BC211" i="7"/>
  <c r="U211" i="7"/>
  <c r="Z211" i="7"/>
  <c r="AZ123" i="7"/>
  <c r="AY145" i="7"/>
  <c r="V145" i="7"/>
  <c r="U123" i="7"/>
  <c r="AZ211" i="7"/>
  <c r="AX211" i="7"/>
  <c r="AA123" i="7"/>
  <c r="Z123" i="7"/>
  <c r="AB145" i="7"/>
  <c r="W211" i="7"/>
  <c r="BC145" i="7"/>
  <c r="BD123" i="7"/>
  <c r="AX145" i="7"/>
  <c r="V123" i="7"/>
  <c r="Y145" i="7"/>
  <c r="X123" i="7"/>
  <c r="BA123" i="7"/>
  <c r="BA145" i="7"/>
  <c r="AB123" i="7"/>
  <c r="AY211" i="7"/>
  <c r="AZ145" i="7"/>
  <c r="Y211" i="7"/>
  <c r="BD211" i="7"/>
  <c r="V211" i="7"/>
  <c r="X145" i="7"/>
  <c r="AX123" i="7"/>
  <c r="BB211" i="7"/>
  <c r="Z145" i="7"/>
  <c r="X211" i="7"/>
  <c r="AY123" i="7"/>
  <c r="BB145" i="7"/>
  <c r="U145" i="7"/>
  <c r="BE211" i="7"/>
  <c r="BC123" i="7"/>
  <c r="AA211" i="7"/>
  <c r="E197" i="7"/>
  <c r="S197" i="7" s="1"/>
  <c r="E181" i="7"/>
  <c r="S181" i="7" s="1"/>
  <c r="S175" i="7"/>
  <c r="E187" i="7"/>
  <c r="S187" i="7" s="1"/>
  <c r="E177" i="7"/>
  <c r="S177" i="7" s="1"/>
  <c r="E178" i="7"/>
  <c r="S178" i="7" s="1"/>
  <c r="E182" i="7"/>
  <c r="S182" i="7" s="1"/>
  <c r="E183" i="7"/>
  <c r="S183" i="7" s="1"/>
  <c r="E184" i="7"/>
  <c r="S184" i="7" s="1"/>
  <c r="E191" i="7"/>
  <c r="S191" i="7" s="1"/>
  <c r="E179" i="7"/>
  <c r="S179" i="7" s="1"/>
  <c r="E176" i="7"/>
  <c r="S176" i="7" s="1"/>
  <c r="E188" i="7"/>
  <c r="S188" i="7" s="1"/>
  <c r="E190" i="7"/>
  <c r="S190" i="7" s="1"/>
  <c r="E185" i="7"/>
  <c r="S185" i="7" s="1"/>
  <c r="E189" i="7"/>
  <c r="S189" i="7" s="1"/>
  <c r="E192" i="7"/>
  <c r="S192" i="7" s="1"/>
  <c r="E186" i="7"/>
  <c r="S186" i="7" s="1"/>
  <c r="E180" i="7"/>
  <c r="S180" i="7" s="1"/>
  <c r="K77" i="7"/>
  <c r="P70" i="7" s="1"/>
  <c r="K74" i="7"/>
  <c r="P67" i="7" s="1"/>
  <c r="M77" i="7"/>
  <c r="P82" i="7" s="1"/>
  <c r="L77" i="7"/>
  <c r="P76" i="7" s="1"/>
  <c r="L75" i="7"/>
  <c r="P74" i="7" s="1"/>
  <c r="P75" i="7"/>
  <c r="L74" i="7"/>
  <c r="P73" i="7" s="1"/>
  <c r="L79" i="7"/>
  <c r="P78" i="7" s="1"/>
  <c r="S153" i="7"/>
  <c r="S214" i="7"/>
  <c r="S206" i="7"/>
  <c r="S198" i="7"/>
  <c r="K76" i="7"/>
  <c r="P69" i="7" s="1"/>
  <c r="M75" i="7"/>
  <c r="P80" i="7" s="1"/>
  <c r="S211" i="7"/>
  <c r="K75" i="7"/>
  <c r="P68" i="7" s="1"/>
  <c r="S212" i="7"/>
  <c r="S204" i="7"/>
  <c r="M79" i="7"/>
  <c r="P84" i="7" s="1"/>
  <c r="M74" i="7"/>
  <c r="P79" i="7" s="1"/>
  <c r="S209" i="7"/>
  <c r="M78" i="7"/>
  <c r="P83" i="7" s="1"/>
  <c r="K79" i="7"/>
  <c r="P72" i="7" s="1"/>
  <c r="K78" i="7"/>
  <c r="P71" i="7" s="1"/>
  <c r="AX111" i="7" l="1"/>
  <c r="AZ155" i="7"/>
  <c r="AY111" i="7"/>
  <c r="AZ111" i="7"/>
  <c r="AY177" i="7"/>
  <c r="BB89" i="7"/>
  <c r="Y89" i="7"/>
  <c r="AY89" i="7"/>
  <c r="AX177" i="7"/>
  <c r="AZ177" i="7"/>
  <c r="BC155" i="7"/>
  <c r="AX155" i="7"/>
  <c r="AY155" i="7"/>
  <c r="BE177" i="7"/>
  <c r="BB155" i="7"/>
  <c r="AX89" i="7"/>
  <c r="BD177" i="7"/>
  <c r="BD155" i="7"/>
  <c r="BC177" i="7"/>
  <c r="AZ89" i="7"/>
  <c r="BE155" i="7"/>
  <c r="BA89" i="7"/>
  <c r="BA177" i="7"/>
  <c r="BE89" i="7"/>
  <c r="BD89" i="7"/>
  <c r="BB177" i="7"/>
  <c r="BC89" i="7"/>
  <c r="BA155" i="7"/>
  <c r="U89" i="7"/>
  <c r="AB155" i="7"/>
  <c r="V177" i="7"/>
  <c r="V155" i="7"/>
  <c r="AA89" i="7"/>
  <c r="X89" i="7"/>
  <c r="V89" i="7"/>
  <c r="Y177" i="7"/>
  <c r="Y155" i="7"/>
  <c r="W111" i="7"/>
  <c r="Z177" i="7"/>
  <c r="Z155" i="7"/>
  <c r="Z89" i="7"/>
  <c r="W89" i="7"/>
  <c r="AA177" i="7"/>
  <c r="AB89" i="7"/>
  <c r="U155" i="7"/>
  <c r="W177" i="7"/>
  <c r="W155" i="7"/>
  <c r="X177" i="7"/>
  <c r="X155" i="7"/>
  <c r="AA155" i="7"/>
  <c r="AB177" i="7"/>
  <c r="U177" i="7"/>
  <c r="W133" i="7"/>
  <c r="Y133" i="7"/>
  <c r="BD111" i="7"/>
  <c r="AZ133" i="7"/>
  <c r="AA199" i="7"/>
  <c r="Z199" i="7"/>
  <c r="BE111" i="7"/>
  <c r="AY133" i="7"/>
  <c r="AB133" i="7"/>
  <c r="BE199" i="7"/>
  <c r="V199" i="7"/>
  <c r="Y111" i="7"/>
  <c r="AX133" i="7"/>
  <c r="AA133" i="7"/>
  <c r="Z133" i="7"/>
  <c r="BA199" i="7"/>
  <c r="BB133" i="7"/>
  <c r="U111" i="7"/>
  <c r="AY199" i="7"/>
  <c r="X199" i="7"/>
  <c r="BB199" i="7"/>
  <c r="V133" i="7"/>
  <c r="Y199" i="7"/>
  <c r="BA133" i="7"/>
  <c r="W199" i="7"/>
  <c r="AZ199" i="7"/>
  <c r="X133" i="7"/>
  <c r="BC133" i="7"/>
  <c r="U133" i="7"/>
  <c r="BC199" i="7"/>
  <c r="U199" i="7"/>
  <c r="BC111" i="7"/>
  <c r="BD199" i="7"/>
  <c r="BB111" i="7"/>
  <c r="V111" i="7"/>
  <c r="BD133" i="7"/>
  <c r="AA111" i="7"/>
  <c r="Z111" i="7"/>
  <c r="AX199" i="7"/>
  <c r="X111" i="7"/>
  <c r="BA111" i="7"/>
  <c r="AB111" i="7"/>
  <c r="BE133" i="7"/>
  <c r="AB199" i="7"/>
  <c r="BC95" i="7"/>
  <c r="AZ161" i="7"/>
  <c r="BC161" i="7"/>
  <c r="BE183" i="7"/>
  <c r="BA95" i="7"/>
  <c r="BA183" i="7"/>
  <c r="AX183" i="7"/>
  <c r="AY183" i="7"/>
  <c r="Y95" i="7"/>
  <c r="BD183" i="7"/>
  <c r="BE161" i="7"/>
  <c r="BA161" i="7"/>
  <c r="AX161" i="7"/>
  <c r="AY161" i="7"/>
  <c r="BC183" i="7"/>
  <c r="BE95" i="7"/>
  <c r="BB161" i="7"/>
  <c r="BD161" i="7"/>
  <c r="BD95" i="7"/>
  <c r="AZ183" i="7"/>
  <c r="AZ95" i="7"/>
  <c r="BB183" i="7"/>
  <c r="AY95" i="7"/>
  <c r="AX95" i="7"/>
  <c r="BB95" i="7"/>
  <c r="Y183" i="7"/>
  <c r="Y161" i="7"/>
  <c r="AA95" i="7"/>
  <c r="X95" i="7"/>
  <c r="Z183" i="7"/>
  <c r="Z161" i="7"/>
  <c r="Z95" i="7"/>
  <c r="W95" i="7"/>
  <c r="U95" i="7"/>
  <c r="U183" i="7"/>
  <c r="AB161" i="7"/>
  <c r="AA117" i="7"/>
  <c r="V95" i="7"/>
  <c r="W183" i="7"/>
  <c r="X161" i="7"/>
  <c r="AA183" i="7"/>
  <c r="AA161" i="7"/>
  <c r="AB95" i="7"/>
  <c r="AB183" i="7"/>
  <c r="U161" i="7"/>
  <c r="AA205" i="7"/>
  <c r="V183" i="7"/>
  <c r="V161" i="7"/>
  <c r="W161" i="7"/>
  <c r="X183" i="7"/>
  <c r="AA139" i="7"/>
  <c r="W205" i="7"/>
  <c r="BB117" i="7"/>
  <c r="BA139" i="7"/>
  <c r="Y139" i="7"/>
  <c r="X139" i="7"/>
  <c r="AX205" i="7"/>
  <c r="BE117" i="7"/>
  <c r="AZ139" i="7"/>
  <c r="Y117" i="7"/>
  <c r="W139" i="7"/>
  <c r="BB205" i="7"/>
  <c r="V139" i="7"/>
  <c r="AY117" i="7"/>
  <c r="AY139" i="7"/>
  <c r="U205" i="7"/>
  <c r="BC205" i="7"/>
  <c r="BC139" i="7"/>
  <c r="AB205" i="7"/>
  <c r="BD205" i="7"/>
  <c r="BD117" i="7"/>
  <c r="Z205" i="7"/>
  <c r="U139" i="7"/>
  <c r="U117" i="7"/>
  <c r="V205" i="7"/>
  <c r="AX117" i="7"/>
  <c r="Z139" i="7"/>
  <c r="BC117" i="7"/>
  <c r="Z117" i="7"/>
  <c r="AX139" i="7"/>
  <c r="W117" i="7"/>
  <c r="AY205" i="7"/>
  <c r="V117" i="7"/>
  <c r="AZ117" i="7"/>
  <c r="BE139" i="7"/>
  <c r="AZ205" i="7"/>
  <c r="AB139" i="7"/>
  <c r="AB117" i="7"/>
  <c r="BA117" i="7"/>
  <c r="BB139" i="7"/>
  <c r="X117" i="7"/>
  <c r="BE205" i="7"/>
  <c r="X205" i="7"/>
  <c r="BD139" i="7"/>
  <c r="BA205" i="7"/>
  <c r="Y205" i="7"/>
  <c r="AZ109" i="7"/>
  <c r="AX109" i="7"/>
  <c r="AZ175" i="7"/>
  <c r="AZ87" i="7"/>
  <c r="BE87" i="7"/>
  <c r="AY109" i="7"/>
  <c r="AX153" i="7"/>
  <c r="BB87" i="7"/>
  <c r="BB175" i="7"/>
  <c r="AY153" i="7"/>
  <c r="BA153" i="7"/>
  <c r="BD197" i="7"/>
  <c r="AZ197" i="7"/>
  <c r="BE153" i="7"/>
  <c r="BC153" i="7"/>
  <c r="BC171" i="7" s="1"/>
  <c r="AY197" i="7"/>
  <c r="BC87" i="7"/>
  <c r="AX197" i="7"/>
  <c r="AX87" i="7"/>
  <c r="BB153" i="7"/>
  <c r="BA87" i="7"/>
  <c r="BE175" i="7"/>
  <c r="BD175" i="7"/>
  <c r="AY175" i="7"/>
  <c r="BC197" i="7"/>
  <c r="BE197" i="7"/>
  <c r="BA175" i="7"/>
  <c r="AZ153" i="7"/>
  <c r="BB197" i="7"/>
  <c r="Y87" i="7"/>
  <c r="BD87" i="7"/>
  <c r="BD105" i="7" s="1"/>
  <c r="AY87" i="7"/>
  <c r="AX175" i="7"/>
  <c r="BC175" i="7"/>
  <c r="BD153" i="7"/>
  <c r="BA197" i="7"/>
  <c r="U197" i="7"/>
  <c r="U175" i="7"/>
  <c r="V153" i="7"/>
  <c r="AA87" i="7"/>
  <c r="W197" i="7"/>
  <c r="W175" i="7"/>
  <c r="X153" i="7"/>
  <c r="X197" i="7"/>
  <c r="X175" i="7"/>
  <c r="Y153" i="7"/>
  <c r="Y197" i="7"/>
  <c r="Z153" i="7"/>
  <c r="V197" i="7"/>
  <c r="V175" i="7"/>
  <c r="W153" i="7"/>
  <c r="Y175" i="7"/>
  <c r="Z197" i="7"/>
  <c r="Z175" i="7"/>
  <c r="AA153" i="7"/>
  <c r="AA197" i="7"/>
  <c r="AA175" i="7"/>
  <c r="AB153" i="7"/>
  <c r="AA131" i="7"/>
  <c r="X87" i="7"/>
  <c r="V87" i="7"/>
  <c r="AB197" i="7"/>
  <c r="AB175" i="7"/>
  <c r="U153" i="7"/>
  <c r="Z87" i="7"/>
  <c r="W87" i="7"/>
  <c r="X131" i="7"/>
  <c r="V131" i="7"/>
  <c r="BE109" i="7"/>
  <c r="BE131" i="7"/>
  <c r="Y131" i="7"/>
  <c r="AZ131" i="7"/>
  <c r="AB131" i="7"/>
  <c r="W131" i="7"/>
  <c r="AY131" i="7"/>
  <c r="AA109" i="7"/>
  <c r="BA131" i="7"/>
  <c r="BA109" i="7"/>
  <c r="AX131" i="7"/>
  <c r="W109" i="7"/>
  <c r="Z131" i="7"/>
  <c r="Y109" i="7"/>
  <c r="U109" i="7"/>
  <c r="X109" i="7"/>
  <c r="BC109" i="7"/>
  <c r="BC127" i="7" s="1"/>
  <c r="BB131" i="7"/>
  <c r="V109" i="7"/>
  <c r="BB109" i="7"/>
  <c r="BC131" i="7"/>
  <c r="AB109" i="7"/>
  <c r="Z109" i="7"/>
  <c r="U131" i="7"/>
  <c r="BD109" i="7"/>
  <c r="BD131" i="7"/>
  <c r="BB165" i="7"/>
  <c r="AZ187" i="7"/>
  <c r="BD187" i="7"/>
  <c r="BA165" i="7"/>
  <c r="AY187" i="7"/>
  <c r="BC165" i="7"/>
  <c r="BB187" i="7"/>
  <c r="AX99" i="7"/>
  <c r="BE187" i="7"/>
  <c r="AY99" i="7"/>
  <c r="AY165" i="7"/>
  <c r="AX187" i="7"/>
  <c r="AX165" i="7"/>
  <c r="AZ165" i="7"/>
  <c r="BA99" i="7"/>
  <c r="BE99" i="7"/>
  <c r="AZ99" i="7"/>
  <c r="BC187" i="7"/>
  <c r="BD99" i="7"/>
  <c r="BC99" i="7"/>
  <c r="BB99" i="7"/>
  <c r="BE165" i="7"/>
  <c r="BA187" i="7"/>
  <c r="BD165" i="7"/>
  <c r="W187" i="7"/>
  <c r="X165" i="7"/>
  <c r="V99" i="7"/>
  <c r="AB99" i="7"/>
  <c r="Y165" i="7"/>
  <c r="X99" i="7"/>
  <c r="W99" i="7"/>
  <c r="Y187" i="7"/>
  <c r="Z165" i="7"/>
  <c r="U165" i="7"/>
  <c r="Z187" i="7"/>
  <c r="U187" i="7"/>
  <c r="AA165" i="7"/>
  <c r="AA99" i="7"/>
  <c r="AA187" i="7"/>
  <c r="AB165" i="7"/>
  <c r="X187" i="7"/>
  <c r="Z99" i="7"/>
  <c r="AB187" i="7"/>
  <c r="U99" i="7"/>
  <c r="V165" i="7"/>
  <c r="X143" i="7"/>
  <c r="V187" i="7"/>
  <c r="W165" i="7"/>
  <c r="AB143" i="7"/>
  <c r="W143" i="7"/>
  <c r="AZ209" i="7"/>
  <c r="AY209" i="7"/>
  <c r="U143" i="7"/>
  <c r="BA121" i="7"/>
  <c r="W121" i="7"/>
  <c r="AZ143" i="7"/>
  <c r="V143" i="7"/>
  <c r="BE209" i="7"/>
  <c r="AA143" i="7"/>
  <c r="Z143" i="7"/>
  <c r="BC121" i="7"/>
  <c r="Y209" i="7"/>
  <c r="BA143" i="7"/>
  <c r="BD209" i="7"/>
  <c r="AA121" i="7"/>
  <c r="Y143" i="7"/>
  <c r="AA209" i="7"/>
  <c r="AZ121" i="7"/>
  <c r="AX143" i="7"/>
  <c r="BA209" i="7"/>
  <c r="X209" i="7"/>
  <c r="AY121" i="7"/>
  <c r="BC209" i="7"/>
  <c r="U121" i="7"/>
  <c r="Z121" i="7"/>
  <c r="BB143" i="7"/>
  <c r="V121" i="7"/>
  <c r="W209" i="7"/>
  <c r="AB121" i="7"/>
  <c r="AX121" i="7"/>
  <c r="AY143" i="7"/>
  <c r="BB209" i="7"/>
  <c r="X121" i="7"/>
  <c r="AB209" i="7"/>
  <c r="BB121" i="7"/>
  <c r="BE143" i="7"/>
  <c r="AX209" i="7"/>
  <c r="U209" i="7"/>
  <c r="BD121" i="7"/>
  <c r="BC143" i="7"/>
  <c r="V209" i="7"/>
  <c r="Y121" i="7"/>
  <c r="Z209" i="7"/>
  <c r="BE121" i="7"/>
  <c r="BD143" i="7"/>
  <c r="AY181" i="7"/>
  <c r="BD181" i="7"/>
  <c r="BA93" i="7"/>
  <c r="AX181" i="7"/>
  <c r="AY159" i="7"/>
  <c r="AX93" i="7"/>
  <c r="AZ159" i="7"/>
  <c r="BB93" i="7"/>
  <c r="BE181" i="7"/>
  <c r="BB181" i="7"/>
  <c r="BC93" i="7"/>
  <c r="Y93" i="7"/>
  <c r="AZ181" i="7"/>
  <c r="BA181" i="7"/>
  <c r="BE93" i="7"/>
  <c r="BC159" i="7"/>
  <c r="BD93" i="7"/>
  <c r="AY93" i="7"/>
  <c r="BC181" i="7"/>
  <c r="AZ93" i="7"/>
  <c r="BD159" i="7"/>
  <c r="BB159" i="7"/>
  <c r="BA159" i="7"/>
  <c r="AX159" i="7"/>
  <c r="BE159" i="7"/>
  <c r="U93" i="7"/>
  <c r="Z181" i="7"/>
  <c r="AA159" i="7"/>
  <c r="AA137" i="7"/>
  <c r="AB181" i="7"/>
  <c r="V93" i="7"/>
  <c r="AB93" i="7"/>
  <c r="AA181" i="7"/>
  <c r="AB159" i="7"/>
  <c r="V159" i="7"/>
  <c r="V181" i="7"/>
  <c r="W159" i="7"/>
  <c r="W93" i="7"/>
  <c r="X93" i="7"/>
  <c r="W181" i="7"/>
  <c r="X159" i="7"/>
  <c r="U159" i="7"/>
  <c r="Z93" i="7"/>
  <c r="X181" i="7"/>
  <c r="U181" i="7"/>
  <c r="Y159" i="7"/>
  <c r="AA93" i="7"/>
  <c r="Y181" i="7"/>
  <c r="Z159" i="7"/>
  <c r="X203" i="7"/>
  <c r="AA203" i="7"/>
  <c r="Y203" i="7"/>
  <c r="U137" i="7"/>
  <c r="BE115" i="7"/>
  <c r="AB137" i="7"/>
  <c r="AB115" i="7"/>
  <c r="BA115" i="7"/>
  <c r="AY137" i="7"/>
  <c r="X115" i="7"/>
  <c r="AZ203" i="7"/>
  <c r="BC115" i="7"/>
  <c r="BB137" i="7"/>
  <c r="Y137" i="7"/>
  <c r="BB203" i="7"/>
  <c r="V137" i="7"/>
  <c r="AB203" i="7"/>
  <c r="AZ115" i="7"/>
  <c r="BC137" i="7"/>
  <c r="BC203" i="7"/>
  <c r="V115" i="7"/>
  <c r="V203" i="7"/>
  <c r="BD137" i="7"/>
  <c r="BA203" i="7"/>
  <c r="Z203" i="7"/>
  <c r="AY115" i="7"/>
  <c r="X137" i="7"/>
  <c r="AA115" i="7"/>
  <c r="AX115" i="7"/>
  <c r="BA137" i="7"/>
  <c r="Y115" i="7"/>
  <c r="W115" i="7"/>
  <c r="BD203" i="7"/>
  <c r="U203" i="7"/>
  <c r="W137" i="7"/>
  <c r="BB115" i="7"/>
  <c r="AZ137" i="7"/>
  <c r="BE203" i="7"/>
  <c r="Z115" i="7"/>
  <c r="W203" i="7"/>
  <c r="BD115" i="7"/>
  <c r="AX137" i="7"/>
  <c r="AX203" i="7"/>
  <c r="Z137" i="7"/>
  <c r="BE137" i="7"/>
  <c r="U115" i="7"/>
  <c r="AY203" i="7"/>
  <c r="E157" i="7"/>
  <c r="S157" i="7" s="1"/>
  <c r="E154" i="7"/>
  <c r="S154" i="7" s="1"/>
  <c r="E163" i="7"/>
  <c r="S163" i="7" s="1"/>
  <c r="E168" i="7"/>
  <c r="S168" i="7" s="1"/>
  <c r="E170" i="7"/>
  <c r="S170" i="7" s="1"/>
  <c r="E160" i="7"/>
  <c r="S160" i="7" s="1"/>
  <c r="AQ59" i="7"/>
  <c r="AH143" i="7" s="1"/>
  <c r="AV143" i="7" s="1"/>
  <c r="AH209" i="7"/>
  <c r="AV209" i="7" s="1"/>
  <c r="E165" i="7"/>
  <c r="S165" i="7" s="1"/>
  <c r="E158" i="7"/>
  <c r="S158" i="7" s="1"/>
  <c r="E159" i="7"/>
  <c r="S159" i="7" s="1"/>
  <c r="E156" i="7"/>
  <c r="S156" i="7" s="1"/>
  <c r="E162" i="7"/>
  <c r="S162" i="7" s="1"/>
  <c r="E164" i="7"/>
  <c r="S164" i="7" s="1"/>
  <c r="AQ55" i="7"/>
  <c r="AH139" i="7" s="1"/>
  <c r="AV139" i="7" s="1"/>
  <c r="AH205" i="7"/>
  <c r="AV205" i="7" s="1"/>
  <c r="E155" i="7"/>
  <c r="S155" i="7" s="1"/>
  <c r="E161" i="7"/>
  <c r="S161" i="7" s="1"/>
  <c r="AV197" i="7"/>
  <c r="AQ53" i="7"/>
  <c r="AH137" i="7" s="1"/>
  <c r="AV137" i="7" s="1"/>
  <c r="E169" i="7"/>
  <c r="S169" i="7" s="1"/>
  <c r="E167" i="7"/>
  <c r="S167" i="7" s="1"/>
  <c r="E166" i="7"/>
  <c r="S166" i="7" s="1"/>
  <c r="AA105" i="7" l="1"/>
  <c r="BD127" i="7"/>
  <c r="BD193" i="7"/>
  <c r="BE193" i="7"/>
  <c r="AW230" i="7" s="1"/>
  <c r="AW237" i="7" s="1"/>
  <c r="AX171" i="7"/>
  <c r="AG229" i="7" s="1"/>
  <c r="AN229" i="7" s="1"/>
  <c r="AA127" i="7"/>
  <c r="BD149" i="7"/>
  <c r="BB149" i="7"/>
  <c r="AK228" i="7" s="1"/>
  <c r="AR228" i="7" s="1"/>
  <c r="BA127" i="7"/>
  <c r="AJ227" i="7" s="1"/>
  <c r="AQ227" i="7" s="1"/>
  <c r="BE149" i="7"/>
  <c r="AW228" i="7" s="1"/>
  <c r="AW235" i="7" s="1"/>
  <c r="AB215" i="7"/>
  <c r="T231" i="7" s="1"/>
  <c r="AY105" i="7"/>
  <c r="AH226" i="7" s="1"/>
  <c r="AO226" i="7" s="1"/>
  <c r="AY193" i="7"/>
  <c r="AH230" i="7" s="1"/>
  <c r="AO230" i="7" s="1"/>
  <c r="AY215" i="7"/>
  <c r="AH231" i="7" s="1"/>
  <c r="AO231" i="7" s="1"/>
  <c r="BB105" i="7"/>
  <c r="AK226" i="7" s="1"/>
  <c r="AR226" i="7" s="1"/>
  <c r="BE127" i="7"/>
  <c r="AW227" i="7" s="1"/>
  <c r="AW234" i="7" s="1"/>
  <c r="AY127" i="7"/>
  <c r="AH227" i="7" s="1"/>
  <c r="AO227" i="7" s="1"/>
  <c r="U127" i="7"/>
  <c r="AY149" i="7"/>
  <c r="AH228" i="7" s="1"/>
  <c r="AO228" i="7" s="1"/>
  <c r="BB215" i="7"/>
  <c r="AK231" i="7" s="1"/>
  <c r="AR231" i="7" s="1"/>
  <c r="BA105" i="7"/>
  <c r="AJ226" i="7" s="1"/>
  <c r="AQ226" i="7" s="1"/>
  <c r="AZ215" i="7"/>
  <c r="AI231" i="7" s="1"/>
  <c r="AP231" i="7" s="1"/>
  <c r="BE105" i="7"/>
  <c r="AW226" i="7" s="1"/>
  <c r="AW233" i="7" s="1"/>
  <c r="BE171" i="7"/>
  <c r="AW229" i="7" s="1"/>
  <c r="AW236" i="7" s="1"/>
  <c r="AB127" i="7"/>
  <c r="T227" i="7" s="1"/>
  <c r="AB171" i="7"/>
  <c r="T229" i="7" s="1"/>
  <c r="BA215" i="7"/>
  <c r="AJ231" i="7" s="1"/>
  <c r="AQ231" i="7" s="1"/>
  <c r="AZ171" i="7"/>
  <c r="AI229" i="7" s="1"/>
  <c r="AP229" i="7" s="1"/>
  <c r="BB171" i="7"/>
  <c r="AK229" i="7" s="1"/>
  <c r="AR229" i="7" s="1"/>
  <c r="BD215" i="7"/>
  <c r="AZ105" i="7"/>
  <c r="AI226" i="7" s="1"/>
  <c r="AP226" i="7" s="1"/>
  <c r="BC149" i="7"/>
  <c r="AB149" i="7"/>
  <c r="T228" i="7" s="1"/>
  <c r="BD171" i="7"/>
  <c r="BA193" i="7"/>
  <c r="AJ230" i="7" s="1"/>
  <c r="AQ230" i="7" s="1"/>
  <c r="AX105" i="7"/>
  <c r="AG226" i="7" s="1"/>
  <c r="AN226" i="7" s="1"/>
  <c r="BA171" i="7"/>
  <c r="AJ229" i="7" s="1"/>
  <c r="AQ229" i="7" s="1"/>
  <c r="AZ193" i="7"/>
  <c r="AI230" i="7" s="1"/>
  <c r="AP230" i="7" s="1"/>
  <c r="BA149" i="7"/>
  <c r="AJ228" i="7" s="1"/>
  <c r="AQ228" i="7" s="1"/>
  <c r="BB127" i="7"/>
  <c r="AK227" i="7" s="1"/>
  <c r="AR227" i="7" s="1"/>
  <c r="AZ149" i="7"/>
  <c r="AI228" i="7" s="1"/>
  <c r="AP228" i="7" s="1"/>
  <c r="BC193" i="7"/>
  <c r="BE215" i="7"/>
  <c r="AW231" i="7" s="1"/>
  <c r="AW238" i="7" s="1"/>
  <c r="AX215" i="7"/>
  <c r="AG231" i="7" s="1"/>
  <c r="AN231" i="7" s="1"/>
  <c r="AY171" i="7"/>
  <c r="AH229" i="7" s="1"/>
  <c r="AO229" i="7" s="1"/>
  <c r="AX127" i="7"/>
  <c r="AG227" i="7" s="1"/>
  <c r="AN227" i="7" s="1"/>
  <c r="AX149" i="7"/>
  <c r="AG228" i="7" s="1"/>
  <c r="AN228" i="7" s="1"/>
  <c r="AB193" i="7"/>
  <c r="T230" i="7" s="1"/>
  <c r="AB105" i="7"/>
  <c r="T226" i="7" s="1"/>
  <c r="AX193" i="7"/>
  <c r="AG230" i="7" s="1"/>
  <c r="AN230" i="7" s="1"/>
  <c r="BC215" i="7"/>
  <c r="BC105" i="7"/>
  <c r="BB193" i="7"/>
  <c r="AK230" i="7" s="1"/>
  <c r="AR230" i="7" s="1"/>
  <c r="AZ127" i="7"/>
  <c r="AI227" i="7" s="1"/>
  <c r="AP227" i="7" s="1"/>
  <c r="AQ58" i="7"/>
  <c r="AH142" i="7" s="1"/>
  <c r="AV142" i="7" s="1"/>
  <c r="AH208" i="7"/>
  <c r="AV208" i="7" s="1"/>
  <c r="AH210" i="7"/>
  <c r="AV210" i="7" s="1"/>
  <c r="AQ60" i="7"/>
  <c r="AH144" i="7" s="1"/>
  <c r="AV144" i="7" s="1"/>
  <c r="AH199" i="7"/>
  <c r="AV199" i="7" s="1"/>
  <c r="AQ49" i="7"/>
  <c r="AH133" i="7" s="1"/>
  <c r="AV133" i="7" s="1"/>
  <c r="AQ54" i="7"/>
  <c r="AH138" i="7" s="1"/>
  <c r="AV138" i="7" s="1"/>
  <c r="AH204" i="7"/>
  <c r="AV204" i="7" s="1"/>
  <c r="AQ64" i="7"/>
  <c r="AH148" i="7" s="1"/>
  <c r="AV148" i="7" s="1"/>
  <c r="AH214" i="7"/>
  <c r="AV214" i="7" s="1"/>
  <c r="AH201" i="7"/>
  <c r="AV201" i="7" s="1"/>
  <c r="AQ51" i="7"/>
  <c r="AH135" i="7" s="1"/>
  <c r="AV135" i="7" s="1"/>
  <c r="AQ62" i="7"/>
  <c r="AH146" i="7" s="1"/>
  <c r="AV146" i="7" s="1"/>
  <c r="AH212" i="7"/>
  <c r="AV212" i="7" s="1"/>
  <c r="AQ56" i="7"/>
  <c r="AH140" i="7" s="1"/>
  <c r="AV140" i="7" s="1"/>
  <c r="AH206" i="7"/>
  <c r="AV206" i="7" s="1"/>
  <c r="AQ57" i="7"/>
  <c r="AH141" i="7" s="1"/>
  <c r="AV141" i="7" s="1"/>
  <c r="AH207" i="7"/>
  <c r="AV207" i="7" s="1"/>
  <c r="AQ50" i="7"/>
  <c r="AH134" i="7" s="1"/>
  <c r="AV134" i="7" s="1"/>
  <c r="AH200" i="7"/>
  <c r="AV200" i="7" s="1"/>
  <c r="AH198" i="7"/>
  <c r="AV198" i="7" s="1"/>
  <c r="AQ48" i="7"/>
  <c r="AH132" i="7" s="1"/>
  <c r="AV132" i="7" s="1"/>
  <c r="AH211" i="7"/>
  <c r="AV211" i="7" s="1"/>
  <c r="AQ61" i="7"/>
  <c r="AH145" i="7" s="1"/>
  <c r="AV145" i="7" s="1"/>
  <c r="AQ63" i="7"/>
  <c r="AH147" i="7" s="1"/>
  <c r="AV147" i="7" s="1"/>
  <c r="AH213" i="7"/>
  <c r="AV213" i="7" s="1"/>
  <c r="AH202" i="7"/>
  <c r="AV202" i="7" s="1"/>
  <c r="AQ52" i="7"/>
  <c r="AH136" i="7" s="1"/>
  <c r="AV136" i="7" s="1"/>
  <c r="T234" i="7"/>
  <c r="Y193" i="7"/>
  <c r="H230" i="7" s="1"/>
  <c r="O230" i="7" s="1"/>
  <c r="Y127" i="7"/>
  <c r="H227" i="7" s="1"/>
  <c r="O227" i="7" s="1"/>
  <c r="V127" i="7"/>
  <c r="E227" i="7" s="1"/>
  <c r="L227" i="7" s="1"/>
  <c r="Z105" i="7"/>
  <c r="AA215" i="7"/>
  <c r="V193" i="7"/>
  <c r="E230" i="7" s="1"/>
  <c r="L230" i="7" s="1"/>
  <c r="X171" i="7"/>
  <c r="AA149" i="7"/>
  <c r="T235" i="7" s="1"/>
  <c r="Y105" i="7"/>
  <c r="H226" i="7" s="1"/>
  <c r="O226" i="7" s="1"/>
  <c r="U149" i="7"/>
  <c r="D228" i="7" s="1"/>
  <c r="K228" i="7" s="1"/>
  <c r="U215" i="7"/>
  <c r="D231" i="7" s="1"/>
  <c r="K231" i="7" s="1"/>
  <c r="W171" i="7"/>
  <c r="F229" i="7" s="1"/>
  <c r="M229" i="7" s="1"/>
  <c r="W193" i="7"/>
  <c r="F230" i="7" s="1"/>
  <c r="M230" i="7" s="1"/>
  <c r="Z171" i="7"/>
  <c r="X127" i="7"/>
  <c r="W149" i="7"/>
  <c r="F228" i="7" s="1"/>
  <c r="M228" i="7" s="1"/>
  <c r="Z193" i="7"/>
  <c r="Z215" i="7"/>
  <c r="X215" i="7"/>
  <c r="Y215" i="7"/>
  <c r="H231" i="7" s="1"/>
  <c r="O231" i="7" s="1"/>
  <c r="Y149" i="7"/>
  <c r="H228" i="7" s="1"/>
  <c r="O228" i="7" s="1"/>
  <c r="X105" i="7"/>
  <c r="Z127" i="7"/>
  <c r="W105" i="7"/>
  <c r="W127" i="7"/>
  <c r="F227" i="7" s="1"/>
  <c r="M227" i="7" s="1"/>
  <c r="V149" i="7"/>
  <c r="E228" i="7" s="1"/>
  <c r="L228" i="7" s="1"/>
  <c r="AA193" i="7"/>
  <c r="V215" i="7"/>
  <c r="E231" i="7" s="1"/>
  <c r="L231" i="7" s="1"/>
  <c r="U171" i="7"/>
  <c r="D229" i="7" s="1"/>
  <c r="K229" i="7" s="1"/>
  <c r="U193" i="7"/>
  <c r="D230" i="7" s="1"/>
  <c r="K230" i="7" s="1"/>
  <c r="V171" i="7"/>
  <c r="E229" i="7" s="1"/>
  <c r="L229" i="7" s="1"/>
  <c r="Z149" i="7"/>
  <c r="X149" i="7"/>
  <c r="Y171" i="7"/>
  <c r="H229" i="7" s="1"/>
  <c r="O229" i="7" s="1"/>
  <c r="D227" i="7"/>
  <c r="K227" i="7" s="1"/>
  <c r="V105" i="7"/>
  <c r="E226" i="7" s="1"/>
  <c r="L226" i="7" s="1"/>
  <c r="X193" i="7"/>
  <c r="AA171" i="7"/>
  <c r="W215" i="7"/>
  <c r="F231" i="7" s="1"/>
  <c r="M231" i="7" s="1"/>
  <c r="U105" i="7"/>
  <c r="D226" i="7" s="1"/>
  <c r="K226" i="7" s="1"/>
  <c r="T237" i="7" l="1"/>
  <c r="AV229" i="7"/>
  <c r="AV236" i="7" s="1"/>
  <c r="AX236" i="7" s="1"/>
  <c r="AV231" i="7"/>
  <c r="AV238" i="7" s="1"/>
  <c r="AX238" i="7" s="1"/>
  <c r="AV226" i="7"/>
  <c r="AV233" i="7" s="1"/>
  <c r="AX233" i="7" s="1"/>
  <c r="T236" i="7"/>
  <c r="AV230" i="7"/>
  <c r="T238" i="7"/>
  <c r="AV228" i="7"/>
  <c r="AV227" i="7"/>
  <c r="G229" i="7"/>
  <c r="N229" i="7" s="1"/>
  <c r="S229" i="7" s="1"/>
  <c r="G226" i="7"/>
  <c r="N226" i="7" s="1"/>
  <c r="G230" i="7"/>
  <c r="N230" i="7" s="1"/>
  <c r="S230" i="7" s="1"/>
  <c r="G228" i="7"/>
  <c r="N228" i="7" s="1"/>
  <c r="S228" i="7" s="1"/>
  <c r="G227" i="7"/>
  <c r="N227" i="7" s="1"/>
  <c r="S227" i="7" s="1"/>
  <c r="G231" i="7"/>
  <c r="N231" i="7" s="1"/>
  <c r="S231" i="7" s="1"/>
  <c r="T233" i="7"/>
  <c r="F226" i="7"/>
  <c r="M226" i="7" s="1"/>
  <c r="AX229" i="7" l="1"/>
  <c r="AG242" i="7" s="1"/>
  <c r="AX226" i="7"/>
  <c r="AG239" i="7" s="1"/>
  <c r="AX231" i="7"/>
  <c r="AG244" i="7" s="1"/>
  <c r="AX228" i="7"/>
  <c r="AG241" i="7" s="1"/>
  <c r="AV235" i="7"/>
  <c r="AX235" i="7" s="1"/>
  <c r="AX230" i="7"/>
  <c r="AG243" i="7" s="1"/>
  <c r="AV237" i="7"/>
  <c r="AX237" i="7" s="1"/>
  <c r="AX227" i="7"/>
  <c r="AG240" i="7" s="1"/>
  <c r="AJ240" i="7" s="1"/>
  <c r="AV234" i="7"/>
  <c r="AX234" i="7" s="1"/>
  <c r="S226" i="7"/>
  <c r="S233" i="7" s="1"/>
  <c r="U233" i="7" s="1"/>
  <c r="U230" i="7"/>
  <c r="D243" i="7" s="1"/>
  <c r="S237" i="7"/>
  <c r="U237" i="7" s="1"/>
  <c r="U228" i="7"/>
  <c r="D241" i="7" s="1"/>
  <c r="S235" i="7"/>
  <c r="U235" i="7" s="1"/>
  <c r="U231" i="7"/>
  <c r="D244" i="7" s="1"/>
  <c r="S238" i="7"/>
  <c r="U238" i="7" s="1"/>
  <c r="U227" i="7"/>
  <c r="D240" i="7" s="1"/>
  <c r="S234" i="7"/>
  <c r="U234" i="7" s="1"/>
  <c r="U229" i="7"/>
  <c r="D242" i="7" s="1"/>
  <c r="S236" i="7"/>
  <c r="U236" i="7" s="1"/>
  <c r="AJ241" i="7" l="1"/>
  <c r="AJ239" i="7"/>
  <c r="U226" i="7"/>
  <c r="D239" i="7" s="1"/>
  <c r="G239" i="7" s="1"/>
  <c r="G241" i="7" l="1"/>
  <c r="G240" i="7"/>
</calcChain>
</file>

<file path=xl/sharedStrings.xml><?xml version="1.0" encoding="utf-8"?>
<sst xmlns="http://schemas.openxmlformats.org/spreadsheetml/2006/main" count="1343" uniqueCount="279">
  <si>
    <t>No</t>
  </si>
  <si>
    <t>Kategori Bahan</t>
  </si>
  <si>
    <t>Nama Bahan</t>
  </si>
  <si>
    <t>Energi</t>
  </si>
  <si>
    <t>Protein</t>
  </si>
  <si>
    <t>Lemak</t>
  </si>
  <si>
    <t>Karbohidrat</t>
  </si>
  <si>
    <t>Harga /kg</t>
  </si>
  <si>
    <t>Berat(gr)</t>
  </si>
  <si>
    <t>Harga/gr</t>
  </si>
  <si>
    <t>Pokok</t>
  </si>
  <si>
    <t>Beras giling</t>
  </si>
  <si>
    <t>Beras jagung</t>
  </si>
  <si>
    <t>Beras ketan hitam</t>
  </si>
  <si>
    <t>Beras ketan putih</t>
  </si>
  <si>
    <t>Jagung kuning</t>
  </si>
  <si>
    <t>Kentang</t>
  </si>
  <si>
    <t>Ketela pohon (singkong)</t>
  </si>
  <si>
    <t>Mi kering</t>
  </si>
  <si>
    <t>Misoa</t>
  </si>
  <si>
    <t>Talas</t>
  </si>
  <si>
    <t>Ubi jalar kuning</t>
  </si>
  <si>
    <t>Ubi jalar merah</t>
  </si>
  <si>
    <t>Bihun</t>
  </si>
  <si>
    <t>Biskuit</t>
  </si>
  <si>
    <t>Macaroni</t>
  </si>
  <si>
    <t>Maizena ( pati jagung )</t>
  </si>
  <si>
    <t>Roti putih</t>
  </si>
  <si>
    <t>Tape singkong</t>
  </si>
  <si>
    <t>Tepung beras</t>
  </si>
  <si>
    <t>Tepung gaplek</t>
  </si>
  <si>
    <t>Tepung kentang</t>
  </si>
  <si>
    <t>Tepung sagu</t>
  </si>
  <si>
    <t>Tepung terigu</t>
  </si>
  <si>
    <t>Nabati</t>
  </si>
  <si>
    <t>Jengkol</t>
  </si>
  <si>
    <t>Kacang ijo</t>
  </si>
  <si>
    <t>Kacang kedelai</t>
  </si>
  <si>
    <t>Kacang merah segar</t>
  </si>
  <si>
    <t>Kemiri</t>
  </si>
  <si>
    <t>Ketumbar</t>
  </si>
  <si>
    <t>Kluwak</t>
  </si>
  <si>
    <t>Pete segar</t>
  </si>
  <si>
    <t>Wijen</t>
  </si>
  <si>
    <t>Emping (kerupuk melinjo)</t>
  </si>
  <si>
    <t>Kacang tanah goreng</t>
  </si>
  <si>
    <t>Kacang tanah rebus dgn kulit</t>
  </si>
  <si>
    <t>Kembang tahu</t>
  </si>
  <si>
    <t>Oncom</t>
  </si>
  <si>
    <t>Santan (kelapa diperas)</t>
  </si>
  <si>
    <t>Susu kedele</t>
  </si>
  <si>
    <t>Tahu</t>
  </si>
  <si>
    <t>Tauco</t>
  </si>
  <si>
    <t>Tempe gembus</t>
  </si>
  <si>
    <t>Tempe kedelai pasar</t>
  </si>
  <si>
    <t>Hewani</t>
  </si>
  <si>
    <t>Angsa</t>
  </si>
  <si>
    <t>Ayam</t>
  </si>
  <si>
    <t>Babat</t>
  </si>
  <si>
    <t>Bebek ( itik )</t>
  </si>
  <si>
    <t>Daging domba</t>
  </si>
  <si>
    <t>Daging kambing</t>
  </si>
  <si>
    <t>Daging sapi</t>
  </si>
  <si>
    <t>Hati sapi</t>
  </si>
  <si>
    <t>Otak sapi</t>
  </si>
  <si>
    <t>Usus sapi</t>
  </si>
  <si>
    <t>Daging asap</t>
  </si>
  <si>
    <t>Daging kornet  ( corned beef )</t>
  </si>
  <si>
    <t>Dendeng daging sapi</t>
  </si>
  <si>
    <t>Kerupuk kulit kerbau</t>
  </si>
  <si>
    <t>Sosis daging ( wosrt )</t>
  </si>
  <si>
    <t>Telur bebek</t>
  </si>
  <si>
    <t>Telur bebek diasin</t>
  </si>
  <si>
    <t>Bader (tawes)</t>
  </si>
  <si>
    <t>Bandeng</t>
  </si>
  <si>
    <t>Belut air tawar</t>
  </si>
  <si>
    <t>Cumi-cumi segar</t>
  </si>
  <si>
    <t>Gabus segar</t>
  </si>
  <si>
    <t>Ikan mas</t>
  </si>
  <si>
    <t>Ikan mujair segar</t>
  </si>
  <si>
    <t>Kakap</t>
  </si>
  <si>
    <t>Kembung</t>
  </si>
  <si>
    <t>Keong</t>
  </si>
  <si>
    <t>Kepiting</t>
  </si>
  <si>
    <t>Kerang</t>
  </si>
  <si>
    <t>Mujahir</t>
  </si>
  <si>
    <t>Teri segar</t>
  </si>
  <si>
    <t>Udang segar</t>
  </si>
  <si>
    <t>Ikan asin kering</t>
  </si>
  <si>
    <t>Kerupuk ikan, dengan pati</t>
  </si>
  <si>
    <t>Kerupuk udang, dengan pati</t>
  </si>
  <si>
    <t>Pindang selar kecil</t>
  </si>
  <si>
    <t>Rebon (udang kecil segar)</t>
  </si>
  <si>
    <t>Terasi</t>
  </si>
  <si>
    <t>Sayur</t>
  </si>
  <si>
    <t>Bayam</t>
  </si>
  <si>
    <t>Bayam merah</t>
  </si>
  <si>
    <t>Daun melinjo</t>
  </si>
  <si>
    <t>Daun bawang</t>
  </si>
  <si>
    <t>Daun beluntas</t>
  </si>
  <si>
    <t>Daun kemangi</t>
  </si>
  <si>
    <t>Daun ketela rambat (ubi jalar)</t>
  </si>
  <si>
    <t>Daun koro</t>
  </si>
  <si>
    <t>Daun pepaya</t>
  </si>
  <si>
    <t>Daun singkong</t>
  </si>
  <si>
    <t>Kangkung</t>
  </si>
  <si>
    <t>Kemangi</t>
  </si>
  <si>
    <t>Seledri</t>
  </si>
  <si>
    <t>Bawang bombay</t>
  </si>
  <si>
    <t>Bawang merah</t>
  </si>
  <si>
    <t>Bawang putih</t>
  </si>
  <si>
    <t>Buncis</t>
  </si>
  <si>
    <t>Cabe hijau besar</t>
  </si>
  <si>
    <t>Cabe merah besar ( segar  )</t>
  </si>
  <si>
    <t>Cabe rawit ( segar )</t>
  </si>
  <si>
    <t>Jamur kuping segar</t>
  </si>
  <si>
    <t>Kacang panjang</t>
  </si>
  <si>
    <t>Ketimun</t>
  </si>
  <si>
    <t>Kool kembang</t>
  </si>
  <si>
    <t>Labu waluh</t>
  </si>
  <si>
    <t>Lobak</t>
  </si>
  <si>
    <t>Melinjo</t>
  </si>
  <si>
    <t>Nangka muda</t>
  </si>
  <si>
    <t>Pare (paria)</t>
  </si>
  <si>
    <t>Pepaya muda</t>
  </si>
  <si>
    <t>Rebung</t>
  </si>
  <si>
    <t>Sawi</t>
  </si>
  <si>
    <t>Selada</t>
  </si>
  <si>
    <t>Taoge kacang ijo</t>
  </si>
  <si>
    <t>Taoge kacang kedele</t>
  </si>
  <si>
    <t>Terong</t>
  </si>
  <si>
    <t>Terong belanda</t>
  </si>
  <si>
    <t>Tomat muda</t>
  </si>
  <si>
    <t>Wortel</t>
  </si>
  <si>
    <t>Buah</t>
  </si>
  <si>
    <t>Alpokat</t>
  </si>
  <si>
    <t>Anggur</t>
  </si>
  <si>
    <t>Apel</t>
  </si>
  <si>
    <t>Belimbing</t>
  </si>
  <si>
    <t>Bengkuang</t>
  </si>
  <si>
    <t>Duku</t>
  </si>
  <si>
    <t>Durian</t>
  </si>
  <si>
    <t>Jambu air</t>
  </si>
  <si>
    <t>Jambu biji</t>
  </si>
  <si>
    <t>Jeruk bali</t>
  </si>
  <si>
    <t>Jeruk manis</t>
  </si>
  <si>
    <t>Jeruk nipis</t>
  </si>
  <si>
    <t>Kedondong masak</t>
  </si>
  <si>
    <t>Mangga gedong</t>
  </si>
  <si>
    <t>Mangga golek</t>
  </si>
  <si>
    <t>Mangga harumanis</t>
  </si>
  <si>
    <t>Manggis</t>
  </si>
  <si>
    <t>Nanas</t>
  </si>
  <si>
    <t>Pepaya</t>
  </si>
  <si>
    <t>Pisang ambon</t>
  </si>
  <si>
    <t>Rambutan</t>
  </si>
  <si>
    <t>Salak</t>
  </si>
  <si>
    <t>Semangka</t>
  </si>
  <si>
    <t>Sirsak</t>
  </si>
  <si>
    <t>Srikaya</t>
  </si>
  <si>
    <t>Pelengkap</t>
  </si>
  <si>
    <t>Madu</t>
  </si>
  <si>
    <t>Manualisasi</t>
  </si>
  <si>
    <t>Nama</t>
  </si>
  <si>
    <t>Aqmal</t>
  </si>
  <si>
    <t>Umur</t>
  </si>
  <si>
    <t>Berat Badan</t>
  </si>
  <si>
    <t>Tinggi Badan</t>
  </si>
  <si>
    <t>Popsize</t>
  </si>
  <si>
    <t>Cr</t>
  </si>
  <si>
    <t>Mr</t>
  </si>
  <si>
    <t>Jumalh generiasi</t>
  </si>
  <si>
    <t>Offspring Crossover</t>
  </si>
  <si>
    <t>Offspring Mutasi</t>
  </si>
  <si>
    <t>BB (cm)</t>
  </si>
  <si>
    <t>TB (cm)</t>
  </si>
  <si>
    <t>Energi (kkal)</t>
  </si>
  <si>
    <t>Lemak (g)</t>
  </si>
  <si>
    <t>Karbohidrat (g)</t>
  </si>
  <si>
    <t>Gender (AKG)</t>
  </si>
  <si>
    <t>Protein (g)</t>
  </si>
  <si>
    <t>Perhitungan</t>
  </si>
  <si>
    <t>Jenis Paket</t>
  </si>
  <si>
    <t>Pagi</t>
  </si>
  <si>
    <t>p3</t>
  </si>
  <si>
    <t>c1</t>
  </si>
  <si>
    <t>c2</t>
  </si>
  <si>
    <t>c3</t>
  </si>
  <si>
    <t>PK</t>
  </si>
  <si>
    <t>N</t>
  </si>
  <si>
    <t>H</t>
  </si>
  <si>
    <t>S</t>
  </si>
  <si>
    <t>B</t>
  </si>
  <si>
    <t>PL</t>
  </si>
  <si>
    <t>Siang</t>
  </si>
  <si>
    <t>Malam</t>
  </si>
  <si>
    <t>P1</t>
  </si>
  <si>
    <t>P2</t>
  </si>
  <si>
    <t>Seluruh Paket</t>
  </si>
  <si>
    <t>Kebutuhan Berat</t>
  </si>
  <si>
    <t xml:space="preserve">Kebutuhan Berat = (Berat asli x Porsi makan) x Waktu Makan </t>
  </si>
  <si>
    <t>Berat Asli</t>
  </si>
  <si>
    <t>Porsi Makan</t>
  </si>
  <si>
    <t>Waktu Makan</t>
  </si>
  <si>
    <t>Jenis Bahan M</t>
  </si>
  <si>
    <t>Kandungan Gizi Sesuai Berat</t>
  </si>
  <si>
    <t>Kandungan Gizi = (Kebutuhan Berat / Berat Asli) Kandungan Gizi Asli</t>
  </si>
  <si>
    <t>Nama Bahan Makanan</t>
  </si>
  <si>
    <t>Harga/ KG</t>
  </si>
  <si>
    <t>Harga/g</t>
  </si>
  <si>
    <t>Penalti</t>
  </si>
  <si>
    <t>Jumlah</t>
  </si>
  <si>
    <t>Total kandungann Tiap Paket</t>
  </si>
  <si>
    <t>Index</t>
  </si>
  <si>
    <t>p1</t>
  </si>
  <si>
    <t>p2</t>
  </si>
  <si>
    <t>karbohidrat (g)</t>
  </si>
  <si>
    <t>Menghitung Selisih tiap kandungan paket</t>
  </si>
  <si>
    <t>langkah 1</t>
  </si>
  <si>
    <t>rumus</t>
  </si>
  <si>
    <t>menhitung kandungan optimal menggunakan koreksi BB</t>
  </si>
  <si>
    <t>koreksi bb : BB Asli/ BB Ideal</t>
  </si>
  <si>
    <t>Langkah 2</t>
  </si>
  <si>
    <t>Menghitung kandungan gizi menurut koreksi BB</t>
  </si>
  <si>
    <t>Energi:</t>
  </si>
  <si>
    <t>Protein:</t>
  </si>
  <si>
    <t>Lemak:</t>
  </si>
  <si>
    <t>karbohidrat:</t>
  </si>
  <si>
    <t>total penalti</t>
  </si>
  <si>
    <t>total harga</t>
  </si>
  <si>
    <t>fitness</t>
  </si>
  <si>
    <t>Seleksi (ELITISM)</t>
  </si>
  <si>
    <t>Hasil Akhir</t>
  </si>
  <si>
    <t>Fitness</t>
  </si>
  <si>
    <t>Menghitung Pinalti dan Fitness</t>
  </si>
  <si>
    <t>rumus fitness:</t>
  </si>
  <si>
    <t>(1000/Total Penalti)+(10000/Total Harga)</t>
  </si>
  <si>
    <t>Rumus</t>
  </si>
  <si>
    <t>|Total kandungan paket - kandungan sesuai koreksi gizi|</t>
  </si>
  <si>
    <t>Total keseluruhan dari paket</t>
  </si>
  <si>
    <t>Laki-Laki(13-15)</t>
  </si>
  <si>
    <t>Laki-Laki(16-18)</t>
  </si>
  <si>
    <t>Perempuan (15-18)</t>
  </si>
  <si>
    <t>Perempuan (13-15)</t>
  </si>
  <si>
    <t>Vit C (mg)</t>
  </si>
  <si>
    <t>VitC</t>
  </si>
  <si>
    <t>jahe</t>
  </si>
  <si>
    <t>Vit C</t>
  </si>
  <si>
    <t>Jinten Hitam</t>
  </si>
  <si>
    <t>Kayu Herbal India</t>
  </si>
  <si>
    <t>Kurma</t>
  </si>
  <si>
    <t>C3</t>
  </si>
  <si>
    <t>C1</t>
  </si>
  <si>
    <t>C2</t>
  </si>
  <si>
    <t>ab1</t>
  </si>
  <si>
    <t>ab2</t>
  </si>
  <si>
    <t>ab3</t>
  </si>
  <si>
    <t>Iterasi Ke- 2</t>
  </si>
  <si>
    <t>Two Cut Points</t>
  </si>
  <si>
    <t>PD</t>
  </si>
  <si>
    <t>PB</t>
  </si>
  <si>
    <t>Roti Putih</t>
  </si>
  <si>
    <t>Mi Kering</t>
  </si>
  <si>
    <t>Talas Bogor</t>
  </si>
  <si>
    <t>Bras rojo lele</t>
  </si>
  <si>
    <t>Teping tapioka</t>
  </si>
  <si>
    <t>Mi basah</t>
  </si>
  <si>
    <t>macaroni</t>
  </si>
  <si>
    <t>telur ayam ras</t>
  </si>
  <si>
    <t>Telur ayam lokal</t>
  </si>
  <si>
    <t>Daun Katuk</t>
  </si>
  <si>
    <t>Kesemek</t>
  </si>
  <si>
    <t>pisang raja</t>
  </si>
  <si>
    <t>salak pondoh</t>
  </si>
  <si>
    <t>sawo</t>
  </si>
  <si>
    <t>pala</t>
  </si>
  <si>
    <t>Scramble Mutation</t>
  </si>
  <si>
    <t>Megambil nilai TD dan Tb dengan nilai 1  dan 8, dan merandom Crossover yang terdapat di jangkauan TD dan TB</t>
  </si>
  <si>
    <t>two cut Intermediate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</si>
</sst>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_-[$Rp-421]* #,##0.00_-;\-[$Rp-421]* #,##0.00_-;_-[$Rp-421]* &quot;-&quot;??_-;_-@_-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2" borderId="2" applyNumberFormat="0" applyAlignment="0" applyProtection="0"/>
    <xf numFmtId="42" fontId="7" fillId="0" borderId="0" applyFon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</cellStyleXfs>
  <cellXfs count="48">
    <xf numFmtId="0" fontId="0" fillId="0" borderId="0" xfId="0"/>
    <xf numFmtId="0" fontId="6" fillId="2" borderId="2" xfId="1"/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1" fontId="0" fillId="0" borderId="1" xfId="0" applyNumberFormat="1" applyBorder="1"/>
    <xf numFmtId="0" fontId="0" fillId="0" borderId="1" xfId="0" applyNumberFormat="1" applyBorder="1"/>
    <xf numFmtId="0" fontId="0" fillId="0" borderId="0" xfId="0" applyBorder="1" applyAlignment="1"/>
    <xf numFmtId="0" fontId="8" fillId="3" borderId="0" xfId="3"/>
    <xf numFmtId="42" fontId="8" fillId="3" borderId="0" xfId="3" applyNumberFormat="1"/>
    <xf numFmtId="0" fontId="9" fillId="4" borderId="0" xfId="4"/>
    <xf numFmtId="0" fontId="0" fillId="0" borderId="0" xfId="0" applyNumberFormat="1"/>
    <xf numFmtId="0" fontId="0" fillId="0" borderId="6" xfId="0" applyFill="1" applyBorder="1"/>
    <xf numFmtId="42" fontId="0" fillId="0" borderId="1" xfId="2" applyNumberFormat="1" applyFont="1" applyBorder="1"/>
    <xf numFmtId="164" fontId="0" fillId="0" borderId="6" xfId="0" applyNumberFormat="1" applyFill="1" applyBorder="1"/>
    <xf numFmtId="0" fontId="0" fillId="0" borderId="1" xfId="0" applyFill="1" applyBorder="1"/>
    <xf numFmtId="0" fontId="10" fillId="0" borderId="0" xfId="0" applyFont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top" wrapText="1"/>
    </xf>
    <xf numFmtId="0" fontId="0" fillId="5" borderId="0" xfId="0" applyFill="1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top" wrapText="1"/>
    </xf>
    <xf numFmtId="1" fontId="5" fillId="5" borderId="1" xfId="0" applyNumberFormat="1" applyFont="1" applyFill="1" applyBorder="1" applyAlignment="1">
      <alignment horizontal="center" vertical="top" shrinkToFit="1"/>
    </xf>
    <xf numFmtId="2" fontId="5" fillId="5" borderId="1" xfId="0" applyNumberFormat="1" applyFont="1" applyFill="1" applyBorder="1" applyAlignment="1">
      <alignment horizontal="center" vertical="top" shrinkToFit="1"/>
    </xf>
    <xf numFmtId="3" fontId="3" fillId="5" borderId="1" xfId="0" applyNumberFormat="1" applyFont="1" applyFill="1" applyBorder="1" applyAlignment="1">
      <alignment horizontal="center"/>
    </xf>
    <xf numFmtId="0" fontId="0" fillId="5" borderId="0" xfId="0" applyFill="1" applyBorder="1"/>
    <xf numFmtId="0" fontId="0" fillId="5" borderId="1" xfId="0" applyFill="1" applyBorder="1"/>
    <xf numFmtId="0" fontId="4" fillId="5" borderId="0" xfId="0" applyFont="1" applyFill="1" applyBorder="1" applyAlignment="1">
      <alignment horizontal="center" vertical="top" wrapText="1"/>
    </xf>
    <xf numFmtId="1" fontId="5" fillId="5" borderId="0" xfId="0" applyNumberFormat="1" applyFont="1" applyFill="1" applyBorder="1" applyAlignment="1">
      <alignment horizontal="center" vertical="top" shrinkToFit="1"/>
    </xf>
    <xf numFmtId="2" fontId="5" fillId="5" borderId="0" xfId="0" applyNumberFormat="1" applyFont="1" applyFill="1" applyBorder="1" applyAlignment="1">
      <alignment horizontal="center" vertical="top" shrinkToFit="1"/>
    </xf>
    <xf numFmtId="3" fontId="3" fillId="5" borderId="0" xfId="0" applyNumberFormat="1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 vertical="top" shrinkToFit="1"/>
    </xf>
    <xf numFmtId="1" fontId="3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 vertical="top" shrinkToFit="1"/>
    </xf>
    <xf numFmtId="2" fontId="4" fillId="5" borderId="1" xfId="0" applyNumberFormat="1" applyFont="1" applyFill="1" applyBorder="1" applyAlignment="1">
      <alignment horizontal="center" vertical="top" shrinkToFit="1"/>
    </xf>
    <xf numFmtId="0" fontId="4" fillId="5" borderId="1" xfId="0" applyFont="1" applyFill="1" applyBorder="1" applyAlignment="1">
      <alignment horizontal="right"/>
    </xf>
    <xf numFmtId="0" fontId="9" fillId="4" borderId="0" xfId="4" applyBorder="1"/>
  </cellXfs>
  <cellStyles count="5">
    <cellStyle name="Check Cell" xfId="1" builtinId="23"/>
    <cellStyle name="Currency [0]" xfId="2" builtinId="7"/>
    <cellStyle name="Good" xfId="3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18</xdr:row>
      <xdr:rowOff>0</xdr:rowOff>
    </xdr:from>
    <xdr:to>
      <xdr:col>15</xdr:col>
      <xdr:colOff>304800</xdr:colOff>
      <xdr:row>19</xdr:row>
      <xdr:rowOff>76200</xdr:rowOff>
    </xdr:to>
    <xdr:sp macro="" textlink="">
      <xdr:nvSpPr>
        <xdr:cNvPr id="7169" name="AutoShape 1" descr="Jahe merah gula aren instan SUPER 500gram Plus secang habbatusaudah">
          <a:extLst>
            <a:ext uri="{FF2B5EF4-FFF2-40B4-BE49-F238E27FC236}">
              <a16:creationId xmlns:a16="http://schemas.microsoft.com/office/drawing/2014/main" id="{AF5E52B6-C23B-4AFC-B787-3EA2FA264EA3}"/>
            </a:ext>
          </a:extLst>
        </xdr:cNvPr>
        <xdr:cNvSpPr>
          <a:spLocks noChangeAspect="1" noChangeArrowheads="1"/>
        </xdr:cNvSpPr>
      </xdr:nvSpPr>
      <xdr:spPr bwMode="auto">
        <a:xfrm>
          <a:off x="15411450" y="411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2907-5A96-4CE9-8176-5F003EE1517C}">
  <dimension ref="C1:BE244"/>
  <sheetViews>
    <sheetView tabSelected="1" topLeftCell="A233" zoomScale="70" zoomScaleNormal="70" workbookViewId="0">
      <selection activeCell="I221" sqref="I221"/>
    </sheetView>
  </sheetViews>
  <sheetFormatPr defaultRowHeight="15" x14ac:dyDescent="0.25"/>
  <cols>
    <col min="3" max="3" width="12.85546875" customWidth="1"/>
    <col min="6" max="6" width="20.85546875" customWidth="1"/>
    <col min="7" max="7" width="13.28515625" customWidth="1"/>
    <col min="9" max="9" width="14.140625" customWidth="1"/>
    <col min="11" max="11" width="12" customWidth="1"/>
    <col min="18" max="18" width="23.85546875" customWidth="1"/>
    <col min="19" max="19" width="13" customWidth="1"/>
    <col min="20" max="20" width="17.5703125" customWidth="1"/>
    <col min="21" max="21" width="19.7109375" customWidth="1"/>
    <col min="22" max="22" width="18.85546875" customWidth="1"/>
    <col min="23" max="23" width="18" customWidth="1"/>
    <col min="24" max="24" width="19.7109375" customWidth="1"/>
    <col min="25" max="25" width="21.5703125" customWidth="1"/>
    <col min="27" max="27" width="13.85546875" customWidth="1"/>
    <col min="28" max="28" width="16.7109375" customWidth="1"/>
    <col min="30" max="30" width="11.28515625" customWidth="1"/>
    <col min="49" max="49" width="14.85546875" customWidth="1"/>
    <col min="56" max="56" width="12" customWidth="1"/>
    <col min="57" max="57" width="16.28515625" customWidth="1"/>
  </cols>
  <sheetData>
    <row r="1" spans="3:34" ht="15.75" thickBot="1" x14ac:dyDescent="0.3"/>
    <row r="2" spans="3:34" ht="16.5" thickTop="1" thickBot="1" x14ac:dyDescent="0.3">
      <c r="C2" s="1" t="s">
        <v>162</v>
      </c>
      <c r="M2" s="11" t="s">
        <v>218</v>
      </c>
      <c r="N2" s="11" t="s">
        <v>220</v>
      </c>
      <c r="O2" s="11"/>
      <c r="P2" s="11"/>
      <c r="Q2" s="11"/>
      <c r="R2" s="11"/>
    </row>
    <row r="3" spans="3:34" ht="15.75" thickTop="1" x14ac:dyDescent="0.25">
      <c r="M3" s="11" t="s">
        <v>219</v>
      </c>
      <c r="N3" s="11" t="s">
        <v>221</v>
      </c>
      <c r="O3" s="11">
        <f>D6/G5</f>
        <v>0.62</v>
      </c>
      <c r="P3" s="11"/>
      <c r="Q3" s="11"/>
      <c r="R3" s="11"/>
    </row>
    <row r="4" spans="3:34" x14ac:dyDescent="0.25">
      <c r="C4" s="2" t="s">
        <v>163</v>
      </c>
      <c r="D4" s="2" t="s">
        <v>164</v>
      </c>
      <c r="F4" s="2" t="s">
        <v>179</v>
      </c>
      <c r="G4" s="2" t="s">
        <v>240</v>
      </c>
      <c r="H4" s="2" t="s">
        <v>241</v>
      </c>
      <c r="I4" s="2" t="s">
        <v>243</v>
      </c>
      <c r="J4" s="2" t="s">
        <v>242</v>
      </c>
      <c r="AC4" s="4"/>
      <c r="AD4" s="4"/>
      <c r="AE4" s="4"/>
      <c r="AF4" s="4"/>
      <c r="AG4" s="4"/>
      <c r="AH4" s="4"/>
    </row>
    <row r="5" spans="3:34" x14ac:dyDescent="0.25">
      <c r="C5" s="2" t="s">
        <v>165</v>
      </c>
      <c r="D5" s="2">
        <v>14</v>
      </c>
      <c r="F5" s="2" t="s">
        <v>174</v>
      </c>
      <c r="G5" s="2">
        <v>50</v>
      </c>
      <c r="H5" s="2">
        <v>60</v>
      </c>
      <c r="I5" s="2">
        <v>48</v>
      </c>
      <c r="J5" s="2">
        <v>52</v>
      </c>
      <c r="AC5" s="4"/>
      <c r="AD5" s="4"/>
      <c r="AE5" s="4"/>
      <c r="AF5" s="4"/>
      <c r="AG5" s="4"/>
      <c r="AH5" s="4"/>
    </row>
    <row r="6" spans="3:34" x14ac:dyDescent="0.25">
      <c r="C6" s="2" t="s">
        <v>166</v>
      </c>
      <c r="D6" s="2">
        <v>31</v>
      </c>
      <c r="F6" s="2" t="s">
        <v>175</v>
      </c>
      <c r="G6" s="2">
        <v>163</v>
      </c>
      <c r="H6" s="2">
        <v>168</v>
      </c>
      <c r="I6" s="2">
        <v>156</v>
      </c>
      <c r="J6" s="2">
        <v>159</v>
      </c>
      <c r="M6" s="2" t="s">
        <v>222</v>
      </c>
      <c r="N6" s="2" t="s">
        <v>223</v>
      </c>
      <c r="AC6" s="4"/>
      <c r="AD6" s="4"/>
      <c r="AE6" s="4"/>
      <c r="AF6" s="4"/>
      <c r="AG6" s="4"/>
      <c r="AH6" s="4"/>
    </row>
    <row r="7" spans="3:34" x14ac:dyDescent="0.25">
      <c r="C7" s="2" t="s">
        <v>167</v>
      </c>
      <c r="D7" s="2">
        <v>141</v>
      </c>
      <c r="F7" s="2" t="s">
        <v>176</v>
      </c>
      <c r="G7" s="2">
        <v>2400</v>
      </c>
      <c r="H7" s="2">
        <v>2650</v>
      </c>
      <c r="I7" s="2">
        <v>2050</v>
      </c>
      <c r="J7" s="2">
        <v>2100</v>
      </c>
      <c r="M7" s="2" t="s">
        <v>224</v>
      </c>
      <c r="N7" s="2">
        <f>$O$3*G7</f>
        <v>1488</v>
      </c>
      <c r="AC7" s="4"/>
      <c r="AD7" s="4"/>
      <c r="AE7" s="4"/>
      <c r="AF7" s="4"/>
      <c r="AG7" s="4"/>
      <c r="AH7" s="4"/>
    </row>
    <row r="8" spans="3:34" x14ac:dyDescent="0.25">
      <c r="C8" s="2" t="s">
        <v>168</v>
      </c>
      <c r="D8" s="2">
        <v>3</v>
      </c>
      <c r="F8" s="2" t="s">
        <v>180</v>
      </c>
      <c r="G8" s="2">
        <v>70</v>
      </c>
      <c r="H8" s="2">
        <v>75</v>
      </c>
      <c r="I8" s="2">
        <v>65</v>
      </c>
      <c r="J8" s="2">
        <v>65</v>
      </c>
      <c r="M8" s="2" t="s">
        <v>225</v>
      </c>
      <c r="N8" s="2">
        <f t="shared" ref="N8:N10" si="0">$O$3*G8</f>
        <v>43.4</v>
      </c>
      <c r="P8" s="2" t="s">
        <v>224</v>
      </c>
      <c r="Q8" s="2" t="s">
        <v>225</v>
      </c>
      <c r="R8" s="2" t="s">
        <v>226</v>
      </c>
      <c r="S8" s="2" t="s">
        <v>227</v>
      </c>
      <c r="T8" s="16" t="s">
        <v>245</v>
      </c>
      <c r="AC8" s="4"/>
      <c r="AD8" s="4"/>
      <c r="AE8" s="4"/>
      <c r="AF8" s="4"/>
      <c r="AG8" s="4"/>
      <c r="AH8" s="4"/>
    </row>
    <row r="9" spans="3:34" x14ac:dyDescent="0.25">
      <c r="C9" s="2" t="s">
        <v>169</v>
      </c>
      <c r="D9" s="2">
        <v>0.6</v>
      </c>
      <c r="F9" s="2" t="s">
        <v>177</v>
      </c>
      <c r="G9" s="2">
        <v>80</v>
      </c>
      <c r="H9" s="2">
        <v>85</v>
      </c>
      <c r="I9" s="2">
        <v>70</v>
      </c>
      <c r="J9" s="2">
        <v>70</v>
      </c>
      <c r="M9" s="2" t="s">
        <v>226</v>
      </c>
      <c r="N9" s="2">
        <f t="shared" si="0"/>
        <v>49.6</v>
      </c>
      <c r="P9" s="2">
        <f>N7</f>
        <v>1488</v>
      </c>
      <c r="Q9" s="2">
        <f>N8</f>
        <v>43.4</v>
      </c>
      <c r="R9" s="2">
        <f>N9</f>
        <v>49.6</v>
      </c>
      <c r="S9" s="2">
        <f>N10</f>
        <v>217</v>
      </c>
      <c r="T9" s="2">
        <f>N11</f>
        <v>46.5</v>
      </c>
      <c r="AC9" s="4"/>
      <c r="AD9" s="4"/>
      <c r="AE9" s="4"/>
      <c r="AF9" s="4"/>
      <c r="AG9" s="4"/>
      <c r="AH9" s="4"/>
    </row>
    <row r="10" spans="3:34" x14ac:dyDescent="0.25">
      <c r="C10" s="2" t="s">
        <v>170</v>
      </c>
      <c r="D10" s="2">
        <v>0.4</v>
      </c>
      <c r="F10" s="2" t="s">
        <v>178</v>
      </c>
      <c r="G10" s="2">
        <v>350</v>
      </c>
      <c r="H10" s="2">
        <v>400</v>
      </c>
      <c r="I10" s="2">
        <v>300</v>
      </c>
      <c r="J10" s="2">
        <v>300</v>
      </c>
      <c r="M10" s="2" t="s">
        <v>227</v>
      </c>
      <c r="N10" s="2">
        <f t="shared" si="0"/>
        <v>217</v>
      </c>
      <c r="AC10" s="4"/>
      <c r="AD10" s="4"/>
      <c r="AE10" s="4"/>
      <c r="AF10" s="4"/>
      <c r="AG10" s="4"/>
      <c r="AH10" s="4"/>
    </row>
    <row r="11" spans="3:34" x14ac:dyDescent="0.25">
      <c r="C11" s="2" t="s">
        <v>171</v>
      </c>
      <c r="D11" s="2">
        <v>1</v>
      </c>
      <c r="F11" s="16" t="s">
        <v>244</v>
      </c>
      <c r="G11" s="16">
        <v>75</v>
      </c>
      <c r="H11" s="16">
        <v>90</v>
      </c>
      <c r="I11" s="16">
        <v>65</v>
      </c>
      <c r="J11" s="16">
        <v>75</v>
      </c>
      <c r="M11" s="16" t="s">
        <v>245</v>
      </c>
      <c r="N11" s="2">
        <f>$O$3*G11</f>
        <v>46.5</v>
      </c>
      <c r="AC11" s="4"/>
      <c r="AD11" s="4"/>
      <c r="AE11" s="4"/>
      <c r="AF11" s="4"/>
      <c r="AG11" s="4"/>
      <c r="AH11" s="4"/>
    </row>
    <row r="12" spans="3:34" x14ac:dyDescent="0.25">
      <c r="C12" s="2" t="s">
        <v>172</v>
      </c>
      <c r="D12" s="2">
        <f>D9*D8</f>
        <v>1.7999999999999998</v>
      </c>
      <c r="E12">
        <f>ROUND(D12,0)</f>
        <v>2</v>
      </c>
      <c r="AC12" s="4"/>
      <c r="AD12" s="4"/>
      <c r="AE12" s="4"/>
      <c r="AF12" s="4"/>
      <c r="AG12" s="4"/>
      <c r="AH12" s="4"/>
    </row>
    <row r="13" spans="3:34" x14ac:dyDescent="0.25">
      <c r="C13" s="2" t="s">
        <v>173</v>
      </c>
      <c r="D13" s="2">
        <f>D10*D8</f>
        <v>1.2000000000000002</v>
      </c>
      <c r="E13">
        <f>ROUND(D13,0)</f>
        <v>1</v>
      </c>
      <c r="AC13" s="4"/>
      <c r="AD13" s="4"/>
      <c r="AE13" s="4"/>
      <c r="AF13" s="4"/>
      <c r="AG13" s="4"/>
      <c r="AH13" s="4"/>
    </row>
    <row r="14" spans="3:34" x14ac:dyDescent="0.25">
      <c r="C14" s="2" t="s">
        <v>201</v>
      </c>
      <c r="D14" s="2">
        <v>100</v>
      </c>
      <c r="AC14" s="4"/>
      <c r="AD14" s="4"/>
      <c r="AE14" s="4"/>
      <c r="AF14" s="4"/>
      <c r="AG14" s="4"/>
      <c r="AH14" s="4"/>
    </row>
    <row r="15" spans="3:34" x14ac:dyDescent="0.25">
      <c r="AC15" s="4"/>
      <c r="AD15" s="4"/>
      <c r="AE15" s="4"/>
      <c r="AF15" s="4"/>
      <c r="AG15" s="4"/>
      <c r="AH15" s="4"/>
    </row>
    <row r="16" spans="3:34" ht="15.75" thickBot="1" x14ac:dyDescent="0.3">
      <c r="AD16" s="17" t="s">
        <v>257</v>
      </c>
    </row>
    <row r="17" spans="3:53" ht="16.5" thickTop="1" thickBot="1" x14ac:dyDescent="0.3">
      <c r="C17" s="1" t="s">
        <v>181</v>
      </c>
      <c r="I17" s="1" t="s">
        <v>258</v>
      </c>
      <c r="K17" s="11" t="s">
        <v>259</v>
      </c>
      <c r="L17" s="11">
        <v>6</v>
      </c>
      <c r="AM17" s="1" t="s">
        <v>278</v>
      </c>
      <c r="AO17" s="11" t="s">
        <v>259</v>
      </c>
      <c r="AP17" s="11">
        <v>6</v>
      </c>
    </row>
    <row r="18" spans="3:53" ht="15.75" thickTop="1" x14ac:dyDescent="0.25">
      <c r="K18" s="11" t="s">
        <v>260</v>
      </c>
      <c r="L18" s="11">
        <v>12</v>
      </c>
      <c r="AO18" s="11" t="s">
        <v>260</v>
      </c>
      <c r="AP18" s="11">
        <v>12</v>
      </c>
    </row>
    <row r="19" spans="3:53" x14ac:dyDescent="0.25">
      <c r="AW19" s="4"/>
      <c r="AX19" s="4"/>
      <c r="AY19" s="4"/>
      <c r="AZ19" s="4"/>
      <c r="BA19" s="4"/>
    </row>
    <row r="20" spans="3:53" x14ac:dyDescent="0.25">
      <c r="C20" s="18" t="s">
        <v>182</v>
      </c>
      <c r="D20" s="18"/>
      <c r="E20" s="2" t="s">
        <v>196</v>
      </c>
      <c r="F20" s="2" t="s">
        <v>197</v>
      </c>
      <c r="G20" s="2" t="s">
        <v>184</v>
      </c>
      <c r="H20" s="5"/>
      <c r="I20" s="18" t="s">
        <v>182</v>
      </c>
      <c r="J20" s="18"/>
      <c r="K20" s="2" t="s">
        <v>196</v>
      </c>
      <c r="L20" s="3" t="s">
        <v>197</v>
      </c>
      <c r="M20" s="5"/>
      <c r="N20" s="18" t="s">
        <v>182</v>
      </c>
      <c r="O20" s="18"/>
      <c r="P20" s="2" t="s">
        <v>185</v>
      </c>
      <c r="Q20" s="2" t="s">
        <v>186</v>
      </c>
      <c r="S20" s="20"/>
      <c r="T20" s="20"/>
      <c r="U20" s="4"/>
      <c r="V20" s="4"/>
      <c r="W20" s="4"/>
      <c r="X20" s="4"/>
      <c r="AF20" s="18" t="s">
        <v>182</v>
      </c>
      <c r="AG20" s="18"/>
      <c r="AH20" s="2" t="s">
        <v>196</v>
      </c>
      <c r="AI20" s="2" t="s">
        <v>197</v>
      </c>
      <c r="AJ20" s="2" t="s">
        <v>184</v>
      </c>
      <c r="AM20" s="18" t="s">
        <v>182</v>
      </c>
      <c r="AN20" s="18"/>
      <c r="AO20" s="2" t="s">
        <v>196</v>
      </c>
      <c r="AP20" s="3" t="s">
        <v>197</v>
      </c>
      <c r="AQ20" s="5"/>
      <c r="AR20" s="18" t="s">
        <v>182</v>
      </c>
      <c r="AS20" s="18"/>
      <c r="AT20" s="2" t="s">
        <v>185</v>
      </c>
      <c r="AU20" s="2" t="s">
        <v>186</v>
      </c>
      <c r="AW20" s="20"/>
      <c r="AX20" s="20"/>
      <c r="AY20" s="4"/>
      <c r="AZ20" s="4"/>
      <c r="BA20" s="4"/>
    </row>
    <row r="21" spans="3:53" x14ac:dyDescent="0.25">
      <c r="C21" s="18" t="s">
        <v>183</v>
      </c>
      <c r="D21" s="2" t="s">
        <v>188</v>
      </c>
      <c r="E21" s="2">
        <v>5</v>
      </c>
      <c r="F21" s="2">
        <v>4</v>
      </c>
      <c r="G21" s="2">
        <v>7</v>
      </c>
      <c r="H21" s="5"/>
      <c r="I21" s="18" t="s">
        <v>183</v>
      </c>
      <c r="J21" s="2" t="s">
        <v>188</v>
      </c>
      <c r="K21" s="2">
        <f>E21</f>
        <v>5</v>
      </c>
      <c r="L21" s="2">
        <f>F21</f>
        <v>4</v>
      </c>
      <c r="M21" s="5"/>
      <c r="N21" s="18" t="s">
        <v>183</v>
      </c>
      <c r="O21" s="2" t="s">
        <v>188</v>
      </c>
      <c r="P21" s="2">
        <f>K21</f>
        <v>5</v>
      </c>
      <c r="Q21" s="2">
        <f>L21</f>
        <v>4</v>
      </c>
      <c r="S21" s="20"/>
      <c r="T21" s="4"/>
      <c r="U21" s="4"/>
      <c r="V21" s="4"/>
      <c r="W21" s="4"/>
      <c r="X21" s="4"/>
      <c r="AF21" s="18" t="s">
        <v>183</v>
      </c>
      <c r="AG21" s="2" t="s">
        <v>188</v>
      </c>
      <c r="AH21" s="2">
        <f>M47</f>
        <v>4</v>
      </c>
      <c r="AI21" s="2">
        <f>P47</f>
        <v>4</v>
      </c>
      <c r="AJ21" s="2">
        <f>O47</f>
        <v>5</v>
      </c>
      <c r="AM21" s="18" t="s">
        <v>183</v>
      </c>
      <c r="AN21" s="2" t="s">
        <v>188</v>
      </c>
      <c r="AO21" s="2">
        <f>AH21</f>
        <v>4</v>
      </c>
      <c r="AP21" s="2">
        <f>AI21</f>
        <v>4</v>
      </c>
      <c r="AQ21" s="5"/>
      <c r="AR21" s="18" t="s">
        <v>183</v>
      </c>
      <c r="AS21" s="2" t="s">
        <v>188</v>
      </c>
      <c r="AT21" s="2">
        <f>AO21</f>
        <v>4</v>
      </c>
      <c r="AU21" s="2">
        <f>AP21</f>
        <v>4</v>
      </c>
      <c r="AW21" s="8"/>
      <c r="AX21" s="4"/>
      <c r="AY21" s="4"/>
      <c r="AZ21" s="4"/>
      <c r="BA21" s="4"/>
    </row>
    <row r="22" spans="3:53" x14ac:dyDescent="0.25">
      <c r="C22" s="18"/>
      <c r="D22" s="2" t="s">
        <v>189</v>
      </c>
      <c r="E22" s="2">
        <v>8</v>
      </c>
      <c r="F22" s="2">
        <v>6</v>
      </c>
      <c r="G22" s="2">
        <v>2</v>
      </c>
      <c r="H22" s="5"/>
      <c r="I22" s="18"/>
      <c r="J22" s="2" t="s">
        <v>189</v>
      </c>
      <c r="K22" s="2">
        <f t="shared" ref="K22:K38" si="1">E22</f>
        <v>8</v>
      </c>
      <c r="L22" s="2">
        <f t="shared" ref="L22:L38" si="2">F22</f>
        <v>6</v>
      </c>
      <c r="M22" s="5"/>
      <c r="N22" s="18"/>
      <c r="O22" s="2" t="s">
        <v>189</v>
      </c>
      <c r="P22" s="2">
        <f t="shared" ref="P22:P25" si="3">K22</f>
        <v>8</v>
      </c>
      <c r="Q22" s="2">
        <f t="shared" ref="Q22:Q25" si="4">L22</f>
        <v>6</v>
      </c>
      <c r="S22" s="20"/>
      <c r="T22" s="4"/>
      <c r="U22" s="4"/>
      <c r="V22" s="4"/>
      <c r="W22" s="4"/>
      <c r="X22" s="4"/>
      <c r="AF22" s="18"/>
      <c r="AG22" s="2" t="s">
        <v>189</v>
      </c>
      <c r="AH22" s="2">
        <f t="shared" ref="AH22:AH38" si="5">M48</f>
        <v>6</v>
      </c>
      <c r="AI22" s="2">
        <f t="shared" ref="AI22:AI38" si="6">P48</f>
        <v>6</v>
      </c>
      <c r="AJ22" s="2">
        <f t="shared" ref="AJ22:AJ38" si="7">O48</f>
        <v>8</v>
      </c>
      <c r="AM22" s="18"/>
      <c r="AN22" s="2" t="s">
        <v>189</v>
      </c>
      <c r="AO22" s="2">
        <f t="shared" ref="AO22:AO38" si="8">AH22</f>
        <v>6</v>
      </c>
      <c r="AP22" s="2">
        <f t="shared" ref="AP22:AP38" si="9">AI22</f>
        <v>6</v>
      </c>
      <c r="AQ22" s="5"/>
      <c r="AR22" s="18"/>
      <c r="AS22" s="2" t="s">
        <v>189</v>
      </c>
      <c r="AT22" s="2">
        <f t="shared" ref="AT22:AT37" si="10">AO22</f>
        <v>6</v>
      </c>
      <c r="AU22" s="2">
        <f t="shared" ref="AU22:AU25" si="11">AP22</f>
        <v>6</v>
      </c>
      <c r="AW22" s="8"/>
      <c r="AX22" s="4"/>
      <c r="AY22" s="4"/>
      <c r="AZ22" s="4"/>
      <c r="BA22" s="4"/>
    </row>
    <row r="23" spans="3:53" x14ac:dyDescent="0.25">
      <c r="C23" s="18"/>
      <c r="D23" s="2" t="s">
        <v>190</v>
      </c>
      <c r="E23" s="2">
        <v>8</v>
      </c>
      <c r="F23" s="2">
        <v>5</v>
      </c>
      <c r="G23" s="2">
        <v>21</v>
      </c>
      <c r="H23" s="5"/>
      <c r="I23" s="18"/>
      <c r="J23" s="2" t="s">
        <v>190</v>
      </c>
      <c r="K23" s="2">
        <f t="shared" si="1"/>
        <v>8</v>
      </c>
      <c r="L23" s="2">
        <f t="shared" si="2"/>
        <v>5</v>
      </c>
      <c r="M23" s="5"/>
      <c r="N23" s="18"/>
      <c r="O23" s="2" t="s">
        <v>190</v>
      </c>
      <c r="P23" s="2">
        <f t="shared" si="3"/>
        <v>8</v>
      </c>
      <c r="Q23" s="2">
        <f t="shared" si="4"/>
        <v>5</v>
      </c>
      <c r="S23" s="20"/>
      <c r="T23" s="4"/>
      <c r="U23" s="4"/>
      <c r="V23" s="4"/>
      <c r="W23" s="4"/>
      <c r="X23" s="4"/>
      <c r="AF23" s="18"/>
      <c r="AG23" s="2" t="s">
        <v>190</v>
      </c>
      <c r="AH23" s="2">
        <f t="shared" si="5"/>
        <v>5</v>
      </c>
      <c r="AI23" s="2">
        <f t="shared" si="6"/>
        <v>5</v>
      </c>
      <c r="AJ23" s="2">
        <f t="shared" si="7"/>
        <v>8</v>
      </c>
      <c r="AM23" s="18"/>
      <c r="AN23" s="2" t="s">
        <v>190</v>
      </c>
      <c r="AO23" s="2">
        <f t="shared" si="8"/>
        <v>5</v>
      </c>
      <c r="AP23" s="2">
        <f t="shared" si="9"/>
        <v>5</v>
      </c>
      <c r="AQ23" s="5"/>
      <c r="AR23" s="18"/>
      <c r="AS23" s="2" t="s">
        <v>190</v>
      </c>
      <c r="AT23" s="2">
        <f t="shared" si="10"/>
        <v>5</v>
      </c>
      <c r="AU23" s="2">
        <f t="shared" si="11"/>
        <v>5</v>
      </c>
      <c r="AW23" s="8"/>
      <c r="AX23" s="4"/>
      <c r="AY23" s="4"/>
      <c r="AZ23" s="4"/>
      <c r="BA23" s="4"/>
    </row>
    <row r="24" spans="3:53" x14ac:dyDescent="0.25">
      <c r="C24" s="18"/>
      <c r="D24" s="2" t="s">
        <v>191</v>
      </c>
      <c r="E24" s="2">
        <v>3</v>
      </c>
      <c r="F24" s="2">
        <v>16</v>
      </c>
      <c r="G24" s="2">
        <v>11</v>
      </c>
      <c r="H24" s="5"/>
      <c r="I24" s="18"/>
      <c r="J24" s="2" t="s">
        <v>191</v>
      </c>
      <c r="K24" s="2">
        <f t="shared" si="1"/>
        <v>3</v>
      </c>
      <c r="L24" s="2">
        <f t="shared" si="2"/>
        <v>16</v>
      </c>
      <c r="M24" s="5"/>
      <c r="N24" s="18"/>
      <c r="O24" s="2" t="s">
        <v>191</v>
      </c>
      <c r="P24" s="2">
        <f t="shared" si="3"/>
        <v>3</v>
      </c>
      <c r="Q24" s="2">
        <f t="shared" si="4"/>
        <v>16</v>
      </c>
      <c r="S24" s="20"/>
      <c r="T24" s="4"/>
      <c r="U24" s="4"/>
      <c r="V24" s="4"/>
      <c r="W24" s="4"/>
      <c r="X24" s="4"/>
      <c r="AF24" s="18"/>
      <c r="AG24" s="2" t="s">
        <v>191</v>
      </c>
      <c r="AH24" s="2">
        <f t="shared" si="5"/>
        <v>16</v>
      </c>
      <c r="AI24" s="2">
        <f t="shared" si="6"/>
        <v>16</v>
      </c>
      <c r="AJ24" s="2">
        <f t="shared" si="7"/>
        <v>3</v>
      </c>
      <c r="AM24" s="18"/>
      <c r="AN24" s="2" t="s">
        <v>191</v>
      </c>
      <c r="AO24" s="2">
        <f t="shared" si="8"/>
        <v>16</v>
      </c>
      <c r="AP24" s="2">
        <f t="shared" si="9"/>
        <v>16</v>
      </c>
      <c r="AQ24" s="5"/>
      <c r="AR24" s="18"/>
      <c r="AS24" s="2" t="s">
        <v>191</v>
      </c>
      <c r="AT24" s="2">
        <f t="shared" si="10"/>
        <v>16</v>
      </c>
      <c r="AU24" s="2">
        <f t="shared" si="11"/>
        <v>16</v>
      </c>
      <c r="AW24" s="8"/>
      <c r="AX24" s="4"/>
      <c r="AY24" s="4"/>
      <c r="AZ24" s="4"/>
      <c r="BA24" s="4"/>
    </row>
    <row r="25" spans="3:53" x14ac:dyDescent="0.25">
      <c r="C25" s="18"/>
      <c r="D25" s="2" t="s">
        <v>192</v>
      </c>
      <c r="E25" s="2">
        <v>17</v>
      </c>
      <c r="F25" s="2">
        <v>20</v>
      </c>
      <c r="G25" s="2">
        <v>3</v>
      </c>
      <c r="H25" s="5"/>
      <c r="I25" s="18"/>
      <c r="J25" s="2" t="s">
        <v>192</v>
      </c>
      <c r="K25" s="2">
        <f t="shared" si="1"/>
        <v>17</v>
      </c>
      <c r="L25" s="2">
        <f t="shared" si="2"/>
        <v>20</v>
      </c>
      <c r="M25" s="5"/>
      <c r="N25" s="18"/>
      <c r="O25" s="2" t="s">
        <v>192</v>
      </c>
      <c r="P25" s="2">
        <f t="shared" si="3"/>
        <v>17</v>
      </c>
      <c r="Q25" s="2">
        <f t="shared" si="4"/>
        <v>20</v>
      </c>
      <c r="S25" s="20"/>
      <c r="T25" s="4"/>
      <c r="U25" s="4"/>
      <c r="V25" s="4"/>
      <c r="W25" s="4"/>
      <c r="X25" s="4"/>
      <c r="AF25" s="18"/>
      <c r="AG25" s="2" t="s">
        <v>192</v>
      </c>
      <c r="AH25" s="2">
        <f t="shared" si="5"/>
        <v>20</v>
      </c>
      <c r="AI25" s="2">
        <f t="shared" si="6"/>
        <v>20</v>
      </c>
      <c r="AJ25" s="2">
        <f t="shared" si="7"/>
        <v>17</v>
      </c>
      <c r="AM25" s="18"/>
      <c r="AN25" s="2" t="s">
        <v>192</v>
      </c>
      <c r="AO25" s="2">
        <f t="shared" si="8"/>
        <v>20</v>
      </c>
      <c r="AP25" s="2">
        <f t="shared" si="9"/>
        <v>20</v>
      </c>
      <c r="AQ25" s="5"/>
      <c r="AR25" s="18"/>
      <c r="AS25" s="2" t="s">
        <v>192</v>
      </c>
      <c r="AT25" s="2">
        <f t="shared" si="10"/>
        <v>20</v>
      </c>
      <c r="AU25" s="2">
        <f t="shared" si="11"/>
        <v>20</v>
      </c>
      <c r="AW25" s="8"/>
      <c r="AX25" s="4"/>
      <c r="AY25" s="4"/>
      <c r="AZ25" s="4"/>
      <c r="BA25" s="4"/>
    </row>
    <row r="26" spans="3:53" x14ac:dyDescent="0.25">
      <c r="C26" s="18"/>
      <c r="D26" s="2" t="s">
        <v>193</v>
      </c>
      <c r="E26" s="2">
        <v>4</v>
      </c>
      <c r="F26" s="2">
        <v>1</v>
      </c>
      <c r="G26" s="2">
        <v>3</v>
      </c>
      <c r="H26" s="5"/>
      <c r="I26" s="18"/>
      <c r="J26" s="2" t="s">
        <v>193</v>
      </c>
      <c r="K26" s="2">
        <f t="shared" si="1"/>
        <v>4</v>
      </c>
      <c r="L26" s="2">
        <f t="shared" si="2"/>
        <v>1</v>
      </c>
      <c r="M26" s="5"/>
      <c r="N26" s="18"/>
      <c r="O26" s="2" t="s">
        <v>193</v>
      </c>
      <c r="P26" s="2">
        <f>L26</f>
        <v>1</v>
      </c>
      <c r="Q26" s="2">
        <f>K26</f>
        <v>4</v>
      </c>
      <c r="S26" s="20"/>
      <c r="T26" s="4"/>
      <c r="U26" s="4"/>
      <c r="V26" s="4"/>
      <c r="W26" s="4"/>
      <c r="X26" s="4"/>
      <c r="AF26" s="18"/>
      <c r="AG26" s="2" t="s">
        <v>193</v>
      </c>
      <c r="AH26" s="2">
        <f t="shared" si="5"/>
        <v>1</v>
      </c>
      <c r="AI26" s="2">
        <f t="shared" si="6"/>
        <v>4</v>
      </c>
      <c r="AJ26" s="2">
        <f t="shared" si="7"/>
        <v>1</v>
      </c>
      <c r="AM26" s="18"/>
      <c r="AN26" s="2" t="s">
        <v>193</v>
      </c>
      <c r="AO26" s="2">
        <f t="shared" si="8"/>
        <v>1</v>
      </c>
      <c r="AP26" s="2">
        <f t="shared" si="9"/>
        <v>4</v>
      </c>
      <c r="AQ26" s="5"/>
      <c r="AR26" s="18"/>
      <c r="AS26" s="2" t="s">
        <v>193</v>
      </c>
      <c r="AT26" s="2">
        <f t="shared" si="10"/>
        <v>1</v>
      </c>
      <c r="AU26" s="2">
        <f>AO26</f>
        <v>1</v>
      </c>
      <c r="AW26" s="8"/>
      <c r="AX26" s="4"/>
      <c r="AY26" s="4"/>
      <c r="AZ26" s="4"/>
      <c r="BA26" s="4"/>
    </row>
    <row r="27" spans="3:53" x14ac:dyDescent="0.25">
      <c r="C27" s="18" t="s">
        <v>194</v>
      </c>
      <c r="D27" s="2" t="s">
        <v>188</v>
      </c>
      <c r="E27" s="2">
        <v>2</v>
      </c>
      <c r="F27" s="2">
        <v>1</v>
      </c>
      <c r="G27" s="2">
        <v>5</v>
      </c>
      <c r="H27" s="5"/>
      <c r="I27" s="18" t="s">
        <v>194</v>
      </c>
      <c r="J27" s="2" t="s">
        <v>188</v>
      </c>
      <c r="K27" s="2">
        <f t="shared" si="1"/>
        <v>2</v>
      </c>
      <c r="L27" s="2">
        <f t="shared" si="2"/>
        <v>1</v>
      </c>
      <c r="M27" s="5"/>
      <c r="N27" s="18" t="s">
        <v>194</v>
      </c>
      <c r="O27" s="2" t="s">
        <v>188</v>
      </c>
      <c r="P27" s="2">
        <f t="shared" ref="P27:P32" si="12">L27</f>
        <v>1</v>
      </c>
      <c r="Q27" s="2">
        <f t="shared" ref="Q27:Q32" si="13">K27</f>
        <v>2</v>
      </c>
      <c r="S27" s="20"/>
      <c r="T27" s="4"/>
      <c r="U27" s="4"/>
      <c r="V27" s="4"/>
      <c r="W27" s="4"/>
      <c r="X27" s="4"/>
      <c r="AF27" s="18" t="s">
        <v>194</v>
      </c>
      <c r="AG27" s="2" t="s">
        <v>188</v>
      </c>
      <c r="AH27" s="2">
        <f t="shared" si="5"/>
        <v>1</v>
      </c>
      <c r="AI27" s="2">
        <f t="shared" si="6"/>
        <v>2</v>
      </c>
      <c r="AJ27" s="2">
        <f t="shared" si="7"/>
        <v>1</v>
      </c>
      <c r="AM27" s="18" t="s">
        <v>194</v>
      </c>
      <c r="AN27" s="2" t="s">
        <v>188</v>
      </c>
      <c r="AO27" s="2">
        <f t="shared" si="8"/>
        <v>1</v>
      </c>
      <c r="AP27" s="2">
        <f t="shared" si="9"/>
        <v>2</v>
      </c>
      <c r="AQ27" s="5"/>
      <c r="AR27" s="18" t="s">
        <v>194</v>
      </c>
      <c r="AS27" s="2" t="s">
        <v>188</v>
      </c>
      <c r="AT27" s="2">
        <f t="shared" si="10"/>
        <v>1</v>
      </c>
      <c r="AU27" s="2">
        <f t="shared" ref="AU27:AU32" si="14">AO27</f>
        <v>1</v>
      </c>
      <c r="AW27" s="8"/>
      <c r="AX27" s="4"/>
      <c r="AY27" s="4"/>
      <c r="AZ27" s="4"/>
      <c r="BA27" s="4"/>
    </row>
    <row r="28" spans="3:53" x14ac:dyDescent="0.25">
      <c r="C28" s="18"/>
      <c r="D28" s="2" t="s">
        <v>189</v>
      </c>
      <c r="E28" s="2">
        <v>3</v>
      </c>
      <c r="F28" s="2">
        <v>6</v>
      </c>
      <c r="G28" s="2">
        <v>17</v>
      </c>
      <c r="H28" s="5"/>
      <c r="I28" s="18"/>
      <c r="J28" s="2" t="s">
        <v>189</v>
      </c>
      <c r="K28" s="2">
        <f t="shared" si="1"/>
        <v>3</v>
      </c>
      <c r="L28" s="2">
        <f t="shared" si="2"/>
        <v>6</v>
      </c>
      <c r="M28" s="5"/>
      <c r="N28" s="18"/>
      <c r="O28" s="2" t="s">
        <v>189</v>
      </c>
      <c r="P28" s="2">
        <f t="shared" si="12"/>
        <v>6</v>
      </c>
      <c r="Q28" s="2">
        <f t="shared" si="13"/>
        <v>3</v>
      </c>
      <c r="S28" s="20"/>
      <c r="T28" s="4"/>
      <c r="U28" s="4"/>
      <c r="V28" s="4"/>
      <c r="W28" s="4"/>
      <c r="X28" s="4"/>
      <c r="AF28" s="18"/>
      <c r="AG28" s="2" t="s">
        <v>189</v>
      </c>
      <c r="AH28" s="2">
        <f t="shared" si="5"/>
        <v>6</v>
      </c>
      <c r="AI28" s="2">
        <f t="shared" si="6"/>
        <v>3</v>
      </c>
      <c r="AJ28" s="2">
        <f t="shared" si="7"/>
        <v>6</v>
      </c>
      <c r="AM28" s="18"/>
      <c r="AN28" s="2" t="s">
        <v>189</v>
      </c>
      <c r="AO28" s="2">
        <f t="shared" si="8"/>
        <v>6</v>
      </c>
      <c r="AP28" s="2">
        <f t="shared" si="9"/>
        <v>3</v>
      </c>
      <c r="AQ28" s="5"/>
      <c r="AR28" s="18"/>
      <c r="AS28" s="2" t="s">
        <v>189</v>
      </c>
      <c r="AT28" s="2">
        <f t="shared" si="10"/>
        <v>6</v>
      </c>
      <c r="AU28" s="2">
        <f t="shared" si="14"/>
        <v>6</v>
      </c>
      <c r="AW28" s="8"/>
      <c r="AX28" s="4"/>
      <c r="AY28" s="4"/>
      <c r="AZ28" s="4"/>
      <c r="BA28" s="4"/>
    </row>
    <row r="29" spans="3:53" x14ac:dyDescent="0.25">
      <c r="C29" s="18"/>
      <c r="D29" s="2" t="s">
        <v>190</v>
      </c>
      <c r="E29" s="2">
        <v>4</v>
      </c>
      <c r="F29" s="2">
        <v>5</v>
      </c>
      <c r="G29" s="2">
        <v>8</v>
      </c>
      <c r="H29" s="5"/>
      <c r="I29" s="18"/>
      <c r="J29" s="2" t="s">
        <v>190</v>
      </c>
      <c r="K29" s="2">
        <f t="shared" si="1"/>
        <v>4</v>
      </c>
      <c r="L29" s="2">
        <f t="shared" si="2"/>
        <v>5</v>
      </c>
      <c r="M29" s="5"/>
      <c r="N29" s="18"/>
      <c r="O29" s="2" t="s">
        <v>190</v>
      </c>
      <c r="P29" s="2">
        <f t="shared" si="12"/>
        <v>5</v>
      </c>
      <c r="Q29" s="2">
        <f t="shared" si="13"/>
        <v>4</v>
      </c>
      <c r="S29" s="20"/>
      <c r="T29" s="4"/>
      <c r="U29" s="4"/>
      <c r="V29" s="4"/>
      <c r="W29" s="4"/>
      <c r="X29" s="4"/>
      <c r="AF29" s="18"/>
      <c r="AG29" s="2" t="s">
        <v>190</v>
      </c>
      <c r="AH29" s="2">
        <f t="shared" si="5"/>
        <v>5</v>
      </c>
      <c r="AI29" s="2">
        <f t="shared" si="6"/>
        <v>4</v>
      </c>
      <c r="AJ29" s="2">
        <f t="shared" si="7"/>
        <v>5</v>
      </c>
      <c r="AM29" s="18"/>
      <c r="AN29" s="2" t="s">
        <v>190</v>
      </c>
      <c r="AO29" s="2">
        <f t="shared" si="8"/>
        <v>5</v>
      </c>
      <c r="AP29" s="2">
        <f t="shared" si="9"/>
        <v>4</v>
      </c>
      <c r="AQ29" s="5"/>
      <c r="AR29" s="18"/>
      <c r="AS29" s="2" t="s">
        <v>190</v>
      </c>
      <c r="AT29" s="2">
        <f t="shared" si="10"/>
        <v>5</v>
      </c>
      <c r="AU29" s="2">
        <f t="shared" si="14"/>
        <v>5</v>
      </c>
      <c r="AW29" s="8"/>
      <c r="AX29" s="4"/>
      <c r="AY29" s="4"/>
      <c r="AZ29" s="4"/>
      <c r="BA29" s="4"/>
    </row>
    <row r="30" spans="3:53" x14ac:dyDescent="0.25">
      <c r="C30" s="18"/>
      <c r="D30" s="2" t="s">
        <v>191</v>
      </c>
      <c r="E30" s="2">
        <v>9</v>
      </c>
      <c r="F30" s="2">
        <v>4</v>
      </c>
      <c r="G30" s="2">
        <v>14</v>
      </c>
      <c r="H30" s="5"/>
      <c r="I30" s="18"/>
      <c r="J30" s="2" t="s">
        <v>191</v>
      </c>
      <c r="K30" s="2">
        <f t="shared" si="1"/>
        <v>9</v>
      </c>
      <c r="L30" s="2">
        <f t="shared" si="2"/>
        <v>4</v>
      </c>
      <c r="M30" s="5"/>
      <c r="N30" s="18"/>
      <c r="O30" s="2" t="s">
        <v>191</v>
      </c>
      <c r="P30" s="2">
        <f t="shared" si="12"/>
        <v>4</v>
      </c>
      <c r="Q30" s="2">
        <f t="shared" si="13"/>
        <v>9</v>
      </c>
      <c r="S30" s="20"/>
      <c r="T30" s="4"/>
      <c r="U30" s="4"/>
      <c r="V30" s="4"/>
      <c r="W30" s="4"/>
      <c r="X30" s="4"/>
      <c r="AF30" s="18"/>
      <c r="AG30" s="2" t="s">
        <v>191</v>
      </c>
      <c r="AH30" s="2">
        <f t="shared" si="5"/>
        <v>4</v>
      </c>
      <c r="AI30" s="2">
        <f t="shared" si="6"/>
        <v>9</v>
      </c>
      <c r="AJ30" s="2">
        <f t="shared" si="7"/>
        <v>4</v>
      </c>
      <c r="AM30" s="18"/>
      <c r="AN30" s="2" t="s">
        <v>191</v>
      </c>
      <c r="AO30" s="2">
        <f t="shared" si="8"/>
        <v>4</v>
      </c>
      <c r="AP30" s="2">
        <f t="shared" si="9"/>
        <v>9</v>
      </c>
      <c r="AQ30" s="5"/>
      <c r="AR30" s="18"/>
      <c r="AS30" s="2" t="s">
        <v>191</v>
      </c>
      <c r="AT30" s="2">
        <f t="shared" si="10"/>
        <v>4</v>
      </c>
      <c r="AU30" s="2">
        <f t="shared" si="14"/>
        <v>4</v>
      </c>
      <c r="AW30" s="8"/>
      <c r="AX30" s="4"/>
      <c r="AY30" s="4"/>
      <c r="AZ30" s="4"/>
      <c r="BA30" s="4"/>
    </row>
    <row r="31" spans="3:53" x14ac:dyDescent="0.25">
      <c r="C31" s="18"/>
      <c r="D31" s="2" t="s">
        <v>192</v>
      </c>
      <c r="E31" s="2">
        <v>12</v>
      </c>
      <c r="F31" s="2">
        <v>13</v>
      </c>
      <c r="G31" s="2">
        <v>11</v>
      </c>
      <c r="H31" s="5"/>
      <c r="I31" s="18"/>
      <c r="J31" s="2" t="s">
        <v>192</v>
      </c>
      <c r="K31" s="2">
        <f t="shared" si="1"/>
        <v>12</v>
      </c>
      <c r="L31" s="2">
        <f t="shared" si="2"/>
        <v>13</v>
      </c>
      <c r="M31" s="5"/>
      <c r="N31" s="18"/>
      <c r="O31" s="2" t="s">
        <v>192</v>
      </c>
      <c r="P31" s="2">
        <f t="shared" si="12"/>
        <v>13</v>
      </c>
      <c r="Q31" s="2">
        <f t="shared" si="13"/>
        <v>12</v>
      </c>
      <c r="S31" s="20"/>
      <c r="T31" s="4"/>
      <c r="U31" s="4"/>
      <c r="V31" s="4"/>
      <c r="W31" s="4"/>
      <c r="X31" s="4"/>
      <c r="AF31" s="18"/>
      <c r="AG31" s="2" t="s">
        <v>192</v>
      </c>
      <c r="AH31" s="2">
        <f t="shared" si="5"/>
        <v>13</v>
      </c>
      <c r="AI31" s="2">
        <f t="shared" si="6"/>
        <v>12</v>
      </c>
      <c r="AJ31" s="2">
        <f t="shared" si="7"/>
        <v>13</v>
      </c>
      <c r="AM31" s="18"/>
      <c r="AN31" s="2" t="s">
        <v>192</v>
      </c>
      <c r="AO31" s="2">
        <f t="shared" si="8"/>
        <v>13</v>
      </c>
      <c r="AP31" s="2">
        <f t="shared" si="9"/>
        <v>12</v>
      </c>
      <c r="AQ31" s="5"/>
      <c r="AR31" s="18"/>
      <c r="AS31" s="2" t="s">
        <v>192</v>
      </c>
      <c r="AT31" s="2">
        <f t="shared" si="10"/>
        <v>13</v>
      </c>
      <c r="AU31" s="2">
        <f t="shared" si="14"/>
        <v>13</v>
      </c>
      <c r="AW31" s="8"/>
      <c r="AX31" s="4"/>
      <c r="AY31" s="4"/>
      <c r="AZ31" s="4"/>
      <c r="BA31" s="4"/>
    </row>
    <row r="32" spans="3:53" x14ac:dyDescent="0.25">
      <c r="C32" s="18"/>
      <c r="D32" s="2" t="s">
        <v>193</v>
      </c>
      <c r="E32" s="2">
        <v>2</v>
      </c>
      <c r="F32" s="2">
        <v>2</v>
      </c>
      <c r="G32" s="2">
        <v>1</v>
      </c>
      <c r="H32" s="5"/>
      <c r="I32" s="18"/>
      <c r="J32" s="2" t="s">
        <v>193</v>
      </c>
      <c r="K32" s="2">
        <f t="shared" si="1"/>
        <v>2</v>
      </c>
      <c r="L32" s="2">
        <f t="shared" si="2"/>
        <v>2</v>
      </c>
      <c r="M32" s="5"/>
      <c r="N32" s="18"/>
      <c r="O32" s="2" t="s">
        <v>193</v>
      </c>
      <c r="P32" s="2">
        <f t="shared" si="12"/>
        <v>2</v>
      </c>
      <c r="Q32" s="2">
        <f t="shared" si="13"/>
        <v>2</v>
      </c>
      <c r="S32" s="20"/>
      <c r="T32" s="4"/>
      <c r="U32" s="4"/>
      <c r="V32" s="4"/>
      <c r="W32" s="4"/>
      <c r="X32" s="4"/>
      <c r="AF32" s="18"/>
      <c r="AG32" s="2" t="s">
        <v>193</v>
      </c>
      <c r="AH32" s="2">
        <f t="shared" si="5"/>
        <v>2</v>
      </c>
      <c r="AI32" s="2">
        <f t="shared" si="6"/>
        <v>2</v>
      </c>
      <c r="AJ32" s="2">
        <f t="shared" si="7"/>
        <v>2</v>
      </c>
      <c r="AM32" s="18"/>
      <c r="AN32" s="2" t="s">
        <v>193</v>
      </c>
      <c r="AO32" s="2">
        <f t="shared" si="8"/>
        <v>2</v>
      </c>
      <c r="AP32" s="2">
        <f t="shared" si="9"/>
        <v>2</v>
      </c>
      <c r="AQ32" s="5"/>
      <c r="AR32" s="18"/>
      <c r="AS32" s="2" t="s">
        <v>193</v>
      </c>
      <c r="AT32" s="2">
        <f t="shared" si="10"/>
        <v>2</v>
      </c>
      <c r="AU32" s="2">
        <f t="shared" si="14"/>
        <v>2</v>
      </c>
      <c r="AW32" s="8"/>
      <c r="AX32" s="4"/>
      <c r="AY32" s="4"/>
      <c r="AZ32" s="4"/>
      <c r="BA32" s="4"/>
    </row>
    <row r="33" spans="3:53" x14ac:dyDescent="0.25">
      <c r="C33" s="18" t="s">
        <v>195</v>
      </c>
      <c r="D33" s="2" t="s">
        <v>188</v>
      </c>
      <c r="E33" s="2">
        <v>20</v>
      </c>
      <c r="F33" s="2">
        <v>21</v>
      </c>
      <c r="G33" s="2">
        <v>21</v>
      </c>
      <c r="H33" s="5"/>
      <c r="I33" s="18" t="s">
        <v>195</v>
      </c>
      <c r="J33" s="2" t="s">
        <v>188</v>
      </c>
      <c r="K33" s="2">
        <f t="shared" si="1"/>
        <v>20</v>
      </c>
      <c r="L33" s="2">
        <f t="shared" si="2"/>
        <v>21</v>
      </c>
      <c r="M33" s="5"/>
      <c r="N33" s="18" t="s">
        <v>195</v>
      </c>
      <c r="O33" s="2" t="s">
        <v>188</v>
      </c>
      <c r="P33" s="2">
        <f>K33</f>
        <v>20</v>
      </c>
      <c r="Q33" s="2">
        <f>L33</f>
        <v>21</v>
      </c>
      <c r="S33" s="20"/>
      <c r="T33" s="4"/>
      <c r="U33" s="4"/>
      <c r="V33" s="4"/>
      <c r="W33" s="4"/>
      <c r="X33" s="4"/>
      <c r="AF33" s="18" t="s">
        <v>195</v>
      </c>
      <c r="AG33" s="2" t="s">
        <v>188</v>
      </c>
      <c r="AH33" s="2">
        <f t="shared" si="5"/>
        <v>21</v>
      </c>
      <c r="AI33" s="2">
        <f t="shared" si="6"/>
        <v>21</v>
      </c>
      <c r="AJ33" s="2">
        <f t="shared" si="7"/>
        <v>20</v>
      </c>
      <c r="AM33" s="18" t="s">
        <v>195</v>
      </c>
      <c r="AN33" s="2" t="s">
        <v>188</v>
      </c>
      <c r="AO33" s="2">
        <f t="shared" si="8"/>
        <v>21</v>
      </c>
      <c r="AP33" s="2">
        <f t="shared" si="9"/>
        <v>21</v>
      </c>
      <c r="AQ33" s="5"/>
      <c r="AR33" s="18" t="s">
        <v>195</v>
      </c>
      <c r="AS33" s="2" t="s">
        <v>188</v>
      </c>
      <c r="AT33" s="2">
        <f t="shared" si="10"/>
        <v>21</v>
      </c>
      <c r="AU33" s="2">
        <f>AP33</f>
        <v>21</v>
      </c>
      <c r="AW33" s="8"/>
      <c r="AX33" s="4"/>
      <c r="AY33" s="4"/>
      <c r="AZ33" s="4"/>
      <c r="BA33" s="4"/>
    </row>
    <row r="34" spans="3:53" x14ac:dyDescent="0.25">
      <c r="C34" s="18"/>
      <c r="D34" s="2" t="s">
        <v>189</v>
      </c>
      <c r="E34" s="2">
        <v>16</v>
      </c>
      <c r="F34" s="2">
        <v>15</v>
      </c>
      <c r="G34" s="2">
        <v>3</v>
      </c>
      <c r="H34" s="5"/>
      <c r="I34" s="18"/>
      <c r="J34" s="2" t="s">
        <v>189</v>
      </c>
      <c r="K34" s="2">
        <f t="shared" si="1"/>
        <v>16</v>
      </c>
      <c r="L34" s="2">
        <f t="shared" si="2"/>
        <v>15</v>
      </c>
      <c r="M34" s="5"/>
      <c r="N34" s="18"/>
      <c r="O34" s="2" t="s">
        <v>189</v>
      </c>
      <c r="P34" s="2">
        <f t="shared" ref="P34:P38" si="15">K34</f>
        <v>16</v>
      </c>
      <c r="Q34" s="2">
        <f t="shared" ref="Q34:Q38" si="16">L34</f>
        <v>15</v>
      </c>
      <c r="S34" s="20"/>
      <c r="T34" s="4"/>
      <c r="U34" s="4"/>
      <c r="V34" s="4"/>
      <c r="W34" s="4"/>
      <c r="X34" s="4"/>
      <c r="AF34" s="18"/>
      <c r="AG34" s="2" t="s">
        <v>189</v>
      </c>
      <c r="AH34" s="2">
        <f t="shared" si="5"/>
        <v>15</v>
      </c>
      <c r="AI34" s="2">
        <f t="shared" si="6"/>
        <v>15</v>
      </c>
      <c r="AJ34" s="2">
        <f t="shared" si="7"/>
        <v>16</v>
      </c>
      <c r="AM34" s="18"/>
      <c r="AN34" s="2" t="s">
        <v>189</v>
      </c>
      <c r="AO34" s="2">
        <f t="shared" si="8"/>
        <v>15</v>
      </c>
      <c r="AP34" s="2">
        <f t="shared" si="9"/>
        <v>15</v>
      </c>
      <c r="AQ34" s="5"/>
      <c r="AR34" s="18"/>
      <c r="AS34" s="2" t="s">
        <v>189</v>
      </c>
      <c r="AT34" s="2">
        <f t="shared" si="10"/>
        <v>15</v>
      </c>
      <c r="AU34" s="2">
        <f t="shared" ref="AU34:AU38" si="17">AP34</f>
        <v>15</v>
      </c>
      <c r="AW34" s="8"/>
      <c r="AX34" s="4"/>
      <c r="AY34" s="4"/>
      <c r="AZ34" s="4"/>
      <c r="BA34" s="4"/>
    </row>
    <row r="35" spans="3:53" x14ac:dyDescent="0.25">
      <c r="C35" s="18"/>
      <c r="D35" s="2" t="s">
        <v>190</v>
      </c>
      <c r="E35" s="2">
        <v>36</v>
      </c>
      <c r="F35" s="2">
        <v>35</v>
      </c>
      <c r="G35" s="2">
        <v>11</v>
      </c>
      <c r="H35" s="5"/>
      <c r="I35" s="18"/>
      <c r="J35" s="2" t="s">
        <v>190</v>
      </c>
      <c r="K35" s="2">
        <f t="shared" si="1"/>
        <v>36</v>
      </c>
      <c r="L35" s="2">
        <f t="shared" si="2"/>
        <v>35</v>
      </c>
      <c r="M35" s="5"/>
      <c r="N35" s="18"/>
      <c r="O35" s="2" t="s">
        <v>190</v>
      </c>
      <c r="P35" s="2">
        <f t="shared" si="15"/>
        <v>36</v>
      </c>
      <c r="Q35" s="2">
        <f t="shared" si="16"/>
        <v>35</v>
      </c>
      <c r="S35" s="20"/>
      <c r="T35" s="4"/>
      <c r="U35" s="4"/>
      <c r="V35" s="4"/>
      <c r="W35" s="4"/>
      <c r="X35" s="4"/>
      <c r="AF35" s="18"/>
      <c r="AG35" s="2" t="s">
        <v>190</v>
      </c>
      <c r="AH35" s="2">
        <f t="shared" si="5"/>
        <v>35</v>
      </c>
      <c r="AI35" s="2">
        <f t="shared" si="6"/>
        <v>35</v>
      </c>
      <c r="AJ35" s="2">
        <f t="shared" si="7"/>
        <v>36</v>
      </c>
      <c r="AM35" s="18"/>
      <c r="AN35" s="2" t="s">
        <v>190</v>
      </c>
      <c r="AO35" s="2">
        <f t="shared" si="8"/>
        <v>35</v>
      </c>
      <c r="AP35" s="2">
        <f t="shared" si="9"/>
        <v>35</v>
      </c>
      <c r="AQ35" s="5"/>
      <c r="AR35" s="18"/>
      <c r="AS35" s="2" t="s">
        <v>190</v>
      </c>
      <c r="AT35" s="2">
        <f t="shared" si="10"/>
        <v>35</v>
      </c>
      <c r="AU35" s="2">
        <f t="shared" si="17"/>
        <v>35</v>
      </c>
      <c r="AW35" s="8"/>
      <c r="AX35" s="4"/>
      <c r="AY35" s="4"/>
      <c r="AZ35" s="4"/>
      <c r="BA35" s="4"/>
    </row>
    <row r="36" spans="3:53" x14ac:dyDescent="0.25">
      <c r="C36" s="18"/>
      <c r="D36" s="2" t="s">
        <v>191</v>
      </c>
      <c r="E36" s="2">
        <v>34</v>
      </c>
      <c r="F36" s="2">
        <v>22</v>
      </c>
      <c r="G36" s="2">
        <v>11</v>
      </c>
      <c r="H36" s="5"/>
      <c r="I36" s="18"/>
      <c r="J36" s="2" t="s">
        <v>191</v>
      </c>
      <c r="K36" s="2">
        <f t="shared" si="1"/>
        <v>34</v>
      </c>
      <c r="L36" s="2">
        <f t="shared" si="2"/>
        <v>22</v>
      </c>
      <c r="M36" s="5"/>
      <c r="N36" s="18"/>
      <c r="O36" s="2" t="s">
        <v>191</v>
      </c>
      <c r="P36" s="2">
        <f t="shared" si="15"/>
        <v>34</v>
      </c>
      <c r="Q36" s="2">
        <f t="shared" si="16"/>
        <v>22</v>
      </c>
      <c r="S36" s="20"/>
      <c r="T36" s="4"/>
      <c r="U36" s="4"/>
      <c r="V36" s="4"/>
      <c r="W36" s="4"/>
      <c r="X36" s="4"/>
      <c r="AF36" s="18"/>
      <c r="AG36" s="2" t="s">
        <v>191</v>
      </c>
      <c r="AH36" s="2">
        <f t="shared" si="5"/>
        <v>22</v>
      </c>
      <c r="AI36" s="2">
        <f t="shared" si="6"/>
        <v>22</v>
      </c>
      <c r="AJ36" s="2">
        <f t="shared" si="7"/>
        <v>34</v>
      </c>
      <c r="AM36" s="18"/>
      <c r="AN36" s="2" t="s">
        <v>191</v>
      </c>
      <c r="AO36" s="2">
        <f t="shared" si="8"/>
        <v>22</v>
      </c>
      <c r="AP36" s="2">
        <f t="shared" si="9"/>
        <v>22</v>
      </c>
      <c r="AQ36" s="5"/>
      <c r="AR36" s="18"/>
      <c r="AS36" s="2" t="s">
        <v>191</v>
      </c>
      <c r="AT36" s="2">
        <f t="shared" si="10"/>
        <v>22</v>
      </c>
      <c r="AU36" s="2">
        <f t="shared" si="17"/>
        <v>22</v>
      </c>
      <c r="AW36" s="8"/>
      <c r="AX36" s="4"/>
      <c r="AY36" s="4"/>
      <c r="AZ36" s="4"/>
      <c r="BA36" s="4"/>
    </row>
    <row r="37" spans="3:53" x14ac:dyDescent="0.25">
      <c r="C37" s="18"/>
      <c r="D37" s="2" t="s">
        <v>192</v>
      </c>
      <c r="E37" s="2">
        <v>20</v>
      </c>
      <c r="F37" s="2">
        <v>4</v>
      </c>
      <c r="G37" s="2">
        <v>13</v>
      </c>
      <c r="H37" s="5"/>
      <c r="I37" s="18"/>
      <c r="J37" s="2" t="s">
        <v>192</v>
      </c>
      <c r="K37" s="2">
        <f t="shared" si="1"/>
        <v>20</v>
      </c>
      <c r="L37" s="2">
        <f t="shared" si="2"/>
        <v>4</v>
      </c>
      <c r="M37" s="5"/>
      <c r="N37" s="18"/>
      <c r="O37" s="2" t="s">
        <v>192</v>
      </c>
      <c r="P37" s="2">
        <f t="shared" si="15"/>
        <v>20</v>
      </c>
      <c r="Q37" s="2">
        <f t="shared" si="16"/>
        <v>4</v>
      </c>
      <c r="S37" s="20"/>
      <c r="T37" s="4"/>
      <c r="U37" s="4"/>
      <c r="V37" s="4"/>
      <c r="W37" s="4"/>
      <c r="X37" s="4"/>
      <c r="AF37" s="18"/>
      <c r="AG37" s="2" t="s">
        <v>192</v>
      </c>
      <c r="AH37" s="2">
        <f t="shared" si="5"/>
        <v>4</v>
      </c>
      <c r="AI37" s="2">
        <f t="shared" si="6"/>
        <v>4</v>
      </c>
      <c r="AJ37" s="2">
        <f t="shared" si="7"/>
        <v>20</v>
      </c>
      <c r="AM37" s="18"/>
      <c r="AN37" s="2" t="s">
        <v>192</v>
      </c>
      <c r="AO37" s="2">
        <f t="shared" si="8"/>
        <v>4</v>
      </c>
      <c r="AP37" s="2">
        <f t="shared" si="9"/>
        <v>4</v>
      </c>
      <c r="AQ37" s="5"/>
      <c r="AR37" s="18"/>
      <c r="AS37" s="2" t="s">
        <v>192</v>
      </c>
      <c r="AT37" s="2">
        <f t="shared" si="10"/>
        <v>4</v>
      </c>
      <c r="AU37" s="2">
        <f t="shared" si="17"/>
        <v>4</v>
      </c>
      <c r="AW37" s="8"/>
      <c r="AX37" s="4"/>
      <c r="AY37" s="4"/>
      <c r="AZ37" s="4"/>
      <c r="BA37" s="4"/>
    </row>
    <row r="38" spans="3:53" x14ac:dyDescent="0.25">
      <c r="C38" s="18"/>
      <c r="D38" s="2" t="s">
        <v>193</v>
      </c>
      <c r="E38" s="2">
        <v>3</v>
      </c>
      <c r="F38" s="2">
        <v>1</v>
      </c>
      <c r="G38" s="2">
        <v>3</v>
      </c>
      <c r="H38" s="5"/>
      <c r="I38" s="18"/>
      <c r="J38" s="2" t="s">
        <v>193</v>
      </c>
      <c r="K38" s="2">
        <f t="shared" si="1"/>
        <v>3</v>
      </c>
      <c r="L38" s="2">
        <f t="shared" si="2"/>
        <v>1</v>
      </c>
      <c r="M38" s="5"/>
      <c r="N38" s="18"/>
      <c r="O38" s="2" t="s">
        <v>193</v>
      </c>
      <c r="P38" s="2">
        <f t="shared" si="15"/>
        <v>3</v>
      </c>
      <c r="Q38" s="2">
        <f t="shared" si="16"/>
        <v>1</v>
      </c>
      <c r="S38" s="20"/>
      <c r="T38" s="4"/>
      <c r="U38" s="4"/>
      <c r="V38" s="4"/>
      <c r="W38" s="4"/>
      <c r="X38" s="4"/>
      <c r="AF38" s="18"/>
      <c r="AG38" s="2" t="s">
        <v>193</v>
      </c>
      <c r="AH38" s="2">
        <f t="shared" si="5"/>
        <v>1</v>
      </c>
      <c r="AI38" s="2">
        <f t="shared" si="6"/>
        <v>1</v>
      </c>
      <c r="AJ38" s="2">
        <f t="shared" si="7"/>
        <v>3</v>
      </c>
      <c r="AM38" s="18"/>
      <c r="AN38" s="2" t="s">
        <v>193</v>
      </c>
      <c r="AO38" s="2">
        <f t="shared" si="8"/>
        <v>1</v>
      </c>
      <c r="AP38" s="2">
        <f t="shared" si="9"/>
        <v>1</v>
      </c>
      <c r="AQ38" s="5"/>
      <c r="AR38" s="18"/>
      <c r="AS38" s="2" t="s">
        <v>193</v>
      </c>
      <c r="AT38" s="2">
        <f t="shared" ref="AT38" si="18">AO38</f>
        <v>1</v>
      </c>
      <c r="AU38" s="2">
        <f t="shared" si="17"/>
        <v>1</v>
      </c>
      <c r="AW38" s="8"/>
      <c r="AX38" s="4"/>
      <c r="AY38" s="4"/>
      <c r="AZ38" s="4"/>
      <c r="BA38" s="4"/>
    </row>
    <row r="39" spans="3:53" x14ac:dyDescent="0.25">
      <c r="G39" s="4"/>
      <c r="H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3:53" x14ac:dyDescent="0.25"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3:53" ht="15.75" thickBot="1" x14ac:dyDescent="0.3">
      <c r="G41" s="4"/>
      <c r="H41" s="4"/>
      <c r="AW41" s="4"/>
      <c r="AX41" s="4"/>
      <c r="AY41" s="4"/>
      <c r="AZ41" s="4"/>
      <c r="BA41" s="4"/>
    </row>
    <row r="42" spans="3:53" ht="16.5" thickTop="1" thickBot="1" x14ac:dyDescent="0.3">
      <c r="C42" s="1" t="s">
        <v>276</v>
      </c>
      <c r="J42" s="1" t="s">
        <v>198</v>
      </c>
      <c r="AF42" s="1" t="s">
        <v>276</v>
      </c>
      <c r="AM42" s="1" t="s">
        <v>198</v>
      </c>
      <c r="AW42" s="4"/>
      <c r="AX42" s="4"/>
      <c r="AY42" s="4"/>
      <c r="AZ42" s="4"/>
      <c r="BA42" s="4"/>
    </row>
    <row r="43" spans="3:53" ht="15.75" thickTop="1" x14ac:dyDescent="0.25">
      <c r="AW43" s="4"/>
      <c r="AX43" s="4"/>
      <c r="AY43" s="4"/>
      <c r="AZ43" s="4"/>
      <c r="BA43" s="4"/>
    </row>
    <row r="44" spans="3:53" x14ac:dyDescent="0.25">
      <c r="C44" s="11" t="s">
        <v>277</v>
      </c>
      <c r="D44" s="11"/>
      <c r="E44" s="11"/>
      <c r="F44" s="11"/>
      <c r="G44" s="11"/>
      <c r="H44" s="11"/>
      <c r="I44" s="11"/>
      <c r="J44" s="11"/>
      <c r="K44" s="11"/>
      <c r="AF44" s="11" t="s">
        <v>277</v>
      </c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W44" s="4"/>
      <c r="AX44" s="4"/>
      <c r="AY44" s="4"/>
      <c r="AZ44" s="4"/>
      <c r="BA44" s="4"/>
    </row>
    <row r="45" spans="3:53" x14ac:dyDescent="0.25">
      <c r="AW45" s="4"/>
      <c r="AX45" s="4"/>
      <c r="AY45" s="4"/>
      <c r="AZ45" s="4"/>
      <c r="BA45" s="4"/>
    </row>
    <row r="46" spans="3:53" x14ac:dyDescent="0.25">
      <c r="C46" s="18" t="s">
        <v>182</v>
      </c>
      <c r="D46" s="18"/>
      <c r="E46" s="2" t="s">
        <v>187</v>
      </c>
      <c r="J46" s="18" t="s">
        <v>182</v>
      </c>
      <c r="K46" s="18"/>
      <c r="L46" s="2" t="s">
        <v>196</v>
      </c>
      <c r="M46" s="2" t="s">
        <v>197</v>
      </c>
      <c r="N46" s="2" t="s">
        <v>184</v>
      </c>
      <c r="O46" s="2" t="s">
        <v>185</v>
      </c>
      <c r="P46" s="2" t="s">
        <v>186</v>
      </c>
      <c r="Q46" s="2" t="s">
        <v>187</v>
      </c>
      <c r="AF46" s="18" t="s">
        <v>182</v>
      </c>
      <c r="AG46" s="18"/>
      <c r="AH46" s="2" t="s">
        <v>187</v>
      </c>
      <c r="AM46" s="18" t="s">
        <v>182</v>
      </c>
      <c r="AN46" s="18"/>
      <c r="AO46" s="2" t="s">
        <v>196</v>
      </c>
      <c r="AP46" s="2" t="s">
        <v>197</v>
      </c>
      <c r="AQ46" s="2" t="s">
        <v>184</v>
      </c>
      <c r="AR46" s="2" t="s">
        <v>185</v>
      </c>
      <c r="AS46" s="2" t="s">
        <v>186</v>
      </c>
      <c r="AT46" s="2" t="s">
        <v>187</v>
      </c>
    </row>
    <row r="47" spans="3:53" x14ac:dyDescent="0.25">
      <c r="C47" s="18" t="s">
        <v>183</v>
      </c>
      <c r="D47" s="2" t="s">
        <v>188</v>
      </c>
      <c r="E47" s="2">
        <f>G28</f>
        <v>17</v>
      </c>
      <c r="J47" s="18" t="s">
        <v>183</v>
      </c>
      <c r="K47" s="2" t="s">
        <v>188</v>
      </c>
      <c r="L47" s="2">
        <f>E21</f>
        <v>5</v>
      </c>
      <c r="M47" s="2">
        <f>F21</f>
        <v>4</v>
      </c>
      <c r="N47" s="2">
        <f>G21</f>
        <v>7</v>
      </c>
      <c r="O47" s="2">
        <f>P21</f>
        <v>5</v>
      </c>
      <c r="P47" s="2">
        <f>Q21</f>
        <v>4</v>
      </c>
      <c r="Q47" s="2">
        <f>E47</f>
        <v>17</v>
      </c>
      <c r="AF47" s="18" t="s">
        <v>183</v>
      </c>
      <c r="AG47" s="2" t="s">
        <v>188</v>
      </c>
      <c r="AH47" s="2">
        <f>AJ28</f>
        <v>6</v>
      </c>
      <c r="AM47" s="18" t="s">
        <v>183</v>
      </c>
      <c r="AN47" s="2" t="s">
        <v>188</v>
      </c>
      <c r="AO47" s="2">
        <f>AH21</f>
        <v>4</v>
      </c>
      <c r="AP47" s="2">
        <f>AI21</f>
        <v>4</v>
      </c>
      <c r="AQ47" s="2">
        <f>AJ21</f>
        <v>5</v>
      </c>
      <c r="AR47" s="2">
        <f>AT21</f>
        <v>4</v>
      </c>
      <c r="AS47" s="2">
        <f>AU21</f>
        <v>4</v>
      </c>
      <c r="AT47" s="2">
        <f>AH47</f>
        <v>6</v>
      </c>
    </row>
    <row r="48" spans="3:53" x14ac:dyDescent="0.25">
      <c r="C48" s="18"/>
      <c r="D48" s="2" t="s">
        <v>189</v>
      </c>
      <c r="E48" s="2">
        <f>G27</f>
        <v>5</v>
      </c>
      <c r="J48" s="18"/>
      <c r="K48" s="2" t="s">
        <v>189</v>
      </c>
      <c r="L48" s="2">
        <f t="shared" ref="L48:L64" si="19">E22</f>
        <v>8</v>
      </c>
      <c r="M48" s="2">
        <f t="shared" ref="M48:M64" si="20">F22</f>
        <v>6</v>
      </c>
      <c r="N48" s="2">
        <f t="shared" ref="N48:N64" si="21">G22</f>
        <v>2</v>
      </c>
      <c r="O48" s="2">
        <f t="shared" ref="O48:P64" si="22">P22</f>
        <v>8</v>
      </c>
      <c r="P48" s="2">
        <f t="shared" si="22"/>
        <v>6</v>
      </c>
      <c r="Q48" s="2">
        <f t="shared" ref="Q48:Q64" si="23">E48</f>
        <v>5</v>
      </c>
      <c r="AF48" s="18"/>
      <c r="AG48" s="2" t="s">
        <v>189</v>
      </c>
      <c r="AH48" s="2">
        <f>AJ27</f>
        <v>1</v>
      </c>
      <c r="AM48" s="18"/>
      <c r="AN48" s="2" t="s">
        <v>189</v>
      </c>
      <c r="AO48" s="2">
        <f t="shared" ref="AO48:AO64" si="24">AH22</f>
        <v>6</v>
      </c>
      <c r="AP48" s="2">
        <f t="shared" ref="AP48:AP64" si="25">AI22</f>
        <v>6</v>
      </c>
      <c r="AQ48" s="2">
        <f t="shared" ref="AQ48:AQ64" si="26">AJ22</f>
        <v>8</v>
      </c>
      <c r="AR48" s="2">
        <f t="shared" ref="AR48:AS48" si="27">AT22</f>
        <v>6</v>
      </c>
      <c r="AS48" s="2">
        <f t="shared" si="27"/>
        <v>6</v>
      </c>
      <c r="AT48" s="2">
        <f t="shared" ref="AT48:AT64" si="28">AH48</f>
        <v>1</v>
      </c>
    </row>
    <row r="49" spans="3:46" x14ac:dyDescent="0.25">
      <c r="C49" s="18"/>
      <c r="D49" s="2" t="s">
        <v>190</v>
      </c>
      <c r="E49" s="2">
        <f>G26</f>
        <v>3</v>
      </c>
      <c r="J49" s="18"/>
      <c r="K49" s="2" t="s">
        <v>190</v>
      </c>
      <c r="L49" s="2">
        <f t="shared" si="19"/>
        <v>8</v>
      </c>
      <c r="M49" s="2">
        <f t="shared" si="20"/>
        <v>5</v>
      </c>
      <c r="N49" s="2">
        <f t="shared" si="21"/>
        <v>21</v>
      </c>
      <c r="O49" s="2">
        <f t="shared" si="22"/>
        <v>8</v>
      </c>
      <c r="P49" s="2">
        <f t="shared" si="22"/>
        <v>5</v>
      </c>
      <c r="Q49" s="2">
        <f t="shared" si="23"/>
        <v>3</v>
      </c>
      <c r="AF49" s="18"/>
      <c r="AG49" s="2" t="s">
        <v>190</v>
      </c>
      <c r="AH49" s="2">
        <f>AJ26</f>
        <v>1</v>
      </c>
      <c r="AM49" s="18"/>
      <c r="AN49" s="2" t="s">
        <v>190</v>
      </c>
      <c r="AO49" s="2">
        <f t="shared" si="24"/>
        <v>5</v>
      </c>
      <c r="AP49" s="2">
        <f t="shared" si="25"/>
        <v>5</v>
      </c>
      <c r="AQ49" s="2">
        <f t="shared" si="26"/>
        <v>8</v>
      </c>
      <c r="AR49" s="2">
        <f t="shared" ref="AR49:AS49" si="29">AT23</f>
        <v>5</v>
      </c>
      <c r="AS49" s="2">
        <f t="shared" si="29"/>
        <v>5</v>
      </c>
      <c r="AT49" s="2">
        <f t="shared" si="28"/>
        <v>1</v>
      </c>
    </row>
    <row r="50" spans="3:46" x14ac:dyDescent="0.25">
      <c r="C50" s="18"/>
      <c r="D50" s="2" t="s">
        <v>191</v>
      </c>
      <c r="E50" s="2">
        <f>G25</f>
        <v>3</v>
      </c>
      <c r="J50" s="18"/>
      <c r="K50" s="2" t="s">
        <v>191</v>
      </c>
      <c r="L50" s="2">
        <f t="shared" si="19"/>
        <v>3</v>
      </c>
      <c r="M50" s="2">
        <f t="shared" si="20"/>
        <v>16</v>
      </c>
      <c r="N50" s="2">
        <f t="shared" si="21"/>
        <v>11</v>
      </c>
      <c r="O50" s="2">
        <f t="shared" si="22"/>
        <v>3</v>
      </c>
      <c r="P50" s="2">
        <f t="shared" si="22"/>
        <v>16</v>
      </c>
      <c r="Q50" s="2">
        <f t="shared" si="23"/>
        <v>3</v>
      </c>
      <c r="AF50" s="18"/>
      <c r="AG50" s="2" t="s">
        <v>191</v>
      </c>
      <c r="AH50" s="2">
        <f>AJ25</f>
        <v>17</v>
      </c>
      <c r="AM50" s="18"/>
      <c r="AN50" s="2" t="s">
        <v>191</v>
      </c>
      <c r="AO50" s="2">
        <f t="shared" si="24"/>
        <v>16</v>
      </c>
      <c r="AP50" s="2">
        <f t="shared" si="25"/>
        <v>16</v>
      </c>
      <c r="AQ50" s="2">
        <f t="shared" si="26"/>
        <v>3</v>
      </c>
      <c r="AR50" s="2">
        <f t="shared" ref="AR50:AS50" si="30">AT24</f>
        <v>16</v>
      </c>
      <c r="AS50" s="2">
        <f t="shared" si="30"/>
        <v>16</v>
      </c>
      <c r="AT50" s="2">
        <f t="shared" si="28"/>
        <v>17</v>
      </c>
    </row>
    <row r="51" spans="3:46" x14ac:dyDescent="0.25">
      <c r="C51" s="18"/>
      <c r="D51" s="2" t="s">
        <v>192</v>
      </c>
      <c r="E51" s="2">
        <f>G24</f>
        <v>11</v>
      </c>
      <c r="J51" s="18"/>
      <c r="K51" s="2" t="s">
        <v>192</v>
      </c>
      <c r="L51" s="2">
        <f t="shared" si="19"/>
        <v>17</v>
      </c>
      <c r="M51" s="2">
        <f t="shared" si="20"/>
        <v>20</v>
      </c>
      <c r="N51" s="2">
        <f t="shared" si="21"/>
        <v>3</v>
      </c>
      <c r="O51" s="2">
        <f t="shared" si="22"/>
        <v>17</v>
      </c>
      <c r="P51" s="2">
        <f t="shared" si="22"/>
        <v>20</v>
      </c>
      <c r="Q51" s="2">
        <f t="shared" si="23"/>
        <v>11</v>
      </c>
      <c r="AF51" s="18"/>
      <c r="AG51" s="2" t="s">
        <v>192</v>
      </c>
      <c r="AH51" s="2">
        <f>AJ24</f>
        <v>3</v>
      </c>
      <c r="AM51" s="18"/>
      <c r="AN51" s="2" t="s">
        <v>192</v>
      </c>
      <c r="AO51" s="2">
        <f t="shared" si="24"/>
        <v>20</v>
      </c>
      <c r="AP51" s="2">
        <f t="shared" si="25"/>
        <v>20</v>
      </c>
      <c r="AQ51" s="2">
        <f t="shared" si="26"/>
        <v>17</v>
      </c>
      <c r="AR51" s="2">
        <f t="shared" ref="AR51:AS51" si="31">AT25</f>
        <v>20</v>
      </c>
      <c r="AS51" s="2">
        <f t="shared" si="31"/>
        <v>20</v>
      </c>
      <c r="AT51" s="2">
        <f t="shared" si="28"/>
        <v>3</v>
      </c>
    </row>
    <row r="52" spans="3:46" x14ac:dyDescent="0.25">
      <c r="C52" s="18"/>
      <c r="D52" s="2" t="s">
        <v>193</v>
      </c>
      <c r="E52" s="2">
        <f>G23</f>
        <v>21</v>
      </c>
      <c r="J52" s="18"/>
      <c r="K52" s="2" t="s">
        <v>193</v>
      </c>
      <c r="L52" s="2">
        <f t="shared" si="19"/>
        <v>4</v>
      </c>
      <c r="M52" s="2">
        <f t="shared" si="20"/>
        <v>1</v>
      </c>
      <c r="N52" s="2">
        <f t="shared" si="21"/>
        <v>3</v>
      </c>
      <c r="O52" s="2">
        <f t="shared" si="22"/>
        <v>1</v>
      </c>
      <c r="P52" s="2">
        <f t="shared" si="22"/>
        <v>4</v>
      </c>
      <c r="Q52" s="2">
        <f>E52</f>
        <v>21</v>
      </c>
      <c r="AF52" s="18"/>
      <c r="AG52" s="2" t="s">
        <v>193</v>
      </c>
      <c r="AH52" s="2">
        <f>AJ23</f>
        <v>8</v>
      </c>
      <c r="AM52" s="18"/>
      <c r="AN52" s="2" t="s">
        <v>193</v>
      </c>
      <c r="AO52" s="2">
        <f t="shared" si="24"/>
        <v>1</v>
      </c>
      <c r="AP52" s="2">
        <f t="shared" si="25"/>
        <v>4</v>
      </c>
      <c r="AQ52" s="2">
        <f t="shared" si="26"/>
        <v>1</v>
      </c>
      <c r="AR52" s="2">
        <f t="shared" ref="AR52:AS52" si="32">AT26</f>
        <v>1</v>
      </c>
      <c r="AS52" s="2">
        <f t="shared" si="32"/>
        <v>1</v>
      </c>
      <c r="AT52" s="2">
        <f t="shared" si="28"/>
        <v>8</v>
      </c>
    </row>
    <row r="53" spans="3:46" x14ac:dyDescent="0.25">
      <c r="C53" s="18" t="s">
        <v>194</v>
      </c>
      <c r="D53" s="2" t="s">
        <v>188</v>
      </c>
      <c r="E53" s="2">
        <f>G22</f>
        <v>2</v>
      </c>
      <c r="J53" s="18" t="s">
        <v>194</v>
      </c>
      <c r="K53" s="2" t="s">
        <v>188</v>
      </c>
      <c r="L53" s="2">
        <f t="shared" si="19"/>
        <v>2</v>
      </c>
      <c r="M53" s="2">
        <f t="shared" si="20"/>
        <v>1</v>
      </c>
      <c r="N53" s="2">
        <f t="shared" si="21"/>
        <v>5</v>
      </c>
      <c r="O53" s="2">
        <f t="shared" si="22"/>
        <v>1</v>
      </c>
      <c r="P53" s="2">
        <f t="shared" si="22"/>
        <v>2</v>
      </c>
      <c r="Q53" s="2">
        <f t="shared" si="23"/>
        <v>2</v>
      </c>
      <c r="AF53" s="18" t="s">
        <v>194</v>
      </c>
      <c r="AG53" s="2" t="s">
        <v>188</v>
      </c>
      <c r="AH53" s="2">
        <f>AJ22</f>
        <v>8</v>
      </c>
      <c r="AM53" s="18" t="s">
        <v>194</v>
      </c>
      <c r="AN53" s="2" t="s">
        <v>188</v>
      </c>
      <c r="AO53" s="2">
        <f t="shared" si="24"/>
        <v>1</v>
      </c>
      <c r="AP53" s="2">
        <f t="shared" si="25"/>
        <v>2</v>
      </c>
      <c r="AQ53" s="2">
        <f t="shared" si="26"/>
        <v>1</v>
      </c>
      <c r="AR53" s="2">
        <f t="shared" ref="AR53:AS53" si="33">AT27</f>
        <v>1</v>
      </c>
      <c r="AS53" s="2">
        <f t="shared" si="33"/>
        <v>1</v>
      </c>
      <c r="AT53" s="2">
        <f t="shared" si="28"/>
        <v>8</v>
      </c>
    </row>
    <row r="54" spans="3:46" x14ac:dyDescent="0.25">
      <c r="C54" s="18"/>
      <c r="D54" s="2" t="s">
        <v>189</v>
      </c>
      <c r="E54" s="2">
        <f>G21</f>
        <v>7</v>
      </c>
      <c r="J54" s="18"/>
      <c r="K54" s="2" t="s">
        <v>189</v>
      </c>
      <c r="L54" s="2">
        <f t="shared" si="19"/>
        <v>3</v>
      </c>
      <c r="M54" s="2">
        <f t="shared" si="20"/>
        <v>6</v>
      </c>
      <c r="N54" s="2">
        <f t="shared" si="21"/>
        <v>17</v>
      </c>
      <c r="O54" s="2">
        <f t="shared" si="22"/>
        <v>6</v>
      </c>
      <c r="P54" s="2">
        <f t="shared" si="22"/>
        <v>3</v>
      </c>
      <c r="Q54" s="2">
        <f t="shared" si="23"/>
        <v>7</v>
      </c>
      <c r="AF54" s="18"/>
      <c r="AG54" s="2" t="s">
        <v>189</v>
      </c>
      <c r="AH54" s="2">
        <f>AJ21</f>
        <v>5</v>
      </c>
      <c r="AM54" s="18"/>
      <c r="AN54" s="2" t="s">
        <v>189</v>
      </c>
      <c r="AO54" s="2">
        <f t="shared" si="24"/>
        <v>6</v>
      </c>
      <c r="AP54" s="2">
        <f t="shared" si="25"/>
        <v>3</v>
      </c>
      <c r="AQ54" s="2">
        <f t="shared" si="26"/>
        <v>6</v>
      </c>
      <c r="AR54" s="2">
        <f t="shared" ref="AR54:AS54" si="34">AT28</f>
        <v>6</v>
      </c>
      <c r="AS54" s="2">
        <f t="shared" si="34"/>
        <v>6</v>
      </c>
      <c r="AT54" s="2">
        <f t="shared" si="28"/>
        <v>5</v>
      </c>
    </row>
    <row r="55" spans="3:46" x14ac:dyDescent="0.25">
      <c r="C55" s="18"/>
      <c r="D55" s="2" t="s">
        <v>190</v>
      </c>
      <c r="E55" s="2">
        <f t="shared" ref="E55:E64" si="35">G29</f>
        <v>8</v>
      </c>
      <c r="J55" s="18"/>
      <c r="K55" s="2" t="s">
        <v>190</v>
      </c>
      <c r="L55" s="2">
        <f t="shared" si="19"/>
        <v>4</v>
      </c>
      <c r="M55" s="2">
        <f t="shared" si="20"/>
        <v>5</v>
      </c>
      <c r="N55" s="2">
        <f t="shared" si="21"/>
        <v>8</v>
      </c>
      <c r="O55" s="2">
        <f t="shared" si="22"/>
        <v>5</v>
      </c>
      <c r="P55" s="2">
        <f t="shared" si="22"/>
        <v>4</v>
      </c>
      <c r="Q55" s="2">
        <f t="shared" si="23"/>
        <v>8</v>
      </c>
      <c r="AF55" s="18"/>
      <c r="AG55" s="2" t="s">
        <v>190</v>
      </c>
      <c r="AH55" s="2">
        <f t="shared" ref="AH55:AH64" si="36">AJ29</f>
        <v>5</v>
      </c>
      <c r="AM55" s="18"/>
      <c r="AN55" s="2" t="s">
        <v>190</v>
      </c>
      <c r="AO55" s="2">
        <f t="shared" si="24"/>
        <v>5</v>
      </c>
      <c r="AP55" s="2">
        <f t="shared" si="25"/>
        <v>4</v>
      </c>
      <c r="AQ55" s="2">
        <f t="shared" si="26"/>
        <v>5</v>
      </c>
      <c r="AR55" s="2">
        <f t="shared" ref="AR55:AS55" si="37">AT29</f>
        <v>5</v>
      </c>
      <c r="AS55" s="2">
        <f t="shared" si="37"/>
        <v>5</v>
      </c>
      <c r="AT55" s="2">
        <f t="shared" si="28"/>
        <v>5</v>
      </c>
    </row>
    <row r="56" spans="3:46" x14ac:dyDescent="0.25">
      <c r="C56" s="18"/>
      <c r="D56" s="2" t="s">
        <v>191</v>
      </c>
      <c r="E56" s="2">
        <f t="shared" si="35"/>
        <v>14</v>
      </c>
      <c r="J56" s="18"/>
      <c r="K56" s="2" t="s">
        <v>191</v>
      </c>
      <c r="L56" s="2">
        <f t="shared" si="19"/>
        <v>9</v>
      </c>
      <c r="M56" s="2">
        <f t="shared" si="20"/>
        <v>4</v>
      </c>
      <c r="N56" s="2">
        <f t="shared" si="21"/>
        <v>14</v>
      </c>
      <c r="O56" s="2">
        <f t="shared" si="22"/>
        <v>4</v>
      </c>
      <c r="P56" s="2">
        <f t="shared" si="22"/>
        <v>9</v>
      </c>
      <c r="Q56" s="2">
        <f t="shared" si="23"/>
        <v>14</v>
      </c>
      <c r="AF56" s="18"/>
      <c r="AG56" s="2" t="s">
        <v>191</v>
      </c>
      <c r="AH56" s="2">
        <f t="shared" si="36"/>
        <v>4</v>
      </c>
      <c r="AM56" s="18"/>
      <c r="AN56" s="2" t="s">
        <v>191</v>
      </c>
      <c r="AO56" s="2">
        <f t="shared" si="24"/>
        <v>4</v>
      </c>
      <c r="AP56" s="2">
        <f t="shared" si="25"/>
        <v>9</v>
      </c>
      <c r="AQ56" s="2">
        <f t="shared" si="26"/>
        <v>4</v>
      </c>
      <c r="AR56" s="2">
        <f t="shared" ref="AR56:AS56" si="38">AT30</f>
        <v>4</v>
      </c>
      <c r="AS56" s="2">
        <f t="shared" si="38"/>
        <v>4</v>
      </c>
      <c r="AT56" s="2">
        <f t="shared" si="28"/>
        <v>4</v>
      </c>
    </row>
    <row r="57" spans="3:46" x14ac:dyDescent="0.25">
      <c r="C57" s="18"/>
      <c r="D57" s="2" t="s">
        <v>192</v>
      </c>
      <c r="E57" s="2">
        <f t="shared" si="35"/>
        <v>11</v>
      </c>
      <c r="J57" s="18"/>
      <c r="K57" s="2" t="s">
        <v>192</v>
      </c>
      <c r="L57" s="2">
        <f t="shared" si="19"/>
        <v>12</v>
      </c>
      <c r="M57" s="2">
        <f t="shared" si="20"/>
        <v>13</v>
      </c>
      <c r="N57" s="2">
        <f t="shared" si="21"/>
        <v>11</v>
      </c>
      <c r="O57" s="2">
        <f t="shared" si="22"/>
        <v>13</v>
      </c>
      <c r="P57" s="2">
        <f t="shared" si="22"/>
        <v>12</v>
      </c>
      <c r="Q57" s="2">
        <f t="shared" si="23"/>
        <v>11</v>
      </c>
      <c r="AF57" s="18"/>
      <c r="AG57" s="2" t="s">
        <v>192</v>
      </c>
      <c r="AH57" s="2">
        <f t="shared" si="36"/>
        <v>13</v>
      </c>
      <c r="AM57" s="18"/>
      <c r="AN57" s="2" t="s">
        <v>192</v>
      </c>
      <c r="AO57" s="2">
        <f t="shared" si="24"/>
        <v>13</v>
      </c>
      <c r="AP57" s="2">
        <f t="shared" si="25"/>
        <v>12</v>
      </c>
      <c r="AQ57" s="2">
        <f t="shared" si="26"/>
        <v>13</v>
      </c>
      <c r="AR57" s="2">
        <f t="shared" ref="AR57:AS57" si="39">AT31</f>
        <v>13</v>
      </c>
      <c r="AS57" s="2">
        <f t="shared" si="39"/>
        <v>13</v>
      </c>
      <c r="AT57" s="2">
        <f t="shared" si="28"/>
        <v>13</v>
      </c>
    </row>
    <row r="58" spans="3:46" x14ac:dyDescent="0.25">
      <c r="C58" s="18"/>
      <c r="D58" s="2" t="s">
        <v>193</v>
      </c>
      <c r="E58" s="2">
        <f t="shared" si="35"/>
        <v>1</v>
      </c>
      <c r="J58" s="18"/>
      <c r="K58" s="2" t="s">
        <v>193</v>
      </c>
      <c r="L58" s="2">
        <f t="shared" si="19"/>
        <v>2</v>
      </c>
      <c r="M58" s="2">
        <f t="shared" si="20"/>
        <v>2</v>
      </c>
      <c r="N58" s="2">
        <f t="shared" si="21"/>
        <v>1</v>
      </c>
      <c r="O58" s="2">
        <f t="shared" si="22"/>
        <v>2</v>
      </c>
      <c r="P58" s="2">
        <f t="shared" si="22"/>
        <v>2</v>
      </c>
      <c r="Q58" s="2">
        <f t="shared" si="23"/>
        <v>1</v>
      </c>
      <c r="AF58" s="18"/>
      <c r="AG58" s="2" t="s">
        <v>193</v>
      </c>
      <c r="AH58" s="2">
        <f t="shared" si="36"/>
        <v>2</v>
      </c>
      <c r="AM58" s="18"/>
      <c r="AN58" s="2" t="s">
        <v>193</v>
      </c>
      <c r="AO58" s="2">
        <f t="shared" si="24"/>
        <v>2</v>
      </c>
      <c r="AP58" s="2">
        <f t="shared" si="25"/>
        <v>2</v>
      </c>
      <c r="AQ58" s="2">
        <f t="shared" si="26"/>
        <v>2</v>
      </c>
      <c r="AR58" s="2">
        <f t="shared" ref="AR58:AS58" si="40">AT32</f>
        <v>2</v>
      </c>
      <c r="AS58" s="2">
        <f t="shared" si="40"/>
        <v>2</v>
      </c>
      <c r="AT58" s="2">
        <f t="shared" si="28"/>
        <v>2</v>
      </c>
    </row>
    <row r="59" spans="3:46" x14ac:dyDescent="0.25">
      <c r="C59" s="18" t="s">
        <v>195</v>
      </c>
      <c r="D59" s="2" t="s">
        <v>188</v>
      </c>
      <c r="E59" s="2">
        <f t="shared" si="35"/>
        <v>21</v>
      </c>
      <c r="J59" s="18" t="s">
        <v>195</v>
      </c>
      <c r="K59" s="2" t="s">
        <v>188</v>
      </c>
      <c r="L59" s="2">
        <f t="shared" si="19"/>
        <v>20</v>
      </c>
      <c r="M59" s="2">
        <f t="shared" si="20"/>
        <v>21</v>
      </c>
      <c r="N59" s="2">
        <f t="shared" si="21"/>
        <v>21</v>
      </c>
      <c r="O59" s="2">
        <f t="shared" si="22"/>
        <v>20</v>
      </c>
      <c r="P59" s="2">
        <f t="shared" si="22"/>
        <v>21</v>
      </c>
      <c r="Q59" s="2">
        <f t="shared" si="23"/>
        <v>21</v>
      </c>
      <c r="AF59" s="18" t="s">
        <v>195</v>
      </c>
      <c r="AG59" s="2" t="s">
        <v>188</v>
      </c>
      <c r="AH59" s="2">
        <f t="shared" si="36"/>
        <v>20</v>
      </c>
      <c r="AM59" s="18" t="s">
        <v>195</v>
      </c>
      <c r="AN59" s="2" t="s">
        <v>188</v>
      </c>
      <c r="AO59" s="2">
        <f t="shared" si="24"/>
        <v>21</v>
      </c>
      <c r="AP59" s="2">
        <f t="shared" si="25"/>
        <v>21</v>
      </c>
      <c r="AQ59" s="2">
        <f t="shared" si="26"/>
        <v>20</v>
      </c>
      <c r="AR59" s="2">
        <f t="shared" ref="AR59:AS59" si="41">AT33</f>
        <v>21</v>
      </c>
      <c r="AS59" s="2">
        <f t="shared" si="41"/>
        <v>21</v>
      </c>
      <c r="AT59" s="2">
        <f t="shared" si="28"/>
        <v>20</v>
      </c>
    </row>
    <row r="60" spans="3:46" x14ac:dyDescent="0.25">
      <c r="C60" s="18"/>
      <c r="D60" s="2" t="s">
        <v>189</v>
      </c>
      <c r="E60" s="2">
        <f t="shared" si="35"/>
        <v>3</v>
      </c>
      <c r="J60" s="18"/>
      <c r="K60" s="2" t="s">
        <v>189</v>
      </c>
      <c r="L60" s="2">
        <f t="shared" si="19"/>
        <v>16</v>
      </c>
      <c r="M60" s="2">
        <f t="shared" si="20"/>
        <v>15</v>
      </c>
      <c r="N60" s="2">
        <f t="shared" si="21"/>
        <v>3</v>
      </c>
      <c r="O60" s="2">
        <f t="shared" si="22"/>
        <v>16</v>
      </c>
      <c r="P60" s="2">
        <f t="shared" si="22"/>
        <v>15</v>
      </c>
      <c r="Q60" s="2">
        <f t="shared" si="23"/>
        <v>3</v>
      </c>
      <c r="AF60" s="18"/>
      <c r="AG60" s="2" t="s">
        <v>189</v>
      </c>
      <c r="AH60" s="2">
        <f t="shared" si="36"/>
        <v>16</v>
      </c>
      <c r="AM60" s="18"/>
      <c r="AN60" s="2" t="s">
        <v>189</v>
      </c>
      <c r="AO60" s="2">
        <f t="shared" si="24"/>
        <v>15</v>
      </c>
      <c r="AP60" s="2">
        <f t="shared" si="25"/>
        <v>15</v>
      </c>
      <c r="AQ60" s="2">
        <f t="shared" si="26"/>
        <v>16</v>
      </c>
      <c r="AR60" s="2">
        <f t="shared" ref="AR60:AS60" si="42">AT34</f>
        <v>15</v>
      </c>
      <c r="AS60" s="2">
        <f t="shared" si="42"/>
        <v>15</v>
      </c>
      <c r="AT60" s="2">
        <f t="shared" si="28"/>
        <v>16</v>
      </c>
    </row>
    <row r="61" spans="3:46" x14ac:dyDescent="0.25">
      <c r="C61" s="18"/>
      <c r="D61" s="2" t="s">
        <v>190</v>
      </c>
      <c r="E61" s="2">
        <f t="shared" si="35"/>
        <v>11</v>
      </c>
      <c r="J61" s="18"/>
      <c r="K61" s="2" t="s">
        <v>190</v>
      </c>
      <c r="L61" s="2">
        <f t="shared" si="19"/>
        <v>36</v>
      </c>
      <c r="M61" s="2">
        <f t="shared" si="20"/>
        <v>35</v>
      </c>
      <c r="N61" s="2">
        <f t="shared" si="21"/>
        <v>11</v>
      </c>
      <c r="O61" s="2">
        <f t="shared" si="22"/>
        <v>36</v>
      </c>
      <c r="P61" s="2">
        <f t="shared" si="22"/>
        <v>35</v>
      </c>
      <c r="Q61" s="2">
        <f t="shared" si="23"/>
        <v>11</v>
      </c>
      <c r="AF61" s="18"/>
      <c r="AG61" s="2" t="s">
        <v>190</v>
      </c>
      <c r="AH61" s="2">
        <f t="shared" si="36"/>
        <v>36</v>
      </c>
      <c r="AM61" s="18"/>
      <c r="AN61" s="2" t="s">
        <v>190</v>
      </c>
      <c r="AO61" s="2">
        <f t="shared" si="24"/>
        <v>35</v>
      </c>
      <c r="AP61" s="2">
        <f t="shared" si="25"/>
        <v>35</v>
      </c>
      <c r="AQ61" s="2">
        <f t="shared" si="26"/>
        <v>36</v>
      </c>
      <c r="AR61" s="2">
        <f t="shared" ref="AR61:AS61" si="43">AT35</f>
        <v>35</v>
      </c>
      <c r="AS61" s="2">
        <f t="shared" si="43"/>
        <v>35</v>
      </c>
      <c r="AT61" s="2">
        <f t="shared" si="28"/>
        <v>36</v>
      </c>
    </row>
    <row r="62" spans="3:46" x14ac:dyDescent="0.25">
      <c r="C62" s="18"/>
      <c r="D62" s="2" t="s">
        <v>191</v>
      </c>
      <c r="E62" s="2">
        <f t="shared" si="35"/>
        <v>11</v>
      </c>
      <c r="J62" s="18"/>
      <c r="K62" s="2" t="s">
        <v>191</v>
      </c>
      <c r="L62" s="2">
        <f t="shared" si="19"/>
        <v>34</v>
      </c>
      <c r="M62" s="2">
        <f t="shared" si="20"/>
        <v>22</v>
      </c>
      <c r="N62" s="2">
        <f t="shared" si="21"/>
        <v>11</v>
      </c>
      <c r="O62" s="2">
        <f t="shared" si="22"/>
        <v>34</v>
      </c>
      <c r="P62" s="2">
        <f t="shared" si="22"/>
        <v>22</v>
      </c>
      <c r="Q62" s="2">
        <f t="shared" si="23"/>
        <v>11</v>
      </c>
      <c r="AF62" s="18"/>
      <c r="AG62" s="2" t="s">
        <v>191</v>
      </c>
      <c r="AH62" s="2">
        <f t="shared" si="36"/>
        <v>34</v>
      </c>
      <c r="AM62" s="18"/>
      <c r="AN62" s="2" t="s">
        <v>191</v>
      </c>
      <c r="AO62" s="2">
        <f t="shared" si="24"/>
        <v>22</v>
      </c>
      <c r="AP62" s="2">
        <f t="shared" si="25"/>
        <v>22</v>
      </c>
      <c r="AQ62" s="2">
        <f t="shared" si="26"/>
        <v>34</v>
      </c>
      <c r="AR62" s="2">
        <f t="shared" ref="AR62:AS62" si="44">AT36</f>
        <v>22</v>
      </c>
      <c r="AS62" s="2">
        <f t="shared" si="44"/>
        <v>22</v>
      </c>
      <c r="AT62" s="2">
        <f t="shared" si="28"/>
        <v>34</v>
      </c>
    </row>
    <row r="63" spans="3:46" x14ac:dyDescent="0.25">
      <c r="C63" s="18"/>
      <c r="D63" s="2" t="s">
        <v>192</v>
      </c>
      <c r="E63" s="2">
        <f t="shared" si="35"/>
        <v>13</v>
      </c>
      <c r="J63" s="18"/>
      <c r="K63" s="2" t="s">
        <v>192</v>
      </c>
      <c r="L63" s="2">
        <f t="shared" si="19"/>
        <v>20</v>
      </c>
      <c r="M63" s="2">
        <f t="shared" si="20"/>
        <v>4</v>
      </c>
      <c r="N63" s="2">
        <f t="shared" si="21"/>
        <v>13</v>
      </c>
      <c r="O63" s="2">
        <f t="shared" si="22"/>
        <v>20</v>
      </c>
      <c r="P63" s="2">
        <f t="shared" si="22"/>
        <v>4</v>
      </c>
      <c r="Q63" s="2">
        <f>E63</f>
        <v>13</v>
      </c>
      <c r="AF63" s="18"/>
      <c r="AG63" s="2" t="s">
        <v>192</v>
      </c>
      <c r="AH63" s="2">
        <f t="shared" si="36"/>
        <v>20</v>
      </c>
      <c r="AM63" s="18"/>
      <c r="AN63" s="2" t="s">
        <v>192</v>
      </c>
      <c r="AO63" s="2">
        <f t="shared" si="24"/>
        <v>4</v>
      </c>
      <c r="AP63" s="2">
        <f t="shared" si="25"/>
        <v>4</v>
      </c>
      <c r="AQ63" s="2">
        <f t="shared" si="26"/>
        <v>20</v>
      </c>
      <c r="AR63" s="2">
        <f t="shared" ref="AR63:AS63" si="45">AT37</f>
        <v>4</v>
      </c>
      <c r="AS63" s="2">
        <f t="shared" si="45"/>
        <v>4</v>
      </c>
      <c r="AT63" s="2">
        <f t="shared" si="28"/>
        <v>20</v>
      </c>
    </row>
    <row r="64" spans="3:46" x14ac:dyDescent="0.25">
      <c r="C64" s="18"/>
      <c r="D64" s="2" t="s">
        <v>193</v>
      </c>
      <c r="E64" s="2">
        <f t="shared" si="35"/>
        <v>3</v>
      </c>
      <c r="J64" s="18"/>
      <c r="K64" s="2" t="s">
        <v>193</v>
      </c>
      <c r="L64" s="2">
        <f t="shared" si="19"/>
        <v>3</v>
      </c>
      <c r="M64" s="2">
        <f t="shared" si="20"/>
        <v>1</v>
      </c>
      <c r="N64" s="3">
        <f t="shared" si="21"/>
        <v>3</v>
      </c>
      <c r="O64" s="2">
        <f t="shared" si="22"/>
        <v>3</v>
      </c>
      <c r="P64" s="2">
        <f t="shared" si="22"/>
        <v>1</v>
      </c>
      <c r="Q64" s="2">
        <f t="shared" si="23"/>
        <v>3</v>
      </c>
      <c r="AF64" s="18"/>
      <c r="AG64" s="2" t="s">
        <v>193</v>
      </c>
      <c r="AH64" s="2">
        <f t="shared" si="36"/>
        <v>3</v>
      </c>
      <c r="AM64" s="18"/>
      <c r="AN64" s="2" t="s">
        <v>193</v>
      </c>
      <c r="AO64" s="2">
        <f t="shared" si="24"/>
        <v>1</v>
      </c>
      <c r="AP64" s="2">
        <f t="shared" si="25"/>
        <v>1</v>
      </c>
      <c r="AQ64" s="2">
        <f t="shared" si="26"/>
        <v>3</v>
      </c>
      <c r="AR64" s="2">
        <f t="shared" ref="AR64:AS64" si="46">AT38</f>
        <v>1</v>
      </c>
      <c r="AS64" s="2">
        <f t="shared" si="46"/>
        <v>1</v>
      </c>
      <c r="AT64" s="2">
        <f t="shared" si="28"/>
        <v>3</v>
      </c>
    </row>
    <row r="65" spans="3:45" x14ac:dyDescent="0.25">
      <c r="O65" s="4"/>
      <c r="P65" s="4"/>
    </row>
    <row r="67" spans="3:45" ht="15.75" thickBot="1" x14ac:dyDescent="0.3">
      <c r="O67" s="18" t="s">
        <v>183</v>
      </c>
      <c r="P67" s="2">
        <f>K74</f>
        <v>227.49999999999997</v>
      </c>
      <c r="AR67" s="18" t="s">
        <v>183</v>
      </c>
      <c r="AS67" s="2">
        <f>AN74</f>
        <v>227.49999999999997</v>
      </c>
    </row>
    <row r="68" spans="3:45" ht="16.5" thickTop="1" thickBot="1" x14ac:dyDescent="0.3">
      <c r="C68" s="1" t="s">
        <v>199</v>
      </c>
      <c r="O68" s="18"/>
      <c r="P68" s="2">
        <f t="shared" ref="P68:P72" si="47">K75</f>
        <v>105</v>
      </c>
      <c r="AF68" s="1" t="s">
        <v>199</v>
      </c>
      <c r="AR68" s="18"/>
      <c r="AS68" s="2">
        <f t="shared" ref="AS68:AS72" si="48">AN75</f>
        <v>105</v>
      </c>
    </row>
    <row r="69" spans="3:45" ht="15.75" thickTop="1" x14ac:dyDescent="0.25">
      <c r="O69" s="18"/>
      <c r="P69" s="2">
        <f t="shared" si="47"/>
        <v>105</v>
      </c>
      <c r="AR69" s="18"/>
      <c r="AS69" s="2">
        <f t="shared" si="48"/>
        <v>105</v>
      </c>
    </row>
    <row r="70" spans="3:45" x14ac:dyDescent="0.25">
      <c r="C70" s="11" t="s">
        <v>200</v>
      </c>
      <c r="D70" s="11"/>
      <c r="E70" s="11"/>
      <c r="F70" s="11"/>
      <c r="G70" s="11"/>
      <c r="O70" s="18"/>
      <c r="P70" s="2">
        <f t="shared" si="47"/>
        <v>105</v>
      </c>
      <c r="AF70" s="11" t="s">
        <v>200</v>
      </c>
      <c r="AG70" s="11"/>
      <c r="AH70" s="11"/>
      <c r="AI70" s="11"/>
      <c r="AJ70" s="11"/>
      <c r="AK70" s="11"/>
      <c r="AL70" s="11"/>
      <c r="AR70" s="18"/>
      <c r="AS70" s="2">
        <f t="shared" si="48"/>
        <v>105</v>
      </c>
    </row>
    <row r="71" spans="3:45" x14ac:dyDescent="0.25">
      <c r="O71" s="18"/>
      <c r="P71" s="2">
        <f t="shared" si="47"/>
        <v>140</v>
      </c>
      <c r="AR71" s="18"/>
      <c r="AS71" s="2">
        <f t="shared" si="48"/>
        <v>140</v>
      </c>
    </row>
    <row r="72" spans="3:45" x14ac:dyDescent="0.25">
      <c r="F72" s="21" t="s">
        <v>203</v>
      </c>
      <c r="G72" s="22"/>
      <c r="H72" s="23"/>
      <c r="J72" s="24" t="s">
        <v>204</v>
      </c>
      <c r="K72" s="18" t="s">
        <v>203</v>
      </c>
      <c r="L72" s="18"/>
      <c r="M72" s="18"/>
      <c r="O72" s="18"/>
      <c r="P72" s="2">
        <f t="shared" si="47"/>
        <v>35</v>
      </c>
      <c r="AI72" s="21" t="s">
        <v>203</v>
      </c>
      <c r="AJ72" s="22"/>
      <c r="AK72" s="23"/>
      <c r="AM72" s="24" t="s">
        <v>204</v>
      </c>
      <c r="AN72" s="18" t="s">
        <v>203</v>
      </c>
      <c r="AO72" s="18"/>
      <c r="AP72" s="18"/>
      <c r="AR72" s="18"/>
      <c r="AS72" s="2">
        <f t="shared" si="48"/>
        <v>35</v>
      </c>
    </row>
    <row r="73" spans="3:45" x14ac:dyDescent="0.25">
      <c r="C73" s="2" t="s">
        <v>202</v>
      </c>
      <c r="D73" s="2"/>
      <c r="F73" s="2" t="s">
        <v>183</v>
      </c>
      <c r="G73" s="2" t="s">
        <v>194</v>
      </c>
      <c r="H73" s="2" t="s">
        <v>195</v>
      </c>
      <c r="J73" s="24"/>
      <c r="K73" s="2" t="s">
        <v>183</v>
      </c>
      <c r="L73" s="2" t="s">
        <v>194</v>
      </c>
      <c r="M73" s="2" t="s">
        <v>195</v>
      </c>
      <c r="O73" s="18" t="s">
        <v>194</v>
      </c>
      <c r="P73" s="2">
        <f>L74</f>
        <v>195</v>
      </c>
      <c r="AF73" s="2" t="s">
        <v>202</v>
      </c>
      <c r="AG73" s="2"/>
      <c r="AI73" s="2" t="s">
        <v>183</v>
      </c>
      <c r="AJ73" s="2" t="s">
        <v>194</v>
      </c>
      <c r="AK73" s="2" t="s">
        <v>195</v>
      </c>
      <c r="AM73" s="24"/>
      <c r="AN73" s="2" t="s">
        <v>183</v>
      </c>
      <c r="AO73" s="2" t="s">
        <v>194</v>
      </c>
      <c r="AP73" s="2" t="s">
        <v>195</v>
      </c>
      <c r="AR73" s="18" t="s">
        <v>194</v>
      </c>
      <c r="AS73" s="2">
        <f>AO74</f>
        <v>195</v>
      </c>
    </row>
    <row r="74" spans="3:45" x14ac:dyDescent="0.25">
      <c r="C74" s="2" t="s">
        <v>188</v>
      </c>
      <c r="D74" s="2">
        <v>6.5</v>
      </c>
      <c r="F74" s="2">
        <f>35/100</f>
        <v>0.35</v>
      </c>
      <c r="G74" s="2">
        <f>30/100</f>
        <v>0.3</v>
      </c>
      <c r="H74" s="2">
        <f>35/100</f>
        <v>0.35</v>
      </c>
      <c r="J74" s="2" t="s">
        <v>188</v>
      </c>
      <c r="K74" s="2">
        <f t="shared" ref="K74:M79" si="49">$D$14*$D74*F$74</f>
        <v>227.49999999999997</v>
      </c>
      <c r="L74" s="2">
        <f t="shared" si="49"/>
        <v>195</v>
      </c>
      <c r="M74" s="2">
        <f t="shared" si="49"/>
        <v>227.49999999999997</v>
      </c>
      <c r="O74" s="18"/>
      <c r="P74" s="2">
        <f t="shared" ref="P74:P78" si="50">L75</f>
        <v>90</v>
      </c>
      <c r="AF74" s="2" t="s">
        <v>188</v>
      </c>
      <c r="AG74" s="2">
        <v>5</v>
      </c>
      <c r="AI74" s="2">
        <f>35/100</f>
        <v>0.35</v>
      </c>
      <c r="AJ74" s="2">
        <f>30/100</f>
        <v>0.3</v>
      </c>
      <c r="AK74" s="2">
        <f>35/100</f>
        <v>0.35</v>
      </c>
      <c r="AM74" s="2" t="s">
        <v>188</v>
      </c>
      <c r="AN74" s="2">
        <f t="shared" ref="AN74:AN79" si="51">$D$14*$D74*AI$74</f>
        <v>227.49999999999997</v>
      </c>
      <c r="AO74" s="2">
        <f t="shared" ref="AO74:AO75" si="52">$D$14*$D74*AJ$74</f>
        <v>195</v>
      </c>
      <c r="AP74" s="2">
        <f t="shared" ref="AP74:AP79" si="53">$D$14*$D74*AK$74</f>
        <v>227.49999999999997</v>
      </c>
      <c r="AR74" s="18"/>
      <c r="AS74" s="2">
        <f t="shared" ref="AS74:AS78" si="54">AO75</f>
        <v>90</v>
      </c>
    </row>
    <row r="75" spans="3:45" x14ac:dyDescent="0.25">
      <c r="C75" s="2" t="s">
        <v>189</v>
      </c>
      <c r="D75" s="2">
        <v>3</v>
      </c>
      <c r="F75" s="4"/>
      <c r="G75" s="4"/>
      <c r="J75" s="2" t="s">
        <v>189</v>
      </c>
      <c r="K75" s="2">
        <f t="shared" si="49"/>
        <v>105</v>
      </c>
      <c r="L75" s="2">
        <f t="shared" si="49"/>
        <v>90</v>
      </c>
      <c r="M75" s="2">
        <f t="shared" si="49"/>
        <v>105</v>
      </c>
      <c r="O75" s="18"/>
      <c r="P75" s="2">
        <f t="shared" si="50"/>
        <v>90</v>
      </c>
      <c r="AF75" s="2" t="s">
        <v>189</v>
      </c>
      <c r="AG75" s="2">
        <v>3</v>
      </c>
      <c r="AI75" s="4"/>
      <c r="AJ75" s="4"/>
      <c r="AM75" s="2" t="s">
        <v>189</v>
      </c>
      <c r="AN75" s="2">
        <f t="shared" si="51"/>
        <v>105</v>
      </c>
      <c r="AO75" s="2">
        <f t="shared" si="52"/>
        <v>90</v>
      </c>
      <c r="AP75" s="2">
        <f t="shared" si="53"/>
        <v>105</v>
      </c>
      <c r="AR75" s="18"/>
      <c r="AS75" s="2">
        <f t="shared" si="54"/>
        <v>90</v>
      </c>
    </row>
    <row r="76" spans="3:45" x14ac:dyDescent="0.25">
      <c r="C76" s="2" t="s">
        <v>190</v>
      </c>
      <c r="D76" s="2">
        <v>3</v>
      </c>
      <c r="J76" s="2" t="s">
        <v>190</v>
      </c>
      <c r="K76" s="2">
        <f t="shared" si="49"/>
        <v>105</v>
      </c>
      <c r="L76" s="2">
        <f>$D$14*$D76*G$74</f>
        <v>90</v>
      </c>
      <c r="M76" s="2">
        <f t="shared" si="49"/>
        <v>105</v>
      </c>
      <c r="O76" s="18"/>
      <c r="P76" s="2">
        <f t="shared" si="50"/>
        <v>90</v>
      </c>
      <c r="AF76" s="2" t="s">
        <v>190</v>
      </c>
      <c r="AG76" s="2">
        <v>2.5</v>
      </c>
      <c r="AM76" s="2" t="s">
        <v>190</v>
      </c>
      <c r="AN76" s="2">
        <f t="shared" si="51"/>
        <v>105</v>
      </c>
      <c r="AO76" s="2">
        <f>$D$14*$D76*AJ$74</f>
        <v>90</v>
      </c>
      <c r="AP76" s="2">
        <f t="shared" si="53"/>
        <v>105</v>
      </c>
      <c r="AR76" s="18"/>
      <c r="AS76" s="2">
        <f t="shared" si="54"/>
        <v>90</v>
      </c>
    </row>
    <row r="77" spans="3:45" x14ac:dyDescent="0.25">
      <c r="C77" s="2" t="s">
        <v>191</v>
      </c>
      <c r="D77" s="2">
        <v>3</v>
      </c>
      <c r="J77" s="2" t="s">
        <v>191</v>
      </c>
      <c r="K77" s="2">
        <f t="shared" si="49"/>
        <v>105</v>
      </c>
      <c r="L77" s="2">
        <f t="shared" si="49"/>
        <v>90</v>
      </c>
      <c r="M77" s="2">
        <f t="shared" si="49"/>
        <v>105</v>
      </c>
      <c r="O77" s="18"/>
      <c r="P77" s="2">
        <f t="shared" si="50"/>
        <v>120</v>
      </c>
      <c r="AF77" s="2" t="s">
        <v>191</v>
      </c>
      <c r="AG77" s="2">
        <v>3</v>
      </c>
      <c r="AM77" s="2" t="s">
        <v>191</v>
      </c>
      <c r="AN77" s="2">
        <f t="shared" si="51"/>
        <v>105</v>
      </c>
      <c r="AO77" s="2">
        <f t="shared" ref="AO77:AO79" si="55">$D$14*$D77*AJ$74</f>
        <v>90</v>
      </c>
      <c r="AP77" s="2">
        <f t="shared" si="53"/>
        <v>105</v>
      </c>
      <c r="AR77" s="18"/>
      <c r="AS77" s="2">
        <f t="shared" si="54"/>
        <v>120</v>
      </c>
    </row>
    <row r="78" spans="3:45" x14ac:dyDescent="0.25">
      <c r="C78" s="2" t="s">
        <v>192</v>
      </c>
      <c r="D78" s="2">
        <v>4</v>
      </c>
      <c r="J78" s="2" t="s">
        <v>192</v>
      </c>
      <c r="K78" s="2">
        <f t="shared" si="49"/>
        <v>140</v>
      </c>
      <c r="L78" s="2">
        <f t="shared" si="49"/>
        <v>120</v>
      </c>
      <c r="M78" s="2">
        <f t="shared" si="49"/>
        <v>140</v>
      </c>
      <c r="O78" s="18"/>
      <c r="P78" s="2">
        <f t="shared" si="50"/>
        <v>30</v>
      </c>
      <c r="AF78" s="2" t="s">
        <v>192</v>
      </c>
      <c r="AG78" s="2">
        <v>4</v>
      </c>
      <c r="AM78" s="2" t="s">
        <v>192</v>
      </c>
      <c r="AN78" s="2">
        <f t="shared" si="51"/>
        <v>140</v>
      </c>
      <c r="AO78" s="2">
        <f t="shared" si="55"/>
        <v>120</v>
      </c>
      <c r="AP78" s="2">
        <f t="shared" si="53"/>
        <v>140</v>
      </c>
      <c r="AR78" s="18"/>
      <c r="AS78" s="2">
        <f t="shared" si="54"/>
        <v>30</v>
      </c>
    </row>
    <row r="79" spans="3:45" x14ac:dyDescent="0.25">
      <c r="C79" s="2" t="s">
        <v>193</v>
      </c>
      <c r="D79" s="2">
        <v>1</v>
      </c>
      <c r="J79" s="2" t="s">
        <v>193</v>
      </c>
      <c r="K79" s="2">
        <f t="shared" si="49"/>
        <v>35</v>
      </c>
      <c r="L79" s="2">
        <f t="shared" si="49"/>
        <v>30</v>
      </c>
      <c r="M79" s="2">
        <f t="shared" si="49"/>
        <v>35</v>
      </c>
      <c r="O79" s="18" t="s">
        <v>195</v>
      </c>
      <c r="P79" s="2">
        <f>M74</f>
        <v>227.49999999999997</v>
      </c>
      <c r="AF79" s="2" t="s">
        <v>193</v>
      </c>
      <c r="AG79" s="2">
        <v>1</v>
      </c>
      <c r="AM79" s="2" t="s">
        <v>193</v>
      </c>
      <c r="AN79" s="2">
        <f t="shared" si="51"/>
        <v>35</v>
      </c>
      <c r="AO79" s="2">
        <f t="shared" si="55"/>
        <v>30</v>
      </c>
      <c r="AP79" s="2">
        <f t="shared" si="53"/>
        <v>35</v>
      </c>
      <c r="AR79" s="18" t="s">
        <v>195</v>
      </c>
      <c r="AS79" s="2">
        <f>AP74</f>
        <v>227.49999999999997</v>
      </c>
    </row>
    <row r="80" spans="3:45" x14ac:dyDescent="0.25">
      <c r="O80" s="18"/>
      <c r="P80" s="2">
        <f t="shared" ref="P80:P84" si="56">M75</f>
        <v>105</v>
      </c>
      <c r="AR80" s="18"/>
      <c r="AS80" s="2">
        <f t="shared" ref="AS80:AS84" si="57">AP75</f>
        <v>105</v>
      </c>
    </row>
    <row r="81" spans="3:57" ht="15.75" thickBot="1" x14ac:dyDescent="0.3">
      <c r="G81" s="4"/>
      <c r="H81" s="4"/>
      <c r="O81" s="18"/>
      <c r="P81" s="2">
        <f t="shared" si="56"/>
        <v>105</v>
      </c>
      <c r="AJ81" s="4"/>
      <c r="AK81" s="4"/>
      <c r="AR81" s="18"/>
      <c r="AS81" s="2">
        <f t="shared" si="57"/>
        <v>105</v>
      </c>
    </row>
    <row r="82" spans="3:57" ht="16.5" thickTop="1" thickBot="1" x14ac:dyDescent="0.3">
      <c r="C82" s="1" t="s">
        <v>205</v>
      </c>
      <c r="G82" s="4"/>
      <c r="H82" s="4"/>
      <c r="O82" s="18"/>
      <c r="P82" s="2">
        <f t="shared" si="56"/>
        <v>105</v>
      </c>
      <c r="AF82" s="1" t="s">
        <v>205</v>
      </c>
      <c r="AJ82" s="4"/>
      <c r="AK82" s="4"/>
      <c r="AR82" s="18"/>
      <c r="AS82" s="2">
        <f t="shared" si="57"/>
        <v>105</v>
      </c>
    </row>
    <row r="83" spans="3:57" ht="15.75" thickTop="1" x14ac:dyDescent="0.25">
      <c r="G83" s="4"/>
      <c r="H83" s="4"/>
      <c r="O83" s="18"/>
      <c r="P83" s="2">
        <f t="shared" si="56"/>
        <v>140</v>
      </c>
      <c r="X83" s="4"/>
      <c r="Y83" s="4"/>
      <c r="AJ83" s="4"/>
      <c r="AK83" s="4"/>
      <c r="AR83" s="18"/>
      <c r="AS83" s="2">
        <f t="shared" si="57"/>
        <v>140</v>
      </c>
      <c r="BA83" s="4"/>
      <c r="BB83" s="4"/>
    </row>
    <row r="84" spans="3:57" x14ac:dyDescent="0.25">
      <c r="C84" s="11" t="s">
        <v>206</v>
      </c>
      <c r="D84" s="11"/>
      <c r="E84" s="11"/>
      <c r="F84" s="11"/>
      <c r="G84" s="47"/>
      <c r="H84" s="4"/>
      <c r="O84" s="18"/>
      <c r="P84" s="2">
        <f t="shared" si="56"/>
        <v>35</v>
      </c>
      <c r="X84" s="4"/>
      <c r="Y84" s="4"/>
      <c r="AF84" s="11" t="s">
        <v>206</v>
      </c>
      <c r="AG84" s="11"/>
      <c r="AH84" s="11"/>
      <c r="AI84" s="11"/>
      <c r="AJ84" s="47"/>
      <c r="AK84" s="47"/>
      <c r="AL84" s="11"/>
      <c r="AR84" s="18"/>
      <c r="AS84" s="2">
        <f t="shared" si="57"/>
        <v>35</v>
      </c>
      <c r="BA84" s="4"/>
      <c r="BB84" s="4"/>
    </row>
    <row r="85" spans="3:57" x14ac:dyDescent="0.25">
      <c r="G85" s="4"/>
      <c r="H85" s="4"/>
      <c r="X85" s="4"/>
      <c r="Y85" s="4"/>
      <c r="AJ85" s="4"/>
      <c r="AK85" s="4"/>
      <c r="BA85" s="4"/>
      <c r="BB85" s="4"/>
    </row>
    <row r="86" spans="3:57" x14ac:dyDescent="0.25">
      <c r="C86" s="18" t="s">
        <v>182</v>
      </c>
      <c r="D86" s="18"/>
      <c r="E86" s="2" t="s">
        <v>196</v>
      </c>
      <c r="F86" s="2" t="s">
        <v>207</v>
      </c>
      <c r="G86" s="2" t="s">
        <v>176</v>
      </c>
      <c r="H86" s="2" t="s">
        <v>180</v>
      </c>
      <c r="I86" s="2" t="s">
        <v>177</v>
      </c>
      <c r="J86" s="2" t="s">
        <v>178</v>
      </c>
      <c r="K86" s="13" t="s">
        <v>244</v>
      </c>
      <c r="L86" s="2" t="s">
        <v>208</v>
      </c>
      <c r="M86" s="2" t="s">
        <v>201</v>
      </c>
      <c r="N86" s="2" t="s">
        <v>209</v>
      </c>
      <c r="Q86" s="18" t="str">
        <f>C86</f>
        <v>Jenis Paket</v>
      </c>
      <c r="R86" s="18"/>
      <c r="S86" s="2" t="str">
        <f t="shared" ref="S86" si="58">E86</f>
        <v>P1</v>
      </c>
      <c r="T86" s="2" t="str">
        <f>F108</f>
        <v>Nama Bahan Makanan</v>
      </c>
      <c r="U86" s="2" t="str">
        <f>G86</f>
        <v>Energi (kkal)</v>
      </c>
      <c r="V86" s="2" t="str">
        <f>H86</f>
        <v>Protein (g)</v>
      </c>
      <c r="W86" s="2" t="str">
        <f>I86</f>
        <v>Lemak (g)</v>
      </c>
      <c r="X86" s="2" t="str">
        <f>J86</f>
        <v>Karbohidrat (g)</v>
      </c>
      <c r="Y86" t="s">
        <v>244</v>
      </c>
      <c r="Z86" s="2" t="str">
        <f>L86</f>
        <v>Harga/ KG</v>
      </c>
      <c r="AA86" s="2" t="str">
        <f>M86</f>
        <v>Berat Asli</v>
      </c>
      <c r="AB86" s="2" t="str">
        <f>N86</f>
        <v>Harga/g</v>
      </c>
      <c r="AF86" s="18" t="s">
        <v>182</v>
      </c>
      <c r="AG86" s="18"/>
      <c r="AH86" s="2" t="s">
        <v>196</v>
      </c>
      <c r="AI86" s="2" t="s">
        <v>207</v>
      </c>
      <c r="AJ86" s="2" t="s">
        <v>176</v>
      </c>
      <c r="AK86" s="2" t="s">
        <v>180</v>
      </c>
      <c r="AL86" s="2" t="s">
        <v>177</v>
      </c>
      <c r="AM86" s="2" t="s">
        <v>178</v>
      </c>
      <c r="AN86" s="13" t="s">
        <v>244</v>
      </c>
      <c r="AO86" s="2" t="s">
        <v>208</v>
      </c>
      <c r="AP86" s="2" t="s">
        <v>201</v>
      </c>
      <c r="AQ86" s="2" t="s">
        <v>209</v>
      </c>
      <c r="AT86" s="18" t="str">
        <f>AF86</f>
        <v>Jenis Paket</v>
      </c>
      <c r="AU86" s="18"/>
      <c r="AV86" s="2" t="str">
        <f t="shared" ref="AV86:AV104" si="59">AH86</f>
        <v>P1</v>
      </c>
      <c r="AW86" s="2" t="str">
        <f>AI108</f>
        <v>Nama Bahan Makanan</v>
      </c>
      <c r="AX86" s="2" t="str">
        <f>AJ86</f>
        <v>Energi (kkal)</v>
      </c>
      <c r="AY86" s="2" t="str">
        <f>AK86</f>
        <v>Protein (g)</v>
      </c>
      <c r="AZ86" s="2" t="str">
        <f>AL86</f>
        <v>Lemak (g)</v>
      </c>
      <c r="BA86" s="2" t="str">
        <f>AM86</f>
        <v>Karbohidrat (g)</v>
      </c>
      <c r="BB86" t="s">
        <v>244</v>
      </c>
      <c r="BC86" s="2" t="str">
        <f>AO86</f>
        <v>Harga/ KG</v>
      </c>
      <c r="BD86" s="2" t="str">
        <f>AP86</f>
        <v>Berat Asli</v>
      </c>
      <c r="BE86" s="2" t="str">
        <f>AQ86</f>
        <v>Harga/g</v>
      </c>
    </row>
    <row r="87" spans="3:57" x14ac:dyDescent="0.25">
      <c r="C87" s="18" t="s">
        <v>183</v>
      </c>
      <c r="D87" s="2" t="s">
        <v>188</v>
      </c>
      <c r="E87" s="2">
        <f>L47</f>
        <v>5</v>
      </c>
      <c r="F87" s="6" t="str">
        <f>Pokok!C7</f>
        <v>Maizena ( pati jagung )</v>
      </c>
      <c r="G87" s="6">
        <f>Pokok!D7</f>
        <v>343</v>
      </c>
      <c r="H87" s="6">
        <f>Pokok!E7</f>
        <v>0.3</v>
      </c>
      <c r="I87" s="6">
        <f>Pokok!F7</f>
        <v>0</v>
      </c>
      <c r="J87" s="6">
        <f>Pokok!G7</f>
        <v>85</v>
      </c>
      <c r="K87" s="6">
        <f>Pokok!H7</f>
        <v>0</v>
      </c>
      <c r="L87" s="6">
        <f>Pokok!I7</f>
        <v>17500</v>
      </c>
      <c r="M87" s="6">
        <f>Pokok!J7</f>
        <v>100</v>
      </c>
      <c r="N87" s="6">
        <f>Pokok!K7</f>
        <v>1750</v>
      </c>
      <c r="Q87" s="19" t="str">
        <f>C87</f>
        <v>Pagi</v>
      </c>
      <c r="R87" s="2" t="str">
        <f t="shared" ref="R87:R104" si="60">D87</f>
        <v>PK</v>
      </c>
      <c r="S87" s="2">
        <f t="shared" ref="S87:S104" si="61">E87</f>
        <v>5</v>
      </c>
      <c r="T87" s="6" t="str">
        <f>F87</f>
        <v>Maizena ( pati jagung )</v>
      </c>
      <c r="U87" s="2">
        <f>$P67/$M87*G87</f>
        <v>780.32499999999993</v>
      </c>
      <c r="V87" s="2">
        <f t="shared" ref="V87:AA87" si="62">$P67/$M87*H87</f>
        <v>0.6825</v>
      </c>
      <c r="W87" s="2">
        <f t="shared" si="62"/>
        <v>0</v>
      </c>
      <c r="X87" s="2">
        <f t="shared" si="62"/>
        <v>193.375</v>
      </c>
      <c r="Y87" s="2">
        <f>$P67/$M87*K87</f>
        <v>0</v>
      </c>
      <c r="Z87" s="2">
        <f t="shared" si="62"/>
        <v>39812.5</v>
      </c>
      <c r="AA87" s="2">
        <f t="shared" si="62"/>
        <v>227.5</v>
      </c>
      <c r="AB87" s="15">
        <f>$P67/$M87*N87</f>
        <v>3981.25</v>
      </c>
      <c r="AF87" s="18" t="s">
        <v>183</v>
      </c>
      <c r="AG87" s="2" t="s">
        <v>188</v>
      </c>
      <c r="AH87" s="2">
        <f>AO47</f>
        <v>4</v>
      </c>
      <c r="AI87" s="6" t="str">
        <f>Pokok!C6</f>
        <v>Macaroni</v>
      </c>
      <c r="AJ87" s="6">
        <f>Pokok!D6</f>
        <v>363</v>
      </c>
      <c r="AK87" s="6">
        <f>Pokok!E6</f>
        <v>8.6999999999999993</v>
      </c>
      <c r="AL87" s="6">
        <f>Pokok!F6</f>
        <v>0.4</v>
      </c>
      <c r="AM87" s="6">
        <f>Pokok!G6</f>
        <v>78.7</v>
      </c>
      <c r="AN87" s="6">
        <f>Pokok!H6</f>
        <v>0</v>
      </c>
      <c r="AO87" s="6">
        <f>Pokok!I6</f>
        <v>15500</v>
      </c>
      <c r="AP87" s="6">
        <f>Pokok!J6</f>
        <v>100</v>
      </c>
      <c r="AQ87" s="6">
        <f>Pokok!K6</f>
        <v>1550</v>
      </c>
      <c r="AT87" s="19" t="str">
        <f>AF87</f>
        <v>Pagi</v>
      </c>
      <c r="AU87" s="2" t="str">
        <f t="shared" ref="AU87:AU104" si="63">AG87</f>
        <v>PK</v>
      </c>
      <c r="AV87" s="2">
        <f t="shared" si="59"/>
        <v>4</v>
      </c>
      <c r="AW87" s="6" t="str">
        <f t="shared" ref="AW87:AW104" si="64">AI87</f>
        <v>Macaroni</v>
      </c>
      <c r="AX87" s="2">
        <f>$P67/$M87*AJ87</f>
        <v>825.82499999999993</v>
      </c>
      <c r="AY87" s="2">
        <f t="shared" ref="AY87:AY104" si="65">$P67/$M87*AK87</f>
        <v>19.792499999999997</v>
      </c>
      <c r="AZ87" s="2">
        <f t="shared" ref="AZ87:AZ104" si="66">$P67/$M87*AL87</f>
        <v>0.91</v>
      </c>
      <c r="BA87" s="2">
        <f t="shared" ref="BA87:BA104" si="67">$P67/$M87*AM87</f>
        <v>179.04249999999999</v>
      </c>
      <c r="BB87" s="2">
        <f>$P67/$M87*AN87</f>
        <v>0</v>
      </c>
      <c r="BC87" s="2">
        <f t="shared" ref="BC87:BC104" si="68">$P67/$M87*AO87</f>
        <v>35262.5</v>
      </c>
      <c r="BD87" s="2">
        <f t="shared" ref="BD87:BD104" si="69">$P67/$M87*AP87</f>
        <v>227.5</v>
      </c>
      <c r="BE87" s="15">
        <f t="shared" ref="BE87:BE104" si="70">$P67/$M87*AQ87</f>
        <v>3526.25</v>
      </c>
    </row>
    <row r="88" spans="3:57" x14ac:dyDescent="0.25">
      <c r="C88" s="18"/>
      <c r="D88" s="2" t="s">
        <v>189</v>
      </c>
      <c r="E88" s="2">
        <f t="shared" ref="E88:E104" si="71">L48</f>
        <v>8</v>
      </c>
      <c r="F88" s="6" t="str">
        <f>Nabati!C10</f>
        <v>Wijen</v>
      </c>
      <c r="G88" s="6">
        <f>Nabati!D10</f>
        <v>568</v>
      </c>
      <c r="H88" s="6">
        <f>Nabati!E10</f>
        <v>19.3</v>
      </c>
      <c r="I88" s="6">
        <f>Nabati!F10</f>
        <v>51.1</v>
      </c>
      <c r="J88" s="6">
        <f>Nabati!G10</f>
        <v>18.100000000000001</v>
      </c>
      <c r="K88" s="6">
        <f>Nabati!H10</f>
        <v>0</v>
      </c>
      <c r="L88" s="6">
        <f>Nabati!I10</f>
        <v>35800</v>
      </c>
      <c r="M88" s="6">
        <f>Nabati!J10</f>
        <v>100</v>
      </c>
      <c r="N88" s="6">
        <f>Nabati!K10</f>
        <v>3579.9999999999995</v>
      </c>
      <c r="Q88" s="19"/>
      <c r="R88" s="2" t="str">
        <f t="shared" si="60"/>
        <v>N</v>
      </c>
      <c r="S88" s="2">
        <f t="shared" si="61"/>
        <v>8</v>
      </c>
      <c r="T88" s="2" t="str">
        <f t="shared" ref="T88:T104" si="72">F88</f>
        <v>Wijen</v>
      </c>
      <c r="U88" s="2">
        <f t="shared" ref="U88:U104" si="73">$P68/$M88*G88</f>
        <v>596.4</v>
      </c>
      <c r="V88" s="2">
        <f t="shared" ref="V88:V104" si="74">$P68/$M88*H88</f>
        <v>20.265000000000001</v>
      </c>
      <c r="W88" s="2">
        <f t="shared" ref="W88:W104" si="75">$P68/$M88*I88</f>
        <v>53.655000000000001</v>
      </c>
      <c r="X88" s="2">
        <f t="shared" ref="X88:X104" si="76">$P68/$M88*J88</f>
        <v>19.005000000000003</v>
      </c>
      <c r="Y88" s="2">
        <f t="shared" ref="Y88:Y104" si="77">$P68/$M88*K88</f>
        <v>0</v>
      </c>
      <c r="Z88" s="2">
        <f t="shared" ref="Z88:Z104" si="78">$P68/$M88*L88</f>
        <v>37590</v>
      </c>
      <c r="AA88" s="2">
        <f t="shared" ref="AA88:AA104" si="79">$P68/$M88*M88</f>
        <v>105</v>
      </c>
      <c r="AB88" s="15">
        <f t="shared" ref="AB88:AB104" si="80">$P68/$M88*N88</f>
        <v>3758.9999999999995</v>
      </c>
      <c r="AF88" s="18"/>
      <c r="AG88" s="2" t="s">
        <v>189</v>
      </c>
      <c r="AH88" s="2">
        <f t="shared" ref="AH88:AH104" si="81">AO48</f>
        <v>6</v>
      </c>
      <c r="AI88" s="6" t="str">
        <f>Nabati!C8</f>
        <v>Kluwak</v>
      </c>
      <c r="AJ88" s="6">
        <f>Nabati!D8</f>
        <v>273</v>
      </c>
      <c r="AK88" s="6">
        <f>Nabati!E8</f>
        <v>10</v>
      </c>
      <c r="AL88" s="6">
        <f>Nabati!F8</f>
        <v>24</v>
      </c>
      <c r="AM88" s="6">
        <f>Nabati!G8</f>
        <v>13.5</v>
      </c>
      <c r="AN88" s="6">
        <f>Nabati!H8</f>
        <v>30</v>
      </c>
      <c r="AO88" s="6">
        <f>Nabati!I8</f>
        <v>29000</v>
      </c>
      <c r="AP88" s="6">
        <f>Nabati!J8</f>
        <v>100</v>
      </c>
      <c r="AQ88" s="6">
        <f>Nabati!K8</f>
        <v>2900</v>
      </c>
      <c r="AT88" s="19"/>
      <c r="AU88" s="2" t="str">
        <f t="shared" si="63"/>
        <v>N</v>
      </c>
      <c r="AV88" s="2">
        <f t="shared" si="59"/>
        <v>6</v>
      </c>
      <c r="AW88" s="2" t="str">
        <f t="shared" si="64"/>
        <v>Kluwak</v>
      </c>
      <c r="AX88" s="2">
        <f t="shared" ref="AX88:AX92" si="82">$P68/$M88*AJ88</f>
        <v>286.65000000000003</v>
      </c>
      <c r="AY88" s="2">
        <f t="shared" si="65"/>
        <v>10.5</v>
      </c>
      <c r="AZ88" s="2">
        <f t="shared" si="66"/>
        <v>25.200000000000003</v>
      </c>
      <c r="BA88" s="2">
        <f t="shared" si="67"/>
        <v>14.175000000000001</v>
      </c>
      <c r="BB88" s="2">
        <f t="shared" ref="BB88:BB91" si="83">$P68/$M88*AN88</f>
        <v>31.5</v>
      </c>
      <c r="BC88" s="2">
        <f t="shared" si="68"/>
        <v>30450</v>
      </c>
      <c r="BD88" s="2">
        <f t="shared" si="69"/>
        <v>105</v>
      </c>
      <c r="BE88" s="15">
        <f t="shared" si="70"/>
        <v>3045</v>
      </c>
    </row>
    <row r="89" spans="3:57" x14ac:dyDescent="0.25">
      <c r="C89" s="18"/>
      <c r="D89" s="2" t="s">
        <v>190</v>
      </c>
      <c r="E89" s="2">
        <f t="shared" si="71"/>
        <v>8</v>
      </c>
      <c r="F89" s="6" t="str">
        <f>Hewani!C10</f>
        <v>Kepiting</v>
      </c>
      <c r="G89" s="6">
        <f>Hewani!D10</f>
        <v>151</v>
      </c>
      <c r="H89" s="6">
        <f>Hewani!E10</f>
        <v>13.8</v>
      </c>
      <c r="I89" s="6">
        <f>Hewani!F10</f>
        <v>3.8</v>
      </c>
      <c r="J89" s="6">
        <f>Hewani!G10</f>
        <v>14.1</v>
      </c>
      <c r="K89" s="6">
        <f>Hewani!H10</f>
        <v>0</v>
      </c>
      <c r="L89" s="6">
        <f>Hewani!I10</f>
        <v>110000</v>
      </c>
      <c r="M89" s="6">
        <f>Hewani!J10</f>
        <v>100</v>
      </c>
      <c r="N89" s="6">
        <f>Hewani!K10</f>
        <v>11000</v>
      </c>
      <c r="Q89" s="19"/>
      <c r="R89" s="2" t="str">
        <f t="shared" si="60"/>
        <v>H</v>
      </c>
      <c r="S89" s="2">
        <f t="shared" si="61"/>
        <v>8</v>
      </c>
      <c r="T89" s="2" t="str">
        <f t="shared" si="72"/>
        <v>Kepiting</v>
      </c>
      <c r="U89" s="2">
        <f t="shared" si="73"/>
        <v>158.55000000000001</v>
      </c>
      <c r="V89" s="2">
        <f t="shared" si="74"/>
        <v>14.490000000000002</v>
      </c>
      <c r="W89" s="2">
        <f t="shared" si="75"/>
        <v>3.9899999999999998</v>
      </c>
      <c r="X89" s="2">
        <f t="shared" si="76"/>
        <v>14.805</v>
      </c>
      <c r="Y89" s="2">
        <f t="shared" si="77"/>
        <v>0</v>
      </c>
      <c r="Z89" s="2">
        <f t="shared" si="78"/>
        <v>115500</v>
      </c>
      <c r="AA89" s="2">
        <f t="shared" si="79"/>
        <v>105</v>
      </c>
      <c r="AB89" s="15">
        <f t="shared" si="80"/>
        <v>11550</v>
      </c>
      <c r="AF89" s="18"/>
      <c r="AG89" s="2" t="s">
        <v>190</v>
      </c>
      <c r="AH89" s="2">
        <f t="shared" si="81"/>
        <v>5</v>
      </c>
      <c r="AI89" s="6" t="str">
        <f>Hewani!C7</f>
        <v>Kakap</v>
      </c>
      <c r="AJ89" s="6">
        <f>Hewani!D7</f>
        <v>92</v>
      </c>
      <c r="AK89" s="6">
        <f>Hewani!E7</f>
        <v>20</v>
      </c>
      <c r="AL89" s="6">
        <f>Hewani!F7</f>
        <v>0.7</v>
      </c>
      <c r="AM89" s="6">
        <f>Hewani!G7</f>
        <v>0</v>
      </c>
      <c r="AN89" s="6">
        <f>Hewani!H7</f>
        <v>0</v>
      </c>
      <c r="AO89" s="6">
        <f>Hewani!I7</f>
        <v>60500</v>
      </c>
      <c r="AP89" s="6">
        <f>Hewani!J7</f>
        <v>100</v>
      </c>
      <c r="AQ89" s="6">
        <f>Hewani!K7</f>
        <v>6050</v>
      </c>
      <c r="AT89" s="19"/>
      <c r="AU89" s="2" t="str">
        <f t="shared" si="63"/>
        <v>H</v>
      </c>
      <c r="AV89" s="2">
        <f t="shared" si="59"/>
        <v>5</v>
      </c>
      <c r="AW89" s="2" t="str">
        <f t="shared" si="64"/>
        <v>Kakap</v>
      </c>
      <c r="AX89" s="2">
        <f t="shared" si="82"/>
        <v>96.600000000000009</v>
      </c>
      <c r="AY89" s="2">
        <f t="shared" si="65"/>
        <v>21</v>
      </c>
      <c r="AZ89" s="2">
        <f t="shared" si="66"/>
        <v>0.73499999999999999</v>
      </c>
      <c r="BA89" s="2">
        <f t="shared" si="67"/>
        <v>0</v>
      </c>
      <c r="BB89" s="2">
        <f t="shared" si="83"/>
        <v>0</v>
      </c>
      <c r="BC89" s="2">
        <f t="shared" si="68"/>
        <v>63525</v>
      </c>
      <c r="BD89" s="2">
        <f t="shared" si="69"/>
        <v>105</v>
      </c>
      <c r="BE89" s="15">
        <f t="shared" si="70"/>
        <v>6352.5</v>
      </c>
    </row>
    <row r="90" spans="3:57" x14ac:dyDescent="0.25">
      <c r="C90" s="18"/>
      <c r="D90" s="2" t="s">
        <v>191</v>
      </c>
      <c r="E90" s="2">
        <f t="shared" si="71"/>
        <v>3</v>
      </c>
      <c r="F90" s="6" t="str">
        <f>Sayur!C5</f>
        <v>Kacang panjang</v>
      </c>
      <c r="G90" s="6">
        <f>Sayur!D5</f>
        <v>44</v>
      </c>
      <c r="H90" s="6">
        <f>Sayur!E5</f>
        <v>2.7</v>
      </c>
      <c r="I90" s="6">
        <f>Sayur!F5</f>
        <v>0.3</v>
      </c>
      <c r="J90" s="6">
        <f>Sayur!G5</f>
        <v>7.8</v>
      </c>
      <c r="K90" s="6">
        <f>Sayur!H5</f>
        <v>21</v>
      </c>
      <c r="L90" s="6">
        <f>Sayur!I5</f>
        <v>32500</v>
      </c>
      <c r="M90" s="6">
        <f>Sayur!J5</f>
        <v>100</v>
      </c>
      <c r="N90" s="6">
        <f>Sayur!K5</f>
        <v>3250</v>
      </c>
      <c r="Q90" s="19"/>
      <c r="R90" s="2" t="str">
        <f t="shared" si="60"/>
        <v>S</v>
      </c>
      <c r="S90" s="2">
        <f t="shared" si="61"/>
        <v>3</v>
      </c>
      <c r="T90" s="2" t="str">
        <f t="shared" si="72"/>
        <v>Kacang panjang</v>
      </c>
      <c r="U90" s="2">
        <f t="shared" si="73"/>
        <v>46.2</v>
      </c>
      <c r="V90" s="2">
        <f t="shared" si="74"/>
        <v>2.8350000000000004</v>
      </c>
      <c r="W90" s="2">
        <f t="shared" si="75"/>
        <v>0.315</v>
      </c>
      <c r="X90" s="2">
        <f t="shared" si="76"/>
        <v>8.19</v>
      </c>
      <c r="Y90" s="2">
        <f t="shared" si="77"/>
        <v>22.05</v>
      </c>
      <c r="Z90" s="2">
        <f t="shared" si="78"/>
        <v>34125</v>
      </c>
      <c r="AA90" s="2">
        <f t="shared" si="79"/>
        <v>105</v>
      </c>
      <c r="AB90" s="15">
        <f t="shared" si="80"/>
        <v>3412.5</v>
      </c>
      <c r="AF90" s="18"/>
      <c r="AG90" s="2" t="s">
        <v>191</v>
      </c>
      <c r="AH90" s="2">
        <f t="shared" si="81"/>
        <v>16</v>
      </c>
      <c r="AI90" s="6" t="str">
        <f>Sayur!C18</f>
        <v>Taoge kacang kedele</v>
      </c>
      <c r="AJ90" s="6">
        <f>Sayur!D18</f>
        <v>67</v>
      </c>
      <c r="AK90" s="6">
        <f>Sayur!E18</f>
        <v>9</v>
      </c>
      <c r="AL90" s="6">
        <f>Sayur!F18</f>
        <v>2.6</v>
      </c>
      <c r="AM90" s="6">
        <f>Sayur!G18</f>
        <v>6.4</v>
      </c>
      <c r="AN90" s="6">
        <f>Sayur!H18</f>
        <v>15</v>
      </c>
      <c r="AO90" s="6">
        <f>Sayur!I18</f>
        <v>19000</v>
      </c>
      <c r="AP90" s="6">
        <f>Sayur!J18</f>
        <v>100</v>
      </c>
      <c r="AQ90" s="6">
        <f>Sayur!K18</f>
        <v>1900</v>
      </c>
      <c r="AT90" s="19"/>
      <c r="AU90" s="2" t="str">
        <f t="shared" si="63"/>
        <v>S</v>
      </c>
      <c r="AV90" s="2">
        <f t="shared" si="59"/>
        <v>16</v>
      </c>
      <c r="AW90" s="2" t="str">
        <f t="shared" si="64"/>
        <v>Taoge kacang kedele</v>
      </c>
      <c r="AX90" s="2">
        <f t="shared" si="82"/>
        <v>70.350000000000009</v>
      </c>
      <c r="AY90" s="2">
        <f t="shared" si="65"/>
        <v>9.4500000000000011</v>
      </c>
      <c r="AZ90" s="2">
        <f t="shared" si="66"/>
        <v>2.7300000000000004</v>
      </c>
      <c r="BA90" s="2">
        <f t="shared" si="67"/>
        <v>6.7200000000000006</v>
      </c>
      <c r="BB90" s="2">
        <f t="shared" si="83"/>
        <v>15.75</v>
      </c>
      <c r="BC90" s="2">
        <f t="shared" si="68"/>
        <v>19950</v>
      </c>
      <c r="BD90" s="2">
        <f t="shared" si="69"/>
        <v>105</v>
      </c>
      <c r="BE90" s="15">
        <f t="shared" si="70"/>
        <v>1995</v>
      </c>
    </row>
    <row r="91" spans="3:57" x14ac:dyDescent="0.25">
      <c r="C91" s="18"/>
      <c r="D91" s="2" t="s">
        <v>192</v>
      </c>
      <c r="E91" s="2">
        <f t="shared" si="71"/>
        <v>17</v>
      </c>
      <c r="F91" s="6" t="str">
        <f>Buah!C19</f>
        <v>pala</v>
      </c>
      <c r="G91" s="6">
        <f>Buah!D19</f>
        <v>42</v>
      </c>
      <c r="H91" s="6">
        <f>Buah!E19</f>
        <v>0.3</v>
      </c>
      <c r="I91" s="6">
        <f>Buah!F19</f>
        <v>0.2</v>
      </c>
      <c r="J91" s="6">
        <f>Buah!G19</f>
        <v>10.9</v>
      </c>
      <c r="K91" s="6">
        <f>Buah!H19</f>
        <v>22</v>
      </c>
      <c r="L91" s="6">
        <f>Buah!I19</f>
        <v>164000</v>
      </c>
      <c r="M91" s="6">
        <f>Buah!J19</f>
        <v>100</v>
      </c>
      <c r="N91" s="6">
        <f>Buah!K19</f>
        <v>16400</v>
      </c>
      <c r="Q91" s="19"/>
      <c r="R91" s="2" t="str">
        <f t="shared" si="60"/>
        <v>B</v>
      </c>
      <c r="S91" s="2">
        <f t="shared" si="61"/>
        <v>17</v>
      </c>
      <c r="T91" s="2" t="str">
        <f t="shared" si="72"/>
        <v>pala</v>
      </c>
      <c r="U91" s="2">
        <f t="shared" si="73"/>
        <v>58.8</v>
      </c>
      <c r="V91" s="2">
        <f t="shared" si="74"/>
        <v>0.42</v>
      </c>
      <c r="W91" s="2">
        <f t="shared" si="75"/>
        <v>0.27999999999999997</v>
      </c>
      <c r="X91" s="2">
        <f t="shared" si="76"/>
        <v>15.26</v>
      </c>
      <c r="Y91" s="2">
        <f t="shared" si="77"/>
        <v>30.799999999999997</v>
      </c>
      <c r="Z91" s="2">
        <f t="shared" si="78"/>
        <v>229599.99999999997</v>
      </c>
      <c r="AA91" s="2">
        <f t="shared" si="79"/>
        <v>140</v>
      </c>
      <c r="AB91" s="15">
        <f t="shared" si="80"/>
        <v>22960</v>
      </c>
      <c r="AF91" s="18"/>
      <c r="AG91" s="2" t="s">
        <v>192</v>
      </c>
      <c r="AH91" s="2">
        <f t="shared" si="81"/>
        <v>20</v>
      </c>
      <c r="AI91" s="6" t="str">
        <f>Buah!C22</f>
        <v>Apel</v>
      </c>
      <c r="AJ91" s="6">
        <f>Buah!D22</f>
        <v>58</v>
      </c>
      <c r="AK91" s="6">
        <f>Buah!E22</f>
        <v>0.3</v>
      </c>
      <c r="AL91" s="6">
        <f>Buah!F22</f>
        <v>0.4</v>
      </c>
      <c r="AM91" s="6">
        <f>Buah!G22</f>
        <v>14.9</v>
      </c>
      <c r="AN91" s="6">
        <f>Buah!H22</f>
        <v>5</v>
      </c>
      <c r="AO91" s="6">
        <f>Buah!I22</f>
        <v>47000</v>
      </c>
      <c r="AP91" s="6">
        <f>Buah!J22</f>
        <v>100</v>
      </c>
      <c r="AQ91" s="6">
        <f>Buah!K22</f>
        <v>4700</v>
      </c>
      <c r="AT91" s="19"/>
      <c r="AU91" s="2" t="str">
        <f t="shared" si="63"/>
        <v>B</v>
      </c>
      <c r="AV91" s="2">
        <f t="shared" si="59"/>
        <v>20</v>
      </c>
      <c r="AW91" s="2" t="str">
        <f t="shared" si="64"/>
        <v>Apel</v>
      </c>
      <c r="AX91" s="2">
        <f t="shared" si="82"/>
        <v>81.199999999999989</v>
      </c>
      <c r="AY91" s="2">
        <f t="shared" si="65"/>
        <v>0.42</v>
      </c>
      <c r="AZ91" s="2">
        <f t="shared" si="66"/>
        <v>0.55999999999999994</v>
      </c>
      <c r="BA91" s="2">
        <f t="shared" si="67"/>
        <v>20.86</v>
      </c>
      <c r="BB91" s="2">
        <f t="shared" si="83"/>
        <v>7</v>
      </c>
      <c r="BC91" s="2">
        <f t="shared" si="68"/>
        <v>65800</v>
      </c>
      <c r="BD91" s="2">
        <f t="shared" si="69"/>
        <v>140</v>
      </c>
      <c r="BE91" s="15">
        <f t="shared" si="70"/>
        <v>6580</v>
      </c>
    </row>
    <row r="92" spans="3:57" x14ac:dyDescent="0.25">
      <c r="C92" s="18"/>
      <c r="D92" s="2" t="s">
        <v>193</v>
      </c>
      <c r="E92" s="2">
        <f t="shared" si="71"/>
        <v>4</v>
      </c>
      <c r="F92" s="6" t="str">
        <f>Herbal!C6</f>
        <v>Kurma</v>
      </c>
      <c r="G92" s="6">
        <f>Herbal!D6</f>
        <v>282</v>
      </c>
      <c r="H92" s="6">
        <f>Herbal!E6</f>
        <v>2.4500000000000002</v>
      </c>
      <c r="I92" s="6">
        <f>Herbal!F6</f>
        <v>0.39</v>
      </c>
      <c r="J92" s="6">
        <f>Herbal!G6</f>
        <v>75.03</v>
      </c>
      <c r="K92" s="6">
        <f>Herbal!H6</f>
        <v>0.4</v>
      </c>
      <c r="L92" s="6">
        <f>Herbal!I6</f>
        <v>30000</v>
      </c>
      <c r="M92" s="6">
        <f>Herbal!J6</f>
        <v>100</v>
      </c>
      <c r="N92" s="6">
        <f>Herbal!K6</f>
        <v>3000</v>
      </c>
      <c r="Q92" s="19"/>
      <c r="R92" s="2" t="str">
        <f t="shared" si="60"/>
        <v>PL</v>
      </c>
      <c r="S92" s="2">
        <f t="shared" si="61"/>
        <v>4</v>
      </c>
      <c r="T92" s="2" t="str">
        <f t="shared" si="72"/>
        <v>Kurma</v>
      </c>
      <c r="U92" s="2">
        <f t="shared" si="73"/>
        <v>98.699999999999989</v>
      </c>
      <c r="V92" s="2">
        <f t="shared" si="74"/>
        <v>0.85750000000000004</v>
      </c>
      <c r="W92" s="2">
        <f t="shared" si="75"/>
        <v>0.13649999999999998</v>
      </c>
      <c r="X92" s="2">
        <f t="shared" si="76"/>
        <v>26.2605</v>
      </c>
      <c r="Y92" s="2">
        <f>$P72/$M92*K92</f>
        <v>0.13999999999999999</v>
      </c>
      <c r="Z92" s="2">
        <f t="shared" si="78"/>
        <v>10500</v>
      </c>
      <c r="AA92" s="2">
        <f t="shared" si="79"/>
        <v>35</v>
      </c>
      <c r="AB92" s="15">
        <f t="shared" si="80"/>
        <v>1050</v>
      </c>
      <c r="AF92" s="18"/>
      <c r="AG92" s="2" t="s">
        <v>193</v>
      </c>
      <c r="AH92" s="2">
        <f t="shared" si="81"/>
        <v>1</v>
      </c>
      <c r="AI92" s="6" t="str">
        <f>Herbal!C3</f>
        <v>Madu</v>
      </c>
      <c r="AJ92" s="6">
        <f>Herbal!D3</f>
        <v>294</v>
      </c>
      <c r="AK92" s="6">
        <f>Herbal!E3</f>
        <v>0.3</v>
      </c>
      <c r="AL92" s="6">
        <f>Herbal!F3</f>
        <v>0</v>
      </c>
      <c r="AM92" s="6">
        <f>Herbal!G3</f>
        <v>79.5</v>
      </c>
      <c r="AN92" s="6">
        <f>Herbal!H3</f>
        <v>4</v>
      </c>
      <c r="AO92" s="6">
        <f>Herbal!I3</f>
        <v>9000</v>
      </c>
      <c r="AP92" s="6">
        <f>Herbal!J3</f>
        <v>100</v>
      </c>
      <c r="AQ92" s="6">
        <f>Herbal!K3</f>
        <v>900</v>
      </c>
      <c r="AT92" s="19"/>
      <c r="AU92" s="2" t="str">
        <f t="shared" si="63"/>
        <v>PL</v>
      </c>
      <c r="AV92" s="2">
        <f t="shared" si="59"/>
        <v>1</v>
      </c>
      <c r="AW92" s="2" t="str">
        <f t="shared" si="64"/>
        <v>Madu</v>
      </c>
      <c r="AX92" s="2">
        <f t="shared" si="82"/>
        <v>102.89999999999999</v>
      </c>
      <c r="AY92" s="2">
        <f t="shared" si="65"/>
        <v>0.105</v>
      </c>
      <c r="AZ92" s="2">
        <f t="shared" si="66"/>
        <v>0</v>
      </c>
      <c r="BA92" s="2">
        <f t="shared" si="67"/>
        <v>27.824999999999999</v>
      </c>
      <c r="BB92" s="2">
        <f>$P72/$M92*AN92</f>
        <v>1.4</v>
      </c>
      <c r="BC92" s="2">
        <f t="shared" si="68"/>
        <v>3150</v>
      </c>
      <c r="BD92" s="2">
        <f t="shared" si="69"/>
        <v>35</v>
      </c>
      <c r="BE92" s="15">
        <f t="shared" si="70"/>
        <v>315</v>
      </c>
    </row>
    <row r="93" spans="3:57" x14ac:dyDescent="0.25">
      <c r="C93" s="18" t="s">
        <v>194</v>
      </c>
      <c r="D93" s="2" t="s">
        <v>188</v>
      </c>
      <c r="E93" s="2">
        <f t="shared" si="71"/>
        <v>2</v>
      </c>
      <c r="F93" s="2" t="str">
        <f>Pokok!C4</f>
        <v>Bihun</v>
      </c>
      <c r="G93" s="2">
        <f>Pokok!D4</f>
        <v>360</v>
      </c>
      <c r="H93" s="2">
        <f>Pokok!E4</f>
        <v>4.7</v>
      </c>
      <c r="I93" s="2">
        <f>Pokok!F4</f>
        <v>0.1</v>
      </c>
      <c r="J93" s="2">
        <f>Pokok!G4</f>
        <v>82.1</v>
      </c>
      <c r="K93" s="2">
        <f>Pokok!H4</f>
        <v>0</v>
      </c>
      <c r="L93" s="2">
        <f>Pokok!I4</f>
        <v>9000</v>
      </c>
      <c r="M93" s="2">
        <f>Pokok!J4</f>
        <v>100</v>
      </c>
      <c r="N93" s="2">
        <f>Pokok!K4</f>
        <v>900</v>
      </c>
      <c r="Q93" s="18" t="str">
        <f>C93</f>
        <v>Siang</v>
      </c>
      <c r="R93" s="2" t="str">
        <f t="shared" si="60"/>
        <v>PK</v>
      </c>
      <c r="S93" s="2">
        <f t="shared" si="61"/>
        <v>2</v>
      </c>
      <c r="T93" s="2" t="str">
        <f t="shared" si="72"/>
        <v>Bihun</v>
      </c>
      <c r="U93" s="2">
        <f>$P73/$M93*G93</f>
        <v>702</v>
      </c>
      <c r="V93" s="2">
        <f t="shared" si="74"/>
        <v>9.1650000000000009</v>
      </c>
      <c r="W93" s="2">
        <f t="shared" si="75"/>
        <v>0.19500000000000001</v>
      </c>
      <c r="X93" s="2">
        <f t="shared" si="76"/>
        <v>160.095</v>
      </c>
      <c r="Y93" s="2">
        <f t="shared" si="77"/>
        <v>0</v>
      </c>
      <c r="Z93" s="2">
        <f t="shared" si="78"/>
        <v>17550</v>
      </c>
      <c r="AA93" s="2">
        <f t="shared" si="79"/>
        <v>195</v>
      </c>
      <c r="AB93" s="15">
        <f t="shared" si="80"/>
        <v>1755</v>
      </c>
      <c r="AF93" s="18" t="s">
        <v>194</v>
      </c>
      <c r="AG93" s="2" t="s">
        <v>188</v>
      </c>
      <c r="AH93" s="2">
        <f t="shared" si="81"/>
        <v>1</v>
      </c>
      <c r="AI93" s="2" t="str">
        <f>Pokok!C3</f>
        <v>Ubi jalar merah</v>
      </c>
      <c r="AJ93" s="2">
        <f>Pokok!D3</f>
        <v>123</v>
      </c>
      <c r="AK93" s="2">
        <f>Pokok!E3</f>
        <v>1.8</v>
      </c>
      <c r="AL93" s="2">
        <f>Pokok!F3</f>
        <v>0.7</v>
      </c>
      <c r="AM93" s="2">
        <f>Pokok!G3</f>
        <v>27.9</v>
      </c>
      <c r="AN93" s="2">
        <f>Pokok!H3</f>
        <v>22</v>
      </c>
      <c r="AO93" s="2">
        <f>Pokok!I3</f>
        <v>12000</v>
      </c>
      <c r="AP93" s="2">
        <f>Pokok!J3</f>
        <v>100</v>
      </c>
      <c r="AQ93" s="2">
        <f>Pokok!K3</f>
        <v>1200</v>
      </c>
      <c r="AT93" s="18" t="str">
        <f>AF93</f>
        <v>Siang</v>
      </c>
      <c r="AU93" s="2" t="str">
        <f t="shared" si="63"/>
        <v>PK</v>
      </c>
      <c r="AV93" s="2">
        <f t="shared" si="59"/>
        <v>1</v>
      </c>
      <c r="AW93" s="2" t="str">
        <f t="shared" si="64"/>
        <v>Ubi jalar merah</v>
      </c>
      <c r="AX93" s="2">
        <f>$P73/$M93*AJ93</f>
        <v>239.85</v>
      </c>
      <c r="AY93" s="2">
        <f t="shared" si="65"/>
        <v>3.51</v>
      </c>
      <c r="AZ93" s="2">
        <f t="shared" si="66"/>
        <v>1.365</v>
      </c>
      <c r="BA93" s="2">
        <f t="shared" si="67"/>
        <v>54.404999999999994</v>
      </c>
      <c r="BB93" s="2">
        <f t="shared" ref="BB93:BB104" si="84">$P73/$M93*AN93</f>
        <v>42.9</v>
      </c>
      <c r="BC93" s="2">
        <f t="shared" si="68"/>
        <v>23400</v>
      </c>
      <c r="BD93" s="2">
        <f t="shared" si="69"/>
        <v>195</v>
      </c>
      <c r="BE93" s="15">
        <f t="shared" si="70"/>
        <v>2340</v>
      </c>
    </row>
    <row r="94" spans="3:57" x14ac:dyDescent="0.25">
      <c r="C94" s="18"/>
      <c r="D94" s="2" t="s">
        <v>189</v>
      </c>
      <c r="E94" s="2">
        <f t="shared" si="71"/>
        <v>3</v>
      </c>
      <c r="F94" s="2" t="str">
        <f>Nabati!C5</f>
        <v>Kacang merah segar</v>
      </c>
      <c r="G94" s="2">
        <f>Nabati!D5</f>
        <v>171</v>
      </c>
      <c r="H94" s="2">
        <f>Nabati!E5</f>
        <v>11</v>
      </c>
      <c r="I94" s="2">
        <f>Nabati!F5</f>
        <v>2.2000000000000002</v>
      </c>
      <c r="J94" s="2">
        <f>Nabati!G5</f>
        <v>28</v>
      </c>
      <c r="K94" s="2">
        <f>Nabati!H5</f>
        <v>0</v>
      </c>
      <c r="L94" s="2">
        <f>Nabati!I5</f>
        <v>57500</v>
      </c>
      <c r="M94" s="2">
        <f>Nabati!J5</f>
        <v>100</v>
      </c>
      <c r="N94" s="2">
        <f>Nabati!K5</f>
        <v>5750</v>
      </c>
      <c r="Q94" s="18"/>
      <c r="R94" s="2" t="str">
        <f t="shared" si="60"/>
        <v>N</v>
      </c>
      <c r="S94" s="2">
        <f t="shared" si="61"/>
        <v>3</v>
      </c>
      <c r="T94" s="2" t="str">
        <f t="shared" si="72"/>
        <v>Kacang merah segar</v>
      </c>
      <c r="U94" s="2">
        <f t="shared" si="73"/>
        <v>153.9</v>
      </c>
      <c r="V94" s="2">
        <f t="shared" si="74"/>
        <v>9.9</v>
      </c>
      <c r="W94" s="2">
        <f t="shared" si="75"/>
        <v>1.9800000000000002</v>
      </c>
      <c r="X94" s="2">
        <f t="shared" si="76"/>
        <v>25.2</v>
      </c>
      <c r="Y94" s="2">
        <f t="shared" si="77"/>
        <v>0</v>
      </c>
      <c r="Z94" s="2">
        <f t="shared" si="78"/>
        <v>51750</v>
      </c>
      <c r="AA94" s="2">
        <f t="shared" si="79"/>
        <v>90</v>
      </c>
      <c r="AB94" s="15">
        <f t="shared" si="80"/>
        <v>5175</v>
      </c>
      <c r="AF94" s="18"/>
      <c r="AG94" s="2" t="s">
        <v>189</v>
      </c>
      <c r="AH94" s="2">
        <f t="shared" si="81"/>
        <v>6</v>
      </c>
      <c r="AI94" s="2" t="str">
        <f>Nabati!C8</f>
        <v>Kluwak</v>
      </c>
      <c r="AJ94" s="2">
        <f>Nabati!D8</f>
        <v>273</v>
      </c>
      <c r="AK94" s="2">
        <f>Nabati!E8</f>
        <v>10</v>
      </c>
      <c r="AL94" s="2">
        <f>Nabati!F8</f>
        <v>24</v>
      </c>
      <c r="AM94" s="2">
        <f>Nabati!G8</f>
        <v>13.5</v>
      </c>
      <c r="AN94" s="2">
        <f>Nabati!H8</f>
        <v>30</v>
      </c>
      <c r="AO94" s="2">
        <f>Nabati!I8</f>
        <v>29000</v>
      </c>
      <c r="AP94" s="2">
        <f>Nabati!J8</f>
        <v>100</v>
      </c>
      <c r="AQ94" s="2">
        <f>Nabati!K8</f>
        <v>2900</v>
      </c>
      <c r="AT94" s="18"/>
      <c r="AU94" s="2" t="str">
        <f t="shared" si="63"/>
        <v>N</v>
      </c>
      <c r="AV94" s="2">
        <f t="shared" si="59"/>
        <v>6</v>
      </c>
      <c r="AW94" s="2" t="str">
        <f t="shared" si="64"/>
        <v>Kluwak</v>
      </c>
      <c r="AX94" s="2">
        <f t="shared" ref="AX94:AX104" si="85">$P74/$M94*AJ94</f>
        <v>245.70000000000002</v>
      </c>
      <c r="AY94" s="2">
        <f t="shared" si="65"/>
        <v>9</v>
      </c>
      <c r="AZ94" s="2">
        <f t="shared" si="66"/>
        <v>21.6</v>
      </c>
      <c r="BA94" s="2">
        <f t="shared" si="67"/>
        <v>12.15</v>
      </c>
      <c r="BB94" s="2">
        <f t="shared" si="84"/>
        <v>27</v>
      </c>
      <c r="BC94" s="2">
        <f t="shared" si="68"/>
        <v>26100</v>
      </c>
      <c r="BD94" s="2">
        <f t="shared" si="69"/>
        <v>90</v>
      </c>
      <c r="BE94" s="15">
        <f t="shared" si="70"/>
        <v>2610</v>
      </c>
    </row>
    <row r="95" spans="3:57" x14ac:dyDescent="0.25">
      <c r="C95" s="18"/>
      <c r="D95" s="2" t="s">
        <v>190</v>
      </c>
      <c r="E95" s="2">
        <f t="shared" si="71"/>
        <v>4</v>
      </c>
      <c r="F95" s="2" t="str">
        <f>Hewani!C6</f>
        <v>Ikan mujair segar</v>
      </c>
      <c r="G95" s="2">
        <f>Hewani!D6</f>
        <v>89</v>
      </c>
      <c r="H95" s="2">
        <f>Hewani!E6</f>
        <v>18.7</v>
      </c>
      <c r="I95" s="2">
        <f>Hewani!F6</f>
        <v>1</v>
      </c>
      <c r="J95" s="2">
        <f>Hewani!G6</f>
        <v>0</v>
      </c>
      <c r="K95" s="2">
        <f>Hewani!H6</f>
        <v>0</v>
      </c>
      <c r="L95" s="2">
        <f>Hewani!I6</f>
        <v>39500</v>
      </c>
      <c r="M95" s="2">
        <f>Hewani!J6</f>
        <v>100</v>
      </c>
      <c r="N95" s="2">
        <f>Hewani!K6</f>
        <v>3950</v>
      </c>
      <c r="Q95" s="18"/>
      <c r="R95" s="2" t="str">
        <f t="shared" si="60"/>
        <v>H</v>
      </c>
      <c r="S95" s="2">
        <f t="shared" si="61"/>
        <v>4</v>
      </c>
      <c r="T95" s="2" t="str">
        <f t="shared" si="72"/>
        <v>Ikan mujair segar</v>
      </c>
      <c r="U95" s="2">
        <f t="shared" si="73"/>
        <v>80.100000000000009</v>
      </c>
      <c r="V95" s="2">
        <f t="shared" si="74"/>
        <v>16.829999999999998</v>
      </c>
      <c r="W95" s="2">
        <f t="shared" si="75"/>
        <v>0.9</v>
      </c>
      <c r="X95" s="2">
        <f t="shared" si="76"/>
        <v>0</v>
      </c>
      <c r="Y95" s="2">
        <f t="shared" si="77"/>
        <v>0</v>
      </c>
      <c r="Z95" s="2">
        <f t="shared" si="78"/>
        <v>35550</v>
      </c>
      <c r="AA95" s="2">
        <f t="shared" si="79"/>
        <v>90</v>
      </c>
      <c r="AB95" s="15">
        <f t="shared" si="80"/>
        <v>3555</v>
      </c>
      <c r="AF95" s="18"/>
      <c r="AG95" s="2" t="s">
        <v>190</v>
      </c>
      <c r="AH95" s="2">
        <f t="shared" si="81"/>
        <v>5</v>
      </c>
      <c r="AI95" s="2" t="str">
        <f>Hewani!C7</f>
        <v>Kakap</v>
      </c>
      <c r="AJ95" s="2">
        <f>Hewani!D7</f>
        <v>92</v>
      </c>
      <c r="AK95" s="2">
        <f>Hewani!E7</f>
        <v>20</v>
      </c>
      <c r="AL95" s="2">
        <f>Hewani!F7</f>
        <v>0.7</v>
      </c>
      <c r="AM95" s="2">
        <f>Hewani!G7</f>
        <v>0</v>
      </c>
      <c r="AN95" s="2">
        <f>Hewani!H7</f>
        <v>0</v>
      </c>
      <c r="AO95" s="2">
        <f>Hewani!I7</f>
        <v>60500</v>
      </c>
      <c r="AP95" s="2">
        <f>Hewani!J7</f>
        <v>100</v>
      </c>
      <c r="AQ95" s="2">
        <f>Hewani!K7</f>
        <v>6050</v>
      </c>
      <c r="AT95" s="18"/>
      <c r="AU95" s="2" t="str">
        <f t="shared" si="63"/>
        <v>H</v>
      </c>
      <c r="AV95" s="2">
        <f t="shared" si="59"/>
        <v>5</v>
      </c>
      <c r="AW95" s="2" t="str">
        <f t="shared" si="64"/>
        <v>Kakap</v>
      </c>
      <c r="AX95" s="2">
        <f t="shared" si="85"/>
        <v>82.8</v>
      </c>
      <c r="AY95" s="2">
        <f t="shared" si="65"/>
        <v>18</v>
      </c>
      <c r="AZ95" s="2">
        <f t="shared" si="66"/>
        <v>0.63</v>
      </c>
      <c r="BA95" s="2">
        <f t="shared" si="67"/>
        <v>0</v>
      </c>
      <c r="BB95" s="2">
        <f t="shared" si="84"/>
        <v>0</v>
      </c>
      <c r="BC95" s="2">
        <f t="shared" si="68"/>
        <v>54450</v>
      </c>
      <c r="BD95" s="2">
        <f t="shared" si="69"/>
        <v>90</v>
      </c>
      <c r="BE95" s="15">
        <f t="shared" si="70"/>
        <v>5445</v>
      </c>
    </row>
    <row r="96" spans="3:57" x14ac:dyDescent="0.25">
      <c r="C96" s="18"/>
      <c r="D96" s="2" t="s">
        <v>191</v>
      </c>
      <c r="E96" s="2">
        <f t="shared" si="71"/>
        <v>9</v>
      </c>
      <c r="F96" s="2" t="str">
        <f>Sayur!C11</f>
        <v>Nangka muda</v>
      </c>
      <c r="G96" s="2">
        <f>Sayur!D11</f>
        <v>51</v>
      </c>
      <c r="H96" s="2">
        <f>Sayur!E11</f>
        <v>2</v>
      </c>
      <c r="I96" s="2">
        <f>Sayur!F11</f>
        <v>0.4</v>
      </c>
      <c r="J96" s="2">
        <f>Sayur!G11</f>
        <v>11.3</v>
      </c>
      <c r="K96" s="2">
        <f>Sayur!H11</f>
        <v>9</v>
      </c>
      <c r="L96" s="2">
        <f>Sayur!I11</f>
        <v>15000</v>
      </c>
      <c r="M96" s="2">
        <f>Sayur!J11</f>
        <v>100</v>
      </c>
      <c r="N96" s="2">
        <f>Sayur!K11</f>
        <v>1500</v>
      </c>
      <c r="Q96" s="18"/>
      <c r="R96" s="2" t="str">
        <f t="shared" si="60"/>
        <v>S</v>
      </c>
      <c r="S96" s="2">
        <f t="shared" si="61"/>
        <v>9</v>
      </c>
      <c r="T96" s="2" t="str">
        <f t="shared" si="72"/>
        <v>Nangka muda</v>
      </c>
      <c r="U96" s="2">
        <f t="shared" si="73"/>
        <v>45.9</v>
      </c>
      <c r="V96" s="2">
        <f t="shared" si="74"/>
        <v>1.8</v>
      </c>
      <c r="W96" s="2">
        <f t="shared" si="75"/>
        <v>0.36000000000000004</v>
      </c>
      <c r="X96" s="2">
        <f t="shared" si="76"/>
        <v>10.170000000000002</v>
      </c>
      <c r="Y96" s="2">
        <f t="shared" si="77"/>
        <v>8.1</v>
      </c>
      <c r="Z96" s="2">
        <f t="shared" si="78"/>
        <v>13500</v>
      </c>
      <c r="AA96" s="2">
        <f t="shared" si="79"/>
        <v>90</v>
      </c>
      <c r="AB96" s="15">
        <f t="shared" si="80"/>
        <v>1350</v>
      </c>
      <c r="AF96" s="18"/>
      <c r="AG96" s="2" t="s">
        <v>191</v>
      </c>
      <c r="AH96" s="2">
        <f t="shared" si="81"/>
        <v>4</v>
      </c>
      <c r="AI96" s="2" t="str">
        <f>Sayur!C6</f>
        <v>Ketimun</v>
      </c>
      <c r="AJ96" s="2">
        <f>Sayur!D6</f>
        <v>12</v>
      </c>
      <c r="AK96" s="2">
        <f>Sayur!E6</f>
        <v>0.7</v>
      </c>
      <c r="AL96" s="2">
        <f>Sayur!F6</f>
        <v>0.1</v>
      </c>
      <c r="AM96" s="2">
        <f>Sayur!G6</f>
        <v>2.7</v>
      </c>
      <c r="AN96" s="2">
        <f>Sayur!H6</f>
        <v>8</v>
      </c>
      <c r="AO96" s="2">
        <f>Sayur!I6</f>
        <v>10000</v>
      </c>
      <c r="AP96" s="2">
        <f>Sayur!J6</f>
        <v>100</v>
      </c>
      <c r="AQ96" s="2">
        <f>Sayur!K6</f>
        <v>1000</v>
      </c>
      <c r="AT96" s="18"/>
      <c r="AU96" s="2" t="str">
        <f t="shared" si="63"/>
        <v>S</v>
      </c>
      <c r="AV96" s="2">
        <f t="shared" si="59"/>
        <v>4</v>
      </c>
      <c r="AW96" s="2" t="str">
        <f t="shared" si="64"/>
        <v>Ketimun</v>
      </c>
      <c r="AX96" s="2">
        <f t="shared" si="85"/>
        <v>10.8</v>
      </c>
      <c r="AY96" s="2">
        <f t="shared" si="65"/>
        <v>0.63</v>
      </c>
      <c r="AZ96" s="2">
        <f t="shared" si="66"/>
        <v>9.0000000000000011E-2</v>
      </c>
      <c r="BA96" s="2">
        <f t="shared" si="67"/>
        <v>2.4300000000000002</v>
      </c>
      <c r="BB96" s="2">
        <f t="shared" si="84"/>
        <v>7.2</v>
      </c>
      <c r="BC96" s="2">
        <f t="shared" si="68"/>
        <v>9000</v>
      </c>
      <c r="BD96" s="2">
        <f t="shared" si="69"/>
        <v>90</v>
      </c>
      <c r="BE96" s="15">
        <f t="shared" si="70"/>
        <v>900</v>
      </c>
    </row>
    <row r="97" spans="3:57" x14ac:dyDescent="0.25">
      <c r="C97" s="18"/>
      <c r="D97" s="2" t="s">
        <v>192</v>
      </c>
      <c r="E97" s="2">
        <f t="shared" si="71"/>
        <v>12</v>
      </c>
      <c r="F97" s="2" t="str">
        <f>Buah!C14</f>
        <v>Srikaya</v>
      </c>
      <c r="G97" s="2">
        <f>Buah!D14</f>
        <v>101</v>
      </c>
      <c r="H97" s="2">
        <f>Buah!E14</f>
        <v>1.7</v>
      </c>
      <c r="I97" s="2">
        <f>Buah!F14</f>
        <v>0.6</v>
      </c>
      <c r="J97" s="2">
        <f>Buah!G14</f>
        <v>25.2</v>
      </c>
      <c r="K97" s="2">
        <f>Buah!H14</f>
        <v>22</v>
      </c>
      <c r="L97" s="2">
        <f>Buah!I14</f>
        <v>25000</v>
      </c>
      <c r="M97" s="2">
        <f>Buah!J14</f>
        <v>100</v>
      </c>
      <c r="N97" s="2">
        <f>Buah!K14</f>
        <v>2500</v>
      </c>
      <c r="Q97" s="18"/>
      <c r="R97" s="2" t="str">
        <f t="shared" si="60"/>
        <v>B</v>
      </c>
      <c r="S97" s="2">
        <f t="shared" si="61"/>
        <v>12</v>
      </c>
      <c r="T97" s="2" t="str">
        <f t="shared" si="72"/>
        <v>Srikaya</v>
      </c>
      <c r="U97" s="2">
        <f t="shared" si="73"/>
        <v>121.19999999999999</v>
      </c>
      <c r="V97" s="2">
        <f t="shared" si="74"/>
        <v>2.04</v>
      </c>
      <c r="W97" s="2">
        <f t="shared" si="75"/>
        <v>0.72</v>
      </c>
      <c r="X97" s="2">
        <f t="shared" si="76"/>
        <v>30.24</v>
      </c>
      <c r="Y97" s="2">
        <f t="shared" si="77"/>
        <v>26.4</v>
      </c>
      <c r="Z97" s="2">
        <f t="shared" si="78"/>
        <v>30000</v>
      </c>
      <c r="AA97" s="2">
        <f t="shared" si="79"/>
        <v>120</v>
      </c>
      <c r="AB97" s="15">
        <f t="shared" si="80"/>
        <v>3000</v>
      </c>
      <c r="AF97" s="18"/>
      <c r="AG97" s="2" t="s">
        <v>192</v>
      </c>
      <c r="AH97" s="2">
        <f t="shared" si="81"/>
        <v>13</v>
      </c>
      <c r="AI97" s="2" t="str">
        <f>Buah!C15</f>
        <v>Kesemek</v>
      </c>
      <c r="AJ97" s="2">
        <f>Buah!D15</f>
        <v>78</v>
      </c>
      <c r="AK97" s="2">
        <f>Buah!E15</f>
        <v>0.8</v>
      </c>
      <c r="AL97" s="2">
        <f>Buah!F15</f>
        <v>0.4</v>
      </c>
      <c r="AM97" s="2">
        <f>Buah!G15</f>
        <v>20</v>
      </c>
      <c r="AN97" s="2">
        <f>Buah!H15</f>
        <v>11</v>
      </c>
      <c r="AO97" s="2">
        <f>Buah!I15</f>
        <v>150000</v>
      </c>
      <c r="AP97" s="2">
        <f>Buah!J15</f>
        <v>100</v>
      </c>
      <c r="AQ97" s="2">
        <f>Buah!K15</f>
        <v>15000</v>
      </c>
      <c r="AT97" s="18"/>
      <c r="AU97" s="2" t="str">
        <f t="shared" si="63"/>
        <v>B</v>
      </c>
      <c r="AV97" s="2">
        <f t="shared" si="59"/>
        <v>13</v>
      </c>
      <c r="AW97" s="2" t="str">
        <f t="shared" si="64"/>
        <v>Kesemek</v>
      </c>
      <c r="AX97" s="2">
        <f t="shared" si="85"/>
        <v>93.6</v>
      </c>
      <c r="AY97" s="2">
        <f t="shared" si="65"/>
        <v>0.96</v>
      </c>
      <c r="AZ97" s="2">
        <f t="shared" si="66"/>
        <v>0.48</v>
      </c>
      <c r="BA97" s="2">
        <f t="shared" si="67"/>
        <v>24</v>
      </c>
      <c r="BB97" s="2">
        <f t="shared" si="84"/>
        <v>13.2</v>
      </c>
      <c r="BC97" s="2">
        <f t="shared" si="68"/>
        <v>180000</v>
      </c>
      <c r="BD97" s="2">
        <f t="shared" si="69"/>
        <v>120</v>
      </c>
      <c r="BE97" s="15">
        <f t="shared" si="70"/>
        <v>18000</v>
      </c>
    </row>
    <row r="98" spans="3:57" x14ac:dyDescent="0.25">
      <c r="C98" s="18"/>
      <c r="D98" s="2" t="s">
        <v>193</v>
      </c>
      <c r="E98" s="2">
        <f t="shared" si="71"/>
        <v>2</v>
      </c>
      <c r="F98" s="2" t="str">
        <f>Herbal!C4</f>
        <v>Jinten Hitam</v>
      </c>
      <c r="G98" s="2">
        <f>Herbal!D4</f>
        <v>333</v>
      </c>
      <c r="H98" s="2">
        <f>Herbal!E4</f>
        <v>19.77</v>
      </c>
      <c r="I98" s="2">
        <f>Herbal!F4</f>
        <v>14.59</v>
      </c>
      <c r="J98" s="2">
        <f>Herbal!G4</f>
        <v>49.9</v>
      </c>
      <c r="K98" s="2">
        <f>Herbal!H4</f>
        <v>21</v>
      </c>
      <c r="L98" s="2">
        <f>Herbal!I4</f>
        <v>25000</v>
      </c>
      <c r="M98" s="2">
        <f>Herbal!J4</f>
        <v>100</v>
      </c>
      <c r="N98" s="2">
        <f>Herbal!K4</f>
        <v>2500</v>
      </c>
      <c r="Q98" s="18"/>
      <c r="R98" s="2" t="str">
        <f t="shared" si="60"/>
        <v>PL</v>
      </c>
      <c r="S98" s="2">
        <f t="shared" si="61"/>
        <v>2</v>
      </c>
      <c r="T98" s="2" t="str">
        <f t="shared" si="72"/>
        <v>Jinten Hitam</v>
      </c>
      <c r="U98" s="2">
        <f t="shared" si="73"/>
        <v>99.899999999999991</v>
      </c>
      <c r="V98" s="2">
        <f t="shared" si="74"/>
        <v>5.931</v>
      </c>
      <c r="W98" s="2">
        <f t="shared" si="75"/>
        <v>4.3769999999999998</v>
      </c>
      <c r="X98" s="2">
        <f t="shared" si="76"/>
        <v>14.969999999999999</v>
      </c>
      <c r="Y98" s="2">
        <f t="shared" si="77"/>
        <v>6.3</v>
      </c>
      <c r="Z98" s="2">
        <f t="shared" si="78"/>
        <v>7500</v>
      </c>
      <c r="AA98" s="2">
        <f t="shared" si="79"/>
        <v>30</v>
      </c>
      <c r="AB98" s="15">
        <f t="shared" si="80"/>
        <v>750</v>
      </c>
      <c r="AF98" s="18"/>
      <c r="AG98" s="2" t="s">
        <v>193</v>
      </c>
      <c r="AH98" s="2">
        <f t="shared" si="81"/>
        <v>2</v>
      </c>
      <c r="AI98" s="2" t="str">
        <f>Herbal!C4</f>
        <v>Jinten Hitam</v>
      </c>
      <c r="AJ98" s="2">
        <f>Herbal!D4</f>
        <v>333</v>
      </c>
      <c r="AK98" s="2">
        <f>Herbal!E4</f>
        <v>19.77</v>
      </c>
      <c r="AL98" s="2">
        <f>Herbal!F4</f>
        <v>14.59</v>
      </c>
      <c r="AM98" s="2">
        <f>Herbal!G4</f>
        <v>49.9</v>
      </c>
      <c r="AN98" s="2">
        <f>Herbal!H4</f>
        <v>21</v>
      </c>
      <c r="AO98" s="2">
        <f>Herbal!I4</f>
        <v>25000</v>
      </c>
      <c r="AP98" s="2">
        <f>Herbal!J4</f>
        <v>100</v>
      </c>
      <c r="AQ98" s="2">
        <f>Herbal!K4</f>
        <v>2500</v>
      </c>
      <c r="AT98" s="18"/>
      <c r="AU98" s="2" t="str">
        <f t="shared" si="63"/>
        <v>PL</v>
      </c>
      <c r="AV98" s="2">
        <f t="shared" si="59"/>
        <v>2</v>
      </c>
      <c r="AW98" s="2" t="str">
        <f t="shared" si="64"/>
        <v>Jinten Hitam</v>
      </c>
      <c r="AX98" s="2">
        <f t="shared" si="85"/>
        <v>99.899999999999991</v>
      </c>
      <c r="AY98" s="2">
        <f t="shared" si="65"/>
        <v>5.931</v>
      </c>
      <c r="AZ98" s="2">
        <f t="shared" si="66"/>
        <v>4.3769999999999998</v>
      </c>
      <c r="BA98" s="2">
        <f t="shared" si="67"/>
        <v>14.969999999999999</v>
      </c>
      <c r="BB98" s="2">
        <f t="shared" si="84"/>
        <v>6.3</v>
      </c>
      <c r="BC98" s="2">
        <f t="shared" si="68"/>
        <v>7500</v>
      </c>
      <c r="BD98" s="2">
        <f t="shared" si="69"/>
        <v>30</v>
      </c>
      <c r="BE98" s="15">
        <f t="shared" si="70"/>
        <v>750</v>
      </c>
    </row>
    <row r="99" spans="3:57" x14ac:dyDescent="0.25">
      <c r="C99" s="18" t="s">
        <v>195</v>
      </c>
      <c r="D99" s="2" t="s">
        <v>188</v>
      </c>
      <c r="E99" s="2">
        <f t="shared" si="71"/>
        <v>20</v>
      </c>
      <c r="F99" s="2" t="str">
        <f>Pokok!C22</f>
        <v>Mi kering</v>
      </c>
      <c r="G99" s="2">
        <f>Pokok!D22</f>
        <v>339</v>
      </c>
      <c r="H99" s="2">
        <f>Pokok!E22</f>
        <v>10</v>
      </c>
      <c r="I99" s="2">
        <f>Pokok!F22</f>
        <v>1.7</v>
      </c>
      <c r="J99" s="2">
        <f>Pokok!G22</f>
        <v>76.3</v>
      </c>
      <c r="K99" s="2">
        <f>Pokok!H22</f>
        <v>0</v>
      </c>
      <c r="L99" s="2">
        <f>Pokok!I22</f>
        <v>27245</v>
      </c>
      <c r="M99" s="2">
        <f>Pokok!J22</f>
        <v>100</v>
      </c>
      <c r="N99" s="2">
        <f>Pokok!K22</f>
        <v>2724.5</v>
      </c>
      <c r="Q99" s="18" t="str">
        <f>C99</f>
        <v>Malam</v>
      </c>
      <c r="R99" s="2" t="str">
        <f t="shared" si="60"/>
        <v>PK</v>
      </c>
      <c r="S99" s="2">
        <f t="shared" si="61"/>
        <v>20</v>
      </c>
      <c r="T99" s="2" t="str">
        <f t="shared" si="72"/>
        <v>Mi kering</v>
      </c>
      <c r="U99" s="2">
        <f t="shared" si="73"/>
        <v>771.22500000000002</v>
      </c>
      <c r="V99" s="2">
        <f t="shared" si="74"/>
        <v>22.75</v>
      </c>
      <c r="W99" s="2">
        <f t="shared" si="75"/>
        <v>3.8674999999999997</v>
      </c>
      <c r="X99" s="2">
        <f t="shared" si="76"/>
        <v>173.58249999999998</v>
      </c>
      <c r="Y99" s="2">
        <f>$P79/$M99*K99</f>
        <v>0</v>
      </c>
      <c r="Z99" s="2">
        <f t="shared" si="78"/>
        <v>61982.375</v>
      </c>
      <c r="AA99" s="2">
        <f t="shared" si="79"/>
        <v>227.5</v>
      </c>
      <c r="AB99" s="15">
        <f t="shared" si="80"/>
        <v>6198.2375000000002</v>
      </c>
      <c r="AF99" s="18" t="s">
        <v>195</v>
      </c>
      <c r="AG99" s="2" t="s">
        <v>188</v>
      </c>
      <c r="AH99" s="2">
        <f t="shared" si="81"/>
        <v>21</v>
      </c>
      <c r="AI99" s="2" t="str">
        <f>Pokok!C23</f>
        <v>Misoa</v>
      </c>
      <c r="AJ99" s="2">
        <f>Pokok!D23</f>
        <v>345</v>
      </c>
      <c r="AK99" s="2">
        <f>Pokok!E23</f>
        <v>8.5</v>
      </c>
      <c r="AL99" s="2">
        <f>Pokok!F23</f>
        <v>2.2000000000000002</v>
      </c>
      <c r="AM99" s="2">
        <f>Pokok!G23</f>
        <v>78</v>
      </c>
      <c r="AN99" s="2">
        <f>Pokok!H23</f>
        <v>0</v>
      </c>
      <c r="AO99" s="2">
        <f>Pokok!I23</f>
        <v>44000</v>
      </c>
      <c r="AP99" s="2">
        <f>Pokok!J23</f>
        <v>100</v>
      </c>
      <c r="AQ99" s="2">
        <f>Pokok!K23</f>
        <v>4400</v>
      </c>
      <c r="AT99" s="18" t="str">
        <f>AF99</f>
        <v>Malam</v>
      </c>
      <c r="AU99" s="2" t="str">
        <f t="shared" si="63"/>
        <v>PK</v>
      </c>
      <c r="AV99" s="2">
        <f t="shared" si="59"/>
        <v>21</v>
      </c>
      <c r="AW99" s="2" t="str">
        <f t="shared" si="64"/>
        <v>Misoa</v>
      </c>
      <c r="AX99" s="2">
        <f t="shared" si="85"/>
        <v>784.875</v>
      </c>
      <c r="AY99" s="2">
        <f t="shared" si="65"/>
        <v>19.337499999999999</v>
      </c>
      <c r="AZ99" s="2">
        <f t="shared" si="66"/>
        <v>5.0049999999999999</v>
      </c>
      <c r="BA99" s="2">
        <f t="shared" si="67"/>
        <v>177.45</v>
      </c>
      <c r="BB99" s="2">
        <f t="shared" si="84"/>
        <v>0</v>
      </c>
      <c r="BC99" s="2">
        <f t="shared" si="68"/>
        <v>100100</v>
      </c>
      <c r="BD99" s="2">
        <f t="shared" si="69"/>
        <v>227.5</v>
      </c>
      <c r="BE99" s="15">
        <f t="shared" si="70"/>
        <v>10010</v>
      </c>
    </row>
    <row r="100" spans="3:57" x14ac:dyDescent="0.25">
      <c r="C100" s="18"/>
      <c r="D100" s="2" t="s">
        <v>189</v>
      </c>
      <c r="E100" s="2">
        <f t="shared" si="71"/>
        <v>16</v>
      </c>
      <c r="F100" s="2" t="str">
        <f>Nabati!C18</f>
        <v>Tahu</v>
      </c>
      <c r="G100" s="2">
        <f>Nabati!D18</f>
        <v>68</v>
      </c>
      <c r="H100" s="2">
        <f>Nabati!E18</f>
        <v>7.8</v>
      </c>
      <c r="I100" s="2">
        <f>Nabati!F18</f>
        <v>4.5999999999999996</v>
      </c>
      <c r="J100" s="2">
        <f>Nabati!G18</f>
        <v>1.6</v>
      </c>
      <c r="K100" s="2">
        <f>Nabati!H18</f>
        <v>0</v>
      </c>
      <c r="L100" s="2">
        <f>Nabati!I18</f>
        <v>30400</v>
      </c>
      <c r="M100" s="2">
        <f>Nabati!J18</f>
        <v>100</v>
      </c>
      <c r="N100" s="2">
        <f>Nabati!K18</f>
        <v>3040</v>
      </c>
      <c r="Q100" s="18"/>
      <c r="R100" s="2" t="str">
        <f t="shared" si="60"/>
        <v>N</v>
      </c>
      <c r="S100" s="2">
        <f t="shared" si="61"/>
        <v>16</v>
      </c>
      <c r="T100" s="2" t="str">
        <f t="shared" si="72"/>
        <v>Tahu</v>
      </c>
      <c r="U100" s="2">
        <f t="shared" si="73"/>
        <v>71.400000000000006</v>
      </c>
      <c r="V100" s="2">
        <f t="shared" si="74"/>
        <v>8.19</v>
      </c>
      <c r="W100" s="2">
        <f t="shared" si="75"/>
        <v>4.83</v>
      </c>
      <c r="X100" s="2">
        <f t="shared" si="76"/>
        <v>1.6800000000000002</v>
      </c>
      <c r="Y100" s="2">
        <f t="shared" si="77"/>
        <v>0</v>
      </c>
      <c r="Z100" s="2">
        <f t="shared" si="78"/>
        <v>31920</v>
      </c>
      <c r="AA100" s="2">
        <f t="shared" si="79"/>
        <v>105</v>
      </c>
      <c r="AB100" s="15">
        <f t="shared" si="80"/>
        <v>3192</v>
      </c>
      <c r="AF100" s="18"/>
      <c r="AG100" s="2" t="s">
        <v>189</v>
      </c>
      <c r="AH100" s="2">
        <f t="shared" si="81"/>
        <v>15</v>
      </c>
      <c r="AI100" s="2" t="str">
        <f>Nabati!C17</f>
        <v>Susu kedele</v>
      </c>
      <c r="AJ100" s="2">
        <f>Nabati!D17</f>
        <v>41</v>
      </c>
      <c r="AK100" s="2">
        <f>Nabati!E17</f>
        <v>3.5</v>
      </c>
      <c r="AL100" s="2">
        <f>Nabati!F17</f>
        <v>2.5</v>
      </c>
      <c r="AM100" s="2">
        <f>Nabati!G17</f>
        <v>5</v>
      </c>
      <c r="AN100" s="2">
        <f>Nabati!H17</f>
        <v>2</v>
      </c>
      <c r="AO100" s="2">
        <f>Nabati!I17</f>
        <v>16000</v>
      </c>
      <c r="AP100" s="2">
        <f>Nabati!J17</f>
        <v>100</v>
      </c>
      <c r="AQ100" s="2">
        <f>Nabati!K17</f>
        <v>1600</v>
      </c>
      <c r="AT100" s="18"/>
      <c r="AU100" s="2" t="str">
        <f t="shared" si="63"/>
        <v>N</v>
      </c>
      <c r="AV100" s="2">
        <f t="shared" si="59"/>
        <v>15</v>
      </c>
      <c r="AW100" s="2" t="str">
        <f t="shared" si="64"/>
        <v>Susu kedele</v>
      </c>
      <c r="AX100" s="2">
        <f t="shared" si="85"/>
        <v>43.050000000000004</v>
      </c>
      <c r="AY100" s="2">
        <f t="shared" si="65"/>
        <v>3.6750000000000003</v>
      </c>
      <c r="AZ100" s="2">
        <f t="shared" si="66"/>
        <v>2.625</v>
      </c>
      <c r="BA100" s="2">
        <f t="shared" si="67"/>
        <v>5.25</v>
      </c>
      <c r="BB100" s="2">
        <f t="shared" si="84"/>
        <v>2.1</v>
      </c>
      <c r="BC100" s="2">
        <f t="shared" si="68"/>
        <v>16800</v>
      </c>
      <c r="BD100" s="2">
        <f t="shared" si="69"/>
        <v>105</v>
      </c>
      <c r="BE100" s="15">
        <f t="shared" si="70"/>
        <v>1680</v>
      </c>
    </row>
    <row r="101" spans="3:57" x14ac:dyDescent="0.25">
      <c r="C101" s="18"/>
      <c r="D101" s="2" t="s">
        <v>190</v>
      </c>
      <c r="E101" s="2">
        <f t="shared" si="71"/>
        <v>36</v>
      </c>
      <c r="F101" s="2" t="str">
        <f xml:space="preserve"> Hewani!C38</f>
        <v>Telur bebek</v>
      </c>
      <c r="G101" s="2">
        <f xml:space="preserve"> Hewani!D38</f>
        <v>202</v>
      </c>
      <c r="H101" s="2">
        <f xml:space="preserve"> Hewani!E38</f>
        <v>12.5</v>
      </c>
      <c r="I101" s="2">
        <f xml:space="preserve"> Hewani!F38</f>
        <v>16.399999999999999</v>
      </c>
      <c r="J101" s="2">
        <f xml:space="preserve"> Hewani!G38</f>
        <v>0</v>
      </c>
      <c r="K101" s="2">
        <f xml:space="preserve"> Hewani!H38</f>
        <v>0</v>
      </c>
      <c r="L101" s="2">
        <f xml:space="preserve"> Hewani!I38</f>
        <v>25400</v>
      </c>
      <c r="M101" s="2">
        <f xml:space="preserve"> Hewani!J38</f>
        <v>100</v>
      </c>
      <c r="N101" s="2">
        <f xml:space="preserve"> Hewani!K38</f>
        <v>2540</v>
      </c>
      <c r="Q101" s="18"/>
      <c r="R101" s="2" t="str">
        <f t="shared" si="60"/>
        <v>H</v>
      </c>
      <c r="S101" s="2">
        <f t="shared" si="61"/>
        <v>36</v>
      </c>
      <c r="T101" s="2" t="str">
        <f t="shared" si="72"/>
        <v>Telur bebek</v>
      </c>
      <c r="U101" s="2">
        <f t="shared" si="73"/>
        <v>212.10000000000002</v>
      </c>
      <c r="V101" s="2">
        <f t="shared" si="74"/>
        <v>13.125</v>
      </c>
      <c r="W101" s="2">
        <f t="shared" si="75"/>
        <v>17.22</v>
      </c>
      <c r="X101" s="2">
        <f t="shared" si="76"/>
        <v>0</v>
      </c>
      <c r="Y101" s="2">
        <f t="shared" si="77"/>
        <v>0</v>
      </c>
      <c r="Z101" s="2">
        <f t="shared" si="78"/>
        <v>26670</v>
      </c>
      <c r="AA101" s="2">
        <f t="shared" si="79"/>
        <v>105</v>
      </c>
      <c r="AB101" s="15">
        <f t="shared" si="80"/>
        <v>2667</v>
      </c>
      <c r="AF101" s="18"/>
      <c r="AG101" s="2" t="s">
        <v>190</v>
      </c>
      <c r="AH101" s="2">
        <f t="shared" si="81"/>
        <v>35</v>
      </c>
      <c r="AI101" s="2" t="str">
        <f xml:space="preserve"> Hewani!C37</f>
        <v>telur ayam ras</v>
      </c>
      <c r="AJ101" s="2">
        <f xml:space="preserve"> Hewani!D37</f>
        <v>196</v>
      </c>
      <c r="AK101" s="2">
        <f xml:space="preserve"> Hewani!E37</f>
        <v>13</v>
      </c>
      <c r="AL101" s="2">
        <f xml:space="preserve"> Hewani!F37</f>
        <v>15.3</v>
      </c>
      <c r="AM101" s="2">
        <f xml:space="preserve"> Hewani!G37</f>
        <v>0.8</v>
      </c>
      <c r="AN101" s="2">
        <f xml:space="preserve"> Hewani!H37</f>
        <v>0</v>
      </c>
      <c r="AO101" s="2">
        <f xml:space="preserve"> Hewani!I37</f>
        <v>65000</v>
      </c>
      <c r="AP101" s="2">
        <f xml:space="preserve"> Hewani!J37</f>
        <v>100</v>
      </c>
      <c r="AQ101" s="2">
        <f xml:space="preserve"> Hewani!K37</f>
        <v>6500</v>
      </c>
      <c r="AT101" s="18"/>
      <c r="AU101" s="2" t="str">
        <f t="shared" si="63"/>
        <v>H</v>
      </c>
      <c r="AV101" s="2">
        <f t="shared" si="59"/>
        <v>35</v>
      </c>
      <c r="AW101" s="2" t="str">
        <f t="shared" si="64"/>
        <v>telur ayam ras</v>
      </c>
      <c r="AX101" s="2">
        <f t="shared" si="85"/>
        <v>205.8</v>
      </c>
      <c r="AY101" s="2">
        <f t="shared" si="65"/>
        <v>13.65</v>
      </c>
      <c r="AZ101" s="2">
        <f t="shared" si="66"/>
        <v>16.065000000000001</v>
      </c>
      <c r="BA101" s="2">
        <f t="shared" si="67"/>
        <v>0.84000000000000008</v>
      </c>
      <c r="BB101" s="2">
        <f t="shared" si="84"/>
        <v>0</v>
      </c>
      <c r="BC101" s="2">
        <f t="shared" si="68"/>
        <v>68250</v>
      </c>
      <c r="BD101" s="2">
        <f t="shared" si="69"/>
        <v>105</v>
      </c>
      <c r="BE101" s="15">
        <f t="shared" si="70"/>
        <v>6825</v>
      </c>
    </row>
    <row r="102" spans="3:57" x14ac:dyDescent="0.25">
      <c r="C102" s="18"/>
      <c r="D102" s="2" t="s">
        <v>191</v>
      </c>
      <c r="E102" s="2">
        <f t="shared" si="71"/>
        <v>34</v>
      </c>
      <c r="F102" s="2" t="str">
        <f>Sayur!C36</f>
        <v>Seledri</v>
      </c>
      <c r="G102" s="2">
        <f>Sayur!D36</f>
        <v>20</v>
      </c>
      <c r="H102" s="2">
        <f>Sayur!E36</f>
        <v>1</v>
      </c>
      <c r="I102" s="2">
        <f>Sayur!F36</f>
        <v>0.1</v>
      </c>
      <c r="J102" s="2">
        <f>Sayur!G36</f>
        <v>4.5999999999999996</v>
      </c>
      <c r="K102" s="2">
        <f>Sayur!H36</f>
        <v>11</v>
      </c>
      <c r="L102" s="2">
        <f>Sayur!I36</f>
        <v>30000</v>
      </c>
      <c r="M102" s="2">
        <f>Sayur!J36</f>
        <v>100</v>
      </c>
      <c r="N102" s="2">
        <f>Sayur!K36</f>
        <v>3000</v>
      </c>
      <c r="Q102" s="18"/>
      <c r="R102" s="2" t="str">
        <f t="shared" si="60"/>
        <v>S</v>
      </c>
      <c r="S102" s="2">
        <f t="shared" si="61"/>
        <v>34</v>
      </c>
      <c r="T102" s="2" t="str">
        <f t="shared" si="72"/>
        <v>Seledri</v>
      </c>
      <c r="U102" s="2">
        <f t="shared" si="73"/>
        <v>21</v>
      </c>
      <c r="V102" s="2">
        <f t="shared" si="74"/>
        <v>1.05</v>
      </c>
      <c r="W102" s="2">
        <f t="shared" si="75"/>
        <v>0.10500000000000001</v>
      </c>
      <c r="X102" s="2">
        <f t="shared" si="76"/>
        <v>4.83</v>
      </c>
      <c r="Y102" s="2">
        <f t="shared" si="77"/>
        <v>11.55</v>
      </c>
      <c r="Z102" s="2">
        <f t="shared" si="78"/>
        <v>31500</v>
      </c>
      <c r="AA102" s="2">
        <f t="shared" si="79"/>
        <v>105</v>
      </c>
      <c r="AB102" s="15">
        <f t="shared" si="80"/>
        <v>3150</v>
      </c>
      <c r="AF102" s="18"/>
      <c r="AG102" s="2" t="s">
        <v>191</v>
      </c>
      <c r="AH102" s="2">
        <f t="shared" si="81"/>
        <v>22</v>
      </c>
      <c r="AI102" s="2" t="str">
        <f>Sayur!C24</f>
        <v>Bayam</v>
      </c>
      <c r="AJ102" s="2">
        <f>Sayur!D24</f>
        <v>36</v>
      </c>
      <c r="AK102" s="2">
        <f>Sayur!E24</f>
        <v>3.5</v>
      </c>
      <c r="AL102" s="2">
        <f>Sayur!F24</f>
        <v>0.5</v>
      </c>
      <c r="AM102" s="2">
        <f>Sayur!G24</f>
        <v>6.5</v>
      </c>
      <c r="AN102" s="2">
        <f>Sayur!H24</f>
        <v>80</v>
      </c>
      <c r="AO102" s="2">
        <f>Sayur!I24</f>
        <v>12500</v>
      </c>
      <c r="AP102" s="2">
        <f>Sayur!J24</f>
        <v>100</v>
      </c>
      <c r="AQ102" s="2">
        <f>Sayur!K24</f>
        <v>1250</v>
      </c>
      <c r="AT102" s="18"/>
      <c r="AU102" s="2" t="str">
        <f t="shared" si="63"/>
        <v>S</v>
      </c>
      <c r="AV102" s="2">
        <f t="shared" si="59"/>
        <v>22</v>
      </c>
      <c r="AW102" s="2" t="str">
        <f t="shared" si="64"/>
        <v>Bayam</v>
      </c>
      <c r="AX102" s="2">
        <f t="shared" si="85"/>
        <v>37.800000000000004</v>
      </c>
      <c r="AY102" s="2">
        <f t="shared" si="65"/>
        <v>3.6750000000000003</v>
      </c>
      <c r="AZ102" s="2">
        <f t="shared" si="66"/>
        <v>0.52500000000000002</v>
      </c>
      <c r="BA102" s="2">
        <f t="shared" si="67"/>
        <v>6.8250000000000002</v>
      </c>
      <c r="BB102" s="2">
        <f t="shared" si="84"/>
        <v>84</v>
      </c>
      <c r="BC102" s="2">
        <f t="shared" si="68"/>
        <v>13125</v>
      </c>
      <c r="BD102" s="2">
        <f t="shared" si="69"/>
        <v>105</v>
      </c>
      <c r="BE102" s="15">
        <f t="shared" si="70"/>
        <v>1312.5</v>
      </c>
    </row>
    <row r="103" spans="3:57" x14ac:dyDescent="0.25">
      <c r="C103" s="18"/>
      <c r="D103" s="2" t="s">
        <v>192</v>
      </c>
      <c r="E103" s="2">
        <f t="shared" si="71"/>
        <v>20</v>
      </c>
      <c r="F103" s="2" t="str">
        <f>Buah!C22</f>
        <v>Apel</v>
      </c>
      <c r="G103" s="2">
        <f>Buah!D22</f>
        <v>58</v>
      </c>
      <c r="H103" s="2">
        <f>Buah!E22</f>
        <v>0.3</v>
      </c>
      <c r="I103" s="2">
        <f>Buah!F22</f>
        <v>0.4</v>
      </c>
      <c r="J103" s="2">
        <f>Buah!G22</f>
        <v>14.9</v>
      </c>
      <c r="K103" s="2">
        <f>Buah!H22</f>
        <v>5</v>
      </c>
      <c r="L103" s="2">
        <f>Buah!I22</f>
        <v>47000</v>
      </c>
      <c r="M103" s="2">
        <f>Buah!J22</f>
        <v>100</v>
      </c>
      <c r="N103" s="2">
        <f>Buah!K22</f>
        <v>4700</v>
      </c>
      <c r="Q103" s="18"/>
      <c r="R103" s="2" t="str">
        <f t="shared" si="60"/>
        <v>B</v>
      </c>
      <c r="S103" s="2">
        <f t="shared" si="61"/>
        <v>20</v>
      </c>
      <c r="T103" s="2" t="str">
        <f t="shared" si="72"/>
        <v>Apel</v>
      </c>
      <c r="U103" s="2">
        <f t="shared" si="73"/>
        <v>81.199999999999989</v>
      </c>
      <c r="V103" s="2">
        <f t="shared" si="74"/>
        <v>0.42</v>
      </c>
      <c r="W103" s="2">
        <f t="shared" si="75"/>
        <v>0.55999999999999994</v>
      </c>
      <c r="X103" s="2">
        <f t="shared" si="76"/>
        <v>20.86</v>
      </c>
      <c r="Y103" s="2">
        <f t="shared" si="77"/>
        <v>7</v>
      </c>
      <c r="Z103" s="2">
        <f t="shared" si="78"/>
        <v>65800</v>
      </c>
      <c r="AA103" s="2">
        <f t="shared" si="79"/>
        <v>140</v>
      </c>
      <c r="AB103" s="15">
        <f t="shared" si="80"/>
        <v>6580</v>
      </c>
      <c r="AF103" s="18"/>
      <c r="AG103" s="2" t="s">
        <v>192</v>
      </c>
      <c r="AH103" s="2">
        <f t="shared" si="81"/>
        <v>4</v>
      </c>
      <c r="AI103" s="2" t="str">
        <f>Buah!C6</f>
        <v>Manggis</v>
      </c>
      <c r="AJ103" s="2">
        <f>Buah!D6</f>
        <v>63</v>
      </c>
      <c r="AK103" s="2">
        <f>Buah!E6</f>
        <v>0.6</v>
      </c>
      <c r="AL103" s="2">
        <f>Buah!F6</f>
        <v>0.6</v>
      </c>
      <c r="AM103" s="2">
        <f>Buah!G6</f>
        <v>15.6</v>
      </c>
      <c r="AN103" s="2">
        <f>Buah!H6</f>
        <v>2</v>
      </c>
      <c r="AO103" s="2">
        <f>Buah!I6</f>
        <v>17000</v>
      </c>
      <c r="AP103" s="2">
        <f>Buah!J6</f>
        <v>100</v>
      </c>
      <c r="AQ103" s="2">
        <f>Buah!K6</f>
        <v>1700</v>
      </c>
      <c r="AT103" s="18"/>
      <c r="AU103" s="2" t="str">
        <f t="shared" si="63"/>
        <v>B</v>
      </c>
      <c r="AV103" s="2">
        <f t="shared" si="59"/>
        <v>4</v>
      </c>
      <c r="AW103" s="2" t="str">
        <f t="shared" si="64"/>
        <v>Manggis</v>
      </c>
      <c r="AX103" s="2">
        <f t="shared" si="85"/>
        <v>88.199999999999989</v>
      </c>
      <c r="AY103" s="2">
        <f t="shared" si="65"/>
        <v>0.84</v>
      </c>
      <c r="AZ103" s="2">
        <f t="shared" si="66"/>
        <v>0.84</v>
      </c>
      <c r="BA103" s="2">
        <f t="shared" si="67"/>
        <v>21.84</v>
      </c>
      <c r="BB103" s="2">
        <f t="shared" si="84"/>
        <v>2.8</v>
      </c>
      <c r="BC103" s="2">
        <f t="shared" si="68"/>
        <v>23800</v>
      </c>
      <c r="BD103" s="2">
        <f t="shared" si="69"/>
        <v>140</v>
      </c>
      <c r="BE103" s="15">
        <f t="shared" si="70"/>
        <v>2380</v>
      </c>
    </row>
    <row r="104" spans="3:57" x14ac:dyDescent="0.25">
      <c r="C104" s="18"/>
      <c r="D104" s="2" t="s">
        <v>193</v>
      </c>
      <c r="E104" s="2">
        <f t="shared" si="71"/>
        <v>3</v>
      </c>
      <c r="F104" s="2" t="str">
        <f>Herbal!C5</f>
        <v>jahe</v>
      </c>
      <c r="G104" s="2">
        <f>Herbal!D5</f>
        <v>51</v>
      </c>
      <c r="H104" s="2">
        <f>Herbal!E5</f>
        <v>1.5</v>
      </c>
      <c r="I104" s="2">
        <f>Herbal!F5</f>
        <v>1</v>
      </c>
      <c r="J104" s="2">
        <f>Herbal!G5</f>
        <v>10.1</v>
      </c>
      <c r="K104" s="2">
        <f>Herbal!H5</f>
        <v>4</v>
      </c>
      <c r="L104" s="2">
        <f>Herbal!I5</f>
        <v>11000</v>
      </c>
      <c r="M104" s="2">
        <f>Herbal!J5</f>
        <v>100</v>
      </c>
      <c r="N104" s="2">
        <f>Herbal!K5</f>
        <v>1100</v>
      </c>
      <c r="Q104" s="2"/>
      <c r="R104" s="2" t="str">
        <f t="shared" si="60"/>
        <v>PL</v>
      </c>
      <c r="S104" s="2">
        <f t="shared" si="61"/>
        <v>3</v>
      </c>
      <c r="T104" s="2" t="str">
        <f t="shared" si="72"/>
        <v>jahe</v>
      </c>
      <c r="U104" s="2">
        <f t="shared" si="73"/>
        <v>17.849999999999998</v>
      </c>
      <c r="V104" s="2">
        <f t="shared" si="74"/>
        <v>0.52499999999999991</v>
      </c>
      <c r="W104" s="2">
        <f t="shared" si="75"/>
        <v>0.35</v>
      </c>
      <c r="X104" s="2">
        <f t="shared" si="76"/>
        <v>3.5349999999999997</v>
      </c>
      <c r="Y104" s="2">
        <f t="shared" si="77"/>
        <v>1.4</v>
      </c>
      <c r="Z104" s="2">
        <f t="shared" si="78"/>
        <v>3849.9999999999995</v>
      </c>
      <c r="AA104" s="2">
        <f t="shared" si="79"/>
        <v>35</v>
      </c>
      <c r="AB104" s="15">
        <f t="shared" si="80"/>
        <v>385</v>
      </c>
      <c r="AF104" s="18"/>
      <c r="AG104" s="2" t="s">
        <v>193</v>
      </c>
      <c r="AH104" s="2">
        <f t="shared" si="81"/>
        <v>1</v>
      </c>
      <c r="AI104" s="2" t="str">
        <f>Herbal!C3</f>
        <v>Madu</v>
      </c>
      <c r="AJ104" s="2">
        <f>Herbal!D3</f>
        <v>294</v>
      </c>
      <c r="AK104" s="2">
        <f>Herbal!E3</f>
        <v>0.3</v>
      </c>
      <c r="AL104" s="2">
        <f>Herbal!F3</f>
        <v>0</v>
      </c>
      <c r="AM104" s="2">
        <f>Herbal!G3</f>
        <v>79.5</v>
      </c>
      <c r="AN104" s="2">
        <f>Herbal!H3</f>
        <v>4</v>
      </c>
      <c r="AO104" s="2">
        <f>Herbal!I3</f>
        <v>9000</v>
      </c>
      <c r="AP104" s="2">
        <f>Herbal!J3</f>
        <v>100</v>
      </c>
      <c r="AQ104" s="2">
        <f>Herbal!K3</f>
        <v>900</v>
      </c>
      <c r="AT104" s="2"/>
      <c r="AU104" s="2" t="str">
        <f t="shared" si="63"/>
        <v>PL</v>
      </c>
      <c r="AV104" s="2">
        <f t="shared" si="59"/>
        <v>1</v>
      </c>
      <c r="AW104" s="2" t="str">
        <f t="shared" si="64"/>
        <v>Madu</v>
      </c>
      <c r="AX104" s="2">
        <f t="shared" si="85"/>
        <v>102.89999999999999</v>
      </c>
      <c r="AY104" s="2">
        <f t="shared" si="65"/>
        <v>0.105</v>
      </c>
      <c r="AZ104" s="2">
        <f t="shared" si="66"/>
        <v>0</v>
      </c>
      <c r="BA104" s="2">
        <f t="shared" si="67"/>
        <v>27.824999999999999</v>
      </c>
      <c r="BB104" s="2">
        <f t="shared" si="84"/>
        <v>1.4</v>
      </c>
      <c r="BC104" s="2">
        <f t="shared" si="68"/>
        <v>3150</v>
      </c>
      <c r="BD104" s="2">
        <f t="shared" si="69"/>
        <v>35</v>
      </c>
      <c r="BE104" s="15">
        <f t="shared" si="70"/>
        <v>315</v>
      </c>
    </row>
    <row r="105" spans="3:57" x14ac:dyDescent="0.25">
      <c r="T105" s="9" t="s">
        <v>211</v>
      </c>
      <c r="U105" s="9">
        <f>SUM(U87:U104)</f>
        <v>4116.75</v>
      </c>
      <c r="V105" s="9">
        <f t="shared" ref="V105:Z105" si="86">SUM(V87:V104)</f>
        <v>131.27600000000001</v>
      </c>
      <c r="W105" s="9">
        <f t="shared" si="86"/>
        <v>93.84099999999998</v>
      </c>
      <c r="X105" s="9">
        <f t="shared" si="86"/>
        <v>722.05799999999999</v>
      </c>
      <c r="Y105" s="9">
        <f t="shared" si="86"/>
        <v>113.74</v>
      </c>
      <c r="Z105" s="9">
        <f t="shared" si="86"/>
        <v>844699.875</v>
      </c>
      <c r="AA105" s="10">
        <f>SUM(AA87:AA104)</f>
        <v>2050</v>
      </c>
      <c r="AB105" s="15">
        <f>SUM(AB87:AB104)</f>
        <v>84469.987500000003</v>
      </c>
      <c r="AW105" s="9" t="s">
        <v>211</v>
      </c>
      <c r="AX105" s="9">
        <f>SUM(AX87:AX104)</f>
        <v>3498.8</v>
      </c>
      <c r="AY105" s="9">
        <f t="shared" ref="AY105:BC105" si="87">SUM(AY87:AY104)</f>
        <v>140.58099999999999</v>
      </c>
      <c r="AZ105" s="9">
        <f t="shared" si="87"/>
        <v>83.737000000000023</v>
      </c>
      <c r="BA105" s="9">
        <f t="shared" si="87"/>
        <v>596.60750000000007</v>
      </c>
      <c r="BB105" s="9">
        <f t="shared" si="87"/>
        <v>242.55</v>
      </c>
      <c r="BC105" s="9">
        <f t="shared" si="87"/>
        <v>743812.5</v>
      </c>
      <c r="BD105" s="10">
        <f>SUM(BD87:BD104)</f>
        <v>2050</v>
      </c>
      <c r="BE105" s="15">
        <f>SUM(BE87:BE104)</f>
        <v>74381.25</v>
      </c>
    </row>
    <row r="108" spans="3:57" x14ac:dyDescent="0.25">
      <c r="C108" s="18" t="s">
        <v>182</v>
      </c>
      <c r="D108" s="18"/>
      <c r="E108" s="2" t="s">
        <v>197</v>
      </c>
      <c r="F108" s="2" t="s">
        <v>207</v>
      </c>
      <c r="G108" s="2" t="s">
        <v>176</v>
      </c>
      <c r="H108" s="2" t="s">
        <v>180</v>
      </c>
      <c r="I108" s="2" t="s">
        <v>177</v>
      </c>
      <c r="J108" s="2" t="s">
        <v>178</v>
      </c>
      <c r="K108" s="13" t="s">
        <v>244</v>
      </c>
      <c r="L108" s="2" t="s">
        <v>208</v>
      </c>
      <c r="M108" s="2" t="s">
        <v>201</v>
      </c>
      <c r="N108" s="2" t="s">
        <v>209</v>
      </c>
      <c r="Q108" s="18" t="str">
        <f>C108</f>
        <v>Jenis Paket</v>
      </c>
      <c r="R108" s="18"/>
      <c r="S108" s="2" t="str">
        <f t="shared" ref="S108" si="88">E108</f>
        <v>P2</v>
      </c>
      <c r="T108" s="2" t="str">
        <f>F130</f>
        <v>Nama Bahan Makanan</v>
      </c>
      <c r="U108" s="2" t="str">
        <f>G108</f>
        <v>Energi (kkal)</v>
      </c>
      <c r="V108" s="2" t="str">
        <f>H108</f>
        <v>Protein (g)</v>
      </c>
      <c r="W108" s="2" t="str">
        <f>I108</f>
        <v>Lemak (g)</v>
      </c>
      <c r="X108" s="2" t="str">
        <f>J108</f>
        <v>Karbohidrat (g)</v>
      </c>
      <c r="Y108" t="s">
        <v>244</v>
      </c>
      <c r="Z108" s="2" t="str">
        <f>L108</f>
        <v>Harga/ KG</v>
      </c>
      <c r="AA108" s="2" t="str">
        <f>M108</f>
        <v>Berat Asli</v>
      </c>
      <c r="AB108" s="2" t="str">
        <f>N108</f>
        <v>Harga/g</v>
      </c>
      <c r="AF108" s="18" t="s">
        <v>182</v>
      </c>
      <c r="AG108" s="18"/>
      <c r="AH108" s="2" t="s">
        <v>197</v>
      </c>
      <c r="AI108" s="2" t="s">
        <v>207</v>
      </c>
      <c r="AJ108" s="2" t="s">
        <v>176</v>
      </c>
      <c r="AK108" s="2" t="s">
        <v>180</v>
      </c>
      <c r="AL108" s="2" t="s">
        <v>177</v>
      </c>
      <c r="AM108" s="2" t="s">
        <v>178</v>
      </c>
      <c r="AN108" s="13" t="s">
        <v>244</v>
      </c>
      <c r="AO108" s="2" t="s">
        <v>208</v>
      </c>
      <c r="AP108" s="2" t="s">
        <v>201</v>
      </c>
      <c r="AQ108" s="2" t="s">
        <v>209</v>
      </c>
      <c r="AT108" s="18" t="str">
        <f>AF108</f>
        <v>Jenis Paket</v>
      </c>
      <c r="AU108" s="18"/>
      <c r="AV108" s="2" t="str">
        <f t="shared" ref="AV108:AV126" si="89">AH108</f>
        <v>P2</v>
      </c>
      <c r="AW108" s="2" t="str">
        <f>AI130</f>
        <v>Nama Bahan Makanan</v>
      </c>
      <c r="AX108" s="2" t="str">
        <f>AJ108</f>
        <v>Energi (kkal)</v>
      </c>
      <c r="AY108" s="2" t="str">
        <f>AK108</f>
        <v>Protein (g)</v>
      </c>
      <c r="AZ108" s="2" t="str">
        <f>AL108</f>
        <v>Lemak (g)</v>
      </c>
      <c r="BA108" s="2" t="str">
        <f>AM108</f>
        <v>Karbohidrat (g)</v>
      </c>
      <c r="BB108" t="s">
        <v>244</v>
      </c>
      <c r="BC108" s="2" t="str">
        <f>AO108</f>
        <v>Harga/ KG</v>
      </c>
      <c r="BD108" s="2" t="str">
        <f>AP108</f>
        <v>Berat Asli</v>
      </c>
      <c r="BE108" s="2" t="str">
        <f>AQ108</f>
        <v>Harga/g</v>
      </c>
    </row>
    <row r="109" spans="3:57" x14ac:dyDescent="0.25">
      <c r="C109" s="18" t="s">
        <v>183</v>
      </c>
      <c r="D109" s="2" t="s">
        <v>188</v>
      </c>
      <c r="E109" s="2">
        <f>M47</f>
        <v>4</v>
      </c>
      <c r="F109" s="6" t="str">
        <f>Pokok!C6</f>
        <v>Macaroni</v>
      </c>
      <c r="G109" s="6">
        <f>Pokok!D6</f>
        <v>363</v>
      </c>
      <c r="H109" s="6">
        <f>Pokok!E6</f>
        <v>8.6999999999999993</v>
      </c>
      <c r="I109" s="6">
        <f>Pokok!F6</f>
        <v>0.4</v>
      </c>
      <c r="J109" s="6">
        <f>Pokok!G6</f>
        <v>78.7</v>
      </c>
      <c r="K109" s="6">
        <f>Pokok!H6</f>
        <v>0</v>
      </c>
      <c r="L109" s="6">
        <f>Pokok!I6</f>
        <v>15500</v>
      </c>
      <c r="M109" s="6">
        <f>Pokok!J6</f>
        <v>100</v>
      </c>
      <c r="N109" s="6">
        <f>Pokok!K6</f>
        <v>1550</v>
      </c>
      <c r="Q109" s="19" t="str">
        <f>C109</f>
        <v>Pagi</v>
      </c>
      <c r="R109" s="2" t="str">
        <f t="shared" ref="R109:R126" si="90">D109</f>
        <v>PK</v>
      </c>
      <c r="S109" s="2">
        <f>E109</f>
        <v>4</v>
      </c>
      <c r="T109" s="6" t="str">
        <f t="shared" ref="T109:T126" si="91">F109</f>
        <v>Macaroni</v>
      </c>
      <c r="U109" s="2">
        <f>$P67/$M109*G109</f>
        <v>825.82499999999993</v>
      </c>
      <c r="V109" s="2">
        <f t="shared" ref="V109:AB124" si="92">$P67/$M109*H109</f>
        <v>19.792499999999997</v>
      </c>
      <c r="W109" s="2">
        <f t="shared" si="92"/>
        <v>0.91</v>
      </c>
      <c r="X109" s="2">
        <f t="shared" si="92"/>
        <v>179.04249999999999</v>
      </c>
      <c r="Y109" s="2">
        <f t="shared" si="92"/>
        <v>0</v>
      </c>
      <c r="Z109" s="2">
        <f t="shared" si="92"/>
        <v>35262.5</v>
      </c>
      <c r="AA109" s="2">
        <f t="shared" si="92"/>
        <v>227.5</v>
      </c>
      <c r="AB109" s="2">
        <f t="shared" si="92"/>
        <v>3526.25</v>
      </c>
      <c r="AF109" s="18" t="s">
        <v>183</v>
      </c>
      <c r="AG109" s="2" t="s">
        <v>188</v>
      </c>
      <c r="AH109" s="2">
        <f>AP47</f>
        <v>4</v>
      </c>
      <c r="AI109" s="6" t="str">
        <f>Pokok!C6</f>
        <v>Macaroni</v>
      </c>
      <c r="AJ109" s="6">
        <f>Pokok!D6</f>
        <v>363</v>
      </c>
      <c r="AK109" s="6">
        <f>Pokok!E6</f>
        <v>8.6999999999999993</v>
      </c>
      <c r="AL109" s="6">
        <f>Pokok!F6</f>
        <v>0.4</v>
      </c>
      <c r="AM109" s="6">
        <f>Pokok!G6</f>
        <v>78.7</v>
      </c>
      <c r="AN109" s="6">
        <f>Pokok!H6</f>
        <v>0</v>
      </c>
      <c r="AO109" s="6">
        <f>Pokok!I6</f>
        <v>15500</v>
      </c>
      <c r="AP109" s="6">
        <f>Pokok!J6</f>
        <v>100</v>
      </c>
      <c r="AQ109" s="6">
        <f>Pokok!K6</f>
        <v>1550</v>
      </c>
      <c r="AT109" s="19" t="str">
        <f>AF109</f>
        <v>Pagi</v>
      </c>
      <c r="AU109" s="2" t="str">
        <f t="shared" ref="AU109:AU126" si="93">AG109</f>
        <v>PK</v>
      </c>
      <c r="AV109" s="2">
        <f t="shared" si="89"/>
        <v>4</v>
      </c>
      <c r="AW109" s="6" t="str">
        <f t="shared" ref="AW109:AW126" si="94">AI109</f>
        <v>Macaroni</v>
      </c>
      <c r="AX109" s="2">
        <f>$P67/$M109*AJ109</f>
        <v>825.82499999999993</v>
      </c>
      <c r="AY109" s="2">
        <f t="shared" ref="AY109:AY126" si="95">$P67/$M109*AK109</f>
        <v>19.792499999999997</v>
      </c>
      <c r="AZ109" s="2">
        <f t="shared" ref="AZ109:AZ126" si="96">$P67/$M109*AL109</f>
        <v>0.91</v>
      </c>
      <c r="BA109" s="2">
        <f t="shared" ref="BA109:BA126" si="97">$P67/$M109*AM109</f>
        <v>179.04249999999999</v>
      </c>
      <c r="BB109" s="2">
        <f t="shared" ref="BB109:BB126" si="98">$P67/$M109*AN109</f>
        <v>0</v>
      </c>
      <c r="BC109" s="2">
        <f t="shared" ref="BC109:BC126" si="99">$P67/$M109*AO109</f>
        <v>35262.5</v>
      </c>
      <c r="BD109" s="2">
        <f t="shared" ref="BD109:BD126" si="100">$P67/$M109*AP109</f>
        <v>227.5</v>
      </c>
      <c r="BE109" s="2">
        <f t="shared" ref="BE109:BE126" si="101">$P67/$M109*AQ109</f>
        <v>3526.25</v>
      </c>
    </row>
    <row r="110" spans="3:57" x14ac:dyDescent="0.25">
      <c r="C110" s="18"/>
      <c r="D110" s="2" t="s">
        <v>189</v>
      </c>
      <c r="E110" s="2">
        <f t="shared" ref="E110:E126" si="102">M48</f>
        <v>6</v>
      </c>
      <c r="F110" s="6" t="str">
        <f>Nabati!C8</f>
        <v>Kluwak</v>
      </c>
      <c r="G110" s="6">
        <f>Nabati!D8</f>
        <v>273</v>
      </c>
      <c r="H110" s="6">
        <f>Nabati!E8</f>
        <v>10</v>
      </c>
      <c r="I110" s="6">
        <f>Nabati!F8</f>
        <v>24</v>
      </c>
      <c r="J110" s="6">
        <f>Nabati!G8</f>
        <v>13.5</v>
      </c>
      <c r="K110" s="6">
        <f>Nabati!H8</f>
        <v>30</v>
      </c>
      <c r="L110" s="6">
        <f>Nabati!I8</f>
        <v>29000</v>
      </c>
      <c r="M110" s="6">
        <f>Nabati!J8</f>
        <v>100</v>
      </c>
      <c r="N110" s="6">
        <f>Nabati!K8</f>
        <v>2900</v>
      </c>
      <c r="Q110" s="19"/>
      <c r="R110" s="2" t="str">
        <f t="shared" si="90"/>
        <v>N</v>
      </c>
      <c r="S110" s="2">
        <f t="shared" ref="S110:S126" si="103">E110</f>
        <v>6</v>
      </c>
      <c r="T110" s="2" t="str">
        <f t="shared" si="91"/>
        <v>Kluwak</v>
      </c>
      <c r="U110" s="2">
        <f t="shared" ref="U110:U125" si="104">$P68/$M110*G110</f>
        <v>286.65000000000003</v>
      </c>
      <c r="V110" s="2">
        <f t="shared" si="92"/>
        <v>10.5</v>
      </c>
      <c r="W110" s="2">
        <f t="shared" si="92"/>
        <v>25.200000000000003</v>
      </c>
      <c r="X110" s="2">
        <f t="shared" si="92"/>
        <v>14.175000000000001</v>
      </c>
      <c r="Y110" s="2">
        <f t="shared" si="92"/>
        <v>31.5</v>
      </c>
      <c r="Z110" s="2">
        <f t="shared" si="92"/>
        <v>30450</v>
      </c>
      <c r="AA110" s="2">
        <f t="shared" si="92"/>
        <v>105</v>
      </c>
      <c r="AB110" s="2">
        <f t="shared" si="92"/>
        <v>3045</v>
      </c>
      <c r="AF110" s="18"/>
      <c r="AG110" s="2" t="s">
        <v>189</v>
      </c>
      <c r="AH110" s="2">
        <f t="shared" ref="AH110:AH126" si="105">AP48</f>
        <v>6</v>
      </c>
      <c r="AI110" s="6" t="str">
        <f>Nabati!C8</f>
        <v>Kluwak</v>
      </c>
      <c r="AJ110" s="6">
        <f>Nabati!D8</f>
        <v>273</v>
      </c>
      <c r="AK110" s="6">
        <f>Nabati!E8</f>
        <v>10</v>
      </c>
      <c r="AL110" s="6">
        <f>Nabati!F8</f>
        <v>24</v>
      </c>
      <c r="AM110" s="6">
        <f>Nabati!G8</f>
        <v>13.5</v>
      </c>
      <c r="AN110" s="6">
        <f>Nabati!H8</f>
        <v>30</v>
      </c>
      <c r="AO110" s="6">
        <f>Nabati!I8</f>
        <v>29000</v>
      </c>
      <c r="AP110" s="6">
        <f>Nabati!J8</f>
        <v>100</v>
      </c>
      <c r="AQ110" s="6">
        <f>Nabati!K8</f>
        <v>2900</v>
      </c>
      <c r="AT110" s="19"/>
      <c r="AU110" s="2" t="str">
        <f t="shared" si="93"/>
        <v>N</v>
      </c>
      <c r="AV110" s="2">
        <f t="shared" si="89"/>
        <v>6</v>
      </c>
      <c r="AW110" s="2" t="str">
        <f t="shared" si="94"/>
        <v>Kluwak</v>
      </c>
      <c r="AX110" s="2">
        <f t="shared" ref="AX110:AX125" si="106">$P68/$M110*AJ110</f>
        <v>286.65000000000003</v>
      </c>
      <c r="AY110" s="2">
        <f t="shared" si="95"/>
        <v>10.5</v>
      </c>
      <c r="AZ110" s="2">
        <f t="shared" si="96"/>
        <v>25.200000000000003</v>
      </c>
      <c r="BA110" s="2">
        <f t="shared" si="97"/>
        <v>14.175000000000001</v>
      </c>
      <c r="BB110" s="2">
        <f t="shared" si="98"/>
        <v>31.5</v>
      </c>
      <c r="BC110" s="2">
        <f t="shared" si="99"/>
        <v>30450</v>
      </c>
      <c r="BD110" s="2">
        <f t="shared" si="100"/>
        <v>105</v>
      </c>
      <c r="BE110" s="2">
        <f t="shared" si="101"/>
        <v>3045</v>
      </c>
    </row>
    <row r="111" spans="3:57" x14ac:dyDescent="0.25">
      <c r="C111" s="18"/>
      <c r="D111" s="2" t="s">
        <v>190</v>
      </c>
      <c r="E111" s="2">
        <f t="shared" si="102"/>
        <v>5</v>
      </c>
      <c r="F111" s="6" t="str">
        <f>Hewani!C7</f>
        <v>Kakap</v>
      </c>
      <c r="G111" s="6">
        <f>Hewani!D7</f>
        <v>92</v>
      </c>
      <c r="H111" s="6">
        <f>Hewani!E7</f>
        <v>20</v>
      </c>
      <c r="I111" s="6">
        <f>Hewani!F7</f>
        <v>0.7</v>
      </c>
      <c r="J111" s="6">
        <f>Hewani!G7</f>
        <v>0</v>
      </c>
      <c r="K111" s="6">
        <f>Hewani!H7</f>
        <v>0</v>
      </c>
      <c r="L111" s="6">
        <f>Hewani!I7</f>
        <v>60500</v>
      </c>
      <c r="M111" s="6">
        <f>Hewani!J7</f>
        <v>100</v>
      </c>
      <c r="N111" s="6">
        <f>Hewani!K7</f>
        <v>6050</v>
      </c>
      <c r="Q111" s="19"/>
      <c r="R111" s="2" t="str">
        <f t="shared" si="90"/>
        <v>H</v>
      </c>
      <c r="S111" s="2">
        <f t="shared" si="103"/>
        <v>5</v>
      </c>
      <c r="T111" s="2" t="str">
        <f t="shared" si="91"/>
        <v>Kakap</v>
      </c>
      <c r="U111" s="2">
        <f t="shared" si="104"/>
        <v>96.600000000000009</v>
      </c>
      <c r="V111" s="2">
        <f t="shared" si="92"/>
        <v>21</v>
      </c>
      <c r="W111" s="2">
        <f t="shared" si="92"/>
        <v>0.73499999999999999</v>
      </c>
      <c r="X111" s="2">
        <f t="shared" si="92"/>
        <v>0</v>
      </c>
      <c r="Y111" s="2">
        <f t="shared" si="92"/>
        <v>0</v>
      </c>
      <c r="Z111" s="2">
        <f t="shared" si="92"/>
        <v>63525</v>
      </c>
      <c r="AA111" s="2">
        <f t="shared" si="92"/>
        <v>105</v>
      </c>
      <c r="AB111" s="2">
        <f t="shared" si="92"/>
        <v>6352.5</v>
      </c>
      <c r="AF111" s="18"/>
      <c r="AG111" s="2" t="s">
        <v>190</v>
      </c>
      <c r="AH111" s="2">
        <f t="shared" si="105"/>
        <v>5</v>
      </c>
      <c r="AI111" s="6" t="str">
        <f>Hewani!C7</f>
        <v>Kakap</v>
      </c>
      <c r="AJ111" s="6">
        <f>Hewani!D7</f>
        <v>92</v>
      </c>
      <c r="AK111" s="6">
        <f>Hewani!E7</f>
        <v>20</v>
      </c>
      <c r="AL111" s="6">
        <f>Hewani!F7</f>
        <v>0.7</v>
      </c>
      <c r="AM111" s="6">
        <f>Hewani!G7</f>
        <v>0</v>
      </c>
      <c r="AN111" s="6">
        <f>Hewani!H7</f>
        <v>0</v>
      </c>
      <c r="AO111" s="6">
        <f>Hewani!I7</f>
        <v>60500</v>
      </c>
      <c r="AP111" s="6">
        <f>Hewani!J7</f>
        <v>100</v>
      </c>
      <c r="AQ111" s="6">
        <f>Hewani!K7</f>
        <v>6050</v>
      </c>
      <c r="AT111" s="19"/>
      <c r="AU111" s="2" t="str">
        <f t="shared" si="93"/>
        <v>H</v>
      </c>
      <c r="AV111" s="2">
        <f t="shared" si="89"/>
        <v>5</v>
      </c>
      <c r="AW111" s="2" t="str">
        <f t="shared" si="94"/>
        <v>Kakap</v>
      </c>
      <c r="AX111" s="2">
        <f t="shared" si="106"/>
        <v>96.600000000000009</v>
      </c>
      <c r="AY111" s="2">
        <f t="shared" si="95"/>
        <v>21</v>
      </c>
      <c r="AZ111" s="2">
        <f t="shared" si="96"/>
        <v>0.73499999999999999</v>
      </c>
      <c r="BA111" s="2">
        <f t="shared" si="97"/>
        <v>0</v>
      </c>
      <c r="BB111" s="2">
        <f t="shared" si="98"/>
        <v>0</v>
      </c>
      <c r="BC111" s="2">
        <f t="shared" si="99"/>
        <v>63525</v>
      </c>
      <c r="BD111" s="2">
        <f t="shared" si="100"/>
        <v>105</v>
      </c>
      <c r="BE111" s="2">
        <f t="shared" si="101"/>
        <v>6352.5</v>
      </c>
    </row>
    <row r="112" spans="3:57" x14ac:dyDescent="0.25">
      <c r="C112" s="18"/>
      <c r="D112" s="2" t="s">
        <v>191</v>
      </c>
      <c r="E112" s="2">
        <f t="shared" si="102"/>
        <v>16</v>
      </c>
      <c r="F112" s="6" t="str">
        <f>Sayur!C18</f>
        <v>Taoge kacang kedele</v>
      </c>
      <c r="G112" s="6">
        <f>Sayur!D18</f>
        <v>67</v>
      </c>
      <c r="H112" s="6">
        <f>Sayur!E18</f>
        <v>9</v>
      </c>
      <c r="I112" s="6">
        <f>Sayur!F18</f>
        <v>2.6</v>
      </c>
      <c r="J112" s="6">
        <f>Sayur!G18</f>
        <v>6.4</v>
      </c>
      <c r="K112" s="6">
        <f>Sayur!H18</f>
        <v>15</v>
      </c>
      <c r="L112" s="6">
        <f>Sayur!I18</f>
        <v>19000</v>
      </c>
      <c r="M112" s="6">
        <f>Sayur!J18</f>
        <v>100</v>
      </c>
      <c r="N112" s="6">
        <f>Sayur!K18</f>
        <v>1900</v>
      </c>
      <c r="Q112" s="19"/>
      <c r="R112" s="2" t="str">
        <f t="shared" si="90"/>
        <v>S</v>
      </c>
      <c r="S112" s="2">
        <f t="shared" si="103"/>
        <v>16</v>
      </c>
      <c r="T112" s="2" t="str">
        <f t="shared" si="91"/>
        <v>Taoge kacang kedele</v>
      </c>
      <c r="U112" s="2">
        <f t="shared" si="104"/>
        <v>70.350000000000009</v>
      </c>
      <c r="V112" s="2">
        <f t="shared" si="92"/>
        <v>9.4500000000000011</v>
      </c>
      <c r="W112" s="2">
        <f t="shared" si="92"/>
        <v>2.7300000000000004</v>
      </c>
      <c r="X112" s="2">
        <f t="shared" si="92"/>
        <v>6.7200000000000006</v>
      </c>
      <c r="Y112" s="2">
        <f t="shared" si="92"/>
        <v>15.75</v>
      </c>
      <c r="Z112" s="2">
        <f t="shared" si="92"/>
        <v>19950</v>
      </c>
      <c r="AA112" s="2">
        <f t="shared" si="92"/>
        <v>105</v>
      </c>
      <c r="AB112" s="2">
        <f t="shared" si="92"/>
        <v>1995</v>
      </c>
      <c r="AF112" s="18"/>
      <c r="AG112" s="2" t="s">
        <v>191</v>
      </c>
      <c r="AH112" s="2">
        <f t="shared" si="105"/>
        <v>16</v>
      </c>
      <c r="AI112" s="6" t="str">
        <f>Sayur!C18</f>
        <v>Taoge kacang kedele</v>
      </c>
      <c r="AJ112" s="6">
        <f>Sayur!D18</f>
        <v>67</v>
      </c>
      <c r="AK112" s="6">
        <f>Sayur!E18</f>
        <v>9</v>
      </c>
      <c r="AL112" s="6">
        <f>Sayur!F18</f>
        <v>2.6</v>
      </c>
      <c r="AM112" s="6">
        <f>Sayur!G18</f>
        <v>6.4</v>
      </c>
      <c r="AN112" s="6">
        <f>Sayur!H18</f>
        <v>15</v>
      </c>
      <c r="AO112" s="6">
        <f>Sayur!I18</f>
        <v>19000</v>
      </c>
      <c r="AP112" s="6">
        <f>Sayur!J18</f>
        <v>100</v>
      </c>
      <c r="AQ112" s="6">
        <f>Sayur!K18</f>
        <v>1900</v>
      </c>
      <c r="AT112" s="19"/>
      <c r="AU112" s="2" t="str">
        <f t="shared" si="93"/>
        <v>S</v>
      </c>
      <c r="AV112" s="2">
        <f t="shared" si="89"/>
        <v>16</v>
      </c>
      <c r="AW112" s="2" t="str">
        <f t="shared" si="94"/>
        <v>Taoge kacang kedele</v>
      </c>
      <c r="AX112" s="2">
        <f t="shared" si="106"/>
        <v>70.350000000000009</v>
      </c>
      <c r="AY112" s="2">
        <f t="shared" si="95"/>
        <v>9.4500000000000011</v>
      </c>
      <c r="AZ112" s="2">
        <f t="shared" si="96"/>
        <v>2.7300000000000004</v>
      </c>
      <c r="BA112" s="2">
        <f t="shared" si="97"/>
        <v>6.7200000000000006</v>
      </c>
      <c r="BB112" s="2">
        <f t="shared" si="98"/>
        <v>15.75</v>
      </c>
      <c r="BC112" s="2">
        <f t="shared" si="99"/>
        <v>19950</v>
      </c>
      <c r="BD112" s="2">
        <f t="shared" si="100"/>
        <v>105</v>
      </c>
      <c r="BE112" s="2">
        <f t="shared" si="101"/>
        <v>1995</v>
      </c>
    </row>
    <row r="113" spans="3:57" x14ac:dyDescent="0.25">
      <c r="C113" s="18"/>
      <c r="D113" s="2" t="s">
        <v>192</v>
      </c>
      <c r="E113" s="2">
        <f t="shared" si="102"/>
        <v>20</v>
      </c>
      <c r="F113" s="6" t="str">
        <f>Buah!C22</f>
        <v>Apel</v>
      </c>
      <c r="G113" s="6">
        <f>Buah!D22</f>
        <v>58</v>
      </c>
      <c r="H113" s="6">
        <f>Buah!E22</f>
        <v>0.3</v>
      </c>
      <c r="I113" s="6">
        <f>Buah!F22</f>
        <v>0.4</v>
      </c>
      <c r="J113" s="6">
        <f>Buah!G22</f>
        <v>14.9</v>
      </c>
      <c r="K113" s="6">
        <f>Buah!H22</f>
        <v>5</v>
      </c>
      <c r="L113" s="6">
        <f>Buah!I22</f>
        <v>47000</v>
      </c>
      <c r="M113" s="6">
        <f>Buah!J22</f>
        <v>100</v>
      </c>
      <c r="N113" s="6">
        <f>Buah!K22</f>
        <v>4700</v>
      </c>
      <c r="Q113" s="19"/>
      <c r="R113" s="2" t="str">
        <f t="shared" si="90"/>
        <v>B</v>
      </c>
      <c r="S113" s="2">
        <f t="shared" si="103"/>
        <v>20</v>
      </c>
      <c r="T113" s="2" t="str">
        <f t="shared" si="91"/>
        <v>Apel</v>
      </c>
      <c r="U113" s="2">
        <f t="shared" si="104"/>
        <v>81.199999999999989</v>
      </c>
      <c r="V113" s="2">
        <f t="shared" si="92"/>
        <v>0.42</v>
      </c>
      <c r="W113" s="2">
        <f t="shared" si="92"/>
        <v>0.55999999999999994</v>
      </c>
      <c r="X113" s="2">
        <f t="shared" si="92"/>
        <v>20.86</v>
      </c>
      <c r="Y113" s="2">
        <f t="shared" si="92"/>
        <v>7</v>
      </c>
      <c r="Z113" s="2">
        <f t="shared" si="92"/>
        <v>65800</v>
      </c>
      <c r="AA113" s="2">
        <f t="shared" si="92"/>
        <v>140</v>
      </c>
      <c r="AB113" s="2">
        <f t="shared" si="92"/>
        <v>6580</v>
      </c>
      <c r="AF113" s="18"/>
      <c r="AG113" s="2" t="s">
        <v>192</v>
      </c>
      <c r="AH113" s="2">
        <f t="shared" si="105"/>
        <v>20</v>
      </c>
      <c r="AI113" s="6" t="str">
        <f>Buah!C22</f>
        <v>Apel</v>
      </c>
      <c r="AJ113" s="6">
        <f>Buah!D22</f>
        <v>58</v>
      </c>
      <c r="AK113" s="6">
        <f>Buah!E22</f>
        <v>0.3</v>
      </c>
      <c r="AL113" s="6">
        <f>Buah!F22</f>
        <v>0.4</v>
      </c>
      <c r="AM113" s="6">
        <f>Buah!G22</f>
        <v>14.9</v>
      </c>
      <c r="AN113" s="6">
        <f>Buah!H22</f>
        <v>5</v>
      </c>
      <c r="AO113" s="6">
        <f>Buah!I22</f>
        <v>47000</v>
      </c>
      <c r="AP113" s="6">
        <f>Buah!J22</f>
        <v>100</v>
      </c>
      <c r="AQ113" s="6">
        <f>Buah!K22</f>
        <v>4700</v>
      </c>
      <c r="AT113" s="19"/>
      <c r="AU113" s="2" t="str">
        <f t="shared" si="93"/>
        <v>B</v>
      </c>
      <c r="AV113" s="2">
        <f t="shared" si="89"/>
        <v>20</v>
      </c>
      <c r="AW113" s="2" t="str">
        <f t="shared" si="94"/>
        <v>Apel</v>
      </c>
      <c r="AX113" s="2">
        <f t="shared" si="106"/>
        <v>81.199999999999989</v>
      </c>
      <c r="AY113" s="2">
        <f t="shared" si="95"/>
        <v>0.42</v>
      </c>
      <c r="AZ113" s="2">
        <f t="shared" si="96"/>
        <v>0.55999999999999994</v>
      </c>
      <c r="BA113" s="2">
        <f t="shared" si="97"/>
        <v>20.86</v>
      </c>
      <c r="BB113" s="2">
        <f t="shared" si="98"/>
        <v>7</v>
      </c>
      <c r="BC113" s="2">
        <f t="shared" si="99"/>
        <v>65800</v>
      </c>
      <c r="BD113" s="2">
        <f t="shared" si="100"/>
        <v>140</v>
      </c>
      <c r="BE113" s="2">
        <f t="shared" si="101"/>
        <v>6580</v>
      </c>
    </row>
    <row r="114" spans="3:57" x14ac:dyDescent="0.25">
      <c r="C114" s="18"/>
      <c r="D114" s="2" t="s">
        <v>193</v>
      </c>
      <c r="E114" s="2">
        <f t="shared" si="102"/>
        <v>1</v>
      </c>
      <c r="F114" s="6" t="str">
        <f>Herbal!C3</f>
        <v>Madu</v>
      </c>
      <c r="G114" s="6">
        <f>Herbal!D3</f>
        <v>294</v>
      </c>
      <c r="H114" s="6">
        <f>Herbal!E3</f>
        <v>0.3</v>
      </c>
      <c r="I114" s="6">
        <f>Herbal!F3</f>
        <v>0</v>
      </c>
      <c r="J114" s="6">
        <f>Herbal!G3</f>
        <v>79.5</v>
      </c>
      <c r="K114" s="6">
        <f>Herbal!H3</f>
        <v>4</v>
      </c>
      <c r="L114" s="6">
        <f>Herbal!I3</f>
        <v>9000</v>
      </c>
      <c r="M114" s="6">
        <f>Herbal!J3</f>
        <v>100</v>
      </c>
      <c r="N114" s="6">
        <f>Herbal!K3</f>
        <v>900</v>
      </c>
      <c r="Q114" s="19"/>
      <c r="R114" s="2" t="str">
        <f t="shared" si="90"/>
        <v>PL</v>
      </c>
      <c r="S114" s="2">
        <f t="shared" si="103"/>
        <v>1</v>
      </c>
      <c r="T114" s="2" t="str">
        <f t="shared" si="91"/>
        <v>Madu</v>
      </c>
      <c r="U114" s="2">
        <f t="shared" si="104"/>
        <v>102.89999999999999</v>
      </c>
      <c r="V114" s="2">
        <f t="shared" si="92"/>
        <v>0.105</v>
      </c>
      <c r="W114" s="2">
        <f t="shared" si="92"/>
        <v>0</v>
      </c>
      <c r="X114" s="2">
        <f t="shared" si="92"/>
        <v>27.824999999999999</v>
      </c>
      <c r="Y114" s="2">
        <f t="shared" si="92"/>
        <v>1.4</v>
      </c>
      <c r="Z114" s="2">
        <f t="shared" si="92"/>
        <v>3150</v>
      </c>
      <c r="AA114" s="2">
        <f t="shared" si="92"/>
        <v>35</v>
      </c>
      <c r="AB114" s="2">
        <f t="shared" si="92"/>
        <v>315</v>
      </c>
      <c r="AF114" s="18"/>
      <c r="AG114" s="2" t="s">
        <v>193</v>
      </c>
      <c r="AH114" s="2">
        <f t="shared" si="105"/>
        <v>4</v>
      </c>
      <c r="AI114" s="6" t="str">
        <f>Herbal!C6</f>
        <v>Kurma</v>
      </c>
      <c r="AJ114" s="6">
        <f>Herbal!D6</f>
        <v>282</v>
      </c>
      <c r="AK114" s="6">
        <f>Herbal!E6</f>
        <v>2.4500000000000002</v>
      </c>
      <c r="AL114" s="6">
        <f>Herbal!F6</f>
        <v>0.39</v>
      </c>
      <c r="AM114" s="6">
        <f>Herbal!G6</f>
        <v>75.03</v>
      </c>
      <c r="AN114" s="6">
        <f>Herbal!H6</f>
        <v>0.4</v>
      </c>
      <c r="AO114" s="6">
        <f>Herbal!I6</f>
        <v>30000</v>
      </c>
      <c r="AP114" s="6">
        <f>Herbal!J6</f>
        <v>100</v>
      </c>
      <c r="AQ114" s="6">
        <f>Herbal!K6</f>
        <v>3000</v>
      </c>
      <c r="AT114" s="19"/>
      <c r="AU114" s="2" t="str">
        <f t="shared" si="93"/>
        <v>PL</v>
      </c>
      <c r="AV114" s="2">
        <f t="shared" si="89"/>
        <v>4</v>
      </c>
      <c r="AW114" s="2" t="str">
        <f t="shared" si="94"/>
        <v>Kurma</v>
      </c>
      <c r="AX114" s="2">
        <f t="shared" si="106"/>
        <v>98.699999999999989</v>
      </c>
      <c r="AY114" s="2">
        <f t="shared" si="95"/>
        <v>0.85750000000000004</v>
      </c>
      <c r="AZ114" s="2">
        <f t="shared" si="96"/>
        <v>0.13649999999999998</v>
      </c>
      <c r="BA114" s="2">
        <f t="shared" si="97"/>
        <v>26.2605</v>
      </c>
      <c r="BB114" s="2">
        <f t="shared" si="98"/>
        <v>0.13999999999999999</v>
      </c>
      <c r="BC114" s="2">
        <f t="shared" si="99"/>
        <v>10500</v>
      </c>
      <c r="BD114" s="2">
        <f t="shared" si="100"/>
        <v>35</v>
      </c>
      <c r="BE114" s="2">
        <f t="shared" si="101"/>
        <v>1050</v>
      </c>
    </row>
    <row r="115" spans="3:57" x14ac:dyDescent="0.25">
      <c r="C115" s="18" t="s">
        <v>194</v>
      </c>
      <c r="D115" s="2" t="s">
        <v>188</v>
      </c>
      <c r="E115" s="2">
        <f t="shared" si="102"/>
        <v>1</v>
      </c>
      <c r="F115" s="6" t="str">
        <f>Pokok!C3</f>
        <v>Ubi jalar merah</v>
      </c>
      <c r="G115" s="6">
        <f>Pokok!D3</f>
        <v>123</v>
      </c>
      <c r="H115" s="6">
        <f>Pokok!E3</f>
        <v>1.8</v>
      </c>
      <c r="I115" s="6">
        <f>Pokok!F3</f>
        <v>0.7</v>
      </c>
      <c r="J115" s="6">
        <f>Pokok!G3</f>
        <v>27.9</v>
      </c>
      <c r="K115" s="6">
        <f>Pokok!H3</f>
        <v>22</v>
      </c>
      <c r="L115" s="6">
        <f>Pokok!I3</f>
        <v>12000</v>
      </c>
      <c r="M115" s="6">
        <f>Pokok!J3</f>
        <v>100</v>
      </c>
      <c r="N115" s="6">
        <f>Pokok!K3</f>
        <v>1200</v>
      </c>
      <c r="Q115" s="18" t="str">
        <f>C115</f>
        <v>Siang</v>
      </c>
      <c r="R115" s="2" t="str">
        <f t="shared" si="90"/>
        <v>PK</v>
      </c>
      <c r="S115" s="2">
        <f t="shared" si="103"/>
        <v>1</v>
      </c>
      <c r="T115" s="2" t="str">
        <f t="shared" si="91"/>
        <v>Ubi jalar merah</v>
      </c>
      <c r="U115" s="2">
        <f t="shared" si="104"/>
        <v>239.85</v>
      </c>
      <c r="V115" s="2">
        <f t="shared" si="92"/>
        <v>3.51</v>
      </c>
      <c r="W115" s="2">
        <f t="shared" si="92"/>
        <v>1.365</v>
      </c>
      <c r="X115" s="2">
        <f t="shared" si="92"/>
        <v>54.404999999999994</v>
      </c>
      <c r="Y115" s="2">
        <f t="shared" si="92"/>
        <v>42.9</v>
      </c>
      <c r="Z115" s="2">
        <f t="shared" si="92"/>
        <v>23400</v>
      </c>
      <c r="AA115" s="2">
        <f t="shared" si="92"/>
        <v>195</v>
      </c>
      <c r="AB115" s="2">
        <f t="shared" si="92"/>
        <v>2340</v>
      </c>
      <c r="AF115" s="18" t="s">
        <v>194</v>
      </c>
      <c r="AG115" s="2" t="s">
        <v>188</v>
      </c>
      <c r="AH115" s="2">
        <f t="shared" si="105"/>
        <v>2</v>
      </c>
      <c r="AI115" s="6" t="str">
        <f>Pokok!C4</f>
        <v>Bihun</v>
      </c>
      <c r="AJ115" s="6">
        <f>Pokok!D4</f>
        <v>360</v>
      </c>
      <c r="AK115" s="6">
        <f>Pokok!E4</f>
        <v>4.7</v>
      </c>
      <c r="AL115" s="6">
        <f>Pokok!F4</f>
        <v>0.1</v>
      </c>
      <c r="AM115" s="6">
        <f>Pokok!G4</f>
        <v>82.1</v>
      </c>
      <c r="AN115" s="6">
        <f>Pokok!H4</f>
        <v>0</v>
      </c>
      <c r="AO115" s="6">
        <f>Pokok!I4</f>
        <v>9000</v>
      </c>
      <c r="AP115" s="6">
        <f>Pokok!J4</f>
        <v>100</v>
      </c>
      <c r="AQ115" s="6">
        <f>Pokok!K4</f>
        <v>900</v>
      </c>
      <c r="AT115" s="18" t="str">
        <f>AF115</f>
        <v>Siang</v>
      </c>
      <c r="AU115" s="2" t="str">
        <f t="shared" si="93"/>
        <v>PK</v>
      </c>
      <c r="AV115" s="2">
        <f t="shared" si="89"/>
        <v>2</v>
      </c>
      <c r="AW115" s="2" t="str">
        <f t="shared" si="94"/>
        <v>Bihun</v>
      </c>
      <c r="AX115" s="2">
        <f t="shared" si="106"/>
        <v>702</v>
      </c>
      <c r="AY115" s="2">
        <f t="shared" si="95"/>
        <v>9.1650000000000009</v>
      </c>
      <c r="AZ115" s="2">
        <f t="shared" si="96"/>
        <v>0.19500000000000001</v>
      </c>
      <c r="BA115" s="2">
        <f t="shared" si="97"/>
        <v>160.095</v>
      </c>
      <c r="BB115" s="2">
        <f t="shared" si="98"/>
        <v>0</v>
      </c>
      <c r="BC115" s="2">
        <f t="shared" si="99"/>
        <v>17550</v>
      </c>
      <c r="BD115" s="2">
        <f t="shared" si="100"/>
        <v>195</v>
      </c>
      <c r="BE115" s="2">
        <f t="shared" si="101"/>
        <v>1755</v>
      </c>
    </row>
    <row r="116" spans="3:57" x14ac:dyDescent="0.25">
      <c r="C116" s="18"/>
      <c r="D116" s="2" t="s">
        <v>189</v>
      </c>
      <c r="E116" s="2">
        <f t="shared" si="102"/>
        <v>6</v>
      </c>
      <c r="F116" s="6" t="str">
        <f>Nabati!C8</f>
        <v>Kluwak</v>
      </c>
      <c r="G116" s="6">
        <f>Nabati!D8</f>
        <v>273</v>
      </c>
      <c r="H116" s="6">
        <f>Nabati!E8</f>
        <v>10</v>
      </c>
      <c r="I116" s="6">
        <f>Nabati!F8</f>
        <v>24</v>
      </c>
      <c r="J116" s="6">
        <f>Nabati!G8</f>
        <v>13.5</v>
      </c>
      <c r="K116" s="6">
        <f>Nabati!H8</f>
        <v>30</v>
      </c>
      <c r="L116" s="6">
        <f>Nabati!I8</f>
        <v>29000</v>
      </c>
      <c r="M116" s="6">
        <f>Nabati!J8</f>
        <v>100</v>
      </c>
      <c r="N116" s="6">
        <f>Nabati!K8</f>
        <v>2900</v>
      </c>
      <c r="Q116" s="18"/>
      <c r="R116" s="2" t="str">
        <f t="shared" si="90"/>
        <v>N</v>
      </c>
      <c r="S116" s="2">
        <f t="shared" si="103"/>
        <v>6</v>
      </c>
      <c r="T116" s="2" t="str">
        <f t="shared" si="91"/>
        <v>Kluwak</v>
      </c>
      <c r="U116" s="2">
        <f t="shared" si="104"/>
        <v>245.70000000000002</v>
      </c>
      <c r="V116" s="2">
        <f t="shared" si="92"/>
        <v>9</v>
      </c>
      <c r="W116" s="2">
        <f t="shared" si="92"/>
        <v>21.6</v>
      </c>
      <c r="X116" s="2">
        <f t="shared" si="92"/>
        <v>12.15</v>
      </c>
      <c r="Y116" s="2">
        <f t="shared" si="92"/>
        <v>27</v>
      </c>
      <c r="Z116" s="2">
        <f t="shared" si="92"/>
        <v>26100</v>
      </c>
      <c r="AA116" s="2">
        <f t="shared" si="92"/>
        <v>90</v>
      </c>
      <c r="AB116" s="2">
        <f t="shared" si="92"/>
        <v>2610</v>
      </c>
      <c r="AF116" s="18"/>
      <c r="AG116" s="2" t="s">
        <v>189</v>
      </c>
      <c r="AH116" s="2">
        <f t="shared" si="105"/>
        <v>3</v>
      </c>
      <c r="AI116" s="6" t="str">
        <f>Nabati!C5</f>
        <v>Kacang merah segar</v>
      </c>
      <c r="AJ116" s="6">
        <f>Nabati!D5</f>
        <v>171</v>
      </c>
      <c r="AK116" s="6">
        <f>Nabati!E5</f>
        <v>11</v>
      </c>
      <c r="AL116" s="6">
        <f>Nabati!F5</f>
        <v>2.2000000000000002</v>
      </c>
      <c r="AM116" s="6">
        <f>Nabati!G5</f>
        <v>28</v>
      </c>
      <c r="AN116" s="6">
        <f>Nabati!H5</f>
        <v>0</v>
      </c>
      <c r="AO116" s="6">
        <f>Nabati!I5</f>
        <v>57500</v>
      </c>
      <c r="AP116" s="6">
        <f>Nabati!J5</f>
        <v>100</v>
      </c>
      <c r="AQ116" s="6">
        <f>Nabati!K5</f>
        <v>5750</v>
      </c>
      <c r="AT116" s="18"/>
      <c r="AU116" s="2" t="str">
        <f t="shared" si="93"/>
        <v>N</v>
      </c>
      <c r="AV116" s="2">
        <f t="shared" si="89"/>
        <v>3</v>
      </c>
      <c r="AW116" s="2" t="str">
        <f t="shared" si="94"/>
        <v>Kacang merah segar</v>
      </c>
      <c r="AX116" s="2">
        <f t="shared" si="106"/>
        <v>153.9</v>
      </c>
      <c r="AY116" s="2">
        <f t="shared" si="95"/>
        <v>9.9</v>
      </c>
      <c r="AZ116" s="2">
        <f t="shared" si="96"/>
        <v>1.9800000000000002</v>
      </c>
      <c r="BA116" s="2">
        <f t="shared" si="97"/>
        <v>25.2</v>
      </c>
      <c r="BB116" s="2">
        <f t="shared" si="98"/>
        <v>0</v>
      </c>
      <c r="BC116" s="2">
        <f t="shared" si="99"/>
        <v>51750</v>
      </c>
      <c r="BD116" s="2">
        <f t="shared" si="100"/>
        <v>90</v>
      </c>
      <c r="BE116" s="2">
        <f t="shared" si="101"/>
        <v>5175</v>
      </c>
    </row>
    <row r="117" spans="3:57" x14ac:dyDescent="0.25">
      <c r="C117" s="18"/>
      <c r="D117" s="2" t="s">
        <v>190</v>
      </c>
      <c r="E117" s="2">
        <f t="shared" si="102"/>
        <v>5</v>
      </c>
      <c r="F117" s="6" t="str">
        <f>Hewani!C7</f>
        <v>Kakap</v>
      </c>
      <c r="G117" s="6">
        <f>Hewani!D7</f>
        <v>92</v>
      </c>
      <c r="H117" s="6">
        <f>Hewani!E7</f>
        <v>20</v>
      </c>
      <c r="I117" s="6">
        <f>Hewani!F7</f>
        <v>0.7</v>
      </c>
      <c r="J117" s="6">
        <f>Hewani!G7</f>
        <v>0</v>
      </c>
      <c r="K117" s="6">
        <f>Hewani!H7</f>
        <v>0</v>
      </c>
      <c r="L117" s="6">
        <f>Hewani!I7</f>
        <v>60500</v>
      </c>
      <c r="M117" s="6">
        <f>Hewani!J7</f>
        <v>100</v>
      </c>
      <c r="N117" s="6">
        <f>Hewani!K7</f>
        <v>6050</v>
      </c>
      <c r="Q117" s="18"/>
      <c r="R117" s="2" t="str">
        <f t="shared" si="90"/>
        <v>H</v>
      </c>
      <c r="S117" s="2">
        <f t="shared" si="103"/>
        <v>5</v>
      </c>
      <c r="T117" s="2" t="str">
        <f t="shared" si="91"/>
        <v>Kakap</v>
      </c>
      <c r="U117" s="2">
        <f t="shared" si="104"/>
        <v>82.8</v>
      </c>
      <c r="V117" s="2">
        <f t="shared" si="92"/>
        <v>18</v>
      </c>
      <c r="W117" s="2">
        <f t="shared" si="92"/>
        <v>0.63</v>
      </c>
      <c r="X117" s="2">
        <f t="shared" si="92"/>
        <v>0</v>
      </c>
      <c r="Y117" s="2">
        <f t="shared" si="92"/>
        <v>0</v>
      </c>
      <c r="Z117" s="2">
        <f t="shared" si="92"/>
        <v>54450</v>
      </c>
      <c r="AA117" s="2">
        <f t="shared" si="92"/>
        <v>90</v>
      </c>
      <c r="AB117" s="2">
        <f t="shared" si="92"/>
        <v>5445</v>
      </c>
      <c r="AF117" s="18"/>
      <c r="AG117" s="2" t="s">
        <v>190</v>
      </c>
      <c r="AH117" s="2">
        <f t="shared" si="105"/>
        <v>4</v>
      </c>
      <c r="AI117" s="6" t="str">
        <f>Hewani!C6</f>
        <v>Ikan mujair segar</v>
      </c>
      <c r="AJ117" s="6">
        <f>Hewani!D6</f>
        <v>89</v>
      </c>
      <c r="AK117" s="6">
        <f>Hewani!E6</f>
        <v>18.7</v>
      </c>
      <c r="AL117" s="6">
        <f>Hewani!F6</f>
        <v>1</v>
      </c>
      <c r="AM117" s="6">
        <f>Hewani!G6</f>
        <v>0</v>
      </c>
      <c r="AN117" s="6">
        <f>Hewani!H6</f>
        <v>0</v>
      </c>
      <c r="AO117" s="6">
        <f>Hewani!I6</f>
        <v>39500</v>
      </c>
      <c r="AP117" s="6">
        <f>Hewani!J6</f>
        <v>100</v>
      </c>
      <c r="AQ117" s="6">
        <f>Hewani!K6</f>
        <v>3950</v>
      </c>
      <c r="AT117" s="18"/>
      <c r="AU117" s="2" t="str">
        <f t="shared" si="93"/>
        <v>H</v>
      </c>
      <c r="AV117" s="2">
        <f t="shared" si="89"/>
        <v>4</v>
      </c>
      <c r="AW117" s="2" t="str">
        <f t="shared" si="94"/>
        <v>Ikan mujair segar</v>
      </c>
      <c r="AX117" s="2">
        <f t="shared" si="106"/>
        <v>80.100000000000009</v>
      </c>
      <c r="AY117" s="2">
        <f t="shared" si="95"/>
        <v>16.829999999999998</v>
      </c>
      <c r="AZ117" s="2">
        <f t="shared" si="96"/>
        <v>0.9</v>
      </c>
      <c r="BA117" s="2">
        <f t="shared" si="97"/>
        <v>0</v>
      </c>
      <c r="BB117" s="2">
        <f t="shared" si="98"/>
        <v>0</v>
      </c>
      <c r="BC117" s="2">
        <f t="shared" si="99"/>
        <v>35550</v>
      </c>
      <c r="BD117" s="2">
        <f t="shared" si="100"/>
        <v>90</v>
      </c>
      <c r="BE117" s="2">
        <f t="shared" si="101"/>
        <v>3555</v>
      </c>
    </row>
    <row r="118" spans="3:57" x14ac:dyDescent="0.25">
      <c r="C118" s="18"/>
      <c r="D118" s="2" t="s">
        <v>191</v>
      </c>
      <c r="E118" s="2">
        <f t="shared" si="102"/>
        <v>4</v>
      </c>
      <c r="F118" s="6" t="str">
        <f>Sayur!C6</f>
        <v>Ketimun</v>
      </c>
      <c r="G118" s="6">
        <f>Sayur!D6</f>
        <v>12</v>
      </c>
      <c r="H118" s="6">
        <f>Sayur!E6</f>
        <v>0.7</v>
      </c>
      <c r="I118" s="6">
        <f>Sayur!F6</f>
        <v>0.1</v>
      </c>
      <c r="J118" s="6">
        <f>Sayur!G6</f>
        <v>2.7</v>
      </c>
      <c r="K118" s="6">
        <f>Sayur!H6</f>
        <v>8</v>
      </c>
      <c r="L118" s="6">
        <f>Sayur!I6</f>
        <v>10000</v>
      </c>
      <c r="M118" s="6">
        <f>Sayur!J6</f>
        <v>100</v>
      </c>
      <c r="N118" s="6">
        <f>Sayur!K6</f>
        <v>1000</v>
      </c>
      <c r="Q118" s="18"/>
      <c r="R118" s="2" t="str">
        <f t="shared" si="90"/>
        <v>S</v>
      </c>
      <c r="S118" s="2">
        <f t="shared" si="103"/>
        <v>4</v>
      </c>
      <c r="T118" s="2" t="str">
        <f t="shared" si="91"/>
        <v>Ketimun</v>
      </c>
      <c r="U118" s="2">
        <f t="shared" si="104"/>
        <v>10.8</v>
      </c>
      <c r="V118" s="2">
        <f t="shared" si="92"/>
        <v>0.63</v>
      </c>
      <c r="W118" s="2">
        <f t="shared" si="92"/>
        <v>9.0000000000000011E-2</v>
      </c>
      <c r="X118" s="2">
        <f t="shared" si="92"/>
        <v>2.4300000000000002</v>
      </c>
      <c r="Y118" s="2">
        <f t="shared" si="92"/>
        <v>7.2</v>
      </c>
      <c r="Z118" s="2">
        <f t="shared" si="92"/>
        <v>9000</v>
      </c>
      <c r="AA118" s="2">
        <f t="shared" si="92"/>
        <v>90</v>
      </c>
      <c r="AB118" s="2">
        <f t="shared" si="92"/>
        <v>900</v>
      </c>
      <c r="AF118" s="18"/>
      <c r="AG118" s="2" t="s">
        <v>191</v>
      </c>
      <c r="AH118" s="2">
        <f t="shared" si="105"/>
        <v>9</v>
      </c>
      <c r="AI118" s="6" t="str">
        <f>Sayur!C11</f>
        <v>Nangka muda</v>
      </c>
      <c r="AJ118" s="6">
        <f>Sayur!D11</f>
        <v>51</v>
      </c>
      <c r="AK118" s="6">
        <f>Sayur!E11</f>
        <v>2</v>
      </c>
      <c r="AL118" s="6">
        <f>Sayur!F11</f>
        <v>0.4</v>
      </c>
      <c r="AM118" s="6">
        <f>Sayur!G11</f>
        <v>11.3</v>
      </c>
      <c r="AN118" s="6">
        <f>Sayur!H11</f>
        <v>9</v>
      </c>
      <c r="AO118" s="6">
        <f>Sayur!I11</f>
        <v>15000</v>
      </c>
      <c r="AP118" s="6">
        <f>Sayur!J11</f>
        <v>100</v>
      </c>
      <c r="AQ118" s="6">
        <f>Sayur!K11</f>
        <v>1500</v>
      </c>
      <c r="AT118" s="18"/>
      <c r="AU118" s="2" t="str">
        <f t="shared" si="93"/>
        <v>S</v>
      </c>
      <c r="AV118" s="2">
        <f t="shared" si="89"/>
        <v>9</v>
      </c>
      <c r="AW118" s="2" t="str">
        <f t="shared" si="94"/>
        <v>Nangka muda</v>
      </c>
      <c r="AX118" s="2">
        <f t="shared" si="106"/>
        <v>45.9</v>
      </c>
      <c r="AY118" s="2">
        <f t="shared" si="95"/>
        <v>1.8</v>
      </c>
      <c r="AZ118" s="2">
        <f t="shared" si="96"/>
        <v>0.36000000000000004</v>
      </c>
      <c r="BA118" s="2">
        <f t="shared" si="97"/>
        <v>10.170000000000002</v>
      </c>
      <c r="BB118" s="2">
        <f t="shared" si="98"/>
        <v>8.1</v>
      </c>
      <c r="BC118" s="2">
        <f t="shared" si="99"/>
        <v>13500</v>
      </c>
      <c r="BD118" s="2">
        <f t="shared" si="100"/>
        <v>90</v>
      </c>
      <c r="BE118" s="2">
        <f t="shared" si="101"/>
        <v>1350</v>
      </c>
    </row>
    <row r="119" spans="3:57" x14ac:dyDescent="0.25">
      <c r="C119" s="18"/>
      <c r="D119" s="2" t="s">
        <v>192</v>
      </c>
      <c r="E119" s="2">
        <f t="shared" si="102"/>
        <v>13</v>
      </c>
      <c r="F119" s="6" t="str">
        <f>Buah!C15</f>
        <v>Kesemek</v>
      </c>
      <c r="G119" s="6">
        <f>Buah!D15</f>
        <v>78</v>
      </c>
      <c r="H119" s="6">
        <f>Buah!E15</f>
        <v>0.8</v>
      </c>
      <c r="I119" s="6">
        <f>Buah!F15</f>
        <v>0.4</v>
      </c>
      <c r="J119" s="6">
        <f>Buah!G15</f>
        <v>20</v>
      </c>
      <c r="K119" s="6">
        <f>Buah!H15</f>
        <v>11</v>
      </c>
      <c r="L119" s="6">
        <f>Buah!I15</f>
        <v>150000</v>
      </c>
      <c r="M119" s="6">
        <f>Buah!J15</f>
        <v>100</v>
      </c>
      <c r="N119" s="6">
        <f>Buah!K15</f>
        <v>15000</v>
      </c>
      <c r="Q119" s="18"/>
      <c r="R119" s="2" t="str">
        <f t="shared" si="90"/>
        <v>B</v>
      </c>
      <c r="S119" s="2">
        <f t="shared" si="103"/>
        <v>13</v>
      </c>
      <c r="T119" s="2" t="str">
        <f t="shared" si="91"/>
        <v>Kesemek</v>
      </c>
      <c r="U119" s="2">
        <f t="shared" si="104"/>
        <v>93.6</v>
      </c>
      <c r="V119" s="2">
        <f t="shared" si="92"/>
        <v>0.96</v>
      </c>
      <c r="W119" s="2">
        <f t="shared" si="92"/>
        <v>0.48</v>
      </c>
      <c r="X119" s="2">
        <f t="shared" si="92"/>
        <v>24</v>
      </c>
      <c r="Y119" s="2">
        <f t="shared" si="92"/>
        <v>13.2</v>
      </c>
      <c r="Z119" s="2">
        <f t="shared" si="92"/>
        <v>180000</v>
      </c>
      <c r="AA119" s="2">
        <f t="shared" si="92"/>
        <v>120</v>
      </c>
      <c r="AB119" s="2">
        <f t="shared" si="92"/>
        <v>18000</v>
      </c>
      <c r="AF119" s="18"/>
      <c r="AG119" s="2" t="s">
        <v>192</v>
      </c>
      <c r="AH119" s="2">
        <f t="shared" si="105"/>
        <v>12</v>
      </c>
      <c r="AI119" s="6" t="str">
        <f>Buah!C14</f>
        <v>Srikaya</v>
      </c>
      <c r="AJ119" s="6">
        <f>Buah!D14</f>
        <v>101</v>
      </c>
      <c r="AK119" s="6">
        <f>Buah!E14</f>
        <v>1.7</v>
      </c>
      <c r="AL119" s="6">
        <f>Buah!F14</f>
        <v>0.6</v>
      </c>
      <c r="AM119" s="6">
        <f>Buah!G14</f>
        <v>25.2</v>
      </c>
      <c r="AN119" s="6">
        <f>Buah!H14</f>
        <v>22</v>
      </c>
      <c r="AO119" s="6">
        <f>Buah!I14</f>
        <v>25000</v>
      </c>
      <c r="AP119" s="6">
        <f>Buah!J14</f>
        <v>100</v>
      </c>
      <c r="AQ119" s="6">
        <f>Buah!K14</f>
        <v>2500</v>
      </c>
      <c r="AT119" s="18"/>
      <c r="AU119" s="2" t="str">
        <f t="shared" si="93"/>
        <v>B</v>
      </c>
      <c r="AV119" s="2">
        <f t="shared" si="89"/>
        <v>12</v>
      </c>
      <c r="AW119" s="2" t="str">
        <f t="shared" si="94"/>
        <v>Srikaya</v>
      </c>
      <c r="AX119" s="2">
        <f t="shared" si="106"/>
        <v>121.19999999999999</v>
      </c>
      <c r="AY119" s="2">
        <f t="shared" si="95"/>
        <v>2.04</v>
      </c>
      <c r="AZ119" s="2">
        <f t="shared" si="96"/>
        <v>0.72</v>
      </c>
      <c r="BA119" s="2">
        <f t="shared" si="97"/>
        <v>30.24</v>
      </c>
      <c r="BB119" s="2">
        <f t="shared" si="98"/>
        <v>26.4</v>
      </c>
      <c r="BC119" s="2">
        <f t="shared" si="99"/>
        <v>30000</v>
      </c>
      <c r="BD119" s="2">
        <f t="shared" si="100"/>
        <v>120</v>
      </c>
      <c r="BE119" s="2">
        <f t="shared" si="101"/>
        <v>3000</v>
      </c>
    </row>
    <row r="120" spans="3:57" x14ac:dyDescent="0.25">
      <c r="C120" s="18"/>
      <c r="D120" s="2" t="s">
        <v>193</v>
      </c>
      <c r="E120" s="2">
        <f t="shared" si="102"/>
        <v>2</v>
      </c>
      <c r="F120" s="6" t="str">
        <f>Herbal!C4</f>
        <v>Jinten Hitam</v>
      </c>
      <c r="G120" s="6">
        <f>Herbal!D4</f>
        <v>333</v>
      </c>
      <c r="H120" s="6">
        <f>Herbal!E4</f>
        <v>19.77</v>
      </c>
      <c r="I120" s="6">
        <f>Herbal!F4</f>
        <v>14.59</v>
      </c>
      <c r="J120" s="6">
        <f>Herbal!G4</f>
        <v>49.9</v>
      </c>
      <c r="K120" s="6">
        <f>Herbal!H4</f>
        <v>21</v>
      </c>
      <c r="L120" s="6">
        <f>Herbal!I4</f>
        <v>25000</v>
      </c>
      <c r="M120" s="6">
        <f>Herbal!J4</f>
        <v>100</v>
      </c>
      <c r="N120" s="6">
        <f>Herbal!K4</f>
        <v>2500</v>
      </c>
      <c r="Q120" s="18"/>
      <c r="R120" s="2" t="str">
        <f t="shared" si="90"/>
        <v>PL</v>
      </c>
      <c r="S120" s="2">
        <f t="shared" si="103"/>
        <v>2</v>
      </c>
      <c r="T120" s="2" t="str">
        <f t="shared" si="91"/>
        <v>Jinten Hitam</v>
      </c>
      <c r="U120" s="2">
        <f t="shared" si="104"/>
        <v>99.899999999999991</v>
      </c>
      <c r="V120" s="2">
        <f t="shared" si="92"/>
        <v>5.931</v>
      </c>
      <c r="W120" s="2">
        <f t="shared" si="92"/>
        <v>4.3769999999999998</v>
      </c>
      <c r="X120" s="2">
        <f t="shared" si="92"/>
        <v>14.969999999999999</v>
      </c>
      <c r="Y120" s="2">
        <f t="shared" si="92"/>
        <v>6.3</v>
      </c>
      <c r="Z120" s="2">
        <f t="shared" si="92"/>
        <v>7500</v>
      </c>
      <c r="AA120" s="2">
        <f t="shared" si="92"/>
        <v>30</v>
      </c>
      <c r="AB120" s="2">
        <f t="shared" si="92"/>
        <v>750</v>
      </c>
      <c r="AF120" s="18"/>
      <c r="AG120" s="2" t="s">
        <v>193</v>
      </c>
      <c r="AH120" s="2">
        <f t="shared" si="105"/>
        <v>2</v>
      </c>
      <c r="AI120" s="6" t="str">
        <f>Herbal!C4</f>
        <v>Jinten Hitam</v>
      </c>
      <c r="AJ120" s="6">
        <f>Herbal!D4</f>
        <v>333</v>
      </c>
      <c r="AK120" s="6">
        <f>Herbal!E4</f>
        <v>19.77</v>
      </c>
      <c r="AL120" s="6">
        <f>Herbal!F4</f>
        <v>14.59</v>
      </c>
      <c r="AM120" s="6">
        <f>Herbal!G4</f>
        <v>49.9</v>
      </c>
      <c r="AN120" s="6">
        <f>Herbal!H4</f>
        <v>21</v>
      </c>
      <c r="AO120" s="6">
        <f>Herbal!I4</f>
        <v>25000</v>
      </c>
      <c r="AP120" s="6">
        <f>Herbal!J4</f>
        <v>100</v>
      </c>
      <c r="AQ120" s="6">
        <f>Herbal!K4</f>
        <v>2500</v>
      </c>
      <c r="AT120" s="18"/>
      <c r="AU120" s="2" t="str">
        <f t="shared" si="93"/>
        <v>PL</v>
      </c>
      <c r="AV120" s="2">
        <f t="shared" si="89"/>
        <v>2</v>
      </c>
      <c r="AW120" s="2" t="str">
        <f t="shared" si="94"/>
        <v>Jinten Hitam</v>
      </c>
      <c r="AX120" s="2">
        <f t="shared" si="106"/>
        <v>99.899999999999991</v>
      </c>
      <c r="AY120" s="2">
        <f t="shared" si="95"/>
        <v>5.931</v>
      </c>
      <c r="AZ120" s="2">
        <f t="shared" si="96"/>
        <v>4.3769999999999998</v>
      </c>
      <c r="BA120" s="2">
        <f t="shared" si="97"/>
        <v>14.969999999999999</v>
      </c>
      <c r="BB120" s="2">
        <f t="shared" si="98"/>
        <v>6.3</v>
      </c>
      <c r="BC120" s="2">
        <f t="shared" si="99"/>
        <v>7500</v>
      </c>
      <c r="BD120" s="2">
        <f t="shared" si="100"/>
        <v>30</v>
      </c>
      <c r="BE120" s="2">
        <f t="shared" si="101"/>
        <v>750</v>
      </c>
    </row>
    <row r="121" spans="3:57" x14ac:dyDescent="0.25">
      <c r="C121" s="18" t="s">
        <v>195</v>
      </c>
      <c r="D121" s="2" t="s">
        <v>188</v>
      </c>
      <c r="E121" s="2">
        <f t="shared" si="102"/>
        <v>21</v>
      </c>
      <c r="F121" s="6" t="str">
        <f>Pokok!C23</f>
        <v>Misoa</v>
      </c>
      <c r="G121" s="6">
        <f>Pokok!D23</f>
        <v>345</v>
      </c>
      <c r="H121" s="6">
        <f>Pokok!E23</f>
        <v>8.5</v>
      </c>
      <c r="I121" s="6">
        <f>Pokok!F23</f>
        <v>2.2000000000000002</v>
      </c>
      <c r="J121" s="6">
        <f>Pokok!G23</f>
        <v>78</v>
      </c>
      <c r="K121" s="6">
        <f>Pokok!H23</f>
        <v>0</v>
      </c>
      <c r="L121" s="6">
        <f>Pokok!I23</f>
        <v>44000</v>
      </c>
      <c r="M121" s="6">
        <f>Pokok!J23</f>
        <v>100</v>
      </c>
      <c r="N121" s="6">
        <f>Pokok!K23</f>
        <v>4400</v>
      </c>
      <c r="Q121" s="18" t="str">
        <f>C121</f>
        <v>Malam</v>
      </c>
      <c r="R121" s="2" t="str">
        <f t="shared" si="90"/>
        <v>PK</v>
      </c>
      <c r="S121" s="2">
        <f t="shared" si="103"/>
        <v>21</v>
      </c>
      <c r="T121" s="2" t="str">
        <f t="shared" si="91"/>
        <v>Misoa</v>
      </c>
      <c r="U121" s="2">
        <f t="shared" si="104"/>
        <v>784.875</v>
      </c>
      <c r="V121" s="2">
        <f t="shared" si="92"/>
        <v>19.337499999999999</v>
      </c>
      <c r="W121" s="2">
        <f t="shared" si="92"/>
        <v>5.0049999999999999</v>
      </c>
      <c r="X121" s="2">
        <f t="shared" si="92"/>
        <v>177.45</v>
      </c>
      <c r="Y121" s="2">
        <f t="shared" si="92"/>
        <v>0</v>
      </c>
      <c r="Z121" s="2">
        <f t="shared" si="92"/>
        <v>100100</v>
      </c>
      <c r="AA121" s="2">
        <f t="shared" si="92"/>
        <v>227.5</v>
      </c>
      <c r="AB121" s="2">
        <f t="shared" si="92"/>
        <v>10010</v>
      </c>
      <c r="AF121" s="18" t="s">
        <v>195</v>
      </c>
      <c r="AG121" s="2" t="s">
        <v>188</v>
      </c>
      <c r="AH121" s="2">
        <f t="shared" si="105"/>
        <v>21</v>
      </c>
      <c r="AI121" s="6" t="str">
        <f>Pokok!C23</f>
        <v>Misoa</v>
      </c>
      <c r="AJ121" s="6">
        <f>Pokok!D23</f>
        <v>345</v>
      </c>
      <c r="AK121" s="6">
        <f>Pokok!E23</f>
        <v>8.5</v>
      </c>
      <c r="AL121" s="6">
        <f>Pokok!F23</f>
        <v>2.2000000000000002</v>
      </c>
      <c r="AM121" s="6">
        <f>Pokok!G23</f>
        <v>78</v>
      </c>
      <c r="AN121" s="6">
        <f>Pokok!H23</f>
        <v>0</v>
      </c>
      <c r="AO121" s="6">
        <f>Pokok!I23</f>
        <v>44000</v>
      </c>
      <c r="AP121" s="6">
        <f>Pokok!J23</f>
        <v>100</v>
      </c>
      <c r="AQ121" s="6">
        <f>Pokok!K23</f>
        <v>4400</v>
      </c>
      <c r="AT121" s="18" t="str">
        <f>AF121</f>
        <v>Malam</v>
      </c>
      <c r="AU121" s="2" t="str">
        <f t="shared" si="93"/>
        <v>PK</v>
      </c>
      <c r="AV121" s="2">
        <f t="shared" si="89"/>
        <v>21</v>
      </c>
      <c r="AW121" s="2" t="str">
        <f t="shared" si="94"/>
        <v>Misoa</v>
      </c>
      <c r="AX121" s="2">
        <f t="shared" si="106"/>
        <v>784.875</v>
      </c>
      <c r="AY121" s="2">
        <f t="shared" si="95"/>
        <v>19.337499999999999</v>
      </c>
      <c r="AZ121" s="2">
        <f t="shared" si="96"/>
        <v>5.0049999999999999</v>
      </c>
      <c r="BA121" s="2">
        <f t="shared" si="97"/>
        <v>177.45</v>
      </c>
      <c r="BB121" s="2">
        <f t="shared" si="98"/>
        <v>0</v>
      </c>
      <c r="BC121" s="2">
        <f t="shared" si="99"/>
        <v>100100</v>
      </c>
      <c r="BD121" s="2">
        <f t="shared" si="100"/>
        <v>227.5</v>
      </c>
      <c r="BE121" s="2">
        <f t="shared" si="101"/>
        <v>10010</v>
      </c>
    </row>
    <row r="122" spans="3:57" x14ac:dyDescent="0.25">
      <c r="C122" s="18"/>
      <c r="D122" s="2" t="s">
        <v>189</v>
      </c>
      <c r="E122" s="2">
        <f t="shared" si="102"/>
        <v>15</v>
      </c>
      <c r="F122" s="6" t="str">
        <f>Nabati!C17</f>
        <v>Susu kedele</v>
      </c>
      <c r="G122" s="6">
        <f>Nabati!D17</f>
        <v>41</v>
      </c>
      <c r="H122" s="6">
        <f>Nabati!E17</f>
        <v>3.5</v>
      </c>
      <c r="I122" s="6">
        <f>Nabati!F17</f>
        <v>2.5</v>
      </c>
      <c r="J122" s="6">
        <f>Nabati!G17</f>
        <v>5</v>
      </c>
      <c r="K122" s="6">
        <f>Nabati!H17</f>
        <v>2</v>
      </c>
      <c r="L122" s="6">
        <f>Nabati!I17</f>
        <v>16000</v>
      </c>
      <c r="M122" s="6">
        <f>Nabati!J17</f>
        <v>100</v>
      </c>
      <c r="N122" s="6">
        <f>Nabati!K17</f>
        <v>1600</v>
      </c>
      <c r="Q122" s="18"/>
      <c r="R122" s="2" t="str">
        <f t="shared" si="90"/>
        <v>N</v>
      </c>
      <c r="S122" s="2">
        <f t="shared" si="103"/>
        <v>15</v>
      </c>
      <c r="T122" s="2" t="str">
        <f t="shared" si="91"/>
        <v>Susu kedele</v>
      </c>
      <c r="U122" s="2">
        <f t="shared" si="104"/>
        <v>43.050000000000004</v>
      </c>
      <c r="V122" s="2">
        <f t="shared" si="92"/>
        <v>3.6750000000000003</v>
      </c>
      <c r="W122" s="2">
        <f t="shared" si="92"/>
        <v>2.625</v>
      </c>
      <c r="X122" s="2">
        <f t="shared" si="92"/>
        <v>5.25</v>
      </c>
      <c r="Y122" s="2">
        <f t="shared" si="92"/>
        <v>2.1</v>
      </c>
      <c r="Z122" s="2">
        <f t="shared" si="92"/>
        <v>16800</v>
      </c>
      <c r="AA122" s="2">
        <f t="shared" si="92"/>
        <v>105</v>
      </c>
      <c r="AB122" s="2">
        <f t="shared" si="92"/>
        <v>1680</v>
      </c>
      <c r="AF122" s="18"/>
      <c r="AG122" s="2" t="s">
        <v>189</v>
      </c>
      <c r="AH122" s="2">
        <f t="shared" si="105"/>
        <v>15</v>
      </c>
      <c r="AI122" s="6" t="str">
        <f>Nabati!C17</f>
        <v>Susu kedele</v>
      </c>
      <c r="AJ122" s="6">
        <f>Nabati!D17</f>
        <v>41</v>
      </c>
      <c r="AK122" s="6">
        <f>Nabati!E17</f>
        <v>3.5</v>
      </c>
      <c r="AL122" s="6">
        <f>Nabati!F17</f>
        <v>2.5</v>
      </c>
      <c r="AM122" s="6">
        <f>Nabati!G17</f>
        <v>5</v>
      </c>
      <c r="AN122" s="6">
        <f>Nabati!H17</f>
        <v>2</v>
      </c>
      <c r="AO122" s="6">
        <f>Nabati!I17</f>
        <v>16000</v>
      </c>
      <c r="AP122" s="6">
        <f>Nabati!J17</f>
        <v>100</v>
      </c>
      <c r="AQ122" s="6">
        <f>Nabati!K17</f>
        <v>1600</v>
      </c>
      <c r="AT122" s="18"/>
      <c r="AU122" s="2" t="str">
        <f t="shared" si="93"/>
        <v>N</v>
      </c>
      <c r="AV122" s="2">
        <f t="shared" si="89"/>
        <v>15</v>
      </c>
      <c r="AW122" s="2" t="str">
        <f t="shared" si="94"/>
        <v>Susu kedele</v>
      </c>
      <c r="AX122" s="2">
        <f t="shared" si="106"/>
        <v>43.050000000000004</v>
      </c>
      <c r="AY122" s="2">
        <f t="shared" si="95"/>
        <v>3.6750000000000003</v>
      </c>
      <c r="AZ122" s="2">
        <f t="shared" si="96"/>
        <v>2.625</v>
      </c>
      <c r="BA122" s="2">
        <f t="shared" si="97"/>
        <v>5.25</v>
      </c>
      <c r="BB122" s="2">
        <f t="shared" si="98"/>
        <v>2.1</v>
      </c>
      <c r="BC122" s="2">
        <f t="shared" si="99"/>
        <v>16800</v>
      </c>
      <c r="BD122" s="2">
        <f t="shared" si="100"/>
        <v>105</v>
      </c>
      <c r="BE122" s="2">
        <f t="shared" si="101"/>
        <v>1680</v>
      </c>
    </row>
    <row r="123" spans="3:57" x14ac:dyDescent="0.25">
      <c r="C123" s="18"/>
      <c r="D123" s="2" t="s">
        <v>190</v>
      </c>
      <c r="E123" s="2">
        <f t="shared" si="102"/>
        <v>35</v>
      </c>
      <c r="F123" s="6" t="str">
        <f>Hewani!C37</f>
        <v>telur ayam ras</v>
      </c>
      <c r="G123" s="6">
        <f>Hewani!D37</f>
        <v>196</v>
      </c>
      <c r="H123" s="6">
        <f>Hewani!E37</f>
        <v>13</v>
      </c>
      <c r="I123" s="6">
        <f>Hewani!F37</f>
        <v>15.3</v>
      </c>
      <c r="J123" s="6">
        <f>Hewani!G37</f>
        <v>0.8</v>
      </c>
      <c r="K123" s="6">
        <f>Hewani!H37</f>
        <v>0</v>
      </c>
      <c r="L123" s="6">
        <f>Hewani!I37</f>
        <v>65000</v>
      </c>
      <c r="M123" s="6">
        <f>Hewani!J37</f>
        <v>100</v>
      </c>
      <c r="N123" s="6">
        <f>Hewani!K37</f>
        <v>6500</v>
      </c>
      <c r="Q123" s="18"/>
      <c r="R123" s="2" t="str">
        <f t="shared" si="90"/>
        <v>H</v>
      </c>
      <c r="S123" s="2">
        <f t="shared" si="103"/>
        <v>35</v>
      </c>
      <c r="T123" s="2" t="str">
        <f t="shared" si="91"/>
        <v>telur ayam ras</v>
      </c>
      <c r="U123" s="2">
        <f t="shared" si="104"/>
        <v>205.8</v>
      </c>
      <c r="V123" s="2">
        <f t="shared" si="92"/>
        <v>13.65</v>
      </c>
      <c r="W123" s="2">
        <f t="shared" si="92"/>
        <v>16.065000000000001</v>
      </c>
      <c r="X123" s="2">
        <f t="shared" si="92"/>
        <v>0.84000000000000008</v>
      </c>
      <c r="Y123" s="2">
        <f t="shared" si="92"/>
        <v>0</v>
      </c>
      <c r="Z123" s="2">
        <f t="shared" si="92"/>
        <v>68250</v>
      </c>
      <c r="AA123" s="2">
        <f t="shared" si="92"/>
        <v>105</v>
      </c>
      <c r="AB123" s="2">
        <f t="shared" si="92"/>
        <v>6825</v>
      </c>
      <c r="AF123" s="18"/>
      <c r="AG123" s="2" t="s">
        <v>190</v>
      </c>
      <c r="AH123" s="2">
        <f t="shared" si="105"/>
        <v>35</v>
      </c>
      <c r="AI123" s="6" t="str">
        <f>Hewani!C37</f>
        <v>telur ayam ras</v>
      </c>
      <c r="AJ123" s="6">
        <f>Hewani!D37</f>
        <v>196</v>
      </c>
      <c r="AK123" s="6">
        <f>Hewani!E37</f>
        <v>13</v>
      </c>
      <c r="AL123" s="6">
        <f>Hewani!F37</f>
        <v>15.3</v>
      </c>
      <c r="AM123" s="6">
        <f>Hewani!G37</f>
        <v>0.8</v>
      </c>
      <c r="AN123" s="6">
        <f>Hewani!H37</f>
        <v>0</v>
      </c>
      <c r="AO123" s="6">
        <f>Hewani!I37</f>
        <v>65000</v>
      </c>
      <c r="AP123" s="6">
        <f>Hewani!J37</f>
        <v>100</v>
      </c>
      <c r="AQ123" s="6">
        <f>Hewani!K37</f>
        <v>6500</v>
      </c>
      <c r="AT123" s="18"/>
      <c r="AU123" s="2" t="str">
        <f t="shared" si="93"/>
        <v>H</v>
      </c>
      <c r="AV123" s="2">
        <f t="shared" si="89"/>
        <v>35</v>
      </c>
      <c r="AW123" s="2" t="str">
        <f t="shared" si="94"/>
        <v>telur ayam ras</v>
      </c>
      <c r="AX123" s="2">
        <f t="shared" si="106"/>
        <v>205.8</v>
      </c>
      <c r="AY123" s="2">
        <f t="shared" si="95"/>
        <v>13.65</v>
      </c>
      <c r="AZ123" s="2">
        <f t="shared" si="96"/>
        <v>16.065000000000001</v>
      </c>
      <c r="BA123" s="2">
        <f t="shared" si="97"/>
        <v>0.84000000000000008</v>
      </c>
      <c r="BB123" s="2">
        <f t="shared" si="98"/>
        <v>0</v>
      </c>
      <c r="BC123" s="2">
        <f t="shared" si="99"/>
        <v>68250</v>
      </c>
      <c r="BD123" s="2">
        <f t="shared" si="100"/>
        <v>105</v>
      </c>
      <c r="BE123" s="2">
        <f t="shared" si="101"/>
        <v>6825</v>
      </c>
    </row>
    <row r="124" spans="3:57" x14ac:dyDescent="0.25">
      <c r="C124" s="18"/>
      <c r="D124" s="2" t="s">
        <v>191</v>
      </c>
      <c r="E124" s="2">
        <f t="shared" si="102"/>
        <v>22</v>
      </c>
      <c r="F124" s="6" t="str">
        <f>Sayur!C24</f>
        <v>Bayam</v>
      </c>
      <c r="G124" s="6">
        <f>Sayur!D24</f>
        <v>36</v>
      </c>
      <c r="H124" s="6">
        <f>Sayur!E24</f>
        <v>3.5</v>
      </c>
      <c r="I124" s="6">
        <f>Sayur!F24</f>
        <v>0.5</v>
      </c>
      <c r="J124" s="6">
        <f>Sayur!G24</f>
        <v>6.5</v>
      </c>
      <c r="K124" s="6">
        <f>Sayur!H24</f>
        <v>80</v>
      </c>
      <c r="L124" s="6">
        <f>Sayur!I24</f>
        <v>12500</v>
      </c>
      <c r="M124" s="6">
        <f>Sayur!J24</f>
        <v>100</v>
      </c>
      <c r="N124" s="6">
        <f>Sayur!K24</f>
        <v>1250</v>
      </c>
      <c r="Q124" s="18"/>
      <c r="R124" s="2" t="str">
        <f t="shared" si="90"/>
        <v>S</v>
      </c>
      <c r="S124" s="2">
        <f t="shared" si="103"/>
        <v>22</v>
      </c>
      <c r="T124" s="2" t="str">
        <f t="shared" si="91"/>
        <v>Bayam</v>
      </c>
      <c r="U124" s="2">
        <f t="shared" si="104"/>
        <v>37.800000000000004</v>
      </c>
      <c r="V124" s="2">
        <f t="shared" si="92"/>
        <v>3.6750000000000003</v>
      </c>
      <c r="W124" s="2">
        <f t="shared" si="92"/>
        <v>0.52500000000000002</v>
      </c>
      <c r="X124" s="2">
        <f t="shared" si="92"/>
        <v>6.8250000000000002</v>
      </c>
      <c r="Y124" s="2">
        <f t="shared" si="92"/>
        <v>84</v>
      </c>
      <c r="Z124" s="2">
        <f t="shared" si="92"/>
        <v>13125</v>
      </c>
      <c r="AA124" s="2">
        <f t="shared" si="92"/>
        <v>105</v>
      </c>
      <c r="AB124" s="2">
        <f t="shared" si="92"/>
        <v>1312.5</v>
      </c>
      <c r="AF124" s="18"/>
      <c r="AG124" s="2" t="s">
        <v>191</v>
      </c>
      <c r="AH124" s="2">
        <f t="shared" si="105"/>
        <v>22</v>
      </c>
      <c r="AI124" s="6" t="str">
        <f>Sayur!C24</f>
        <v>Bayam</v>
      </c>
      <c r="AJ124" s="6">
        <f>Sayur!D24</f>
        <v>36</v>
      </c>
      <c r="AK124" s="6">
        <f>Sayur!E24</f>
        <v>3.5</v>
      </c>
      <c r="AL124" s="6">
        <f>Sayur!F24</f>
        <v>0.5</v>
      </c>
      <c r="AM124" s="6">
        <f>Sayur!G24</f>
        <v>6.5</v>
      </c>
      <c r="AN124" s="6">
        <f>Sayur!H24</f>
        <v>80</v>
      </c>
      <c r="AO124" s="6">
        <f>Sayur!I24</f>
        <v>12500</v>
      </c>
      <c r="AP124" s="6">
        <f>Sayur!J24</f>
        <v>100</v>
      </c>
      <c r="AQ124" s="6">
        <f>Sayur!K24</f>
        <v>1250</v>
      </c>
      <c r="AT124" s="18"/>
      <c r="AU124" s="2" t="str">
        <f t="shared" si="93"/>
        <v>S</v>
      </c>
      <c r="AV124" s="2">
        <f t="shared" si="89"/>
        <v>22</v>
      </c>
      <c r="AW124" s="2" t="str">
        <f t="shared" si="94"/>
        <v>Bayam</v>
      </c>
      <c r="AX124" s="2">
        <f t="shared" si="106"/>
        <v>37.800000000000004</v>
      </c>
      <c r="AY124" s="2">
        <f t="shared" si="95"/>
        <v>3.6750000000000003</v>
      </c>
      <c r="AZ124" s="2">
        <f t="shared" si="96"/>
        <v>0.52500000000000002</v>
      </c>
      <c r="BA124" s="2">
        <f t="shared" si="97"/>
        <v>6.8250000000000002</v>
      </c>
      <c r="BB124" s="2">
        <f t="shared" si="98"/>
        <v>84</v>
      </c>
      <c r="BC124" s="2">
        <f t="shared" si="99"/>
        <v>13125</v>
      </c>
      <c r="BD124" s="2">
        <f t="shared" si="100"/>
        <v>105</v>
      </c>
      <c r="BE124" s="2">
        <f t="shared" si="101"/>
        <v>1312.5</v>
      </c>
    </row>
    <row r="125" spans="3:57" x14ac:dyDescent="0.25">
      <c r="C125" s="18"/>
      <c r="D125" s="2" t="s">
        <v>192</v>
      </c>
      <c r="E125" s="2">
        <f t="shared" si="102"/>
        <v>4</v>
      </c>
      <c r="F125" s="6" t="str">
        <f>Buah!C6</f>
        <v>Manggis</v>
      </c>
      <c r="G125" s="6">
        <f>Buah!D6</f>
        <v>63</v>
      </c>
      <c r="H125" s="6">
        <f>Buah!E6</f>
        <v>0.6</v>
      </c>
      <c r="I125" s="6">
        <f>Buah!F6</f>
        <v>0.6</v>
      </c>
      <c r="J125" s="6">
        <f>Buah!G6</f>
        <v>15.6</v>
      </c>
      <c r="K125" s="6">
        <f>Buah!H6</f>
        <v>2</v>
      </c>
      <c r="L125" s="6">
        <f>Buah!I6</f>
        <v>17000</v>
      </c>
      <c r="M125" s="6">
        <f>Buah!J6</f>
        <v>100</v>
      </c>
      <c r="N125" s="6">
        <f>Buah!K6</f>
        <v>1700</v>
      </c>
      <c r="Q125" s="18"/>
      <c r="R125" s="2" t="str">
        <f t="shared" si="90"/>
        <v>B</v>
      </c>
      <c r="S125" s="2">
        <f t="shared" si="103"/>
        <v>4</v>
      </c>
      <c r="T125" s="2" t="str">
        <f t="shared" si="91"/>
        <v>Manggis</v>
      </c>
      <c r="U125" s="2">
        <f t="shared" si="104"/>
        <v>88.199999999999989</v>
      </c>
      <c r="V125" s="2">
        <f t="shared" ref="V125:V126" si="107">$P83/$M125*H125</f>
        <v>0.84</v>
      </c>
      <c r="W125" s="2">
        <f t="shared" ref="W125:W126" si="108">$P83/$M125*I125</f>
        <v>0.84</v>
      </c>
      <c r="X125" s="2">
        <f t="shared" ref="X125:X126" si="109">$P83/$M125*J125</f>
        <v>21.84</v>
      </c>
      <c r="Y125" s="2">
        <f t="shared" ref="Y125:Y126" si="110">$P83/$M125*K125</f>
        <v>2.8</v>
      </c>
      <c r="Z125" s="2">
        <f t="shared" ref="Z125:Z126" si="111">$P83/$M125*L125</f>
        <v>23800</v>
      </c>
      <c r="AA125" s="2">
        <f t="shared" ref="AA125:AA126" si="112">$P83/$M125*M125</f>
        <v>140</v>
      </c>
      <c r="AB125" s="2">
        <f t="shared" ref="AB125:AB126" si="113">$P83/$M125*N125</f>
        <v>2380</v>
      </c>
      <c r="AF125" s="18"/>
      <c r="AG125" s="2" t="s">
        <v>192</v>
      </c>
      <c r="AH125" s="2">
        <f t="shared" si="105"/>
        <v>4</v>
      </c>
      <c r="AI125" s="6" t="str">
        <f>Buah!C6</f>
        <v>Manggis</v>
      </c>
      <c r="AJ125" s="6">
        <f>Buah!D6</f>
        <v>63</v>
      </c>
      <c r="AK125" s="6">
        <f>Buah!E6</f>
        <v>0.6</v>
      </c>
      <c r="AL125" s="6">
        <f>Buah!F6</f>
        <v>0.6</v>
      </c>
      <c r="AM125" s="6">
        <f>Buah!G6</f>
        <v>15.6</v>
      </c>
      <c r="AN125" s="6">
        <f>Buah!H6</f>
        <v>2</v>
      </c>
      <c r="AO125" s="6">
        <f>Buah!I6</f>
        <v>17000</v>
      </c>
      <c r="AP125" s="6">
        <f>Buah!J6</f>
        <v>100</v>
      </c>
      <c r="AQ125" s="6">
        <f>Buah!K6</f>
        <v>1700</v>
      </c>
      <c r="AT125" s="18"/>
      <c r="AU125" s="2" t="str">
        <f t="shared" si="93"/>
        <v>B</v>
      </c>
      <c r="AV125" s="2">
        <f t="shared" si="89"/>
        <v>4</v>
      </c>
      <c r="AW125" s="2" t="str">
        <f t="shared" si="94"/>
        <v>Manggis</v>
      </c>
      <c r="AX125" s="2">
        <f t="shared" si="106"/>
        <v>88.199999999999989</v>
      </c>
      <c r="AY125" s="2">
        <f t="shared" si="95"/>
        <v>0.84</v>
      </c>
      <c r="AZ125" s="2">
        <f t="shared" si="96"/>
        <v>0.84</v>
      </c>
      <c r="BA125" s="2">
        <f t="shared" si="97"/>
        <v>21.84</v>
      </c>
      <c r="BB125" s="2">
        <f t="shared" si="98"/>
        <v>2.8</v>
      </c>
      <c r="BC125" s="2">
        <f t="shared" si="99"/>
        <v>23800</v>
      </c>
      <c r="BD125" s="2">
        <f t="shared" si="100"/>
        <v>140</v>
      </c>
      <c r="BE125" s="2">
        <f t="shared" si="101"/>
        <v>2380</v>
      </c>
    </row>
    <row r="126" spans="3:57" x14ac:dyDescent="0.25">
      <c r="C126" s="18"/>
      <c r="D126" s="2" t="s">
        <v>193</v>
      </c>
      <c r="E126" s="2">
        <f t="shared" si="102"/>
        <v>1</v>
      </c>
      <c r="F126" s="6" t="str">
        <f>Herbal!C3</f>
        <v>Madu</v>
      </c>
      <c r="G126" s="6">
        <f>Herbal!D3</f>
        <v>294</v>
      </c>
      <c r="H126" s="6">
        <f>Herbal!E3</f>
        <v>0.3</v>
      </c>
      <c r="I126" s="6">
        <f>Herbal!F3</f>
        <v>0</v>
      </c>
      <c r="J126" s="6">
        <f>Herbal!G3</f>
        <v>79.5</v>
      </c>
      <c r="K126" s="6">
        <f>Herbal!H3</f>
        <v>4</v>
      </c>
      <c r="L126" s="6">
        <f>Herbal!I3</f>
        <v>9000</v>
      </c>
      <c r="M126" s="6">
        <f>Herbal!J3</f>
        <v>100</v>
      </c>
      <c r="N126" s="6">
        <f>Herbal!K3</f>
        <v>900</v>
      </c>
      <c r="Q126" s="2"/>
      <c r="R126" s="2" t="str">
        <f t="shared" si="90"/>
        <v>PL</v>
      </c>
      <c r="S126" s="2">
        <f t="shared" si="103"/>
        <v>1</v>
      </c>
      <c r="T126" s="2" t="str">
        <f t="shared" si="91"/>
        <v>Madu</v>
      </c>
      <c r="U126" s="2">
        <f>$P84/$M126*G126</f>
        <v>102.89999999999999</v>
      </c>
      <c r="V126" s="2">
        <f t="shared" si="107"/>
        <v>0.105</v>
      </c>
      <c r="W126" s="2">
        <f t="shared" si="108"/>
        <v>0</v>
      </c>
      <c r="X126" s="2">
        <f t="shared" si="109"/>
        <v>27.824999999999999</v>
      </c>
      <c r="Y126" s="2">
        <f t="shared" si="110"/>
        <v>1.4</v>
      </c>
      <c r="Z126" s="2">
        <f t="shared" si="111"/>
        <v>3150</v>
      </c>
      <c r="AA126" s="2">
        <f t="shared" si="112"/>
        <v>35</v>
      </c>
      <c r="AB126" s="2">
        <f t="shared" si="113"/>
        <v>315</v>
      </c>
      <c r="AF126" s="18"/>
      <c r="AG126" s="2" t="s">
        <v>193</v>
      </c>
      <c r="AH126" s="2">
        <f t="shared" si="105"/>
        <v>1</v>
      </c>
      <c r="AI126" s="6" t="str">
        <f>Herbal!C3</f>
        <v>Madu</v>
      </c>
      <c r="AJ126" s="6">
        <f>Herbal!D3</f>
        <v>294</v>
      </c>
      <c r="AK126" s="6">
        <f>Herbal!E3</f>
        <v>0.3</v>
      </c>
      <c r="AL126" s="6">
        <f>Herbal!F3</f>
        <v>0</v>
      </c>
      <c r="AM126" s="6">
        <f>Herbal!G3</f>
        <v>79.5</v>
      </c>
      <c r="AN126" s="6">
        <f>Herbal!H3</f>
        <v>4</v>
      </c>
      <c r="AO126" s="6">
        <f>Herbal!I3</f>
        <v>9000</v>
      </c>
      <c r="AP126" s="6">
        <f>Herbal!J3</f>
        <v>100</v>
      </c>
      <c r="AQ126" s="6">
        <f>Herbal!K3</f>
        <v>900</v>
      </c>
      <c r="AT126" s="2"/>
      <c r="AU126" s="2" t="str">
        <f t="shared" si="93"/>
        <v>PL</v>
      </c>
      <c r="AV126" s="2">
        <f t="shared" si="89"/>
        <v>1</v>
      </c>
      <c r="AW126" s="2" t="str">
        <f t="shared" si="94"/>
        <v>Madu</v>
      </c>
      <c r="AX126" s="2">
        <f>$P84/$M126*AJ126</f>
        <v>102.89999999999999</v>
      </c>
      <c r="AY126" s="2">
        <f t="shared" si="95"/>
        <v>0.105</v>
      </c>
      <c r="AZ126" s="2">
        <f t="shared" si="96"/>
        <v>0</v>
      </c>
      <c r="BA126" s="2">
        <f t="shared" si="97"/>
        <v>27.824999999999999</v>
      </c>
      <c r="BB126" s="2">
        <f t="shared" si="98"/>
        <v>1.4</v>
      </c>
      <c r="BC126" s="2">
        <f t="shared" si="99"/>
        <v>3150</v>
      </c>
      <c r="BD126" s="2">
        <f t="shared" si="100"/>
        <v>35</v>
      </c>
      <c r="BE126" s="2">
        <f t="shared" si="101"/>
        <v>315</v>
      </c>
    </row>
    <row r="127" spans="3:57" x14ac:dyDescent="0.25">
      <c r="T127" s="9" t="s">
        <v>211</v>
      </c>
      <c r="U127" s="9">
        <f>SUM(U109:U126)</f>
        <v>3498.8</v>
      </c>
      <c r="V127" s="9">
        <f t="shared" ref="V127:AB127" si="114">SUM(V109:V126)</f>
        <v>140.58099999999999</v>
      </c>
      <c r="W127" s="9">
        <f t="shared" si="114"/>
        <v>83.737000000000023</v>
      </c>
      <c r="X127" s="9">
        <f t="shared" si="114"/>
        <v>596.60750000000007</v>
      </c>
      <c r="Y127" s="9">
        <f t="shared" si="114"/>
        <v>242.55</v>
      </c>
      <c r="Z127" s="9">
        <f t="shared" si="114"/>
        <v>743812.5</v>
      </c>
      <c r="AA127" s="10">
        <f t="shared" si="114"/>
        <v>2050</v>
      </c>
      <c r="AB127" s="10">
        <f t="shared" si="114"/>
        <v>74381.25</v>
      </c>
      <c r="AW127" s="9" t="s">
        <v>211</v>
      </c>
      <c r="AX127" s="9">
        <f>SUM(AX109:AX126)</f>
        <v>3924.9500000000003</v>
      </c>
      <c r="AY127" s="9">
        <f t="shared" ref="AY127:BE127" si="115">SUM(AY109:AY126)</f>
        <v>148.96850000000003</v>
      </c>
      <c r="AZ127" s="9">
        <f t="shared" si="115"/>
        <v>63.863500000000009</v>
      </c>
      <c r="BA127" s="9">
        <f t="shared" si="115"/>
        <v>727.76300000000015</v>
      </c>
      <c r="BB127" s="9">
        <f t="shared" si="115"/>
        <v>185.49</v>
      </c>
      <c r="BC127" s="9">
        <f t="shared" si="115"/>
        <v>606562.5</v>
      </c>
      <c r="BD127" s="10">
        <f t="shared" si="115"/>
        <v>2050</v>
      </c>
      <c r="BE127" s="10">
        <f t="shared" si="115"/>
        <v>60656.25</v>
      </c>
    </row>
    <row r="128" spans="3:57" x14ac:dyDescent="0.25">
      <c r="R128" s="8"/>
      <c r="S128" s="4"/>
      <c r="T128" s="4"/>
      <c r="U128" s="4"/>
      <c r="V128" s="4"/>
      <c r="W128" s="4"/>
      <c r="X128" s="4"/>
      <c r="Y128" s="4"/>
      <c r="Z128" s="4"/>
    </row>
    <row r="129" spans="3:57" x14ac:dyDescent="0.25">
      <c r="R129" s="8"/>
      <c r="S129" s="4"/>
      <c r="T129" s="4"/>
      <c r="U129" s="4"/>
      <c r="V129" s="4"/>
      <c r="W129" s="4"/>
      <c r="X129" s="4"/>
      <c r="Y129" s="4"/>
      <c r="Z129" s="4"/>
    </row>
    <row r="130" spans="3:57" x14ac:dyDescent="0.25">
      <c r="C130" s="18" t="s">
        <v>182</v>
      </c>
      <c r="D130" s="18"/>
      <c r="E130" s="2" t="s">
        <v>184</v>
      </c>
      <c r="F130" s="2" t="s">
        <v>207</v>
      </c>
      <c r="G130" s="2" t="s">
        <v>176</v>
      </c>
      <c r="H130" s="2" t="s">
        <v>180</v>
      </c>
      <c r="I130" s="2" t="s">
        <v>177</v>
      </c>
      <c r="J130" s="2" t="s">
        <v>178</v>
      </c>
      <c r="K130" s="13" t="s">
        <v>244</v>
      </c>
      <c r="L130" s="2" t="s">
        <v>208</v>
      </c>
      <c r="M130" s="2" t="s">
        <v>201</v>
      </c>
      <c r="N130" s="2" t="s">
        <v>209</v>
      </c>
      <c r="Q130" s="18" t="str">
        <f>C130</f>
        <v>Jenis Paket</v>
      </c>
      <c r="R130" s="18"/>
      <c r="S130" s="2" t="str">
        <f t="shared" ref="S130" si="116">E130</f>
        <v>p3</v>
      </c>
      <c r="T130" s="2" t="s">
        <v>207</v>
      </c>
      <c r="U130" s="2" t="s">
        <v>176</v>
      </c>
      <c r="V130" s="2" t="s">
        <v>180</v>
      </c>
      <c r="W130" s="2" t="s">
        <v>177</v>
      </c>
      <c r="X130" s="2" t="s">
        <v>178</v>
      </c>
      <c r="Y130" s="13" t="s">
        <v>244</v>
      </c>
      <c r="Z130" s="2" t="s">
        <v>208</v>
      </c>
      <c r="AA130" s="2" t="s">
        <v>201</v>
      </c>
      <c r="AB130" s="2" t="s">
        <v>209</v>
      </c>
      <c r="AF130" s="18" t="s">
        <v>182</v>
      </c>
      <c r="AG130" s="18"/>
      <c r="AH130" s="2" t="s">
        <v>184</v>
      </c>
      <c r="AI130" s="2" t="s">
        <v>207</v>
      </c>
      <c r="AJ130" s="2" t="s">
        <v>176</v>
      </c>
      <c r="AK130" s="2" t="s">
        <v>180</v>
      </c>
      <c r="AL130" s="2" t="s">
        <v>177</v>
      </c>
      <c r="AM130" s="2" t="s">
        <v>178</v>
      </c>
      <c r="AN130" s="13" t="s">
        <v>244</v>
      </c>
      <c r="AO130" s="2" t="s">
        <v>208</v>
      </c>
      <c r="AP130" s="2" t="s">
        <v>201</v>
      </c>
      <c r="AQ130" s="2" t="s">
        <v>209</v>
      </c>
      <c r="AT130" s="18" t="str">
        <f>AF130</f>
        <v>Jenis Paket</v>
      </c>
      <c r="AU130" s="18"/>
      <c r="AV130" s="2" t="str">
        <f t="shared" ref="AV130:AV148" si="117">AH130</f>
        <v>p3</v>
      </c>
      <c r="AW130" s="2" t="s">
        <v>207</v>
      </c>
      <c r="AX130" s="2" t="s">
        <v>176</v>
      </c>
      <c r="AY130" s="2" t="s">
        <v>180</v>
      </c>
      <c r="AZ130" s="2" t="s">
        <v>177</v>
      </c>
      <c r="BA130" s="2" t="s">
        <v>178</v>
      </c>
      <c r="BB130" s="13" t="s">
        <v>244</v>
      </c>
      <c r="BC130" s="2" t="s">
        <v>208</v>
      </c>
      <c r="BD130" s="2" t="s">
        <v>201</v>
      </c>
      <c r="BE130" s="2" t="s">
        <v>209</v>
      </c>
    </row>
    <row r="131" spans="3:57" x14ac:dyDescent="0.25">
      <c r="C131" s="18" t="s">
        <v>183</v>
      </c>
      <c r="D131" s="2" t="s">
        <v>188</v>
      </c>
      <c r="E131" s="2">
        <f>N47</f>
        <v>7</v>
      </c>
      <c r="F131" s="6" t="str">
        <f>Pokok!C9</f>
        <v>Mi Kering</v>
      </c>
      <c r="G131" s="6">
        <f>Pokok!D9</f>
        <v>339</v>
      </c>
      <c r="H131" s="6">
        <f>Pokok!E9</f>
        <v>10</v>
      </c>
      <c r="I131" s="6">
        <f>Pokok!F9</f>
        <v>1.7</v>
      </c>
      <c r="J131" s="6">
        <f>Pokok!G9</f>
        <v>76.3</v>
      </c>
      <c r="K131" s="6">
        <f>Pokok!H9</f>
        <v>0</v>
      </c>
      <c r="L131" s="6">
        <f>Pokok!I9</f>
        <v>20000</v>
      </c>
      <c r="M131" s="6">
        <f>Pokok!J9</f>
        <v>100</v>
      </c>
      <c r="N131" s="6">
        <f>Pokok!K9</f>
        <v>2000</v>
      </c>
      <c r="Q131" s="19" t="str">
        <f>C131</f>
        <v>Pagi</v>
      </c>
      <c r="R131" s="2" t="str">
        <f t="shared" ref="R131:R148" si="118">D131</f>
        <v>PK</v>
      </c>
      <c r="S131" s="2">
        <f t="shared" ref="S131:S148" si="119">E131</f>
        <v>7</v>
      </c>
      <c r="T131" s="6" t="str">
        <f t="shared" ref="T131:T148" si="120">F131</f>
        <v>Mi Kering</v>
      </c>
      <c r="U131" s="2">
        <f>$P67/$M131*G131</f>
        <v>771.22500000000002</v>
      </c>
      <c r="V131" s="2">
        <f t="shared" ref="V131:AB146" si="121">$P67/$M131*H131</f>
        <v>22.75</v>
      </c>
      <c r="W131" s="2">
        <f t="shared" si="121"/>
        <v>3.8674999999999997</v>
      </c>
      <c r="X131" s="2">
        <f t="shared" si="121"/>
        <v>173.58249999999998</v>
      </c>
      <c r="Y131" s="2">
        <f t="shared" si="121"/>
        <v>0</v>
      </c>
      <c r="Z131" s="2">
        <f t="shared" si="121"/>
        <v>45500</v>
      </c>
      <c r="AA131" s="2">
        <f>$P67/$M131*M131</f>
        <v>227.5</v>
      </c>
      <c r="AB131" s="2">
        <f>$P67/$M131*N131</f>
        <v>4550</v>
      </c>
      <c r="AF131" s="18" t="s">
        <v>183</v>
      </c>
      <c r="AG131" s="2" t="s">
        <v>188</v>
      </c>
      <c r="AH131" s="2">
        <f>AQ47</f>
        <v>5</v>
      </c>
      <c r="AI131" s="6" t="str">
        <f>Pokok!C7</f>
        <v>Maizena ( pati jagung )</v>
      </c>
      <c r="AJ131" s="6">
        <f>Pokok!D7</f>
        <v>343</v>
      </c>
      <c r="AK131" s="6">
        <f>Pokok!E7</f>
        <v>0.3</v>
      </c>
      <c r="AL131" s="6">
        <f>Pokok!F7</f>
        <v>0</v>
      </c>
      <c r="AM131" s="6">
        <f>Pokok!G7</f>
        <v>85</v>
      </c>
      <c r="AN131" s="6">
        <f>Pokok!H7</f>
        <v>0</v>
      </c>
      <c r="AO131" s="6">
        <f>Pokok!I7</f>
        <v>17500</v>
      </c>
      <c r="AP131" s="6">
        <f>Pokok!J7</f>
        <v>100</v>
      </c>
      <c r="AQ131" s="6">
        <f>Pokok!K7</f>
        <v>1750</v>
      </c>
      <c r="AT131" s="19" t="str">
        <f>AF131</f>
        <v>Pagi</v>
      </c>
      <c r="AU131" s="2" t="str">
        <f t="shared" ref="AU131:AU148" si="122">AG131</f>
        <v>PK</v>
      </c>
      <c r="AV131" s="2">
        <f t="shared" si="117"/>
        <v>5</v>
      </c>
      <c r="AW131" s="6" t="str">
        <f t="shared" ref="AW131:AW148" si="123">AI131</f>
        <v>Maizena ( pati jagung )</v>
      </c>
      <c r="AX131" s="2">
        <f>$P67/$M131*AJ131</f>
        <v>780.32499999999993</v>
      </c>
      <c r="AY131" s="2">
        <f t="shared" ref="AY131:AY148" si="124">$P67/$M131*AK131</f>
        <v>0.6825</v>
      </c>
      <c r="AZ131" s="2">
        <f t="shared" ref="AZ131:AZ148" si="125">$P67/$M131*AL131</f>
        <v>0</v>
      </c>
      <c r="BA131" s="2">
        <f t="shared" ref="BA131:BA148" si="126">$P67/$M131*AM131</f>
        <v>193.375</v>
      </c>
      <c r="BB131" s="2">
        <f t="shared" ref="BB131:BB148" si="127">$P67/$M131*AN131</f>
        <v>0</v>
      </c>
      <c r="BC131" s="2">
        <f t="shared" ref="BC131:BC148" si="128">$P67/$M131*AO131</f>
        <v>39812.5</v>
      </c>
      <c r="BD131" s="2">
        <f>$P67/$M131*AP131</f>
        <v>227.5</v>
      </c>
      <c r="BE131" s="2">
        <f>$P67/$M131*AQ131</f>
        <v>3981.25</v>
      </c>
    </row>
    <row r="132" spans="3:57" x14ac:dyDescent="0.25">
      <c r="C132" s="18"/>
      <c r="D132" s="2" t="s">
        <v>189</v>
      </c>
      <c r="E132" s="2">
        <f t="shared" ref="E132:E148" si="129">N48</f>
        <v>2</v>
      </c>
      <c r="F132" s="6" t="str">
        <f>Nabati!C4</f>
        <v>Kacang kedelai</v>
      </c>
      <c r="G132" s="6">
        <f>Nabati!D4</f>
        <v>381</v>
      </c>
      <c r="H132" s="6">
        <f>Nabati!E4</f>
        <v>40.4</v>
      </c>
      <c r="I132" s="6">
        <f>Nabati!F4</f>
        <v>16.7</v>
      </c>
      <c r="J132" s="6">
        <f>Nabati!G4</f>
        <v>24.9</v>
      </c>
      <c r="K132" s="6">
        <f>Nabati!H4</f>
        <v>121.7</v>
      </c>
      <c r="L132" s="6">
        <f>Nabati!I4</f>
        <v>22000</v>
      </c>
      <c r="M132" s="6">
        <f>Nabati!J4</f>
        <v>100</v>
      </c>
      <c r="N132" s="6">
        <f>Nabati!K4</f>
        <v>2200</v>
      </c>
      <c r="Q132" s="19"/>
      <c r="R132" s="2" t="str">
        <f t="shared" si="118"/>
        <v>N</v>
      </c>
      <c r="S132" s="2">
        <f t="shared" si="119"/>
        <v>2</v>
      </c>
      <c r="T132" s="2" t="str">
        <f t="shared" si="120"/>
        <v>Kacang kedelai</v>
      </c>
      <c r="U132" s="2">
        <f t="shared" ref="U132:U148" si="130">$P68/$M132*G132</f>
        <v>400.05</v>
      </c>
      <c r="V132" s="2">
        <f t="shared" si="121"/>
        <v>42.42</v>
      </c>
      <c r="W132" s="2">
        <f t="shared" si="121"/>
        <v>17.535</v>
      </c>
      <c r="X132" s="2">
        <f t="shared" si="121"/>
        <v>26.145</v>
      </c>
      <c r="Y132" s="2">
        <f t="shared" si="121"/>
        <v>127.78500000000001</v>
      </c>
      <c r="Z132" s="2">
        <f t="shared" si="121"/>
        <v>23100</v>
      </c>
      <c r="AA132" s="2">
        <f t="shared" si="121"/>
        <v>105</v>
      </c>
      <c r="AB132" s="2">
        <f t="shared" si="121"/>
        <v>2310</v>
      </c>
      <c r="AF132" s="18"/>
      <c r="AG132" s="2" t="s">
        <v>189</v>
      </c>
      <c r="AH132" s="2">
        <f t="shared" ref="AH132:AH148" si="131">AQ48</f>
        <v>8</v>
      </c>
      <c r="AI132" s="6" t="str">
        <f>Nabati!C10</f>
        <v>Wijen</v>
      </c>
      <c r="AJ132" s="6">
        <f>Nabati!D10</f>
        <v>568</v>
      </c>
      <c r="AK132" s="6">
        <f>Nabati!E10</f>
        <v>19.3</v>
      </c>
      <c r="AL132" s="6">
        <f>Nabati!F10</f>
        <v>51.1</v>
      </c>
      <c r="AM132" s="6">
        <f>Nabati!G10</f>
        <v>18.100000000000001</v>
      </c>
      <c r="AN132" s="6">
        <f>Nabati!H10</f>
        <v>0</v>
      </c>
      <c r="AO132" s="6">
        <f>Nabati!I10</f>
        <v>35800</v>
      </c>
      <c r="AP132" s="6">
        <f>Nabati!J10</f>
        <v>100</v>
      </c>
      <c r="AQ132" s="6">
        <f>Nabati!K10</f>
        <v>3579.9999999999995</v>
      </c>
      <c r="AT132" s="19"/>
      <c r="AU132" s="2" t="str">
        <f t="shared" si="122"/>
        <v>N</v>
      </c>
      <c r="AV132" s="2">
        <f t="shared" si="117"/>
        <v>8</v>
      </c>
      <c r="AW132" s="2" t="str">
        <f t="shared" si="123"/>
        <v>Wijen</v>
      </c>
      <c r="AX132" s="2">
        <f t="shared" ref="AX132:AX148" si="132">$P68/$M132*AJ132</f>
        <v>596.4</v>
      </c>
      <c r="AY132" s="2">
        <f t="shared" si="124"/>
        <v>20.265000000000001</v>
      </c>
      <c r="AZ132" s="2">
        <f t="shared" si="125"/>
        <v>53.655000000000001</v>
      </c>
      <c r="BA132" s="2">
        <f t="shared" si="126"/>
        <v>19.005000000000003</v>
      </c>
      <c r="BB132" s="2">
        <f t="shared" si="127"/>
        <v>0</v>
      </c>
      <c r="BC132" s="2">
        <f t="shared" si="128"/>
        <v>37590</v>
      </c>
      <c r="BD132" s="2">
        <f t="shared" ref="BD132:BD148" si="133">$P68/$M132*AP132</f>
        <v>105</v>
      </c>
      <c r="BE132" s="2">
        <f t="shared" ref="BE132:BE148" si="134">$P68/$M132*AQ132</f>
        <v>3758.9999999999995</v>
      </c>
    </row>
    <row r="133" spans="3:57" x14ac:dyDescent="0.25">
      <c r="C133" s="18"/>
      <c r="D133" s="2" t="s">
        <v>190</v>
      </c>
      <c r="E133" s="2">
        <f t="shared" si="129"/>
        <v>21</v>
      </c>
      <c r="F133" s="6" t="str">
        <f>Hewani!C23</f>
        <v>Babat</v>
      </c>
      <c r="G133" s="6">
        <f>Hewani!D23</f>
        <v>113</v>
      </c>
      <c r="H133" s="6">
        <f>Hewani!E23</f>
        <v>17.600000000000001</v>
      </c>
      <c r="I133" s="6">
        <f>Hewani!F23</f>
        <v>4.2</v>
      </c>
      <c r="J133" s="6">
        <f>Hewani!G23</f>
        <v>0</v>
      </c>
      <c r="K133" s="6">
        <f>Hewani!H23</f>
        <v>0</v>
      </c>
      <c r="L133" s="6">
        <f>Hewani!I23</f>
        <v>43000</v>
      </c>
      <c r="M133" s="6">
        <f>Hewani!J23</f>
        <v>100</v>
      </c>
      <c r="N133" s="6">
        <f>Hewani!K23</f>
        <v>4300</v>
      </c>
      <c r="Q133" s="19"/>
      <c r="R133" s="2" t="str">
        <f t="shared" si="118"/>
        <v>H</v>
      </c>
      <c r="S133" s="2">
        <f t="shared" si="119"/>
        <v>21</v>
      </c>
      <c r="T133" s="2" t="str">
        <f t="shared" si="120"/>
        <v>Babat</v>
      </c>
      <c r="U133" s="2">
        <f t="shared" si="130"/>
        <v>118.65</v>
      </c>
      <c r="V133" s="2">
        <f t="shared" si="121"/>
        <v>18.480000000000004</v>
      </c>
      <c r="W133" s="2">
        <f t="shared" si="121"/>
        <v>4.41</v>
      </c>
      <c r="X133" s="2">
        <f t="shared" si="121"/>
        <v>0</v>
      </c>
      <c r="Y133" s="2">
        <f t="shared" si="121"/>
        <v>0</v>
      </c>
      <c r="Z133" s="2">
        <f t="shared" si="121"/>
        <v>45150</v>
      </c>
      <c r="AA133" s="2">
        <f t="shared" si="121"/>
        <v>105</v>
      </c>
      <c r="AB133" s="2">
        <f t="shared" si="121"/>
        <v>4515</v>
      </c>
      <c r="AF133" s="18"/>
      <c r="AG133" s="2" t="s">
        <v>190</v>
      </c>
      <c r="AH133" s="2">
        <f t="shared" si="131"/>
        <v>8</v>
      </c>
      <c r="AI133" s="6" t="str">
        <f>Hewani!C10</f>
        <v>Kepiting</v>
      </c>
      <c r="AJ133" s="6">
        <f>Hewani!D10</f>
        <v>151</v>
      </c>
      <c r="AK133" s="6">
        <f>Hewani!E10</f>
        <v>13.8</v>
      </c>
      <c r="AL133" s="6">
        <f>Hewani!F10</f>
        <v>3.8</v>
      </c>
      <c r="AM133" s="6">
        <f>Hewani!G10</f>
        <v>14.1</v>
      </c>
      <c r="AN133" s="6">
        <f>Hewani!H10</f>
        <v>0</v>
      </c>
      <c r="AO133" s="6">
        <f>Hewani!I10</f>
        <v>110000</v>
      </c>
      <c r="AP133" s="6">
        <f>Hewani!J10</f>
        <v>100</v>
      </c>
      <c r="AQ133" s="6">
        <f>Hewani!K10</f>
        <v>11000</v>
      </c>
      <c r="AT133" s="19"/>
      <c r="AU133" s="2" t="str">
        <f t="shared" si="122"/>
        <v>H</v>
      </c>
      <c r="AV133" s="2">
        <f t="shared" si="117"/>
        <v>8</v>
      </c>
      <c r="AW133" s="2" t="str">
        <f t="shared" si="123"/>
        <v>Kepiting</v>
      </c>
      <c r="AX133" s="2">
        <f t="shared" si="132"/>
        <v>158.55000000000001</v>
      </c>
      <c r="AY133" s="2">
        <f t="shared" si="124"/>
        <v>14.490000000000002</v>
      </c>
      <c r="AZ133" s="2">
        <f t="shared" si="125"/>
        <v>3.9899999999999998</v>
      </c>
      <c r="BA133" s="2">
        <f t="shared" si="126"/>
        <v>14.805</v>
      </c>
      <c r="BB133" s="2">
        <f t="shared" si="127"/>
        <v>0</v>
      </c>
      <c r="BC133" s="2">
        <f t="shared" si="128"/>
        <v>115500</v>
      </c>
      <c r="BD133" s="2">
        <f t="shared" si="133"/>
        <v>105</v>
      </c>
      <c r="BE133" s="2">
        <f t="shared" si="134"/>
        <v>11550</v>
      </c>
    </row>
    <row r="134" spans="3:57" x14ac:dyDescent="0.25">
      <c r="C134" s="18"/>
      <c r="D134" s="2" t="s">
        <v>191</v>
      </c>
      <c r="E134" s="2">
        <f t="shared" si="129"/>
        <v>11</v>
      </c>
      <c r="F134" s="6" t="str">
        <f>Sayur!C13</f>
        <v>Pepaya muda</v>
      </c>
      <c r="G134" s="6">
        <f>Sayur!D13</f>
        <v>26</v>
      </c>
      <c r="H134" s="6">
        <f>Sayur!E13</f>
        <v>2.1</v>
      </c>
      <c r="I134" s="6">
        <f>Sayur!F13</f>
        <v>0.1</v>
      </c>
      <c r="J134" s="6">
        <f>Sayur!G13</f>
        <v>4.9000000000000004</v>
      </c>
      <c r="K134" s="6">
        <f>Sayur!H13</f>
        <v>19</v>
      </c>
      <c r="L134" s="6">
        <f>Sayur!I13</f>
        <v>21000</v>
      </c>
      <c r="M134" s="6">
        <f>Sayur!J13</f>
        <v>100</v>
      </c>
      <c r="N134" s="6">
        <f>Sayur!K13</f>
        <v>2100</v>
      </c>
      <c r="Q134" s="19"/>
      <c r="R134" s="2" t="str">
        <f t="shared" si="118"/>
        <v>S</v>
      </c>
      <c r="S134" s="2">
        <f t="shared" si="119"/>
        <v>11</v>
      </c>
      <c r="T134" s="2" t="str">
        <f t="shared" si="120"/>
        <v>Pepaya muda</v>
      </c>
      <c r="U134" s="2">
        <f t="shared" si="130"/>
        <v>27.3</v>
      </c>
      <c r="V134" s="2">
        <f t="shared" si="121"/>
        <v>2.2050000000000001</v>
      </c>
      <c r="W134" s="2">
        <f t="shared" si="121"/>
        <v>0.10500000000000001</v>
      </c>
      <c r="X134" s="2">
        <f t="shared" si="121"/>
        <v>5.1450000000000005</v>
      </c>
      <c r="Y134" s="2">
        <f t="shared" si="121"/>
        <v>19.95</v>
      </c>
      <c r="Z134" s="2">
        <f t="shared" si="121"/>
        <v>22050</v>
      </c>
      <c r="AA134" s="2">
        <f t="shared" si="121"/>
        <v>105</v>
      </c>
      <c r="AB134" s="2">
        <f t="shared" si="121"/>
        <v>2205</v>
      </c>
      <c r="AF134" s="18"/>
      <c r="AG134" s="2" t="s">
        <v>191</v>
      </c>
      <c r="AH134" s="2">
        <f t="shared" si="131"/>
        <v>3</v>
      </c>
      <c r="AI134" s="6" t="str">
        <f>Sayur!C5</f>
        <v>Kacang panjang</v>
      </c>
      <c r="AJ134" s="6">
        <f>Sayur!D5</f>
        <v>44</v>
      </c>
      <c r="AK134" s="6">
        <f>Sayur!E5</f>
        <v>2.7</v>
      </c>
      <c r="AL134" s="6">
        <f>Sayur!F5</f>
        <v>0.3</v>
      </c>
      <c r="AM134" s="6">
        <f>Sayur!G5</f>
        <v>7.8</v>
      </c>
      <c r="AN134" s="6">
        <f>Sayur!H5</f>
        <v>21</v>
      </c>
      <c r="AO134" s="6">
        <f>Sayur!I5</f>
        <v>32500</v>
      </c>
      <c r="AP134" s="6">
        <f>Sayur!J5</f>
        <v>100</v>
      </c>
      <c r="AQ134" s="6">
        <f>Sayur!K5</f>
        <v>3250</v>
      </c>
      <c r="AT134" s="19"/>
      <c r="AU134" s="2" t="str">
        <f t="shared" si="122"/>
        <v>S</v>
      </c>
      <c r="AV134" s="2">
        <f t="shared" si="117"/>
        <v>3</v>
      </c>
      <c r="AW134" s="2" t="str">
        <f t="shared" si="123"/>
        <v>Kacang panjang</v>
      </c>
      <c r="AX134" s="2">
        <f t="shared" si="132"/>
        <v>46.2</v>
      </c>
      <c r="AY134" s="2">
        <f t="shared" si="124"/>
        <v>2.8350000000000004</v>
      </c>
      <c r="AZ134" s="2">
        <f t="shared" si="125"/>
        <v>0.315</v>
      </c>
      <c r="BA134" s="2">
        <f t="shared" si="126"/>
        <v>8.19</v>
      </c>
      <c r="BB134" s="2">
        <f t="shared" si="127"/>
        <v>22.05</v>
      </c>
      <c r="BC134" s="2">
        <f t="shared" si="128"/>
        <v>34125</v>
      </c>
      <c r="BD134" s="2">
        <f t="shared" si="133"/>
        <v>105</v>
      </c>
      <c r="BE134" s="2">
        <f t="shared" si="134"/>
        <v>3412.5</v>
      </c>
    </row>
    <row r="135" spans="3:57" x14ac:dyDescent="0.25">
      <c r="C135" s="18"/>
      <c r="D135" s="2" t="s">
        <v>192</v>
      </c>
      <c r="E135" s="2">
        <f t="shared" si="129"/>
        <v>3</v>
      </c>
      <c r="F135" s="6" t="str">
        <f>Buah!C5</f>
        <v>Mangga harumanis</v>
      </c>
      <c r="G135" s="6">
        <f>Buah!D5</f>
        <v>46</v>
      </c>
      <c r="H135" s="6">
        <f>Buah!E5</f>
        <v>0.4</v>
      </c>
      <c r="I135" s="6">
        <f>Buah!F5</f>
        <v>0.2</v>
      </c>
      <c r="J135" s="6">
        <f>Buah!G5</f>
        <v>11.9</v>
      </c>
      <c r="K135" s="6">
        <f>Buah!H5</f>
        <v>6</v>
      </c>
      <c r="L135" s="6">
        <f>Buah!I5</f>
        <v>35000</v>
      </c>
      <c r="M135" s="6">
        <f>Buah!J5</f>
        <v>100</v>
      </c>
      <c r="N135" s="6">
        <f>Buah!K5</f>
        <v>3500</v>
      </c>
      <c r="Q135" s="19"/>
      <c r="R135" s="2" t="str">
        <f t="shared" si="118"/>
        <v>B</v>
      </c>
      <c r="S135" s="2">
        <f t="shared" si="119"/>
        <v>3</v>
      </c>
      <c r="T135" s="2" t="str">
        <f t="shared" si="120"/>
        <v>Mangga harumanis</v>
      </c>
      <c r="U135" s="2">
        <f t="shared" si="130"/>
        <v>64.399999999999991</v>
      </c>
      <c r="V135" s="2">
        <f t="shared" si="121"/>
        <v>0.55999999999999994</v>
      </c>
      <c r="W135" s="2">
        <f t="shared" si="121"/>
        <v>0.27999999999999997</v>
      </c>
      <c r="X135" s="2">
        <f t="shared" si="121"/>
        <v>16.66</v>
      </c>
      <c r="Y135" s="2">
        <f t="shared" si="121"/>
        <v>8.3999999999999986</v>
      </c>
      <c r="Z135" s="2">
        <f t="shared" si="121"/>
        <v>49000</v>
      </c>
      <c r="AA135" s="2">
        <f t="shared" si="121"/>
        <v>140</v>
      </c>
      <c r="AB135" s="2">
        <f t="shared" si="121"/>
        <v>4900</v>
      </c>
      <c r="AF135" s="18"/>
      <c r="AG135" s="2" t="s">
        <v>192</v>
      </c>
      <c r="AH135" s="2">
        <f t="shared" si="131"/>
        <v>17</v>
      </c>
      <c r="AI135" s="6" t="str">
        <f>Buah!C19</f>
        <v>pala</v>
      </c>
      <c r="AJ135" s="6">
        <f>Buah!D19</f>
        <v>42</v>
      </c>
      <c r="AK135" s="6">
        <f>Buah!E19</f>
        <v>0.3</v>
      </c>
      <c r="AL135" s="6">
        <f>Buah!F19</f>
        <v>0.2</v>
      </c>
      <c r="AM135" s="6">
        <f>Buah!G19</f>
        <v>10.9</v>
      </c>
      <c r="AN135" s="6">
        <f>Buah!H19</f>
        <v>22</v>
      </c>
      <c r="AO135" s="6">
        <f>Buah!I19</f>
        <v>164000</v>
      </c>
      <c r="AP135" s="6">
        <f>Buah!J19</f>
        <v>100</v>
      </c>
      <c r="AQ135" s="6">
        <f>Buah!K19</f>
        <v>16400</v>
      </c>
      <c r="AT135" s="19"/>
      <c r="AU135" s="2" t="str">
        <f t="shared" si="122"/>
        <v>B</v>
      </c>
      <c r="AV135" s="2">
        <f t="shared" si="117"/>
        <v>17</v>
      </c>
      <c r="AW135" s="2" t="str">
        <f t="shared" si="123"/>
        <v>pala</v>
      </c>
      <c r="AX135" s="2">
        <f t="shared" si="132"/>
        <v>58.8</v>
      </c>
      <c r="AY135" s="2">
        <f t="shared" si="124"/>
        <v>0.42</v>
      </c>
      <c r="AZ135" s="2">
        <f t="shared" si="125"/>
        <v>0.27999999999999997</v>
      </c>
      <c r="BA135" s="2">
        <f t="shared" si="126"/>
        <v>15.26</v>
      </c>
      <c r="BB135" s="2">
        <f t="shared" si="127"/>
        <v>30.799999999999997</v>
      </c>
      <c r="BC135" s="2">
        <f t="shared" si="128"/>
        <v>229599.99999999997</v>
      </c>
      <c r="BD135" s="2">
        <f t="shared" si="133"/>
        <v>140</v>
      </c>
      <c r="BE135" s="2">
        <f t="shared" si="134"/>
        <v>22960</v>
      </c>
    </row>
    <row r="136" spans="3:57" x14ac:dyDescent="0.25">
      <c r="C136" s="18"/>
      <c r="D136" s="2" t="s">
        <v>193</v>
      </c>
      <c r="E136" s="2">
        <f t="shared" si="129"/>
        <v>3</v>
      </c>
      <c r="F136" s="6" t="str">
        <f>Herbal!C5</f>
        <v>jahe</v>
      </c>
      <c r="G136" s="6">
        <f>Herbal!D5</f>
        <v>51</v>
      </c>
      <c r="H136" s="6">
        <f>Herbal!E5</f>
        <v>1.5</v>
      </c>
      <c r="I136" s="6">
        <f>Herbal!F5</f>
        <v>1</v>
      </c>
      <c r="J136" s="6">
        <f>Herbal!G5</f>
        <v>10.1</v>
      </c>
      <c r="K136" s="6">
        <f>Herbal!H5</f>
        <v>4</v>
      </c>
      <c r="L136" s="6">
        <f>Herbal!I5</f>
        <v>11000</v>
      </c>
      <c r="M136" s="6">
        <f>Herbal!J5</f>
        <v>100</v>
      </c>
      <c r="N136" s="6">
        <f>Herbal!K5</f>
        <v>1100</v>
      </c>
      <c r="Q136" s="19"/>
      <c r="R136" s="2" t="str">
        <f t="shared" si="118"/>
        <v>PL</v>
      </c>
      <c r="S136" s="2">
        <f t="shared" si="119"/>
        <v>3</v>
      </c>
      <c r="T136" s="2" t="str">
        <f t="shared" si="120"/>
        <v>jahe</v>
      </c>
      <c r="U136" s="2">
        <f t="shared" si="130"/>
        <v>17.849999999999998</v>
      </c>
      <c r="V136" s="2">
        <f t="shared" si="121"/>
        <v>0.52499999999999991</v>
      </c>
      <c r="W136" s="2">
        <f t="shared" si="121"/>
        <v>0.35</v>
      </c>
      <c r="X136" s="2">
        <f t="shared" si="121"/>
        <v>3.5349999999999997</v>
      </c>
      <c r="Y136" s="2">
        <f t="shared" si="121"/>
        <v>1.4</v>
      </c>
      <c r="Z136" s="2">
        <f t="shared" si="121"/>
        <v>3849.9999999999995</v>
      </c>
      <c r="AA136" s="2">
        <f t="shared" si="121"/>
        <v>35</v>
      </c>
      <c r="AB136" s="2">
        <f t="shared" si="121"/>
        <v>385</v>
      </c>
      <c r="AF136" s="18"/>
      <c r="AG136" s="2" t="s">
        <v>193</v>
      </c>
      <c r="AH136" s="2">
        <f t="shared" si="131"/>
        <v>1</v>
      </c>
      <c r="AI136" s="6" t="str">
        <f>Herbal!C3</f>
        <v>Madu</v>
      </c>
      <c r="AJ136" s="6">
        <f>Herbal!D3</f>
        <v>294</v>
      </c>
      <c r="AK136" s="6">
        <f>Herbal!E3</f>
        <v>0.3</v>
      </c>
      <c r="AL136" s="6">
        <f>Herbal!F3</f>
        <v>0</v>
      </c>
      <c r="AM136" s="6">
        <f>Herbal!G3</f>
        <v>79.5</v>
      </c>
      <c r="AN136" s="6">
        <f>Herbal!H3</f>
        <v>4</v>
      </c>
      <c r="AO136" s="6">
        <f>Herbal!I3</f>
        <v>9000</v>
      </c>
      <c r="AP136" s="6">
        <f>Herbal!J3</f>
        <v>100</v>
      </c>
      <c r="AQ136" s="6">
        <f>Herbal!K3</f>
        <v>900</v>
      </c>
      <c r="AT136" s="19"/>
      <c r="AU136" s="2" t="str">
        <f t="shared" si="122"/>
        <v>PL</v>
      </c>
      <c r="AV136" s="2">
        <f t="shared" si="117"/>
        <v>1</v>
      </c>
      <c r="AW136" s="2" t="str">
        <f t="shared" si="123"/>
        <v>Madu</v>
      </c>
      <c r="AX136" s="2">
        <f t="shared" si="132"/>
        <v>102.89999999999999</v>
      </c>
      <c r="AY136" s="2">
        <f t="shared" si="124"/>
        <v>0.105</v>
      </c>
      <c r="AZ136" s="2">
        <f t="shared" si="125"/>
        <v>0</v>
      </c>
      <c r="BA136" s="2">
        <f t="shared" si="126"/>
        <v>27.824999999999999</v>
      </c>
      <c r="BB136" s="2">
        <f t="shared" si="127"/>
        <v>1.4</v>
      </c>
      <c r="BC136" s="2">
        <f t="shared" si="128"/>
        <v>3150</v>
      </c>
      <c r="BD136" s="2">
        <f t="shared" si="133"/>
        <v>35</v>
      </c>
      <c r="BE136" s="2">
        <f t="shared" si="134"/>
        <v>315</v>
      </c>
    </row>
    <row r="137" spans="3:57" x14ac:dyDescent="0.25">
      <c r="C137" s="18" t="s">
        <v>194</v>
      </c>
      <c r="D137" s="2" t="s">
        <v>188</v>
      </c>
      <c r="E137" s="2">
        <f t="shared" si="129"/>
        <v>5</v>
      </c>
      <c r="F137" s="6" t="str">
        <f>Pokok!C7</f>
        <v>Maizena ( pati jagung )</v>
      </c>
      <c r="G137" s="6">
        <f>Pokok!D7</f>
        <v>343</v>
      </c>
      <c r="H137" s="6">
        <f>Pokok!E7</f>
        <v>0.3</v>
      </c>
      <c r="I137" s="6">
        <f>Pokok!F7</f>
        <v>0</v>
      </c>
      <c r="J137" s="6">
        <f>Pokok!G7</f>
        <v>85</v>
      </c>
      <c r="K137" s="6">
        <f>Pokok!H7</f>
        <v>0</v>
      </c>
      <c r="L137" s="6">
        <f>Pokok!I7</f>
        <v>17500</v>
      </c>
      <c r="M137" s="6">
        <f>Pokok!J7</f>
        <v>100</v>
      </c>
      <c r="N137" s="6">
        <f>Pokok!K7</f>
        <v>1750</v>
      </c>
      <c r="Q137" s="18" t="str">
        <f>C137</f>
        <v>Siang</v>
      </c>
      <c r="R137" s="2" t="str">
        <f t="shared" si="118"/>
        <v>PK</v>
      </c>
      <c r="S137" s="2">
        <f t="shared" si="119"/>
        <v>5</v>
      </c>
      <c r="T137" s="2" t="str">
        <f t="shared" si="120"/>
        <v>Maizena ( pati jagung )</v>
      </c>
      <c r="U137" s="2">
        <f t="shared" si="130"/>
        <v>668.85</v>
      </c>
      <c r="V137" s="2">
        <f t="shared" si="121"/>
        <v>0.58499999999999996</v>
      </c>
      <c r="W137" s="2">
        <f t="shared" si="121"/>
        <v>0</v>
      </c>
      <c r="X137" s="2">
        <f t="shared" si="121"/>
        <v>165.75</v>
      </c>
      <c r="Y137" s="2">
        <f t="shared" si="121"/>
        <v>0</v>
      </c>
      <c r="Z137" s="2">
        <f t="shared" si="121"/>
        <v>34125</v>
      </c>
      <c r="AA137" s="2">
        <f t="shared" si="121"/>
        <v>195</v>
      </c>
      <c r="AB137" s="2">
        <f t="shared" si="121"/>
        <v>3412.5</v>
      </c>
      <c r="AF137" s="18" t="s">
        <v>194</v>
      </c>
      <c r="AG137" s="2" t="s">
        <v>188</v>
      </c>
      <c r="AH137" s="2">
        <f t="shared" si="131"/>
        <v>1</v>
      </c>
      <c r="AI137" s="6" t="str">
        <f>Pokok!C3</f>
        <v>Ubi jalar merah</v>
      </c>
      <c r="AJ137" s="6">
        <f>Pokok!D3</f>
        <v>123</v>
      </c>
      <c r="AK137" s="6">
        <f>Pokok!E3</f>
        <v>1.8</v>
      </c>
      <c r="AL137" s="6">
        <f>Pokok!F3</f>
        <v>0.7</v>
      </c>
      <c r="AM137" s="6">
        <f>Pokok!G3</f>
        <v>27.9</v>
      </c>
      <c r="AN137" s="6">
        <f>Pokok!H3</f>
        <v>22</v>
      </c>
      <c r="AO137" s="6">
        <f>Pokok!I3</f>
        <v>12000</v>
      </c>
      <c r="AP137" s="6">
        <f>Pokok!J3</f>
        <v>100</v>
      </c>
      <c r="AQ137" s="6">
        <f>Pokok!K3</f>
        <v>1200</v>
      </c>
      <c r="AT137" s="18" t="str">
        <f>AF137</f>
        <v>Siang</v>
      </c>
      <c r="AU137" s="2" t="str">
        <f t="shared" si="122"/>
        <v>PK</v>
      </c>
      <c r="AV137" s="2">
        <f t="shared" si="117"/>
        <v>1</v>
      </c>
      <c r="AW137" s="2" t="str">
        <f t="shared" si="123"/>
        <v>Ubi jalar merah</v>
      </c>
      <c r="AX137" s="2">
        <f t="shared" si="132"/>
        <v>239.85</v>
      </c>
      <c r="AY137" s="2">
        <f t="shared" si="124"/>
        <v>3.51</v>
      </c>
      <c r="AZ137" s="2">
        <f t="shared" si="125"/>
        <v>1.365</v>
      </c>
      <c r="BA137" s="2">
        <f t="shared" si="126"/>
        <v>54.404999999999994</v>
      </c>
      <c r="BB137" s="2">
        <f t="shared" si="127"/>
        <v>42.9</v>
      </c>
      <c r="BC137" s="2">
        <f t="shared" si="128"/>
        <v>23400</v>
      </c>
      <c r="BD137" s="2">
        <f t="shared" si="133"/>
        <v>195</v>
      </c>
      <c r="BE137" s="2">
        <f t="shared" si="134"/>
        <v>2340</v>
      </c>
    </row>
    <row r="138" spans="3:57" x14ac:dyDescent="0.25">
      <c r="C138" s="18"/>
      <c r="D138" s="2" t="s">
        <v>189</v>
      </c>
      <c r="E138" s="2">
        <f t="shared" si="129"/>
        <v>17</v>
      </c>
      <c r="F138" s="6" t="str">
        <f>Nabati!C19</f>
        <v>Tauco</v>
      </c>
      <c r="G138" s="6">
        <f>Nabati!D19</f>
        <v>166</v>
      </c>
      <c r="H138" s="6">
        <f>Nabati!E19</f>
        <v>5.2</v>
      </c>
      <c r="I138" s="6">
        <f>Nabati!F19</f>
        <v>4.9000000000000004</v>
      </c>
      <c r="J138" s="6">
        <f>Nabati!G19</f>
        <v>24.1</v>
      </c>
      <c r="K138" s="6">
        <f>Nabati!H19</f>
        <v>0</v>
      </c>
      <c r="L138" s="6">
        <f>Nabati!I19</f>
        <v>32500</v>
      </c>
      <c r="M138" s="6">
        <f>Nabati!J19</f>
        <v>100</v>
      </c>
      <c r="N138" s="6">
        <f>Nabati!K19</f>
        <v>3250</v>
      </c>
      <c r="Q138" s="18"/>
      <c r="R138" s="2" t="str">
        <f t="shared" si="118"/>
        <v>N</v>
      </c>
      <c r="S138" s="2">
        <f t="shared" si="119"/>
        <v>17</v>
      </c>
      <c r="T138" s="2" t="str">
        <f t="shared" si="120"/>
        <v>Tauco</v>
      </c>
      <c r="U138" s="2">
        <f t="shared" si="130"/>
        <v>149.4</v>
      </c>
      <c r="V138" s="2">
        <f t="shared" si="121"/>
        <v>4.6800000000000006</v>
      </c>
      <c r="W138" s="2">
        <f t="shared" si="121"/>
        <v>4.41</v>
      </c>
      <c r="X138" s="2">
        <f t="shared" si="121"/>
        <v>21.69</v>
      </c>
      <c r="Y138" s="2">
        <f t="shared" si="121"/>
        <v>0</v>
      </c>
      <c r="Z138" s="2">
        <f t="shared" si="121"/>
        <v>29250</v>
      </c>
      <c r="AA138" s="2">
        <f t="shared" si="121"/>
        <v>90</v>
      </c>
      <c r="AB138" s="2">
        <f t="shared" si="121"/>
        <v>2925</v>
      </c>
      <c r="AF138" s="18"/>
      <c r="AG138" s="2" t="s">
        <v>189</v>
      </c>
      <c r="AH138" s="2">
        <f t="shared" si="131"/>
        <v>6</v>
      </c>
      <c r="AI138" s="6" t="str">
        <f>Nabati!C8</f>
        <v>Kluwak</v>
      </c>
      <c r="AJ138" s="6">
        <f>Nabati!D8</f>
        <v>273</v>
      </c>
      <c r="AK138" s="6">
        <f>Nabati!E8</f>
        <v>10</v>
      </c>
      <c r="AL138" s="6">
        <f>Nabati!F8</f>
        <v>24</v>
      </c>
      <c r="AM138" s="6">
        <f>Nabati!G8</f>
        <v>13.5</v>
      </c>
      <c r="AN138" s="6">
        <f>Nabati!H8</f>
        <v>30</v>
      </c>
      <c r="AO138" s="6">
        <f>Nabati!I8</f>
        <v>29000</v>
      </c>
      <c r="AP138" s="6">
        <f>Nabati!J8</f>
        <v>100</v>
      </c>
      <c r="AQ138" s="6">
        <f>Nabati!K8</f>
        <v>2900</v>
      </c>
      <c r="AT138" s="18"/>
      <c r="AU138" s="2" t="str">
        <f t="shared" si="122"/>
        <v>N</v>
      </c>
      <c r="AV138" s="2">
        <f t="shared" si="117"/>
        <v>6</v>
      </c>
      <c r="AW138" s="2" t="str">
        <f t="shared" si="123"/>
        <v>Kluwak</v>
      </c>
      <c r="AX138" s="2">
        <f t="shared" si="132"/>
        <v>245.70000000000002</v>
      </c>
      <c r="AY138" s="2">
        <f t="shared" si="124"/>
        <v>9</v>
      </c>
      <c r="AZ138" s="2">
        <f t="shared" si="125"/>
        <v>21.6</v>
      </c>
      <c r="BA138" s="2">
        <f t="shared" si="126"/>
        <v>12.15</v>
      </c>
      <c r="BB138" s="2">
        <f t="shared" si="127"/>
        <v>27</v>
      </c>
      <c r="BC138" s="2">
        <f t="shared" si="128"/>
        <v>26100</v>
      </c>
      <c r="BD138" s="2">
        <f t="shared" si="133"/>
        <v>90</v>
      </c>
      <c r="BE138" s="2">
        <f t="shared" si="134"/>
        <v>2610</v>
      </c>
    </row>
    <row r="139" spans="3:57" x14ac:dyDescent="0.25">
      <c r="C139" s="18"/>
      <c r="D139" s="2" t="s">
        <v>190</v>
      </c>
      <c r="E139" s="2">
        <f t="shared" si="129"/>
        <v>8</v>
      </c>
      <c r="F139" s="6" t="str">
        <f>Hewani!C10</f>
        <v>Kepiting</v>
      </c>
      <c r="G139" s="6">
        <f>Hewani!D10</f>
        <v>151</v>
      </c>
      <c r="H139" s="6">
        <f>Hewani!E10</f>
        <v>13.8</v>
      </c>
      <c r="I139" s="6">
        <f>Hewani!F10</f>
        <v>3.8</v>
      </c>
      <c r="J139" s="6">
        <f>Hewani!G10</f>
        <v>14.1</v>
      </c>
      <c r="K139" s="6">
        <f>Hewani!H10</f>
        <v>0</v>
      </c>
      <c r="L139" s="6">
        <f>Hewani!I10</f>
        <v>110000</v>
      </c>
      <c r="M139" s="6">
        <f>Hewani!J10</f>
        <v>100</v>
      </c>
      <c r="N139" s="6">
        <f>Hewani!K10</f>
        <v>11000</v>
      </c>
      <c r="Q139" s="18"/>
      <c r="R139" s="2" t="str">
        <f t="shared" si="118"/>
        <v>H</v>
      </c>
      <c r="S139" s="2">
        <f t="shared" si="119"/>
        <v>8</v>
      </c>
      <c r="T139" s="2" t="str">
        <f t="shared" si="120"/>
        <v>Kepiting</v>
      </c>
      <c r="U139" s="2">
        <f t="shared" si="130"/>
        <v>135.9</v>
      </c>
      <c r="V139" s="2">
        <f t="shared" si="121"/>
        <v>12.420000000000002</v>
      </c>
      <c r="W139" s="2">
        <f t="shared" si="121"/>
        <v>3.42</v>
      </c>
      <c r="X139" s="2">
        <f t="shared" si="121"/>
        <v>12.69</v>
      </c>
      <c r="Y139" s="2">
        <f t="shared" si="121"/>
        <v>0</v>
      </c>
      <c r="Z139" s="2">
        <f t="shared" si="121"/>
        <v>99000</v>
      </c>
      <c r="AA139" s="2">
        <f t="shared" si="121"/>
        <v>90</v>
      </c>
      <c r="AB139" s="2">
        <f t="shared" si="121"/>
        <v>9900</v>
      </c>
      <c r="AF139" s="18"/>
      <c r="AG139" s="2" t="s">
        <v>190</v>
      </c>
      <c r="AH139" s="2">
        <f t="shared" si="131"/>
        <v>5</v>
      </c>
      <c r="AI139" s="6" t="str">
        <f>Hewani!C7</f>
        <v>Kakap</v>
      </c>
      <c r="AJ139" s="6">
        <f>Hewani!D7</f>
        <v>92</v>
      </c>
      <c r="AK139" s="6">
        <f>Hewani!E7</f>
        <v>20</v>
      </c>
      <c r="AL139" s="6">
        <f>Hewani!F7</f>
        <v>0.7</v>
      </c>
      <c r="AM139" s="6">
        <f>Hewani!G7</f>
        <v>0</v>
      </c>
      <c r="AN139" s="6">
        <f>Hewani!H7</f>
        <v>0</v>
      </c>
      <c r="AO139" s="6">
        <f>Hewani!I7</f>
        <v>60500</v>
      </c>
      <c r="AP139" s="6">
        <f>Hewani!J7</f>
        <v>100</v>
      </c>
      <c r="AQ139" s="6">
        <f>Hewani!K7</f>
        <v>6050</v>
      </c>
      <c r="AT139" s="18"/>
      <c r="AU139" s="2" t="str">
        <f t="shared" si="122"/>
        <v>H</v>
      </c>
      <c r="AV139" s="2">
        <f t="shared" si="117"/>
        <v>5</v>
      </c>
      <c r="AW139" s="2" t="str">
        <f t="shared" si="123"/>
        <v>Kakap</v>
      </c>
      <c r="AX139" s="2">
        <f t="shared" si="132"/>
        <v>82.8</v>
      </c>
      <c r="AY139" s="2">
        <f t="shared" si="124"/>
        <v>18</v>
      </c>
      <c r="AZ139" s="2">
        <f t="shared" si="125"/>
        <v>0.63</v>
      </c>
      <c r="BA139" s="2">
        <f t="shared" si="126"/>
        <v>0</v>
      </c>
      <c r="BB139" s="2">
        <f t="shared" si="127"/>
        <v>0</v>
      </c>
      <c r="BC139" s="2">
        <f t="shared" si="128"/>
        <v>54450</v>
      </c>
      <c r="BD139" s="2">
        <f t="shared" si="133"/>
        <v>90</v>
      </c>
      <c r="BE139" s="2">
        <f t="shared" si="134"/>
        <v>5445</v>
      </c>
    </row>
    <row r="140" spans="3:57" x14ac:dyDescent="0.25">
      <c r="C140" s="18"/>
      <c r="D140" s="2" t="s">
        <v>191</v>
      </c>
      <c r="E140" s="2">
        <f t="shared" si="129"/>
        <v>14</v>
      </c>
      <c r="F140" s="6" t="str">
        <f>Sayur!C16</f>
        <v>Selada</v>
      </c>
      <c r="G140" s="6">
        <f>Sayur!D16</f>
        <v>15</v>
      </c>
      <c r="H140" s="6">
        <f>Sayur!E16</f>
        <v>1.2</v>
      </c>
      <c r="I140" s="6">
        <f>Sayur!F16</f>
        <v>0.2</v>
      </c>
      <c r="J140" s="6">
        <f>Sayur!G16</f>
        <v>2.9</v>
      </c>
      <c r="K140" s="6">
        <f>Sayur!H16</f>
        <v>8</v>
      </c>
      <c r="L140" s="6">
        <f>Sayur!I16</f>
        <v>40000</v>
      </c>
      <c r="M140" s="6">
        <f>Sayur!J16</f>
        <v>100</v>
      </c>
      <c r="N140" s="6">
        <f>Sayur!K16</f>
        <v>4000</v>
      </c>
      <c r="Q140" s="18"/>
      <c r="R140" s="2" t="str">
        <f t="shared" si="118"/>
        <v>S</v>
      </c>
      <c r="S140" s="2">
        <f t="shared" si="119"/>
        <v>14</v>
      </c>
      <c r="T140" s="2" t="str">
        <f t="shared" si="120"/>
        <v>Selada</v>
      </c>
      <c r="U140" s="2">
        <f t="shared" si="130"/>
        <v>13.5</v>
      </c>
      <c r="V140" s="2">
        <f t="shared" si="121"/>
        <v>1.08</v>
      </c>
      <c r="W140" s="2">
        <f t="shared" si="121"/>
        <v>0.18000000000000002</v>
      </c>
      <c r="X140" s="2">
        <f t="shared" si="121"/>
        <v>2.61</v>
      </c>
      <c r="Y140" s="2">
        <f t="shared" si="121"/>
        <v>7.2</v>
      </c>
      <c r="Z140" s="2">
        <f t="shared" si="121"/>
        <v>36000</v>
      </c>
      <c r="AA140" s="2">
        <f t="shared" si="121"/>
        <v>90</v>
      </c>
      <c r="AB140" s="2">
        <f t="shared" si="121"/>
        <v>3600</v>
      </c>
      <c r="AF140" s="18"/>
      <c r="AG140" s="2" t="s">
        <v>191</v>
      </c>
      <c r="AH140" s="2">
        <f t="shared" si="131"/>
        <v>4</v>
      </c>
      <c r="AI140" s="6" t="str">
        <f>Sayur!C6</f>
        <v>Ketimun</v>
      </c>
      <c r="AJ140" s="6">
        <f>Sayur!D6</f>
        <v>12</v>
      </c>
      <c r="AK140" s="6">
        <f>Sayur!E6</f>
        <v>0.7</v>
      </c>
      <c r="AL140" s="6">
        <f>Sayur!F6</f>
        <v>0.1</v>
      </c>
      <c r="AM140" s="6">
        <f>Sayur!G6</f>
        <v>2.7</v>
      </c>
      <c r="AN140" s="6">
        <f>Sayur!H6</f>
        <v>8</v>
      </c>
      <c r="AO140" s="6">
        <f>Sayur!I6</f>
        <v>10000</v>
      </c>
      <c r="AP140" s="6">
        <f>Sayur!J6</f>
        <v>100</v>
      </c>
      <c r="AQ140" s="6">
        <f>Sayur!K6</f>
        <v>1000</v>
      </c>
      <c r="AT140" s="18"/>
      <c r="AU140" s="2" t="str">
        <f t="shared" si="122"/>
        <v>S</v>
      </c>
      <c r="AV140" s="2">
        <f t="shared" si="117"/>
        <v>4</v>
      </c>
      <c r="AW140" s="2" t="str">
        <f t="shared" si="123"/>
        <v>Ketimun</v>
      </c>
      <c r="AX140" s="2">
        <f t="shared" si="132"/>
        <v>10.8</v>
      </c>
      <c r="AY140" s="2">
        <f t="shared" si="124"/>
        <v>0.63</v>
      </c>
      <c r="AZ140" s="2">
        <f t="shared" si="125"/>
        <v>9.0000000000000011E-2</v>
      </c>
      <c r="BA140" s="2">
        <f t="shared" si="126"/>
        <v>2.4300000000000002</v>
      </c>
      <c r="BB140" s="2">
        <f t="shared" si="127"/>
        <v>7.2</v>
      </c>
      <c r="BC140" s="2">
        <f t="shared" si="128"/>
        <v>9000</v>
      </c>
      <c r="BD140" s="2">
        <f t="shared" si="133"/>
        <v>90</v>
      </c>
      <c r="BE140" s="2">
        <f t="shared" si="134"/>
        <v>900</v>
      </c>
    </row>
    <row r="141" spans="3:57" x14ac:dyDescent="0.25">
      <c r="C141" s="18"/>
      <c r="D141" s="2" t="s">
        <v>192</v>
      </c>
      <c r="E141" s="2">
        <f t="shared" si="129"/>
        <v>11</v>
      </c>
      <c r="F141" s="6" t="str">
        <f>Buah!C13</f>
        <v>Sirsak</v>
      </c>
      <c r="G141" s="6">
        <f>Buah!D13</f>
        <v>65</v>
      </c>
      <c r="H141" s="6">
        <f>Buah!E13</f>
        <v>1</v>
      </c>
      <c r="I141" s="6">
        <f>Buah!F13</f>
        <v>0.3</v>
      </c>
      <c r="J141" s="6">
        <f>Buah!G13</f>
        <v>16.3</v>
      </c>
      <c r="K141" s="6">
        <f>Buah!H13</f>
        <v>20</v>
      </c>
      <c r="L141" s="6">
        <f>Buah!I13</f>
        <v>18500</v>
      </c>
      <c r="M141" s="6">
        <f>Buah!J13</f>
        <v>100</v>
      </c>
      <c r="N141" s="6">
        <f>Buah!K13</f>
        <v>1850</v>
      </c>
      <c r="Q141" s="18"/>
      <c r="R141" s="2" t="str">
        <f t="shared" si="118"/>
        <v>B</v>
      </c>
      <c r="S141" s="2">
        <f t="shared" si="119"/>
        <v>11</v>
      </c>
      <c r="T141" s="2" t="str">
        <f t="shared" si="120"/>
        <v>Sirsak</v>
      </c>
      <c r="U141" s="2">
        <f t="shared" si="130"/>
        <v>78</v>
      </c>
      <c r="V141" s="2">
        <f t="shared" si="121"/>
        <v>1.2</v>
      </c>
      <c r="W141" s="2">
        <f t="shared" si="121"/>
        <v>0.36</v>
      </c>
      <c r="X141" s="2">
        <f t="shared" si="121"/>
        <v>19.559999999999999</v>
      </c>
      <c r="Y141" s="2">
        <f t="shared" si="121"/>
        <v>24</v>
      </c>
      <c r="Z141" s="2">
        <f t="shared" si="121"/>
        <v>22200</v>
      </c>
      <c r="AA141" s="2">
        <f t="shared" si="121"/>
        <v>120</v>
      </c>
      <c r="AB141" s="2">
        <f t="shared" si="121"/>
        <v>2220</v>
      </c>
      <c r="AF141" s="18"/>
      <c r="AG141" s="2" t="s">
        <v>192</v>
      </c>
      <c r="AH141" s="2">
        <f t="shared" si="131"/>
        <v>13</v>
      </c>
      <c r="AI141" s="6" t="str">
        <f>Buah!C15</f>
        <v>Kesemek</v>
      </c>
      <c r="AJ141" s="6">
        <f>Buah!D15</f>
        <v>78</v>
      </c>
      <c r="AK141" s="6">
        <f>Buah!E15</f>
        <v>0.8</v>
      </c>
      <c r="AL141" s="6">
        <f>Buah!F15</f>
        <v>0.4</v>
      </c>
      <c r="AM141" s="6">
        <f>Buah!G15</f>
        <v>20</v>
      </c>
      <c r="AN141" s="6">
        <f>Buah!H15</f>
        <v>11</v>
      </c>
      <c r="AO141" s="6">
        <f>Buah!I15</f>
        <v>150000</v>
      </c>
      <c r="AP141" s="6">
        <f>Buah!J15</f>
        <v>100</v>
      </c>
      <c r="AQ141" s="6">
        <f>Buah!K15</f>
        <v>15000</v>
      </c>
      <c r="AT141" s="18"/>
      <c r="AU141" s="2" t="str">
        <f t="shared" si="122"/>
        <v>B</v>
      </c>
      <c r="AV141" s="2">
        <f t="shared" si="117"/>
        <v>13</v>
      </c>
      <c r="AW141" s="2" t="str">
        <f t="shared" si="123"/>
        <v>Kesemek</v>
      </c>
      <c r="AX141" s="2">
        <f t="shared" si="132"/>
        <v>93.6</v>
      </c>
      <c r="AY141" s="2">
        <f t="shared" si="124"/>
        <v>0.96</v>
      </c>
      <c r="AZ141" s="2">
        <f t="shared" si="125"/>
        <v>0.48</v>
      </c>
      <c r="BA141" s="2">
        <f t="shared" si="126"/>
        <v>24</v>
      </c>
      <c r="BB141" s="2">
        <f t="shared" si="127"/>
        <v>13.2</v>
      </c>
      <c r="BC141" s="2">
        <f t="shared" si="128"/>
        <v>180000</v>
      </c>
      <c r="BD141" s="2">
        <f t="shared" si="133"/>
        <v>120</v>
      </c>
      <c r="BE141" s="2">
        <f t="shared" si="134"/>
        <v>18000</v>
      </c>
    </row>
    <row r="142" spans="3:57" x14ac:dyDescent="0.25">
      <c r="C142" s="18"/>
      <c r="D142" s="2" t="s">
        <v>193</v>
      </c>
      <c r="E142" s="2">
        <f t="shared" si="129"/>
        <v>1</v>
      </c>
      <c r="F142" s="6" t="str">
        <f>Herbal!C3</f>
        <v>Madu</v>
      </c>
      <c r="G142" s="6">
        <f>Herbal!D3</f>
        <v>294</v>
      </c>
      <c r="H142" s="6">
        <f>Herbal!E3</f>
        <v>0.3</v>
      </c>
      <c r="I142" s="6">
        <f>Herbal!F3</f>
        <v>0</v>
      </c>
      <c r="J142" s="6">
        <f>Herbal!G3</f>
        <v>79.5</v>
      </c>
      <c r="K142" s="6">
        <f>Herbal!H3</f>
        <v>4</v>
      </c>
      <c r="L142" s="6">
        <f>Herbal!I3</f>
        <v>9000</v>
      </c>
      <c r="M142" s="6">
        <f>Herbal!J3</f>
        <v>100</v>
      </c>
      <c r="N142" s="6">
        <f>Herbal!K3</f>
        <v>900</v>
      </c>
      <c r="Q142" s="18"/>
      <c r="R142" s="2" t="str">
        <f t="shared" si="118"/>
        <v>PL</v>
      </c>
      <c r="S142" s="2">
        <f t="shared" si="119"/>
        <v>1</v>
      </c>
      <c r="T142" s="2" t="str">
        <f t="shared" si="120"/>
        <v>Madu</v>
      </c>
      <c r="U142" s="2">
        <f t="shared" si="130"/>
        <v>88.2</v>
      </c>
      <c r="V142" s="2">
        <f t="shared" si="121"/>
        <v>0.09</v>
      </c>
      <c r="W142" s="2">
        <f t="shared" si="121"/>
        <v>0</v>
      </c>
      <c r="X142" s="2">
        <f t="shared" si="121"/>
        <v>23.849999999999998</v>
      </c>
      <c r="Y142" s="2">
        <f t="shared" si="121"/>
        <v>1.2</v>
      </c>
      <c r="Z142" s="2">
        <f t="shared" si="121"/>
        <v>2700</v>
      </c>
      <c r="AA142" s="2">
        <f t="shared" si="121"/>
        <v>30</v>
      </c>
      <c r="AB142" s="2">
        <f t="shared" si="121"/>
        <v>270</v>
      </c>
      <c r="AF142" s="18"/>
      <c r="AG142" s="2" t="s">
        <v>193</v>
      </c>
      <c r="AH142" s="2">
        <f t="shared" si="131"/>
        <v>2</v>
      </c>
      <c r="AI142" s="6" t="str">
        <f>Herbal!C4</f>
        <v>Jinten Hitam</v>
      </c>
      <c r="AJ142" s="6">
        <f>Herbal!D4</f>
        <v>333</v>
      </c>
      <c r="AK142" s="6">
        <f>Herbal!E4</f>
        <v>19.77</v>
      </c>
      <c r="AL142" s="6">
        <f>Herbal!F4</f>
        <v>14.59</v>
      </c>
      <c r="AM142" s="6">
        <f>Herbal!G4</f>
        <v>49.9</v>
      </c>
      <c r="AN142" s="6">
        <f>Herbal!H4</f>
        <v>21</v>
      </c>
      <c r="AO142" s="6">
        <f>Herbal!I4</f>
        <v>25000</v>
      </c>
      <c r="AP142" s="6">
        <f>Herbal!J4</f>
        <v>100</v>
      </c>
      <c r="AQ142" s="6">
        <f>Herbal!K4</f>
        <v>2500</v>
      </c>
      <c r="AT142" s="18"/>
      <c r="AU142" s="2" t="str">
        <f t="shared" si="122"/>
        <v>PL</v>
      </c>
      <c r="AV142" s="2">
        <f t="shared" si="117"/>
        <v>2</v>
      </c>
      <c r="AW142" s="2" t="str">
        <f t="shared" si="123"/>
        <v>Jinten Hitam</v>
      </c>
      <c r="AX142" s="2">
        <f t="shared" si="132"/>
        <v>99.899999999999991</v>
      </c>
      <c r="AY142" s="2">
        <f t="shared" si="124"/>
        <v>5.931</v>
      </c>
      <c r="AZ142" s="2">
        <f t="shared" si="125"/>
        <v>4.3769999999999998</v>
      </c>
      <c r="BA142" s="2">
        <f t="shared" si="126"/>
        <v>14.969999999999999</v>
      </c>
      <c r="BB142" s="2">
        <f t="shared" si="127"/>
        <v>6.3</v>
      </c>
      <c r="BC142" s="2">
        <f t="shared" si="128"/>
        <v>7500</v>
      </c>
      <c r="BD142" s="2">
        <f t="shared" si="133"/>
        <v>30</v>
      </c>
      <c r="BE142" s="2">
        <f t="shared" si="134"/>
        <v>750</v>
      </c>
    </row>
    <row r="143" spans="3:57" x14ac:dyDescent="0.25">
      <c r="C143" s="18" t="s">
        <v>195</v>
      </c>
      <c r="D143" s="2" t="s">
        <v>188</v>
      </c>
      <c r="E143" s="2">
        <f t="shared" si="129"/>
        <v>21</v>
      </c>
      <c r="F143" s="6" t="str">
        <f>Pokok!C23</f>
        <v>Misoa</v>
      </c>
      <c r="G143" s="6">
        <f>Pokok!D23</f>
        <v>345</v>
      </c>
      <c r="H143" s="6">
        <f>Pokok!E23</f>
        <v>8.5</v>
      </c>
      <c r="I143" s="6">
        <f>Pokok!F23</f>
        <v>2.2000000000000002</v>
      </c>
      <c r="J143" s="6">
        <f>Pokok!G23</f>
        <v>78</v>
      </c>
      <c r="K143" s="6">
        <f>Pokok!H23</f>
        <v>0</v>
      </c>
      <c r="L143" s="6">
        <f>Pokok!I23</f>
        <v>44000</v>
      </c>
      <c r="M143" s="6">
        <f>Pokok!J23</f>
        <v>100</v>
      </c>
      <c r="N143" s="6">
        <f>Pokok!K23</f>
        <v>4400</v>
      </c>
      <c r="Q143" s="18" t="str">
        <f>C143</f>
        <v>Malam</v>
      </c>
      <c r="R143" s="2" t="str">
        <f t="shared" si="118"/>
        <v>PK</v>
      </c>
      <c r="S143" s="2">
        <f t="shared" si="119"/>
        <v>21</v>
      </c>
      <c r="T143" s="2" t="str">
        <f t="shared" si="120"/>
        <v>Misoa</v>
      </c>
      <c r="U143" s="2">
        <f t="shared" si="130"/>
        <v>784.875</v>
      </c>
      <c r="V143" s="2">
        <f t="shared" si="121"/>
        <v>19.337499999999999</v>
      </c>
      <c r="W143" s="2">
        <f t="shared" si="121"/>
        <v>5.0049999999999999</v>
      </c>
      <c r="X143" s="2">
        <f t="shared" si="121"/>
        <v>177.45</v>
      </c>
      <c r="Y143" s="2">
        <f t="shared" si="121"/>
        <v>0</v>
      </c>
      <c r="Z143" s="2">
        <f t="shared" si="121"/>
        <v>100100</v>
      </c>
      <c r="AA143" s="2">
        <f t="shared" si="121"/>
        <v>227.5</v>
      </c>
      <c r="AB143" s="2">
        <f t="shared" si="121"/>
        <v>10010</v>
      </c>
      <c r="AF143" s="18" t="s">
        <v>195</v>
      </c>
      <c r="AG143" s="2" t="s">
        <v>188</v>
      </c>
      <c r="AH143" s="2">
        <f t="shared" si="131"/>
        <v>20</v>
      </c>
      <c r="AI143" s="6" t="str">
        <f>Pokok!C22</f>
        <v>Mi kering</v>
      </c>
      <c r="AJ143" s="6">
        <f>Pokok!D22</f>
        <v>339</v>
      </c>
      <c r="AK143" s="6">
        <f>Pokok!E22</f>
        <v>10</v>
      </c>
      <c r="AL143" s="6">
        <f>Pokok!F22</f>
        <v>1.7</v>
      </c>
      <c r="AM143" s="6">
        <f>Pokok!G22</f>
        <v>76.3</v>
      </c>
      <c r="AN143" s="6">
        <f>Pokok!H22</f>
        <v>0</v>
      </c>
      <c r="AO143" s="6">
        <f>Pokok!I22</f>
        <v>27245</v>
      </c>
      <c r="AP143" s="6">
        <f>Pokok!J22</f>
        <v>100</v>
      </c>
      <c r="AQ143" s="6">
        <f>Pokok!K22</f>
        <v>2724.5</v>
      </c>
      <c r="AT143" s="18" t="str">
        <f>AF143</f>
        <v>Malam</v>
      </c>
      <c r="AU143" s="2" t="str">
        <f t="shared" si="122"/>
        <v>PK</v>
      </c>
      <c r="AV143" s="2">
        <f t="shared" si="117"/>
        <v>20</v>
      </c>
      <c r="AW143" s="2" t="str">
        <f t="shared" si="123"/>
        <v>Mi kering</v>
      </c>
      <c r="AX143" s="2">
        <f t="shared" si="132"/>
        <v>771.22500000000002</v>
      </c>
      <c r="AY143" s="2">
        <f t="shared" si="124"/>
        <v>22.75</v>
      </c>
      <c r="AZ143" s="2">
        <f t="shared" si="125"/>
        <v>3.8674999999999997</v>
      </c>
      <c r="BA143" s="2">
        <f t="shared" si="126"/>
        <v>173.58249999999998</v>
      </c>
      <c r="BB143" s="2">
        <f t="shared" si="127"/>
        <v>0</v>
      </c>
      <c r="BC143" s="2">
        <f t="shared" si="128"/>
        <v>61982.375</v>
      </c>
      <c r="BD143" s="2">
        <f t="shared" si="133"/>
        <v>227.5</v>
      </c>
      <c r="BE143" s="2">
        <f t="shared" si="134"/>
        <v>6198.2375000000002</v>
      </c>
    </row>
    <row r="144" spans="3:57" x14ac:dyDescent="0.25">
      <c r="C144" s="18"/>
      <c r="D144" s="2" t="s">
        <v>189</v>
      </c>
      <c r="E144" s="2">
        <f t="shared" si="129"/>
        <v>3</v>
      </c>
      <c r="F144" s="6" t="str">
        <f>Nabati!C5</f>
        <v>Kacang merah segar</v>
      </c>
      <c r="G144" s="6">
        <f>Nabati!D5</f>
        <v>171</v>
      </c>
      <c r="H144" s="6">
        <f>Nabati!E5</f>
        <v>11</v>
      </c>
      <c r="I144" s="6">
        <f>Nabati!F5</f>
        <v>2.2000000000000002</v>
      </c>
      <c r="J144" s="6">
        <f>Nabati!G5</f>
        <v>28</v>
      </c>
      <c r="K144" s="6">
        <f>Nabati!H5</f>
        <v>0</v>
      </c>
      <c r="L144" s="6">
        <f>Nabati!I5</f>
        <v>57500</v>
      </c>
      <c r="M144" s="6">
        <f>Nabati!J5</f>
        <v>100</v>
      </c>
      <c r="N144" s="6">
        <f>Nabati!K5</f>
        <v>5750</v>
      </c>
      <c r="Q144" s="18"/>
      <c r="R144" s="2" t="str">
        <f t="shared" si="118"/>
        <v>N</v>
      </c>
      <c r="S144" s="2">
        <f t="shared" si="119"/>
        <v>3</v>
      </c>
      <c r="T144" s="2" t="str">
        <f t="shared" si="120"/>
        <v>Kacang merah segar</v>
      </c>
      <c r="U144" s="2">
        <f t="shared" si="130"/>
        <v>179.55</v>
      </c>
      <c r="V144" s="2">
        <f t="shared" si="121"/>
        <v>11.55</v>
      </c>
      <c r="W144" s="2">
        <f t="shared" si="121"/>
        <v>2.3100000000000005</v>
      </c>
      <c r="X144" s="2">
        <f t="shared" si="121"/>
        <v>29.400000000000002</v>
      </c>
      <c r="Y144" s="2">
        <f t="shared" si="121"/>
        <v>0</v>
      </c>
      <c r="Z144" s="2">
        <f t="shared" si="121"/>
        <v>60375</v>
      </c>
      <c r="AA144" s="2">
        <f t="shared" si="121"/>
        <v>105</v>
      </c>
      <c r="AB144" s="2">
        <f t="shared" si="121"/>
        <v>6037.5</v>
      </c>
      <c r="AF144" s="18"/>
      <c r="AG144" s="2" t="s">
        <v>189</v>
      </c>
      <c r="AH144" s="2">
        <f t="shared" si="131"/>
        <v>16</v>
      </c>
      <c r="AI144" s="6" t="str">
        <f>Nabati!C18</f>
        <v>Tahu</v>
      </c>
      <c r="AJ144" s="6">
        <f>Nabati!D18</f>
        <v>68</v>
      </c>
      <c r="AK144" s="6">
        <f>Nabati!E18</f>
        <v>7.8</v>
      </c>
      <c r="AL144" s="6">
        <f>Nabati!F18</f>
        <v>4.5999999999999996</v>
      </c>
      <c r="AM144" s="6">
        <f>Nabati!G18</f>
        <v>1.6</v>
      </c>
      <c r="AN144" s="6">
        <f>Nabati!H18</f>
        <v>0</v>
      </c>
      <c r="AO144" s="6">
        <f>Nabati!I18</f>
        <v>30400</v>
      </c>
      <c r="AP144" s="6">
        <f>Nabati!J18</f>
        <v>100</v>
      </c>
      <c r="AQ144" s="6">
        <f>Nabati!K18</f>
        <v>3040</v>
      </c>
      <c r="AT144" s="18"/>
      <c r="AU144" s="2" t="str">
        <f t="shared" si="122"/>
        <v>N</v>
      </c>
      <c r="AV144" s="2">
        <f t="shared" si="117"/>
        <v>16</v>
      </c>
      <c r="AW144" s="2" t="str">
        <f t="shared" si="123"/>
        <v>Tahu</v>
      </c>
      <c r="AX144" s="2">
        <f t="shared" si="132"/>
        <v>71.400000000000006</v>
      </c>
      <c r="AY144" s="2">
        <f t="shared" si="124"/>
        <v>8.19</v>
      </c>
      <c r="AZ144" s="2">
        <f t="shared" si="125"/>
        <v>4.83</v>
      </c>
      <c r="BA144" s="2">
        <f t="shared" si="126"/>
        <v>1.6800000000000002</v>
      </c>
      <c r="BB144" s="2">
        <f t="shared" si="127"/>
        <v>0</v>
      </c>
      <c r="BC144" s="2">
        <f t="shared" si="128"/>
        <v>31920</v>
      </c>
      <c r="BD144" s="2">
        <f t="shared" si="133"/>
        <v>105</v>
      </c>
      <c r="BE144" s="2">
        <f t="shared" si="134"/>
        <v>3192</v>
      </c>
    </row>
    <row r="145" spans="3:57" x14ac:dyDescent="0.25">
      <c r="C145" s="18"/>
      <c r="D145" s="2" t="s">
        <v>190</v>
      </c>
      <c r="E145" s="2">
        <f t="shared" si="129"/>
        <v>11</v>
      </c>
      <c r="F145" s="6" t="str">
        <f>Hewani!C13</f>
        <v>Teri segar</v>
      </c>
      <c r="G145" s="6">
        <f>Hewani!D13</f>
        <v>77</v>
      </c>
      <c r="H145" s="6">
        <f>Hewani!E13</f>
        <v>16</v>
      </c>
      <c r="I145" s="6">
        <f>Hewani!F13</f>
        <v>1</v>
      </c>
      <c r="J145" s="6">
        <f>Hewani!G13</f>
        <v>0</v>
      </c>
      <c r="K145" s="6">
        <f>Hewani!H13</f>
        <v>0</v>
      </c>
      <c r="L145" s="6">
        <f>Hewani!I13</f>
        <v>48000</v>
      </c>
      <c r="M145" s="6">
        <f>Hewani!J13</f>
        <v>100</v>
      </c>
      <c r="N145" s="6">
        <f>Hewani!K13</f>
        <v>4800</v>
      </c>
      <c r="Q145" s="18"/>
      <c r="R145" s="2" t="str">
        <f t="shared" si="118"/>
        <v>H</v>
      </c>
      <c r="S145" s="2">
        <f t="shared" si="119"/>
        <v>11</v>
      </c>
      <c r="T145" s="2" t="str">
        <f t="shared" si="120"/>
        <v>Teri segar</v>
      </c>
      <c r="U145" s="2">
        <f t="shared" si="130"/>
        <v>80.850000000000009</v>
      </c>
      <c r="V145" s="2">
        <f t="shared" si="121"/>
        <v>16.8</v>
      </c>
      <c r="W145" s="2">
        <f t="shared" si="121"/>
        <v>1.05</v>
      </c>
      <c r="X145" s="2">
        <f t="shared" si="121"/>
        <v>0</v>
      </c>
      <c r="Y145" s="2">
        <f t="shared" si="121"/>
        <v>0</v>
      </c>
      <c r="Z145" s="2">
        <f t="shared" si="121"/>
        <v>50400</v>
      </c>
      <c r="AA145" s="2">
        <f t="shared" si="121"/>
        <v>105</v>
      </c>
      <c r="AB145" s="2">
        <f t="shared" si="121"/>
        <v>5040</v>
      </c>
      <c r="AF145" s="18"/>
      <c r="AG145" s="2" t="s">
        <v>190</v>
      </c>
      <c r="AH145" s="2">
        <f t="shared" si="131"/>
        <v>36</v>
      </c>
      <c r="AI145" s="6" t="str">
        <f>Hewani!C38</f>
        <v>Telur bebek</v>
      </c>
      <c r="AJ145" s="6">
        <f>Hewani!D38</f>
        <v>202</v>
      </c>
      <c r="AK145" s="6">
        <f>Hewani!E38</f>
        <v>12.5</v>
      </c>
      <c r="AL145" s="6">
        <f>Hewani!F38</f>
        <v>16.399999999999999</v>
      </c>
      <c r="AM145" s="6">
        <f>Hewani!G38</f>
        <v>0</v>
      </c>
      <c r="AN145" s="6">
        <f>Hewani!H38</f>
        <v>0</v>
      </c>
      <c r="AO145" s="6">
        <f>Hewani!I38</f>
        <v>25400</v>
      </c>
      <c r="AP145" s="6">
        <f>Hewani!J38</f>
        <v>100</v>
      </c>
      <c r="AQ145" s="6">
        <f>Hewani!K38</f>
        <v>2540</v>
      </c>
      <c r="AT145" s="18"/>
      <c r="AU145" s="2" t="str">
        <f t="shared" si="122"/>
        <v>H</v>
      </c>
      <c r="AV145" s="2">
        <f t="shared" si="117"/>
        <v>36</v>
      </c>
      <c r="AW145" s="2" t="str">
        <f t="shared" si="123"/>
        <v>Telur bebek</v>
      </c>
      <c r="AX145" s="2">
        <f t="shared" si="132"/>
        <v>212.10000000000002</v>
      </c>
      <c r="AY145" s="2">
        <f t="shared" si="124"/>
        <v>13.125</v>
      </c>
      <c r="AZ145" s="2">
        <f t="shared" si="125"/>
        <v>17.22</v>
      </c>
      <c r="BA145" s="2">
        <f t="shared" si="126"/>
        <v>0</v>
      </c>
      <c r="BB145" s="2">
        <f t="shared" si="127"/>
        <v>0</v>
      </c>
      <c r="BC145" s="2">
        <f t="shared" si="128"/>
        <v>26670</v>
      </c>
      <c r="BD145" s="2">
        <f t="shared" si="133"/>
        <v>105</v>
      </c>
      <c r="BE145" s="2">
        <f t="shared" si="134"/>
        <v>2667</v>
      </c>
    </row>
    <row r="146" spans="3:57" x14ac:dyDescent="0.25">
      <c r="C146" s="18"/>
      <c r="D146" s="2" t="s">
        <v>191</v>
      </c>
      <c r="E146" s="2">
        <f t="shared" si="129"/>
        <v>11</v>
      </c>
      <c r="F146" s="6" t="str">
        <f>Sayur!C13</f>
        <v>Pepaya muda</v>
      </c>
      <c r="G146" s="6">
        <f>Sayur!D13</f>
        <v>26</v>
      </c>
      <c r="H146" s="6">
        <f>Sayur!E13</f>
        <v>2.1</v>
      </c>
      <c r="I146" s="6">
        <f>Sayur!F13</f>
        <v>0.1</v>
      </c>
      <c r="J146" s="6">
        <f>Sayur!G13</f>
        <v>4.9000000000000004</v>
      </c>
      <c r="K146" s="6">
        <f>Sayur!H13</f>
        <v>19</v>
      </c>
      <c r="L146" s="6">
        <f>Sayur!I13</f>
        <v>21000</v>
      </c>
      <c r="M146" s="6">
        <f>Sayur!J13</f>
        <v>100</v>
      </c>
      <c r="N146" s="6">
        <f>Sayur!K13</f>
        <v>2100</v>
      </c>
      <c r="Q146" s="18"/>
      <c r="R146" s="2" t="str">
        <f t="shared" si="118"/>
        <v>S</v>
      </c>
      <c r="S146" s="2">
        <f t="shared" si="119"/>
        <v>11</v>
      </c>
      <c r="T146" s="2" t="str">
        <f t="shared" si="120"/>
        <v>Pepaya muda</v>
      </c>
      <c r="U146" s="2">
        <f t="shared" si="130"/>
        <v>27.3</v>
      </c>
      <c r="V146" s="2">
        <f t="shared" si="121"/>
        <v>2.2050000000000001</v>
      </c>
      <c r="W146" s="2">
        <f t="shared" si="121"/>
        <v>0.10500000000000001</v>
      </c>
      <c r="X146" s="2">
        <f t="shared" si="121"/>
        <v>5.1450000000000005</v>
      </c>
      <c r="Y146" s="2">
        <f t="shared" si="121"/>
        <v>19.95</v>
      </c>
      <c r="Z146" s="2">
        <f t="shared" si="121"/>
        <v>22050</v>
      </c>
      <c r="AA146" s="2">
        <f t="shared" si="121"/>
        <v>105</v>
      </c>
      <c r="AB146" s="2">
        <f t="shared" si="121"/>
        <v>2205</v>
      </c>
      <c r="AF146" s="18"/>
      <c r="AG146" s="2" t="s">
        <v>191</v>
      </c>
      <c r="AH146" s="2">
        <f t="shared" si="131"/>
        <v>34</v>
      </c>
      <c r="AI146" s="6" t="str">
        <f>Sayur!C36</f>
        <v>Seledri</v>
      </c>
      <c r="AJ146" s="6">
        <f>Sayur!D36</f>
        <v>20</v>
      </c>
      <c r="AK146" s="6">
        <f>Sayur!E36</f>
        <v>1</v>
      </c>
      <c r="AL146" s="6">
        <f>Sayur!F36</f>
        <v>0.1</v>
      </c>
      <c r="AM146" s="6">
        <f>Sayur!G36</f>
        <v>4.5999999999999996</v>
      </c>
      <c r="AN146" s="6">
        <f>Sayur!H36</f>
        <v>11</v>
      </c>
      <c r="AO146" s="6">
        <f>Sayur!I36</f>
        <v>30000</v>
      </c>
      <c r="AP146" s="6">
        <f>Sayur!J36</f>
        <v>100</v>
      </c>
      <c r="AQ146" s="6">
        <f>Sayur!K36</f>
        <v>3000</v>
      </c>
      <c r="AT146" s="18"/>
      <c r="AU146" s="2" t="str">
        <f t="shared" si="122"/>
        <v>S</v>
      </c>
      <c r="AV146" s="2">
        <f t="shared" si="117"/>
        <v>34</v>
      </c>
      <c r="AW146" s="2" t="str">
        <f t="shared" si="123"/>
        <v>Seledri</v>
      </c>
      <c r="AX146" s="2">
        <f t="shared" si="132"/>
        <v>21</v>
      </c>
      <c r="AY146" s="2">
        <f t="shared" si="124"/>
        <v>1.05</v>
      </c>
      <c r="AZ146" s="2">
        <f t="shared" si="125"/>
        <v>0.10500000000000001</v>
      </c>
      <c r="BA146" s="2">
        <f t="shared" si="126"/>
        <v>4.83</v>
      </c>
      <c r="BB146" s="2">
        <f t="shared" si="127"/>
        <v>11.55</v>
      </c>
      <c r="BC146" s="2">
        <f t="shared" si="128"/>
        <v>31500</v>
      </c>
      <c r="BD146" s="2">
        <f t="shared" si="133"/>
        <v>105</v>
      </c>
      <c r="BE146" s="2">
        <f t="shared" si="134"/>
        <v>3150</v>
      </c>
    </row>
    <row r="147" spans="3:57" x14ac:dyDescent="0.25">
      <c r="C147" s="18"/>
      <c r="D147" s="2" t="s">
        <v>192</v>
      </c>
      <c r="E147" s="2">
        <f t="shared" si="129"/>
        <v>13</v>
      </c>
      <c r="F147" s="6" t="str">
        <f>Buah!C15</f>
        <v>Kesemek</v>
      </c>
      <c r="G147" s="6">
        <f>Buah!D15</f>
        <v>78</v>
      </c>
      <c r="H147" s="6">
        <f>Buah!E15</f>
        <v>0.8</v>
      </c>
      <c r="I147" s="6">
        <f>Buah!F15</f>
        <v>0.4</v>
      </c>
      <c r="J147" s="6">
        <f>Buah!G15</f>
        <v>20</v>
      </c>
      <c r="K147" s="6">
        <f>Buah!H15</f>
        <v>11</v>
      </c>
      <c r="L147" s="6">
        <f>Buah!I15</f>
        <v>150000</v>
      </c>
      <c r="M147" s="6">
        <f>Buah!J15</f>
        <v>100</v>
      </c>
      <c r="N147" s="6">
        <f>Buah!K15</f>
        <v>15000</v>
      </c>
      <c r="Q147" s="18"/>
      <c r="R147" s="2" t="str">
        <f t="shared" si="118"/>
        <v>B</v>
      </c>
      <c r="S147" s="2">
        <f t="shared" si="119"/>
        <v>13</v>
      </c>
      <c r="T147" s="2" t="str">
        <f t="shared" si="120"/>
        <v>Kesemek</v>
      </c>
      <c r="U147" s="2">
        <f t="shared" si="130"/>
        <v>109.19999999999999</v>
      </c>
      <c r="V147" s="2">
        <f t="shared" ref="V147:V148" si="135">$P83/$M147*H147</f>
        <v>1.1199999999999999</v>
      </c>
      <c r="W147" s="2">
        <f t="shared" ref="W147:W148" si="136">$P83/$M147*I147</f>
        <v>0.55999999999999994</v>
      </c>
      <c r="X147" s="2">
        <f t="shared" ref="X147:X148" si="137">$P83/$M147*J147</f>
        <v>28</v>
      </c>
      <c r="Y147" s="2">
        <f t="shared" ref="Y147:Y148" si="138">$P83/$M147*K147</f>
        <v>15.399999999999999</v>
      </c>
      <c r="Z147" s="2">
        <f t="shared" ref="Z147:Z148" si="139">$P83/$M147*L147</f>
        <v>210000</v>
      </c>
      <c r="AA147" s="2">
        <f t="shared" ref="AA147:AA148" si="140">$P83/$M147*M147</f>
        <v>140</v>
      </c>
      <c r="AB147" s="2">
        <f t="shared" ref="AB147:AB148" si="141">$P83/$M147*N147</f>
        <v>21000</v>
      </c>
      <c r="AF147" s="18"/>
      <c r="AG147" s="2" t="s">
        <v>192</v>
      </c>
      <c r="AH147" s="2">
        <f t="shared" si="131"/>
        <v>20</v>
      </c>
      <c r="AI147" s="6" t="str">
        <f>Buah!C22</f>
        <v>Apel</v>
      </c>
      <c r="AJ147" s="6">
        <f>Buah!D22</f>
        <v>58</v>
      </c>
      <c r="AK147" s="6">
        <f>Buah!E22</f>
        <v>0.3</v>
      </c>
      <c r="AL147" s="6">
        <f>Buah!F22</f>
        <v>0.4</v>
      </c>
      <c r="AM147" s="6">
        <f>Buah!G22</f>
        <v>14.9</v>
      </c>
      <c r="AN147" s="6">
        <f>Buah!H22</f>
        <v>5</v>
      </c>
      <c r="AO147" s="6">
        <f>Buah!I22</f>
        <v>47000</v>
      </c>
      <c r="AP147" s="6">
        <f>Buah!J22</f>
        <v>100</v>
      </c>
      <c r="AQ147" s="6">
        <f>Buah!K22</f>
        <v>4700</v>
      </c>
      <c r="AT147" s="18"/>
      <c r="AU147" s="2" t="str">
        <f t="shared" si="122"/>
        <v>B</v>
      </c>
      <c r="AV147" s="2">
        <f t="shared" si="117"/>
        <v>20</v>
      </c>
      <c r="AW147" s="2" t="str">
        <f t="shared" si="123"/>
        <v>Apel</v>
      </c>
      <c r="AX147" s="2">
        <f t="shared" si="132"/>
        <v>81.199999999999989</v>
      </c>
      <c r="AY147" s="2">
        <f t="shared" si="124"/>
        <v>0.42</v>
      </c>
      <c r="AZ147" s="2">
        <f t="shared" si="125"/>
        <v>0.55999999999999994</v>
      </c>
      <c r="BA147" s="2">
        <f t="shared" si="126"/>
        <v>20.86</v>
      </c>
      <c r="BB147" s="2">
        <f t="shared" si="127"/>
        <v>7</v>
      </c>
      <c r="BC147" s="2">
        <f t="shared" si="128"/>
        <v>65800</v>
      </c>
      <c r="BD147" s="2">
        <f t="shared" si="133"/>
        <v>140</v>
      </c>
      <c r="BE147" s="2">
        <f t="shared" si="134"/>
        <v>6580</v>
      </c>
    </row>
    <row r="148" spans="3:57" x14ac:dyDescent="0.25">
      <c r="C148" s="18"/>
      <c r="D148" s="2" t="s">
        <v>193</v>
      </c>
      <c r="E148" s="2">
        <f t="shared" si="129"/>
        <v>3</v>
      </c>
      <c r="F148" s="6" t="str">
        <f>Herbal!C5</f>
        <v>jahe</v>
      </c>
      <c r="G148" s="6">
        <f>Herbal!D5</f>
        <v>51</v>
      </c>
      <c r="H148" s="6">
        <f>Herbal!E5</f>
        <v>1.5</v>
      </c>
      <c r="I148" s="6">
        <f>Herbal!F5</f>
        <v>1</v>
      </c>
      <c r="J148" s="6">
        <f>Herbal!G5</f>
        <v>10.1</v>
      </c>
      <c r="K148" s="6">
        <f>Herbal!H5</f>
        <v>4</v>
      </c>
      <c r="L148" s="6">
        <f>Herbal!I5</f>
        <v>11000</v>
      </c>
      <c r="M148" s="6">
        <f>Herbal!J5</f>
        <v>100</v>
      </c>
      <c r="N148" s="6">
        <f>Herbal!K5</f>
        <v>1100</v>
      </c>
      <c r="Q148" s="2"/>
      <c r="R148" s="2" t="str">
        <f t="shared" si="118"/>
        <v>PL</v>
      </c>
      <c r="S148" s="2">
        <f t="shared" si="119"/>
        <v>3</v>
      </c>
      <c r="T148" s="2" t="str">
        <f t="shared" si="120"/>
        <v>jahe</v>
      </c>
      <c r="U148" s="2">
        <f t="shared" si="130"/>
        <v>17.849999999999998</v>
      </c>
      <c r="V148" s="2">
        <f t="shared" si="135"/>
        <v>0.52499999999999991</v>
      </c>
      <c r="W148" s="2">
        <f t="shared" si="136"/>
        <v>0.35</v>
      </c>
      <c r="X148" s="2">
        <f t="shared" si="137"/>
        <v>3.5349999999999997</v>
      </c>
      <c r="Y148" s="2">
        <f t="shared" si="138"/>
        <v>1.4</v>
      </c>
      <c r="Z148" s="2">
        <f t="shared" si="139"/>
        <v>3849.9999999999995</v>
      </c>
      <c r="AA148" s="2">
        <f t="shared" si="140"/>
        <v>35</v>
      </c>
      <c r="AB148" s="2">
        <f t="shared" si="141"/>
        <v>385</v>
      </c>
      <c r="AF148" s="18"/>
      <c r="AG148" s="2" t="s">
        <v>193</v>
      </c>
      <c r="AH148" s="2">
        <f t="shared" si="131"/>
        <v>3</v>
      </c>
      <c r="AI148" s="6" t="str">
        <f>Herbal!C5</f>
        <v>jahe</v>
      </c>
      <c r="AJ148" s="6">
        <f>Herbal!D5</f>
        <v>51</v>
      </c>
      <c r="AK148" s="6">
        <f>Herbal!E5</f>
        <v>1.5</v>
      </c>
      <c r="AL148" s="6">
        <f>Herbal!F5</f>
        <v>1</v>
      </c>
      <c r="AM148" s="6">
        <f>Herbal!G5</f>
        <v>10.1</v>
      </c>
      <c r="AN148" s="6">
        <f>Herbal!H5</f>
        <v>4</v>
      </c>
      <c r="AO148" s="6">
        <f>Herbal!I5</f>
        <v>11000</v>
      </c>
      <c r="AP148" s="6">
        <f>Herbal!J5</f>
        <v>100</v>
      </c>
      <c r="AQ148" s="6">
        <f>Herbal!K5</f>
        <v>1100</v>
      </c>
      <c r="AT148" s="2"/>
      <c r="AU148" s="2" t="str">
        <f t="shared" si="122"/>
        <v>PL</v>
      </c>
      <c r="AV148" s="2">
        <f t="shared" si="117"/>
        <v>3</v>
      </c>
      <c r="AW148" s="2" t="str">
        <f t="shared" si="123"/>
        <v>jahe</v>
      </c>
      <c r="AX148" s="2">
        <f t="shared" si="132"/>
        <v>17.849999999999998</v>
      </c>
      <c r="AY148" s="2">
        <f t="shared" si="124"/>
        <v>0.52499999999999991</v>
      </c>
      <c r="AZ148" s="2">
        <f t="shared" si="125"/>
        <v>0.35</v>
      </c>
      <c r="BA148" s="2">
        <f t="shared" si="126"/>
        <v>3.5349999999999997</v>
      </c>
      <c r="BB148" s="2">
        <f t="shared" si="127"/>
        <v>1.4</v>
      </c>
      <c r="BC148" s="2">
        <f t="shared" si="128"/>
        <v>3849.9999999999995</v>
      </c>
      <c r="BD148" s="2">
        <f t="shared" si="133"/>
        <v>35</v>
      </c>
      <c r="BE148" s="2">
        <f t="shared" si="134"/>
        <v>385</v>
      </c>
    </row>
    <row r="149" spans="3:57" x14ac:dyDescent="0.25">
      <c r="T149" s="9" t="s">
        <v>211</v>
      </c>
      <c r="U149" s="9">
        <f>SUM(U131:U148)</f>
        <v>3732.9500000000003</v>
      </c>
      <c r="V149" s="9">
        <f t="shared" ref="V149:AB149" si="142">SUM(V131:V148)</f>
        <v>158.53250000000006</v>
      </c>
      <c r="W149" s="9">
        <f t="shared" si="142"/>
        <v>44.297500000000007</v>
      </c>
      <c r="X149" s="9">
        <f t="shared" si="142"/>
        <v>714.74749999999995</v>
      </c>
      <c r="Y149" s="9">
        <f t="shared" si="142"/>
        <v>226.685</v>
      </c>
      <c r="Z149" s="9">
        <f t="shared" si="142"/>
        <v>858700</v>
      </c>
      <c r="AA149" s="10">
        <f t="shared" si="142"/>
        <v>2050</v>
      </c>
      <c r="AB149" s="10">
        <f t="shared" si="142"/>
        <v>85870</v>
      </c>
      <c r="AW149" s="9" t="s">
        <v>211</v>
      </c>
      <c r="AX149" s="9">
        <f>SUM(AX131:AX148)</f>
        <v>3690.6</v>
      </c>
      <c r="AY149" s="9">
        <f t="shared" ref="AY149:BE149" si="143">SUM(AY131:AY148)</f>
        <v>122.88849999999999</v>
      </c>
      <c r="AZ149" s="9">
        <f t="shared" si="143"/>
        <v>113.71450000000002</v>
      </c>
      <c r="BA149" s="9">
        <f t="shared" si="143"/>
        <v>590.90249999999992</v>
      </c>
      <c r="BB149" s="9">
        <f t="shared" si="143"/>
        <v>170.8</v>
      </c>
      <c r="BC149" s="9">
        <f t="shared" si="143"/>
        <v>981949.875</v>
      </c>
      <c r="BD149" s="10">
        <f t="shared" si="143"/>
        <v>2050</v>
      </c>
      <c r="BE149" s="10">
        <f t="shared" si="143"/>
        <v>98194.987500000003</v>
      </c>
    </row>
    <row r="150" spans="3:57" x14ac:dyDescent="0.25">
      <c r="R150" s="4"/>
      <c r="S150" s="4"/>
      <c r="T150" s="4"/>
      <c r="U150" s="4"/>
      <c r="V150" s="4"/>
      <c r="W150" s="4"/>
      <c r="X150" s="4"/>
      <c r="Y150" s="4"/>
      <c r="Z150" s="4"/>
      <c r="AU150" s="4"/>
      <c r="AV150" s="4"/>
      <c r="AW150" s="4"/>
      <c r="AX150" s="4"/>
      <c r="AY150" s="4"/>
      <c r="AZ150" s="4"/>
      <c r="BA150" s="4"/>
      <c r="BB150" s="4"/>
      <c r="BC150" s="4"/>
    </row>
    <row r="151" spans="3:57" x14ac:dyDescent="0.25">
      <c r="R151" s="4"/>
      <c r="S151" s="4"/>
      <c r="T151" s="4"/>
      <c r="U151" s="4"/>
      <c r="V151" s="4"/>
      <c r="W151" s="4"/>
      <c r="X151" s="4"/>
      <c r="Y151" s="4"/>
      <c r="Z151" s="4"/>
      <c r="AU151" s="4"/>
      <c r="AV151" s="4"/>
      <c r="AW151" s="4"/>
      <c r="AX151" s="4"/>
      <c r="AY151" s="4"/>
      <c r="AZ151" s="4"/>
      <c r="BA151" s="4"/>
      <c r="BB151" s="4"/>
      <c r="BC151" s="4"/>
    </row>
    <row r="152" spans="3:57" x14ac:dyDescent="0.25">
      <c r="C152" s="18" t="s">
        <v>182</v>
      </c>
      <c r="D152" s="18"/>
      <c r="E152" s="2">
        <f>U20</f>
        <v>0</v>
      </c>
      <c r="F152" s="2" t="s">
        <v>207</v>
      </c>
      <c r="G152" s="2" t="s">
        <v>176</v>
      </c>
      <c r="H152" s="2" t="s">
        <v>180</v>
      </c>
      <c r="I152" s="2" t="s">
        <v>177</v>
      </c>
      <c r="J152" s="2" t="s">
        <v>178</v>
      </c>
      <c r="K152" s="13" t="s">
        <v>244</v>
      </c>
      <c r="L152" s="2" t="s">
        <v>208</v>
      </c>
      <c r="M152" s="2" t="s">
        <v>201</v>
      </c>
      <c r="N152" s="2" t="s">
        <v>209</v>
      </c>
      <c r="Q152" s="18" t="str">
        <f>C152</f>
        <v>Jenis Paket</v>
      </c>
      <c r="R152" s="18"/>
      <c r="S152" s="2">
        <f t="shared" ref="S152" si="144">E152</f>
        <v>0</v>
      </c>
      <c r="T152" s="2" t="s">
        <v>207</v>
      </c>
      <c r="U152" s="2" t="s">
        <v>176</v>
      </c>
      <c r="V152" s="2" t="s">
        <v>180</v>
      </c>
      <c r="W152" s="2" t="s">
        <v>177</v>
      </c>
      <c r="X152" s="2" t="s">
        <v>178</v>
      </c>
      <c r="Y152" s="13" t="s">
        <v>244</v>
      </c>
      <c r="Z152" s="2" t="s">
        <v>208</v>
      </c>
      <c r="AA152" s="2" t="s">
        <v>201</v>
      </c>
      <c r="AB152" s="2" t="s">
        <v>209</v>
      </c>
      <c r="AF152" s="18" t="s">
        <v>182</v>
      </c>
      <c r="AG152" s="18"/>
      <c r="AH152" s="2" t="s">
        <v>252</v>
      </c>
      <c r="AI152" s="2" t="s">
        <v>207</v>
      </c>
      <c r="AJ152" s="2" t="s">
        <v>176</v>
      </c>
      <c r="AK152" s="2" t="s">
        <v>180</v>
      </c>
      <c r="AL152" s="2" t="s">
        <v>177</v>
      </c>
      <c r="AM152" s="2" t="s">
        <v>178</v>
      </c>
      <c r="AN152" s="13" t="s">
        <v>244</v>
      </c>
      <c r="AO152" s="2" t="s">
        <v>208</v>
      </c>
      <c r="AP152" s="2" t="s">
        <v>201</v>
      </c>
      <c r="AQ152" s="2" t="s">
        <v>209</v>
      </c>
      <c r="AT152" s="18" t="str">
        <f>AF152</f>
        <v>Jenis Paket</v>
      </c>
      <c r="AU152" s="18"/>
      <c r="AV152" s="2" t="str">
        <f t="shared" ref="AV152:AV170" si="145">AH152</f>
        <v>C1</v>
      </c>
      <c r="AW152" s="2" t="s">
        <v>207</v>
      </c>
      <c r="AX152" s="2" t="s">
        <v>176</v>
      </c>
      <c r="AY152" s="2" t="s">
        <v>180</v>
      </c>
      <c r="AZ152" s="2" t="s">
        <v>177</v>
      </c>
      <c r="BA152" s="2" t="s">
        <v>178</v>
      </c>
      <c r="BB152" s="13" t="s">
        <v>244</v>
      </c>
      <c r="BC152" s="2" t="s">
        <v>208</v>
      </c>
      <c r="BD152" s="2" t="s">
        <v>201</v>
      </c>
      <c r="BE152" s="2" t="s">
        <v>209</v>
      </c>
    </row>
    <row r="153" spans="3:57" x14ac:dyDescent="0.25">
      <c r="C153" s="18" t="s">
        <v>183</v>
      </c>
      <c r="D153" s="2" t="s">
        <v>188</v>
      </c>
      <c r="E153" s="2">
        <f>O47</f>
        <v>5</v>
      </c>
      <c r="F153" s="6" t="str">
        <f>Pokok!C7</f>
        <v>Maizena ( pati jagung )</v>
      </c>
      <c r="G153" s="6">
        <f>Pokok!D7</f>
        <v>343</v>
      </c>
      <c r="H153" s="6">
        <f>Pokok!E7</f>
        <v>0.3</v>
      </c>
      <c r="I153" s="6">
        <f>Pokok!F7</f>
        <v>0</v>
      </c>
      <c r="J153" s="6">
        <f>Pokok!G7</f>
        <v>85</v>
      </c>
      <c r="K153" s="6">
        <f>Pokok!H7</f>
        <v>0</v>
      </c>
      <c r="L153" s="6">
        <f>Pokok!I7</f>
        <v>17500</v>
      </c>
      <c r="M153" s="6">
        <f>Pokok!J7</f>
        <v>100</v>
      </c>
      <c r="N153" s="6">
        <f>Pokok!K7</f>
        <v>1750</v>
      </c>
      <c r="Q153" s="19" t="str">
        <f>C153</f>
        <v>Pagi</v>
      </c>
      <c r="R153" s="2" t="str">
        <f t="shared" ref="R153:R170" si="146">D153</f>
        <v>PK</v>
      </c>
      <c r="S153" s="2">
        <f t="shared" ref="S153:S170" si="147">E153</f>
        <v>5</v>
      </c>
      <c r="T153" s="6" t="str">
        <f t="shared" ref="T153:T170" si="148">F153</f>
        <v>Maizena ( pati jagung )</v>
      </c>
      <c r="U153" s="2">
        <f>$P67/$M153*G153</f>
        <v>780.32499999999993</v>
      </c>
      <c r="V153" s="2">
        <f t="shared" ref="V153:AB168" si="149">$P67/$M153*H153</f>
        <v>0.6825</v>
      </c>
      <c r="W153" s="2">
        <f t="shared" si="149"/>
        <v>0</v>
      </c>
      <c r="X153" s="2">
        <f t="shared" si="149"/>
        <v>193.375</v>
      </c>
      <c r="Y153" s="2">
        <f t="shared" si="149"/>
        <v>0</v>
      </c>
      <c r="Z153" s="2">
        <f t="shared" si="149"/>
        <v>39812.5</v>
      </c>
      <c r="AA153" s="2">
        <f t="shared" si="149"/>
        <v>227.5</v>
      </c>
      <c r="AB153" s="2">
        <f t="shared" si="149"/>
        <v>3981.25</v>
      </c>
      <c r="AF153" s="18" t="s">
        <v>183</v>
      </c>
      <c r="AG153" s="2" t="s">
        <v>188</v>
      </c>
      <c r="AH153" s="2">
        <f>AR47</f>
        <v>4</v>
      </c>
      <c r="AI153" s="6" t="str">
        <f>Pokok!C6</f>
        <v>Macaroni</v>
      </c>
      <c r="AJ153" s="6">
        <f>Pokok!D6</f>
        <v>363</v>
      </c>
      <c r="AK153" s="6">
        <f>Pokok!E6</f>
        <v>8.6999999999999993</v>
      </c>
      <c r="AL153" s="6">
        <f>Pokok!F6</f>
        <v>0.4</v>
      </c>
      <c r="AM153" s="6">
        <f>Pokok!G6</f>
        <v>78.7</v>
      </c>
      <c r="AN153" s="6">
        <f>Pokok!H6</f>
        <v>0</v>
      </c>
      <c r="AO153" s="6">
        <f>Pokok!I6</f>
        <v>15500</v>
      </c>
      <c r="AP153" s="6">
        <f>Pokok!J6</f>
        <v>100</v>
      </c>
      <c r="AQ153" s="6">
        <f>Pokok!K6</f>
        <v>1550</v>
      </c>
      <c r="AT153" s="19" t="str">
        <f>AF153</f>
        <v>Pagi</v>
      </c>
      <c r="AU153" s="2" t="str">
        <f t="shared" ref="AU153:AU170" si="150">AG153</f>
        <v>PK</v>
      </c>
      <c r="AV153" s="2">
        <f t="shared" si="145"/>
        <v>4</v>
      </c>
      <c r="AW153" s="6" t="str">
        <f t="shared" ref="AW153:AW170" si="151">AI153</f>
        <v>Macaroni</v>
      </c>
      <c r="AX153" s="2">
        <f>$P67/$M153*AJ153</f>
        <v>825.82499999999993</v>
      </c>
      <c r="AY153" s="2">
        <f t="shared" ref="AY153:AY170" si="152">$P67/$M153*AK153</f>
        <v>19.792499999999997</v>
      </c>
      <c r="AZ153" s="2">
        <f t="shared" ref="AZ153:AZ170" si="153">$P67/$M153*AL153</f>
        <v>0.91</v>
      </c>
      <c r="BA153" s="2">
        <f t="shared" ref="BA153:BA170" si="154">$P67/$M153*AM153</f>
        <v>179.04249999999999</v>
      </c>
      <c r="BB153" s="2">
        <f t="shared" ref="BB153:BB170" si="155">$P67/$M153*AN153</f>
        <v>0</v>
      </c>
      <c r="BC153" s="2">
        <f t="shared" ref="BC153:BC170" si="156">$P67/$M153*AO153</f>
        <v>35262.5</v>
      </c>
      <c r="BD153" s="2">
        <f t="shared" ref="BD153:BD170" si="157">$P67/$M153*AP153</f>
        <v>227.5</v>
      </c>
      <c r="BE153" s="2">
        <f t="shared" ref="BE153:BE170" si="158">$P67/$M153*AQ153</f>
        <v>3526.25</v>
      </c>
    </row>
    <row r="154" spans="3:57" x14ac:dyDescent="0.25">
      <c r="C154" s="18"/>
      <c r="D154" s="2" t="s">
        <v>189</v>
      </c>
      <c r="E154" s="2">
        <f t="shared" ref="E154:E170" si="159">O48</f>
        <v>8</v>
      </c>
      <c r="F154" s="6" t="str">
        <f>Nabati!C10</f>
        <v>Wijen</v>
      </c>
      <c r="G154" s="6">
        <f>Nabati!D10</f>
        <v>568</v>
      </c>
      <c r="H154" s="6">
        <f>Nabati!E10</f>
        <v>19.3</v>
      </c>
      <c r="I154" s="6">
        <f>Nabati!F10</f>
        <v>51.1</v>
      </c>
      <c r="J154" s="6">
        <f>Nabati!G10</f>
        <v>18.100000000000001</v>
      </c>
      <c r="K154" s="6">
        <f>Nabati!H10</f>
        <v>0</v>
      </c>
      <c r="L154" s="6">
        <f>Nabati!I10</f>
        <v>35800</v>
      </c>
      <c r="M154" s="6">
        <f>Nabati!J10</f>
        <v>100</v>
      </c>
      <c r="N154" s="6">
        <f>Nabati!K10</f>
        <v>3579.9999999999995</v>
      </c>
      <c r="Q154" s="19"/>
      <c r="R154" s="2" t="str">
        <f t="shared" si="146"/>
        <v>N</v>
      </c>
      <c r="S154" s="2">
        <f t="shared" si="147"/>
        <v>8</v>
      </c>
      <c r="T154" s="2" t="str">
        <f t="shared" si="148"/>
        <v>Wijen</v>
      </c>
      <c r="U154" s="2">
        <f t="shared" ref="U154:U170" si="160">$P68/$M154*G154</f>
        <v>596.4</v>
      </c>
      <c r="V154" s="2">
        <f t="shared" si="149"/>
        <v>20.265000000000001</v>
      </c>
      <c r="W154" s="2">
        <f t="shared" si="149"/>
        <v>53.655000000000001</v>
      </c>
      <c r="X154" s="2">
        <f t="shared" si="149"/>
        <v>19.005000000000003</v>
      </c>
      <c r="Y154" s="2">
        <f t="shared" si="149"/>
        <v>0</v>
      </c>
      <c r="Z154" s="2">
        <f t="shared" si="149"/>
        <v>37590</v>
      </c>
      <c r="AA154" s="2">
        <f t="shared" si="149"/>
        <v>105</v>
      </c>
      <c r="AB154" s="2">
        <f t="shared" si="149"/>
        <v>3758.9999999999995</v>
      </c>
      <c r="AF154" s="18"/>
      <c r="AG154" s="2" t="s">
        <v>189</v>
      </c>
      <c r="AH154" s="2">
        <f t="shared" ref="AH154:AH170" si="161">AR48</f>
        <v>6</v>
      </c>
      <c r="AI154" s="6" t="str">
        <f>Nabati!C8</f>
        <v>Kluwak</v>
      </c>
      <c r="AJ154" s="6">
        <f>Nabati!D8</f>
        <v>273</v>
      </c>
      <c r="AK154" s="6">
        <f>Nabati!E8</f>
        <v>10</v>
      </c>
      <c r="AL154" s="6">
        <f>Nabati!F8</f>
        <v>24</v>
      </c>
      <c r="AM154" s="6">
        <f>Nabati!G8</f>
        <v>13.5</v>
      </c>
      <c r="AN154" s="6">
        <f>Nabati!H8</f>
        <v>30</v>
      </c>
      <c r="AO154" s="6">
        <f>Nabati!I8</f>
        <v>29000</v>
      </c>
      <c r="AP154" s="6">
        <f>Nabati!J8</f>
        <v>100</v>
      </c>
      <c r="AQ154" s="6">
        <f>Nabati!K8</f>
        <v>2900</v>
      </c>
      <c r="AT154" s="19"/>
      <c r="AU154" s="2" t="str">
        <f t="shared" si="150"/>
        <v>N</v>
      </c>
      <c r="AV154" s="2">
        <f t="shared" si="145"/>
        <v>6</v>
      </c>
      <c r="AW154" s="2" t="str">
        <f t="shared" si="151"/>
        <v>Kluwak</v>
      </c>
      <c r="AX154" s="2">
        <f t="shared" ref="AX154:AX170" si="162">$P68/$M154*AJ154</f>
        <v>286.65000000000003</v>
      </c>
      <c r="AY154" s="2">
        <f t="shared" si="152"/>
        <v>10.5</v>
      </c>
      <c r="AZ154" s="2">
        <f t="shared" si="153"/>
        <v>25.200000000000003</v>
      </c>
      <c r="BA154" s="2">
        <f t="shared" si="154"/>
        <v>14.175000000000001</v>
      </c>
      <c r="BB154" s="2">
        <f t="shared" si="155"/>
        <v>31.5</v>
      </c>
      <c r="BC154" s="2">
        <f t="shared" si="156"/>
        <v>30450</v>
      </c>
      <c r="BD154" s="2">
        <f t="shared" si="157"/>
        <v>105</v>
      </c>
      <c r="BE154" s="2">
        <f t="shared" si="158"/>
        <v>3045</v>
      </c>
    </row>
    <row r="155" spans="3:57" x14ac:dyDescent="0.25">
      <c r="C155" s="18"/>
      <c r="D155" s="2" t="s">
        <v>190</v>
      </c>
      <c r="E155" s="2">
        <f t="shared" si="159"/>
        <v>8</v>
      </c>
      <c r="F155" s="6" t="str">
        <f>Hewani!C10</f>
        <v>Kepiting</v>
      </c>
      <c r="G155" s="6">
        <f>Hewani!D10</f>
        <v>151</v>
      </c>
      <c r="H155" s="6">
        <f>Hewani!E10</f>
        <v>13.8</v>
      </c>
      <c r="I155" s="6">
        <f>Hewani!F10</f>
        <v>3.8</v>
      </c>
      <c r="J155" s="6">
        <f>Hewani!G10</f>
        <v>14.1</v>
      </c>
      <c r="K155" s="6">
        <f>Hewani!H10</f>
        <v>0</v>
      </c>
      <c r="L155" s="6">
        <f>Hewani!I10</f>
        <v>110000</v>
      </c>
      <c r="M155" s="6">
        <f>Hewani!J10</f>
        <v>100</v>
      </c>
      <c r="N155" s="6">
        <f>Hewani!K10</f>
        <v>11000</v>
      </c>
      <c r="Q155" s="19"/>
      <c r="R155" s="2" t="str">
        <f t="shared" si="146"/>
        <v>H</v>
      </c>
      <c r="S155" s="2">
        <f t="shared" si="147"/>
        <v>8</v>
      </c>
      <c r="T155" s="2" t="str">
        <f t="shared" si="148"/>
        <v>Kepiting</v>
      </c>
      <c r="U155" s="2">
        <f t="shared" si="160"/>
        <v>158.55000000000001</v>
      </c>
      <c r="V155" s="2">
        <f t="shared" si="149"/>
        <v>14.490000000000002</v>
      </c>
      <c r="W155" s="2">
        <f t="shared" si="149"/>
        <v>3.9899999999999998</v>
      </c>
      <c r="X155" s="2">
        <f t="shared" si="149"/>
        <v>14.805</v>
      </c>
      <c r="Y155" s="2">
        <f t="shared" si="149"/>
        <v>0</v>
      </c>
      <c r="Z155" s="2">
        <f t="shared" si="149"/>
        <v>115500</v>
      </c>
      <c r="AA155" s="2">
        <f t="shared" si="149"/>
        <v>105</v>
      </c>
      <c r="AB155" s="2">
        <f t="shared" si="149"/>
        <v>11550</v>
      </c>
      <c r="AF155" s="18"/>
      <c r="AG155" s="2" t="s">
        <v>190</v>
      </c>
      <c r="AH155" s="2">
        <f t="shared" si="161"/>
        <v>5</v>
      </c>
      <c r="AI155" s="6" t="str">
        <f>Hewani!C7</f>
        <v>Kakap</v>
      </c>
      <c r="AJ155" s="6">
        <f>Hewani!D7</f>
        <v>92</v>
      </c>
      <c r="AK155" s="6">
        <f>Hewani!E7</f>
        <v>20</v>
      </c>
      <c r="AL155" s="6">
        <f>Hewani!F7</f>
        <v>0.7</v>
      </c>
      <c r="AM155" s="6">
        <f>Hewani!G7</f>
        <v>0</v>
      </c>
      <c r="AN155" s="6">
        <f>Hewani!H7</f>
        <v>0</v>
      </c>
      <c r="AO155" s="6">
        <f>Hewani!I7</f>
        <v>60500</v>
      </c>
      <c r="AP155" s="6">
        <f>Hewani!J7</f>
        <v>100</v>
      </c>
      <c r="AQ155" s="6">
        <f>Hewani!K7</f>
        <v>6050</v>
      </c>
      <c r="AT155" s="19"/>
      <c r="AU155" s="2" t="str">
        <f t="shared" si="150"/>
        <v>H</v>
      </c>
      <c r="AV155" s="2">
        <f t="shared" si="145"/>
        <v>5</v>
      </c>
      <c r="AW155" s="2" t="str">
        <f t="shared" si="151"/>
        <v>Kakap</v>
      </c>
      <c r="AX155" s="2">
        <f t="shared" si="162"/>
        <v>96.600000000000009</v>
      </c>
      <c r="AY155" s="2">
        <f t="shared" si="152"/>
        <v>21</v>
      </c>
      <c r="AZ155" s="2">
        <f t="shared" si="153"/>
        <v>0.73499999999999999</v>
      </c>
      <c r="BA155" s="2">
        <f t="shared" si="154"/>
        <v>0</v>
      </c>
      <c r="BB155" s="2">
        <f t="shared" si="155"/>
        <v>0</v>
      </c>
      <c r="BC155" s="2">
        <f t="shared" si="156"/>
        <v>63525</v>
      </c>
      <c r="BD155" s="2">
        <f t="shared" si="157"/>
        <v>105</v>
      </c>
      <c r="BE155" s="2">
        <f t="shared" si="158"/>
        <v>6352.5</v>
      </c>
    </row>
    <row r="156" spans="3:57" x14ac:dyDescent="0.25">
      <c r="C156" s="18"/>
      <c r="D156" s="2" t="s">
        <v>191</v>
      </c>
      <c r="E156" s="2">
        <f t="shared" si="159"/>
        <v>3</v>
      </c>
      <c r="F156" s="6" t="str">
        <f>Sayur!C5</f>
        <v>Kacang panjang</v>
      </c>
      <c r="G156" s="6">
        <f>Sayur!D5</f>
        <v>44</v>
      </c>
      <c r="H156" s="6">
        <f>Sayur!E5</f>
        <v>2.7</v>
      </c>
      <c r="I156" s="6">
        <f>Sayur!F5</f>
        <v>0.3</v>
      </c>
      <c r="J156" s="6">
        <f>Sayur!G5</f>
        <v>7.8</v>
      </c>
      <c r="K156" s="6">
        <f>Sayur!H5</f>
        <v>21</v>
      </c>
      <c r="L156" s="6">
        <f>Sayur!I5</f>
        <v>32500</v>
      </c>
      <c r="M156" s="6">
        <f>Sayur!J5</f>
        <v>100</v>
      </c>
      <c r="N156" s="6">
        <f>Sayur!K5</f>
        <v>3250</v>
      </c>
      <c r="Q156" s="19"/>
      <c r="R156" s="2" t="str">
        <f t="shared" si="146"/>
        <v>S</v>
      </c>
      <c r="S156" s="2">
        <f t="shared" si="147"/>
        <v>3</v>
      </c>
      <c r="T156" s="2" t="str">
        <f t="shared" si="148"/>
        <v>Kacang panjang</v>
      </c>
      <c r="U156" s="2">
        <f t="shared" si="160"/>
        <v>46.2</v>
      </c>
      <c r="V156" s="2">
        <f t="shared" si="149"/>
        <v>2.8350000000000004</v>
      </c>
      <c r="W156" s="2">
        <f t="shared" si="149"/>
        <v>0.315</v>
      </c>
      <c r="X156" s="2">
        <f t="shared" si="149"/>
        <v>8.19</v>
      </c>
      <c r="Y156" s="2">
        <f t="shared" si="149"/>
        <v>22.05</v>
      </c>
      <c r="Z156" s="2">
        <f t="shared" si="149"/>
        <v>34125</v>
      </c>
      <c r="AA156" s="2">
        <f t="shared" si="149"/>
        <v>105</v>
      </c>
      <c r="AB156" s="2">
        <f t="shared" si="149"/>
        <v>3412.5</v>
      </c>
      <c r="AF156" s="18"/>
      <c r="AG156" s="2" t="s">
        <v>191</v>
      </c>
      <c r="AH156" s="2">
        <f t="shared" si="161"/>
        <v>16</v>
      </c>
      <c r="AI156" s="6" t="str">
        <f>Sayur!C18</f>
        <v>Taoge kacang kedele</v>
      </c>
      <c r="AJ156" s="6">
        <f>Sayur!D18</f>
        <v>67</v>
      </c>
      <c r="AK156" s="6">
        <f>Sayur!E18</f>
        <v>9</v>
      </c>
      <c r="AL156" s="6">
        <f>Sayur!F18</f>
        <v>2.6</v>
      </c>
      <c r="AM156" s="6">
        <f>Sayur!G18</f>
        <v>6.4</v>
      </c>
      <c r="AN156" s="6">
        <f>Sayur!H18</f>
        <v>15</v>
      </c>
      <c r="AO156" s="6">
        <f>Sayur!I18</f>
        <v>19000</v>
      </c>
      <c r="AP156" s="6">
        <f>Sayur!J18</f>
        <v>100</v>
      </c>
      <c r="AQ156" s="6">
        <f>Sayur!K18</f>
        <v>1900</v>
      </c>
      <c r="AT156" s="19"/>
      <c r="AU156" s="2" t="str">
        <f t="shared" si="150"/>
        <v>S</v>
      </c>
      <c r="AV156" s="2">
        <f t="shared" si="145"/>
        <v>16</v>
      </c>
      <c r="AW156" s="2" t="str">
        <f t="shared" si="151"/>
        <v>Taoge kacang kedele</v>
      </c>
      <c r="AX156" s="2">
        <f t="shared" si="162"/>
        <v>70.350000000000009</v>
      </c>
      <c r="AY156" s="2">
        <f t="shared" si="152"/>
        <v>9.4500000000000011</v>
      </c>
      <c r="AZ156" s="2">
        <f t="shared" si="153"/>
        <v>2.7300000000000004</v>
      </c>
      <c r="BA156" s="2">
        <f t="shared" si="154"/>
        <v>6.7200000000000006</v>
      </c>
      <c r="BB156" s="2">
        <f t="shared" si="155"/>
        <v>15.75</v>
      </c>
      <c r="BC156" s="2">
        <f t="shared" si="156"/>
        <v>19950</v>
      </c>
      <c r="BD156" s="2">
        <f t="shared" si="157"/>
        <v>105</v>
      </c>
      <c r="BE156" s="2">
        <f t="shared" si="158"/>
        <v>1995</v>
      </c>
    </row>
    <row r="157" spans="3:57" x14ac:dyDescent="0.25">
      <c r="C157" s="18"/>
      <c r="D157" s="2" t="s">
        <v>192</v>
      </c>
      <c r="E157" s="2">
        <f t="shared" si="159"/>
        <v>17</v>
      </c>
      <c r="F157" s="6" t="str">
        <f>Buah!C19</f>
        <v>pala</v>
      </c>
      <c r="G157" s="6">
        <f>Buah!D19</f>
        <v>42</v>
      </c>
      <c r="H157" s="6">
        <f>Buah!E19</f>
        <v>0.3</v>
      </c>
      <c r="I157" s="6">
        <f>Buah!F19</f>
        <v>0.2</v>
      </c>
      <c r="J157" s="6">
        <f>Buah!G19</f>
        <v>10.9</v>
      </c>
      <c r="K157" s="6">
        <f>Buah!H19</f>
        <v>22</v>
      </c>
      <c r="L157" s="6">
        <f>Buah!I19</f>
        <v>164000</v>
      </c>
      <c r="M157" s="6">
        <f>Buah!J19</f>
        <v>100</v>
      </c>
      <c r="N157" s="6">
        <f>Buah!K19</f>
        <v>16400</v>
      </c>
      <c r="Q157" s="19"/>
      <c r="R157" s="2" t="str">
        <f t="shared" si="146"/>
        <v>B</v>
      </c>
      <c r="S157" s="2">
        <f t="shared" si="147"/>
        <v>17</v>
      </c>
      <c r="T157" s="2" t="str">
        <f t="shared" si="148"/>
        <v>pala</v>
      </c>
      <c r="U157" s="2">
        <f t="shared" si="160"/>
        <v>58.8</v>
      </c>
      <c r="V157" s="2">
        <f t="shared" si="149"/>
        <v>0.42</v>
      </c>
      <c r="W157" s="2">
        <f t="shared" si="149"/>
        <v>0.27999999999999997</v>
      </c>
      <c r="X157" s="2">
        <f t="shared" si="149"/>
        <v>15.26</v>
      </c>
      <c r="Y157" s="2">
        <f t="shared" si="149"/>
        <v>30.799999999999997</v>
      </c>
      <c r="Z157" s="2">
        <f t="shared" si="149"/>
        <v>229599.99999999997</v>
      </c>
      <c r="AA157" s="2">
        <f t="shared" si="149"/>
        <v>140</v>
      </c>
      <c r="AB157" s="2">
        <f t="shared" si="149"/>
        <v>22960</v>
      </c>
      <c r="AF157" s="18"/>
      <c r="AG157" s="2" t="s">
        <v>192</v>
      </c>
      <c r="AH157" s="2">
        <f t="shared" si="161"/>
        <v>20</v>
      </c>
      <c r="AI157" s="6" t="str">
        <f>Buah!C22</f>
        <v>Apel</v>
      </c>
      <c r="AJ157" s="6">
        <f>Buah!D22</f>
        <v>58</v>
      </c>
      <c r="AK157" s="6">
        <f>Buah!E22</f>
        <v>0.3</v>
      </c>
      <c r="AL157" s="6">
        <f>Buah!F22</f>
        <v>0.4</v>
      </c>
      <c r="AM157" s="6">
        <f>Buah!G22</f>
        <v>14.9</v>
      </c>
      <c r="AN157" s="6">
        <f>Buah!H22</f>
        <v>5</v>
      </c>
      <c r="AO157" s="6">
        <f>Buah!I22</f>
        <v>47000</v>
      </c>
      <c r="AP157" s="6">
        <f>Buah!J22</f>
        <v>100</v>
      </c>
      <c r="AQ157" s="6">
        <f>Buah!K22</f>
        <v>4700</v>
      </c>
      <c r="AT157" s="19"/>
      <c r="AU157" s="2" t="str">
        <f t="shared" si="150"/>
        <v>B</v>
      </c>
      <c r="AV157" s="2">
        <f t="shared" si="145"/>
        <v>20</v>
      </c>
      <c r="AW157" s="2" t="str">
        <f t="shared" si="151"/>
        <v>Apel</v>
      </c>
      <c r="AX157" s="2">
        <f t="shared" si="162"/>
        <v>81.199999999999989</v>
      </c>
      <c r="AY157" s="2">
        <f t="shared" si="152"/>
        <v>0.42</v>
      </c>
      <c r="AZ157" s="2">
        <f t="shared" si="153"/>
        <v>0.55999999999999994</v>
      </c>
      <c r="BA157" s="2">
        <f t="shared" si="154"/>
        <v>20.86</v>
      </c>
      <c r="BB157" s="2">
        <f t="shared" si="155"/>
        <v>7</v>
      </c>
      <c r="BC157" s="2">
        <f t="shared" si="156"/>
        <v>65800</v>
      </c>
      <c r="BD157" s="2">
        <f t="shared" si="157"/>
        <v>140</v>
      </c>
      <c r="BE157" s="2">
        <f t="shared" si="158"/>
        <v>6580</v>
      </c>
    </row>
    <row r="158" spans="3:57" x14ac:dyDescent="0.25">
      <c r="C158" s="18"/>
      <c r="D158" s="2" t="s">
        <v>193</v>
      </c>
      <c r="E158" s="2">
        <f t="shared" si="159"/>
        <v>1</v>
      </c>
      <c r="F158" s="6" t="str">
        <f>Herbal!C3</f>
        <v>Madu</v>
      </c>
      <c r="G158" s="6">
        <f>Herbal!D3</f>
        <v>294</v>
      </c>
      <c r="H158" s="6">
        <f>Herbal!E3</f>
        <v>0.3</v>
      </c>
      <c r="I158" s="6">
        <f>Herbal!F3</f>
        <v>0</v>
      </c>
      <c r="J158" s="6">
        <f>Herbal!G3</f>
        <v>79.5</v>
      </c>
      <c r="K158" s="6">
        <f>Herbal!H3</f>
        <v>4</v>
      </c>
      <c r="L158" s="6">
        <f>Herbal!I3</f>
        <v>9000</v>
      </c>
      <c r="M158" s="6">
        <f>Herbal!J3</f>
        <v>100</v>
      </c>
      <c r="N158" s="6">
        <f>Herbal!K3</f>
        <v>900</v>
      </c>
      <c r="Q158" s="19"/>
      <c r="R158" s="2" t="str">
        <f t="shared" si="146"/>
        <v>PL</v>
      </c>
      <c r="S158" s="2">
        <f t="shared" si="147"/>
        <v>1</v>
      </c>
      <c r="T158" s="2" t="str">
        <f t="shared" si="148"/>
        <v>Madu</v>
      </c>
      <c r="U158" s="2">
        <f t="shared" si="160"/>
        <v>102.89999999999999</v>
      </c>
      <c r="V158" s="2">
        <f t="shared" si="149"/>
        <v>0.105</v>
      </c>
      <c r="W158" s="2">
        <f t="shared" si="149"/>
        <v>0</v>
      </c>
      <c r="X158" s="2">
        <f t="shared" si="149"/>
        <v>27.824999999999999</v>
      </c>
      <c r="Y158" s="2">
        <f t="shared" si="149"/>
        <v>1.4</v>
      </c>
      <c r="Z158" s="2">
        <f t="shared" si="149"/>
        <v>3150</v>
      </c>
      <c r="AA158" s="2">
        <f t="shared" si="149"/>
        <v>35</v>
      </c>
      <c r="AB158" s="2">
        <f t="shared" si="149"/>
        <v>315</v>
      </c>
      <c r="AF158" s="18"/>
      <c r="AG158" s="2" t="s">
        <v>193</v>
      </c>
      <c r="AH158" s="2">
        <f t="shared" si="161"/>
        <v>1</v>
      </c>
      <c r="AI158" s="6" t="str">
        <f>Herbal!C3</f>
        <v>Madu</v>
      </c>
      <c r="AJ158" s="6">
        <f>Herbal!D3</f>
        <v>294</v>
      </c>
      <c r="AK158" s="6">
        <f>Herbal!E3</f>
        <v>0.3</v>
      </c>
      <c r="AL158" s="6">
        <f>Herbal!F3</f>
        <v>0</v>
      </c>
      <c r="AM158" s="6">
        <f>Herbal!G3</f>
        <v>79.5</v>
      </c>
      <c r="AN158" s="6">
        <f>Herbal!H3</f>
        <v>4</v>
      </c>
      <c r="AO158" s="6">
        <f>Herbal!I3</f>
        <v>9000</v>
      </c>
      <c r="AP158" s="6">
        <f>Herbal!J3</f>
        <v>100</v>
      </c>
      <c r="AQ158" s="6">
        <f>Herbal!K3</f>
        <v>900</v>
      </c>
      <c r="AT158" s="19"/>
      <c r="AU158" s="2" t="str">
        <f t="shared" si="150"/>
        <v>PL</v>
      </c>
      <c r="AV158" s="2">
        <f t="shared" si="145"/>
        <v>1</v>
      </c>
      <c r="AW158" s="2" t="str">
        <f t="shared" si="151"/>
        <v>Madu</v>
      </c>
      <c r="AX158" s="2">
        <f t="shared" si="162"/>
        <v>102.89999999999999</v>
      </c>
      <c r="AY158" s="2">
        <f t="shared" si="152"/>
        <v>0.105</v>
      </c>
      <c r="AZ158" s="2">
        <f t="shared" si="153"/>
        <v>0</v>
      </c>
      <c r="BA158" s="2">
        <f t="shared" si="154"/>
        <v>27.824999999999999</v>
      </c>
      <c r="BB158" s="2">
        <f t="shared" si="155"/>
        <v>1.4</v>
      </c>
      <c r="BC158" s="2">
        <f t="shared" si="156"/>
        <v>3150</v>
      </c>
      <c r="BD158" s="2">
        <f t="shared" si="157"/>
        <v>35</v>
      </c>
      <c r="BE158" s="2">
        <f t="shared" si="158"/>
        <v>315</v>
      </c>
    </row>
    <row r="159" spans="3:57" x14ac:dyDescent="0.25">
      <c r="C159" s="18" t="s">
        <v>194</v>
      </c>
      <c r="D159" s="2" t="s">
        <v>188</v>
      </c>
      <c r="E159" s="2">
        <f t="shared" si="159"/>
        <v>1</v>
      </c>
      <c r="F159" s="6" t="str">
        <f>Pokok!C3</f>
        <v>Ubi jalar merah</v>
      </c>
      <c r="G159" s="6">
        <f>Pokok!D3</f>
        <v>123</v>
      </c>
      <c r="H159" s="6">
        <f>Pokok!E3</f>
        <v>1.8</v>
      </c>
      <c r="I159" s="6">
        <f>Pokok!F3</f>
        <v>0.7</v>
      </c>
      <c r="J159" s="6">
        <f>Pokok!G3</f>
        <v>27.9</v>
      </c>
      <c r="K159" s="6">
        <f>Pokok!H3</f>
        <v>22</v>
      </c>
      <c r="L159" s="6">
        <f>Pokok!I3</f>
        <v>12000</v>
      </c>
      <c r="M159" s="6">
        <f>Pokok!J3</f>
        <v>100</v>
      </c>
      <c r="N159" s="6">
        <f>Pokok!K3</f>
        <v>1200</v>
      </c>
      <c r="Q159" s="18" t="str">
        <f>C159</f>
        <v>Siang</v>
      </c>
      <c r="R159" s="2" t="str">
        <f t="shared" si="146"/>
        <v>PK</v>
      </c>
      <c r="S159" s="2">
        <f t="shared" si="147"/>
        <v>1</v>
      </c>
      <c r="T159" s="2" t="str">
        <f t="shared" si="148"/>
        <v>Ubi jalar merah</v>
      </c>
      <c r="U159" s="2">
        <f t="shared" si="160"/>
        <v>239.85</v>
      </c>
      <c r="V159" s="2">
        <f t="shared" si="149"/>
        <v>3.51</v>
      </c>
      <c r="W159" s="2">
        <f t="shared" si="149"/>
        <v>1.365</v>
      </c>
      <c r="X159" s="2">
        <f t="shared" si="149"/>
        <v>54.404999999999994</v>
      </c>
      <c r="Y159" s="2">
        <f t="shared" si="149"/>
        <v>42.9</v>
      </c>
      <c r="Z159" s="2">
        <f t="shared" si="149"/>
        <v>23400</v>
      </c>
      <c r="AA159" s="2">
        <f t="shared" si="149"/>
        <v>195</v>
      </c>
      <c r="AB159" s="2">
        <f t="shared" si="149"/>
        <v>2340</v>
      </c>
      <c r="AF159" s="18" t="s">
        <v>194</v>
      </c>
      <c r="AG159" s="2" t="s">
        <v>188</v>
      </c>
      <c r="AH159" s="2">
        <f t="shared" si="161"/>
        <v>1</v>
      </c>
      <c r="AI159" s="6" t="str">
        <f>Pokok!C3</f>
        <v>Ubi jalar merah</v>
      </c>
      <c r="AJ159" s="6">
        <f>Pokok!D3</f>
        <v>123</v>
      </c>
      <c r="AK159" s="6">
        <f>Pokok!E3</f>
        <v>1.8</v>
      </c>
      <c r="AL159" s="6">
        <f>Pokok!F3</f>
        <v>0.7</v>
      </c>
      <c r="AM159" s="6">
        <f>Pokok!G3</f>
        <v>27.9</v>
      </c>
      <c r="AN159" s="6">
        <f>Pokok!H3</f>
        <v>22</v>
      </c>
      <c r="AO159" s="6">
        <f>Pokok!I3</f>
        <v>12000</v>
      </c>
      <c r="AP159" s="6">
        <f>Pokok!J3</f>
        <v>100</v>
      </c>
      <c r="AQ159" s="6">
        <f>Pokok!K3</f>
        <v>1200</v>
      </c>
      <c r="AT159" s="18" t="str">
        <f>AF159</f>
        <v>Siang</v>
      </c>
      <c r="AU159" s="2" t="str">
        <f t="shared" si="150"/>
        <v>PK</v>
      </c>
      <c r="AV159" s="2">
        <f t="shared" si="145"/>
        <v>1</v>
      </c>
      <c r="AW159" s="2" t="str">
        <f t="shared" si="151"/>
        <v>Ubi jalar merah</v>
      </c>
      <c r="AX159" s="2">
        <f t="shared" si="162"/>
        <v>239.85</v>
      </c>
      <c r="AY159" s="2">
        <f t="shared" si="152"/>
        <v>3.51</v>
      </c>
      <c r="AZ159" s="2">
        <f t="shared" si="153"/>
        <v>1.365</v>
      </c>
      <c r="BA159" s="2">
        <f t="shared" si="154"/>
        <v>54.404999999999994</v>
      </c>
      <c r="BB159" s="2">
        <f t="shared" si="155"/>
        <v>42.9</v>
      </c>
      <c r="BC159" s="2">
        <f t="shared" si="156"/>
        <v>23400</v>
      </c>
      <c r="BD159" s="2">
        <f t="shared" si="157"/>
        <v>195</v>
      </c>
      <c r="BE159" s="2">
        <f t="shared" si="158"/>
        <v>2340</v>
      </c>
    </row>
    <row r="160" spans="3:57" x14ac:dyDescent="0.25">
      <c r="C160" s="18"/>
      <c r="D160" s="2" t="s">
        <v>189</v>
      </c>
      <c r="E160" s="2">
        <f t="shared" si="159"/>
        <v>6</v>
      </c>
      <c r="F160" s="6" t="str">
        <f>Nabati!C8</f>
        <v>Kluwak</v>
      </c>
      <c r="G160" s="6">
        <f>Nabati!D8</f>
        <v>273</v>
      </c>
      <c r="H160" s="6">
        <f>Nabati!E8</f>
        <v>10</v>
      </c>
      <c r="I160" s="6">
        <f>Nabati!F8</f>
        <v>24</v>
      </c>
      <c r="J160" s="6">
        <f>Nabati!G8</f>
        <v>13.5</v>
      </c>
      <c r="K160" s="6">
        <f>Nabati!H8</f>
        <v>30</v>
      </c>
      <c r="L160" s="6">
        <f>Nabati!I8</f>
        <v>29000</v>
      </c>
      <c r="M160" s="6">
        <f>Nabati!J8</f>
        <v>100</v>
      </c>
      <c r="N160" s="6">
        <f>Nabati!K8</f>
        <v>2900</v>
      </c>
      <c r="Q160" s="18"/>
      <c r="R160" s="2" t="str">
        <f t="shared" si="146"/>
        <v>N</v>
      </c>
      <c r="S160" s="2">
        <f t="shared" si="147"/>
        <v>6</v>
      </c>
      <c r="T160" s="2" t="str">
        <f t="shared" si="148"/>
        <v>Kluwak</v>
      </c>
      <c r="U160" s="2">
        <f t="shared" si="160"/>
        <v>245.70000000000002</v>
      </c>
      <c r="V160" s="2">
        <f t="shared" si="149"/>
        <v>9</v>
      </c>
      <c r="W160" s="2">
        <f t="shared" si="149"/>
        <v>21.6</v>
      </c>
      <c r="X160" s="2">
        <f t="shared" si="149"/>
        <v>12.15</v>
      </c>
      <c r="Y160" s="2">
        <f t="shared" si="149"/>
        <v>27</v>
      </c>
      <c r="Z160" s="2">
        <f t="shared" si="149"/>
        <v>26100</v>
      </c>
      <c r="AA160" s="2">
        <f t="shared" si="149"/>
        <v>90</v>
      </c>
      <c r="AB160" s="2">
        <f t="shared" si="149"/>
        <v>2610</v>
      </c>
      <c r="AF160" s="18"/>
      <c r="AG160" s="2" t="s">
        <v>189</v>
      </c>
      <c r="AH160" s="2">
        <f t="shared" si="161"/>
        <v>6</v>
      </c>
      <c r="AI160" s="6" t="str">
        <f>Nabati!C8</f>
        <v>Kluwak</v>
      </c>
      <c r="AJ160" s="6">
        <f>Nabati!D8</f>
        <v>273</v>
      </c>
      <c r="AK160" s="6">
        <f>Nabati!E8</f>
        <v>10</v>
      </c>
      <c r="AL160" s="6">
        <f>Nabati!F8</f>
        <v>24</v>
      </c>
      <c r="AM160" s="6">
        <f>Nabati!G8</f>
        <v>13.5</v>
      </c>
      <c r="AN160" s="6">
        <f>Nabati!H8</f>
        <v>30</v>
      </c>
      <c r="AO160" s="6">
        <f>Nabati!I8</f>
        <v>29000</v>
      </c>
      <c r="AP160" s="6">
        <f>Nabati!J8</f>
        <v>100</v>
      </c>
      <c r="AQ160" s="6">
        <f>Nabati!K8</f>
        <v>2900</v>
      </c>
      <c r="AT160" s="18"/>
      <c r="AU160" s="2" t="str">
        <f t="shared" si="150"/>
        <v>N</v>
      </c>
      <c r="AV160" s="2">
        <f t="shared" si="145"/>
        <v>6</v>
      </c>
      <c r="AW160" s="2" t="str">
        <f t="shared" si="151"/>
        <v>Kluwak</v>
      </c>
      <c r="AX160" s="2">
        <f t="shared" si="162"/>
        <v>245.70000000000002</v>
      </c>
      <c r="AY160" s="2">
        <f t="shared" si="152"/>
        <v>9</v>
      </c>
      <c r="AZ160" s="2">
        <f t="shared" si="153"/>
        <v>21.6</v>
      </c>
      <c r="BA160" s="2">
        <f t="shared" si="154"/>
        <v>12.15</v>
      </c>
      <c r="BB160" s="2">
        <f t="shared" si="155"/>
        <v>27</v>
      </c>
      <c r="BC160" s="2">
        <f t="shared" si="156"/>
        <v>26100</v>
      </c>
      <c r="BD160" s="2">
        <f t="shared" si="157"/>
        <v>90</v>
      </c>
      <c r="BE160" s="2">
        <f t="shared" si="158"/>
        <v>2610</v>
      </c>
    </row>
    <row r="161" spans="3:57" x14ac:dyDescent="0.25">
      <c r="C161" s="18"/>
      <c r="D161" s="2" t="s">
        <v>190</v>
      </c>
      <c r="E161" s="2">
        <f t="shared" si="159"/>
        <v>5</v>
      </c>
      <c r="F161" s="6" t="str">
        <f>Hewani!C7</f>
        <v>Kakap</v>
      </c>
      <c r="G161" s="6">
        <f>Hewani!D7</f>
        <v>92</v>
      </c>
      <c r="H161" s="6">
        <f>Hewani!E7</f>
        <v>20</v>
      </c>
      <c r="I161" s="6">
        <f>Hewani!F7</f>
        <v>0.7</v>
      </c>
      <c r="J161" s="6">
        <f>Hewani!G7</f>
        <v>0</v>
      </c>
      <c r="K161" s="6">
        <f>Hewani!H7</f>
        <v>0</v>
      </c>
      <c r="L161" s="6">
        <f>Hewani!I7</f>
        <v>60500</v>
      </c>
      <c r="M161" s="6">
        <f>Hewani!J7</f>
        <v>100</v>
      </c>
      <c r="N161" s="6">
        <f>Hewani!K7</f>
        <v>6050</v>
      </c>
      <c r="Q161" s="18"/>
      <c r="R161" s="2" t="str">
        <f t="shared" si="146"/>
        <v>H</v>
      </c>
      <c r="S161" s="2">
        <f t="shared" si="147"/>
        <v>5</v>
      </c>
      <c r="T161" s="2" t="str">
        <f t="shared" si="148"/>
        <v>Kakap</v>
      </c>
      <c r="U161" s="2">
        <f t="shared" si="160"/>
        <v>82.8</v>
      </c>
      <c r="V161" s="2">
        <f t="shared" si="149"/>
        <v>18</v>
      </c>
      <c r="W161" s="2">
        <f t="shared" si="149"/>
        <v>0.63</v>
      </c>
      <c r="X161" s="2">
        <f t="shared" si="149"/>
        <v>0</v>
      </c>
      <c r="Y161" s="2">
        <f t="shared" si="149"/>
        <v>0</v>
      </c>
      <c r="Z161" s="2">
        <f t="shared" si="149"/>
        <v>54450</v>
      </c>
      <c r="AA161" s="2">
        <f t="shared" si="149"/>
        <v>90</v>
      </c>
      <c r="AB161" s="2">
        <f t="shared" si="149"/>
        <v>5445</v>
      </c>
      <c r="AF161" s="18"/>
      <c r="AG161" s="2" t="s">
        <v>190</v>
      </c>
      <c r="AH161" s="2">
        <f t="shared" si="161"/>
        <v>5</v>
      </c>
      <c r="AI161" s="6" t="str">
        <f>Hewani!C7</f>
        <v>Kakap</v>
      </c>
      <c r="AJ161" s="6">
        <f>Hewani!D7</f>
        <v>92</v>
      </c>
      <c r="AK161" s="6">
        <f>Hewani!E7</f>
        <v>20</v>
      </c>
      <c r="AL161" s="6">
        <f>Hewani!F7</f>
        <v>0.7</v>
      </c>
      <c r="AM161" s="6">
        <f>Hewani!G7</f>
        <v>0</v>
      </c>
      <c r="AN161" s="6">
        <f>Hewani!H7</f>
        <v>0</v>
      </c>
      <c r="AO161" s="6">
        <f>Hewani!I7</f>
        <v>60500</v>
      </c>
      <c r="AP161" s="6">
        <f>Hewani!J7</f>
        <v>100</v>
      </c>
      <c r="AQ161" s="6">
        <f>Hewani!K7</f>
        <v>6050</v>
      </c>
      <c r="AT161" s="18"/>
      <c r="AU161" s="2" t="str">
        <f t="shared" si="150"/>
        <v>H</v>
      </c>
      <c r="AV161" s="2">
        <f t="shared" si="145"/>
        <v>5</v>
      </c>
      <c r="AW161" s="2" t="str">
        <f t="shared" si="151"/>
        <v>Kakap</v>
      </c>
      <c r="AX161" s="2">
        <f t="shared" si="162"/>
        <v>82.8</v>
      </c>
      <c r="AY161" s="2">
        <f t="shared" si="152"/>
        <v>18</v>
      </c>
      <c r="AZ161" s="2">
        <f t="shared" si="153"/>
        <v>0.63</v>
      </c>
      <c r="BA161" s="2">
        <f t="shared" si="154"/>
        <v>0</v>
      </c>
      <c r="BB161" s="2">
        <f t="shared" si="155"/>
        <v>0</v>
      </c>
      <c r="BC161" s="2">
        <f t="shared" si="156"/>
        <v>54450</v>
      </c>
      <c r="BD161" s="2">
        <f t="shared" si="157"/>
        <v>90</v>
      </c>
      <c r="BE161" s="2">
        <f t="shared" si="158"/>
        <v>5445</v>
      </c>
    </row>
    <row r="162" spans="3:57" x14ac:dyDescent="0.25">
      <c r="C162" s="18"/>
      <c r="D162" s="2" t="s">
        <v>191</v>
      </c>
      <c r="E162" s="2">
        <f t="shared" si="159"/>
        <v>4</v>
      </c>
      <c r="F162" s="6" t="str">
        <f>Sayur!C6</f>
        <v>Ketimun</v>
      </c>
      <c r="G162" s="6">
        <f>Sayur!D6</f>
        <v>12</v>
      </c>
      <c r="H162" s="6">
        <f>Sayur!E6</f>
        <v>0.7</v>
      </c>
      <c r="I162" s="6">
        <f>Sayur!F6</f>
        <v>0.1</v>
      </c>
      <c r="J162" s="6">
        <f>Sayur!G6</f>
        <v>2.7</v>
      </c>
      <c r="K162" s="6">
        <f>Sayur!H6</f>
        <v>8</v>
      </c>
      <c r="L162" s="6">
        <f>Sayur!I6</f>
        <v>10000</v>
      </c>
      <c r="M162" s="6">
        <f>Sayur!J6</f>
        <v>100</v>
      </c>
      <c r="N162" s="6">
        <f>Sayur!K6</f>
        <v>1000</v>
      </c>
      <c r="Q162" s="18"/>
      <c r="R162" s="2" t="str">
        <f t="shared" si="146"/>
        <v>S</v>
      </c>
      <c r="S162" s="2">
        <f t="shared" si="147"/>
        <v>4</v>
      </c>
      <c r="T162" s="2" t="str">
        <f t="shared" si="148"/>
        <v>Ketimun</v>
      </c>
      <c r="U162" s="2">
        <f t="shared" si="160"/>
        <v>10.8</v>
      </c>
      <c r="V162" s="2">
        <f t="shared" si="149"/>
        <v>0.63</v>
      </c>
      <c r="W162" s="2">
        <f t="shared" si="149"/>
        <v>9.0000000000000011E-2</v>
      </c>
      <c r="X162" s="2">
        <f t="shared" si="149"/>
        <v>2.4300000000000002</v>
      </c>
      <c r="Y162" s="2">
        <f t="shared" si="149"/>
        <v>7.2</v>
      </c>
      <c r="Z162" s="2">
        <f t="shared" si="149"/>
        <v>9000</v>
      </c>
      <c r="AA162" s="2">
        <f t="shared" si="149"/>
        <v>90</v>
      </c>
      <c r="AB162" s="2">
        <f t="shared" si="149"/>
        <v>900</v>
      </c>
      <c r="AF162" s="18"/>
      <c r="AG162" s="2" t="s">
        <v>191</v>
      </c>
      <c r="AH162" s="2">
        <f t="shared" si="161"/>
        <v>4</v>
      </c>
      <c r="AI162" s="6" t="str">
        <f>Sayur!C6</f>
        <v>Ketimun</v>
      </c>
      <c r="AJ162" s="6">
        <f>Sayur!D6</f>
        <v>12</v>
      </c>
      <c r="AK162" s="6">
        <f>Sayur!E6</f>
        <v>0.7</v>
      </c>
      <c r="AL162" s="6">
        <f>Sayur!F6</f>
        <v>0.1</v>
      </c>
      <c r="AM162" s="6">
        <f>Sayur!G6</f>
        <v>2.7</v>
      </c>
      <c r="AN162" s="6">
        <f>Sayur!H6</f>
        <v>8</v>
      </c>
      <c r="AO162" s="6">
        <f>Sayur!I6</f>
        <v>10000</v>
      </c>
      <c r="AP162" s="6">
        <f>Sayur!J6</f>
        <v>100</v>
      </c>
      <c r="AQ162" s="6">
        <f>Sayur!K6</f>
        <v>1000</v>
      </c>
      <c r="AT162" s="18"/>
      <c r="AU162" s="2" t="str">
        <f t="shared" si="150"/>
        <v>S</v>
      </c>
      <c r="AV162" s="2">
        <f t="shared" si="145"/>
        <v>4</v>
      </c>
      <c r="AW162" s="2" t="str">
        <f t="shared" si="151"/>
        <v>Ketimun</v>
      </c>
      <c r="AX162" s="2">
        <f t="shared" si="162"/>
        <v>10.8</v>
      </c>
      <c r="AY162" s="2">
        <f t="shared" si="152"/>
        <v>0.63</v>
      </c>
      <c r="AZ162" s="2">
        <f t="shared" si="153"/>
        <v>9.0000000000000011E-2</v>
      </c>
      <c r="BA162" s="2">
        <f t="shared" si="154"/>
        <v>2.4300000000000002</v>
      </c>
      <c r="BB162" s="2">
        <f t="shared" si="155"/>
        <v>7.2</v>
      </c>
      <c r="BC162" s="2">
        <f t="shared" si="156"/>
        <v>9000</v>
      </c>
      <c r="BD162" s="2">
        <f t="shared" si="157"/>
        <v>90</v>
      </c>
      <c r="BE162" s="2">
        <f t="shared" si="158"/>
        <v>900</v>
      </c>
    </row>
    <row r="163" spans="3:57" x14ac:dyDescent="0.25">
      <c r="C163" s="18"/>
      <c r="D163" s="2" t="s">
        <v>192</v>
      </c>
      <c r="E163" s="2">
        <f t="shared" si="159"/>
        <v>13</v>
      </c>
      <c r="F163" s="6" t="str">
        <f>Buah!C15</f>
        <v>Kesemek</v>
      </c>
      <c r="G163" s="6">
        <f>Buah!D15</f>
        <v>78</v>
      </c>
      <c r="H163" s="6">
        <f>Buah!E15</f>
        <v>0.8</v>
      </c>
      <c r="I163" s="6">
        <f>Buah!F15</f>
        <v>0.4</v>
      </c>
      <c r="J163" s="6">
        <f>Buah!G15</f>
        <v>20</v>
      </c>
      <c r="K163" s="6">
        <f>Buah!H15</f>
        <v>11</v>
      </c>
      <c r="L163" s="6">
        <f>Buah!I15</f>
        <v>150000</v>
      </c>
      <c r="M163" s="6">
        <f>Buah!J15</f>
        <v>100</v>
      </c>
      <c r="N163" s="6">
        <f>Buah!K15</f>
        <v>15000</v>
      </c>
      <c r="Q163" s="18"/>
      <c r="R163" s="2" t="str">
        <f t="shared" si="146"/>
        <v>B</v>
      </c>
      <c r="S163" s="2">
        <f t="shared" si="147"/>
        <v>13</v>
      </c>
      <c r="T163" s="2" t="str">
        <f t="shared" si="148"/>
        <v>Kesemek</v>
      </c>
      <c r="U163" s="2">
        <f t="shared" si="160"/>
        <v>93.6</v>
      </c>
      <c r="V163" s="2">
        <f t="shared" si="149"/>
        <v>0.96</v>
      </c>
      <c r="W163" s="2">
        <f t="shared" si="149"/>
        <v>0.48</v>
      </c>
      <c r="X163" s="2">
        <f t="shared" si="149"/>
        <v>24</v>
      </c>
      <c r="Y163" s="2">
        <f t="shared" si="149"/>
        <v>13.2</v>
      </c>
      <c r="Z163" s="2">
        <f t="shared" si="149"/>
        <v>180000</v>
      </c>
      <c r="AA163" s="2">
        <f t="shared" si="149"/>
        <v>120</v>
      </c>
      <c r="AB163" s="2">
        <f t="shared" si="149"/>
        <v>18000</v>
      </c>
      <c r="AF163" s="18"/>
      <c r="AG163" s="2" t="s">
        <v>192</v>
      </c>
      <c r="AH163" s="2">
        <f t="shared" si="161"/>
        <v>13</v>
      </c>
      <c r="AI163" s="6" t="str">
        <f>Buah!C15</f>
        <v>Kesemek</v>
      </c>
      <c r="AJ163" s="6">
        <f>Buah!D15</f>
        <v>78</v>
      </c>
      <c r="AK163" s="6">
        <f>Buah!E15</f>
        <v>0.8</v>
      </c>
      <c r="AL163" s="6">
        <f>Buah!F15</f>
        <v>0.4</v>
      </c>
      <c r="AM163" s="6">
        <f>Buah!G15</f>
        <v>20</v>
      </c>
      <c r="AN163" s="6">
        <f>Buah!H15</f>
        <v>11</v>
      </c>
      <c r="AO163" s="6">
        <f>Buah!I15</f>
        <v>150000</v>
      </c>
      <c r="AP163" s="6">
        <f>Buah!J15</f>
        <v>100</v>
      </c>
      <c r="AQ163" s="6">
        <f>Buah!K15</f>
        <v>15000</v>
      </c>
      <c r="AT163" s="18"/>
      <c r="AU163" s="2" t="str">
        <f t="shared" si="150"/>
        <v>B</v>
      </c>
      <c r="AV163" s="2">
        <f t="shared" si="145"/>
        <v>13</v>
      </c>
      <c r="AW163" s="2" t="str">
        <f t="shared" si="151"/>
        <v>Kesemek</v>
      </c>
      <c r="AX163" s="2">
        <f t="shared" si="162"/>
        <v>93.6</v>
      </c>
      <c r="AY163" s="2">
        <f t="shared" si="152"/>
        <v>0.96</v>
      </c>
      <c r="AZ163" s="2">
        <f t="shared" si="153"/>
        <v>0.48</v>
      </c>
      <c r="BA163" s="2">
        <f t="shared" si="154"/>
        <v>24</v>
      </c>
      <c r="BB163" s="2">
        <f t="shared" si="155"/>
        <v>13.2</v>
      </c>
      <c r="BC163" s="2">
        <f t="shared" si="156"/>
        <v>180000</v>
      </c>
      <c r="BD163" s="2">
        <f t="shared" si="157"/>
        <v>120</v>
      </c>
      <c r="BE163" s="2">
        <f t="shared" si="158"/>
        <v>18000</v>
      </c>
    </row>
    <row r="164" spans="3:57" x14ac:dyDescent="0.25">
      <c r="C164" s="18"/>
      <c r="D164" s="2" t="s">
        <v>193</v>
      </c>
      <c r="E164" s="2">
        <f t="shared" si="159"/>
        <v>2</v>
      </c>
      <c r="F164" s="6" t="str">
        <f>Herbal!C4</f>
        <v>Jinten Hitam</v>
      </c>
      <c r="G164" s="6">
        <f>Herbal!D4</f>
        <v>333</v>
      </c>
      <c r="H164" s="6">
        <f>Herbal!E4</f>
        <v>19.77</v>
      </c>
      <c r="I164" s="6">
        <f>Herbal!F4</f>
        <v>14.59</v>
      </c>
      <c r="J164" s="6">
        <f>Herbal!G4</f>
        <v>49.9</v>
      </c>
      <c r="K164" s="6">
        <f>Herbal!H4</f>
        <v>21</v>
      </c>
      <c r="L164" s="6">
        <f>Herbal!I4</f>
        <v>25000</v>
      </c>
      <c r="M164" s="6">
        <f>Herbal!J4</f>
        <v>100</v>
      </c>
      <c r="N164" s="6">
        <f>Herbal!K4</f>
        <v>2500</v>
      </c>
      <c r="Q164" s="18"/>
      <c r="R164" s="2" t="str">
        <f t="shared" si="146"/>
        <v>PL</v>
      </c>
      <c r="S164" s="2">
        <f t="shared" si="147"/>
        <v>2</v>
      </c>
      <c r="T164" s="2" t="str">
        <f t="shared" si="148"/>
        <v>Jinten Hitam</v>
      </c>
      <c r="U164" s="2">
        <f t="shared" si="160"/>
        <v>99.899999999999991</v>
      </c>
      <c r="V164" s="2">
        <f t="shared" si="149"/>
        <v>5.931</v>
      </c>
      <c r="W164" s="2">
        <f t="shared" si="149"/>
        <v>4.3769999999999998</v>
      </c>
      <c r="X164" s="2">
        <f t="shared" si="149"/>
        <v>14.969999999999999</v>
      </c>
      <c r="Y164" s="2">
        <f t="shared" si="149"/>
        <v>6.3</v>
      </c>
      <c r="Z164" s="2">
        <f t="shared" si="149"/>
        <v>7500</v>
      </c>
      <c r="AA164" s="2">
        <f t="shared" si="149"/>
        <v>30</v>
      </c>
      <c r="AB164" s="2">
        <f t="shared" si="149"/>
        <v>750</v>
      </c>
      <c r="AF164" s="18"/>
      <c r="AG164" s="2" t="s">
        <v>193</v>
      </c>
      <c r="AH164" s="2">
        <f t="shared" si="161"/>
        <v>2</v>
      </c>
      <c r="AI164" s="6" t="str">
        <f>Herbal!C4</f>
        <v>Jinten Hitam</v>
      </c>
      <c r="AJ164" s="6">
        <f>Herbal!D4</f>
        <v>333</v>
      </c>
      <c r="AK164" s="6">
        <f>Herbal!E4</f>
        <v>19.77</v>
      </c>
      <c r="AL164" s="6">
        <f>Herbal!F4</f>
        <v>14.59</v>
      </c>
      <c r="AM164" s="6">
        <f>Herbal!G4</f>
        <v>49.9</v>
      </c>
      <c r="AN164" s="6">
        <f>Herbal!H4</f>
        <v>21</v>
      </c>
      <c r="AO164" s="6">
        <f>Herbal!I4</f>
        <v>25000</v>
      </c>
      <c r="AP164" s="6">
        <f>Herbal!J4</f>
        <v>100</v>
      </c>
      <c r="AQ164" s="6">
        <f>Herbal!K4</f>
        <v>2500</v>
      </c>
      <c r="AT164" s="18"/>
      <c r="AU164" s="2" t="str">
        <f t="shared" si="150"/>
        <v>PL</v>
      </c>
      <c r="AV164" s="2">
        <f t="shared" si="145"/>
        <v>2</v>
      </c>
      <c r="AW164" s="2" t="str">
        <f t="shared" si="151"/>
        <v>Jinten Hitam</v>
      </c>
      <c r="AX164" s="2">
        <f t="shared" si="162"/>
        <v>99.899999999999991</v>
      </c>
      <c r="AY164" s="2">
        <f t="shared" si="152"/>
        <v>5.931</v>
      </c>
      <c r="AZ164" s="2">
        <f t="shared" si="153"/>
        <v>4.3769999999999998</v>
      </c>
      <c r="BA164" s="2">
        <f t="shared" si="154"/>
        <v>14.969999999999999</v>
      </c>
      <c r="BB164" s="2">
        <f t="shared" si="155"/>
        <v>6.3</v>
      </c>
      <c r="BC164" s="2">
        <f t="shared" si="156"/>
        <v>7500</v>
      </c>
      <c r="BD164" s="2">
        <f t="shared" si="157"/>
        <v>30</v>
      </c>
      <c r="BE164" s="2">
        <f t="shared" si="158"/>
        <v>750</v>
      </c>
    </row>
    <row r="165" spans="3:57" x14ac:dyDescent="0.25">
      <c r="C165" s="18" t="s">
        <v>195</v>
      </c>
      <c r="D165" s="2" t="s">
        <v>188</v>
      </c>
      <c r="E165" s="2">
        <f t="shared" si="159"/>
        <v>20</v>
      </c>
      <c r="F165" s="6" t="str">
        <f>Pokok!C22</f>
        <v>Mi kering</v>
      </c>
      <c r="G165" s="6">
        <f>Pokok!D22</f>
        <v>339</v>
      </c>
      <c r="H165" s="6">
        <f>Pokok!E22</f>
        <v>10</v>
      </c>
      <c r="I165" s="6">
        <f>Pokok!F22</f>
        <v>1.7</v>
      </c>
      <c r="J165" s="6">
        <f>Pokok!G22</f>
        <v>76.3</v>
      </c>
      <c r="K165" s="6">
        <f>Pokok!H22</f>
        <v>0</v>
      </c>
      <c r="L165" s="6">
        <f>Pokok!I22</f>
        <v>27245</v>
      </c>
      <c r="M165" s="6">
        <f>Pokok!J22</f>
        <v>100</v>
      </c>
      <c r="N165" s="6">
        <f>Pokok!K22</f>
        <v>2724.5</v>
      </c>
      <c r="Q165" s="18" t="str">
        <f>C165</f>
        <v>Malam</v>
      </c>
      <c r="R165" s="2" t="str">
        <f t="shared" si="146"/>
        <v>PK</v>
      </c>
      <c r="S165" s="2">
        <f t="shared" si="147"/>
        <v>20</v>
      </c>
      <c r="T165" s="2" t="str">
        <f t="shared" si="148"/>
        <v>Mi kering</v>
      </c>
      <c r="U165" s="2">
        <f t="shared" si="160"/>
        <v>771.22500000000002</v>
      </c>
      <c r="V165" s="2">
        <f t="shared" si="149"/>
        <v>22.75</v>
      </c>
      <c r="W165" s="2">
        <f t="shared" si="149"/>
        <v>3.8674999999999997</v>
      </c>
      <c r="X165" s="2">
        <f t="shared" si="149"/>
        <v>173.58249999999998</v>
      </c>
      <c r="Y165" s="2">
        <f t="shared" si="149"/>
        <v>0</v>
      </c>
      <c r="Z165" s="2">
        <f t="shared" si="149"/>
        <v>61982.375</v>
      </c>
      <c r="AA165" s="2">
        <f t="shared" si="149"/>
        <v>227.5</v>
      </c>
      <c r="AB165" s="2">
        <f t="shared" si="149"/>
        <v>6198.2375000000002</v>
      </c>
      <c r="AF165" s="18" t="s">
        <v>195</v>
      </c>
      <c r="AG165" s="2" t="s">
        <v>188</v>
      </c>
      <c r="AH165" s="2">
        <f t="shared" si="161"/>
        <v>21</v>
      </c>
      <c r="AI165" s="6" t="str">
        <f>Pokok!C23</f>
        <v>Misoa</v>
      </c>
      <c r="AJ165" s="6">
        <f>Pokok!D23</f>
        <v>345</v>
      </c>
      <c r="AK165" s="6">
        <f>Pokok!E23</f>
        <v>8.5</v>
      </c>
      <c r="AL165" s="6">
        <f>Pokok!F23</f>
        <v>2.2000000000000002</v>
      </c>
      <c r="AM165" s="6">
        <f>Pokok!G23</f>
        <v>78</v>
      </c>
      <c r="AN165" s="6">
        <f>Pokok!H23</f>
        <v>0</v>
      </c>
      <c r="AO165" s="6">
        <f>Pokok!I23</f>
        <v>44000</v>
      </c>
      <c r="AP165" s="6">
        <f>Pokok!J23</f>
        <v>100</v>
      </c>
      <c r="AQ165" s="6">
        <f>Pokok!K23</f>
        <v>4400</v>
      </c>
      <c r="AT165" s="18" t="str">
        <f>AF165</f>
        <v>Malam</v>
      </c>
      <c r="AU165" s="2" t="str">
        <f t="shared" si="150"/>
        <v>PK</v>
      </c>
      <c r="AV165" s="2">
        <f t="shared" si="145"/>
        <v>21</v>
      </c>
      <c r="AW165" s="2" t="str">
        <f t="shared" si="151"/>
        <v>Misoa</v>
      </c>
      <c r="AX165" s="2">
        <f t="shared" si="162"/>
        <v>784.875</v>
      </c>
      <c r="AY165" s="2">
        <f t="shared" si="152"/>
        <v>19.337499999999999</v>
      </c>
      <c r="AZ165" s="2">
        <f t="shared" si="153"/>
        <v>5.0049999999999999</v>
      </c>
      <c r="BA165" s="2">
        <f t="shared" si="154"/>
        <v>177.45</v>
      </c>
      <c r="BB165" s="2">
        <f t="shared" si="155"/>
        <v>0</v>
      </c>
      <c r="BC165" s="2">
        <f t="shared" si="156"/>
        <v>100100</v>
      </c>
      <c r="BD165" s="2">
        <f t="shared" si="157"/>
        <v>227.5</v>
      </c>
      <c r="BE165" s="2">
        <f t="shared" si="158"/>
        <v>10010</v>
      </c>
    </row>
    <row r="166" spans="3:57" x14ac:dyDescent="0.25">
      <c r="C166" s="18"/>
      <c r="D166" s="2" t="s">
        <v>189</v>
      </c>
      <c r="E166" s="2">
        <f t="shared" si="159"/>
        <v>16</v>
      </c>
      <c r="F166" s="6" t="str">
        <f>Nabati!C18</f>
        <v>Tahu</v>
      </c>
      <c r="G166" s="6">
        <f>Nabati!D18</f>
        <v>68</v>
      </c>
      <c r="H166" s="6">
        <f>Nabati!E18</f>
        <v>7.8</v>
      </c>
      <c r="I166" s="6">
        <f>Nabati!F18</f>
        <v>4.5999999999999996</v>
      </c>
      <c r="J166" s="6">
        <f>Nabati!G18</f>
        <v>1.6</v>
      </c>
      <c r="K166" s="6">
        <f>Nabati!H18</f>
        <v>0</v>
      </c>
      <c r="L166" s="6">
        <f>Nabati!I18</f>
        <v>30400</v>
      </c>
      <c r="M166" s="6">
        <f>Nabati!J18</f>
        <v>100</v>
      </c>
      <c r="N166" s="6">
        <f>Nabati!K18</f>
        <v>3040</v>
      </c>
      <c r="Q166" s="18"/>
      <c r="R166" s="2" t="str">
        <f t="shared" si="146"/>
        <v>N</v>
      </c>
      <c r="S166" s="2">
        <f t="shared" si="147"/>
        <v>16</v>
      </c>
      <c r="T166" s="2" t="str">
        <f t="shared" si="148"/>
        <v>Tahu</v>
      </c>
      <c r="U166" s="2">
        <f t="shared" si="160"/>
        <v>71.400000000000006</v>
      </c>
      <c r="V166" s="2">
        <f t="shared" si="149"/>
        <v>8.19</v>
      </c>
      <c r="W166" s="2">
        <f t="shared" si="149"/>
        <v>4.83</v>
      </c>
      <c r="X166" s="2">
        <f t="shared" si="149"/>
        <v>1.6800000000000002</v>
      </c>
      <c r="Y166" s="2">
        <f t="shared" si="149"/>
        <v>0</v>
      </c>
      <c r="Z166" s="2">
        <f t="shared" si="149"/>
        <v>31920</v>
      </c>
      <c r="AA166" s="2">
        <f t="shared" si="149"/>
        <v>105</v>
      </c>
      <c r="AB166" s="2">
        <f t="shared" si="149"/>
        <v>3192</v>
      </c>
      <c r="AF166" s="18"/>
      <c r="AG166" s="2" t="s">
        <v>189</v>
      </c>
      <c r="AH166" s="2">
        <f t="shared" si="161"/>
        <v>15</v>
      </c>
      <c r="AI166" s="6" t="str">
        <f>Nabati!C17</f>
        <v>Susu kedele</v>
      </c>
      <c r="AJ166" s="6">
        <f>Nabati!D17</f>
        <v>41</v>
      </c>
      <c r="AK166" s="6">
        <f>Nabati!E17</f>
        <v>3.5</v>
      </c>
      <c r="AL166" s="6">
        <f>Nabati!F17</f>
        <v>2.5</v>
      </c>
      <c r="AM166" s="6">
        <f>Nabati!G17</f>
        <v>5</v>
      </c>
      <c r="AN166" s="6">
        <f>Nabati!H17</f>
        <v>2</v>
      </c>
      <c r="AO166" s="6">
        <f>Nabati!I17</f>
        <v>16000</v>
      </c>
      <c r="AP166" s="6">
        <f>Nabati!J17</f>
        <v>100</v>
      </c>
      <c r="AQ166" s="6">
        <f>Nabati!K17</f>
        <v>1600</v>
      </c>
      <c r="AT166" s="18"/>
      <c r="AU166" s="2" t="str">
        <f t="shared" si="150"/>
        <v>N</v>
      </c>
      <c r="AV166" s="2">
        <f t="shared" si="145"/>
        <v>15</v>
      </c>
      <c r="AW166" s="2" t="str">
        <f t="shared" si="151"/>
        <v>Susu kedele</v>
      </c>
      <c r="AX166" s="2">
        <f t="shared" si="162"/>
        <v>43.050000000000004</v>
      </c>
      <c r="AY166" s="2">
        <f t="shared" si="152"/>
        <v>3.6750000000000003</v>
      </c>
      <c r="AZ166" s="2">
        <f t="shared" si="153"/>
        <v>2.625</v>
      </c>
      <c r="BA166" s="2">
        <f t="shared" si="154"/>
        <v>5.25</v>
      </c>
      <c r="BB166" s="2">
        <f t="shared" si="155"/>
        <v>2.1</v>
      </c>
      <c r="BC166" s="2">
        <f t="shared" si="156"/>
        <v>16800</v>
      </c>
      <c r="BD166" s="2">
        <f t="shared" si="157"/>
        <v>105</v>
      </c>
      <c r="BE166" s="2">
        <f t="shared" si="158"/>
        <v>1680</v>
      </c>
    </row>
    <row r="167" spans="3:57" x14ac:dyDescent="0.25">
      <c r="C167" s="18"/>
      <c r="D167" s="2" t="s">
        <v>190</v>
      </c>
      <c r="E167" s="2">
        <f t="shared" si="159"/>
        <v>36</v>
      </c>
      <c r="F167" s="6" t="str">
        <f>Hewani!C38</f>
        <v>Telur bebek</v>
      </c>
      <c r="G167" s="6">
        <f>Hewani!D38</f>
        <v>202</v>
      </c>
      <c r="H167" s="6">
        <f>Hewani!E38</f>
        <v>12.5</v>
      </c>
      <c r="I167" s="6">
        <f>Hewani!F38</f>
        <v>16.399999999999999</v>
      </c>
      <c r="J167" s="6">
        <f>Hewani!G38</f>
        <v>0</v>
      </c>
      <c r="K167" s="6">
        <f>Hewani!H38</f>
        <v>0</v>
      </c>
      <c r="L167" s="6">
        <f>Hewani!I38</f>
        <v>25400</v>
      </c>
      <c r="M167" s="6">
        <f>Hewani!J38</f>
        <v>100</v>
      </c>
      <c r="N167" s="6">
        <f>Hewani!K38</f>
        <v>2540</v>
      </c>
      <c r="Q167" s="18"/>
      <c r="R167" s="2" t="str">
        <f t="shared" si="146"/>
        <v>H</v>
      </c>
      <c r="S167" s="2">
        <f t="shared" si="147"/>
        <v>36</v>
      </c>
      <c r="T167" s="2" t="str">
        <f t="shared" si="148"/>
        <v>Telur bebek</v>
      </c>
      <c r="U167" s="2">
        <f t="shared" si="160"/>
        <v>212.10000000000002</v>
      </c>
      <c r="V167" s="2">
        <f t="shared" si="149"/>
        <v>13.125</v>
      </c>
      <c r="W167" s="2">
        <f t="shared" si="149"/>
        <v>17.22</v>
      </c>
      <c r="X167" s="2">
        <f t="shared" si="149"/>
        <v>0</v>
      </c>
      <c r="Y167" s="2">
        <f t="shared" si="149"/>
        <v>0</v>
      </c>
      <c r="Z167" s="2">
        <f t="shared" si="149"/>
        <v>26670</v>
      </c>
      <c r="AA167" s="2">
        <f t="shared" si="149"/>
        <v>105</v>
      </c>
      <c r="AB167" s="2">
        <f t="shared" si="149"/>
        <v>2667</v>
      </c>
      <c r="AF167" s="18"/>
      <c r="AG167" s="2" t="s">
        <v>190</v>
      </c>
      <c r="AH167" s="2">
        <f t="shared" si="161"/>
        <v>35</v>
      </c>
      <c r="AI167" s="6" t="str">
        <f>Hewani!C37</f>
        <v>telur ayam ras</v>
      </c>
      <c r="AJ167" s="6">
        <f>Hewani!D37</f>
        <v>196</v>
      </c>
      <c r="AK167" s="6">
        <f>Hewani!E37</f>
        <v>13</v>
      </c>
      <c r="AL167" s="6">
        <f>Hewani!F37</f>
        <v>15.3</v>
      </c>
      <c r="AM167" s="6">
        <f>Hewani!G37</f>
        <v>0.8</v>
      </c>
      <c r="AN167" s="6">
        <f>Hewani!H37</f>
        <v>0</v>
      </c>
      <c r="AO167" s="6">
        <f>Hewani!I37</f>
        <v>65000</v>
      </c>
      <c r="AP167" s="6">
        <f>Hewani!J37</f>
        <v>100</v>
      </c>
      <c r="AQ167" s="6">
        <f>Hewani!K37</f>
        <v>6500</v>
      </c>
      <c r="AT167" s="18"/>
      <c r="AU167" s="2" t="str">
        <f t="shared" si="150"/>
        <v>H</v>
      </c>
      <c r="AV167" s="2">
        <f t="shared" si="145"/>
        <v>35</v>
      </c>
      <c r="AW167" s="2" t="str">
        <f t="shared" si="151"/>
        <v>telur ayam ras</v>
      </c>
      <c r="AX167" s="2">
        <f t="shared" si="162"/>
        <v>205.8</v>
      </c>
      <c r="AY167" s="2">
        <f t="shared" si="152"/>
        <v>13.65</v>
      </c>
      <c r="AZ167" s="2">
        <f t="shared" si="153"/>
        <v>16.065000000000001</v>
      </c>
      <c r="BA167" s="2">
        <f t="shared" si="154"/>
        <v>0.84000000000000008</v>
      </c>
      <c r="BB167" s="2">
        <f t="shared" si="155"/>
        <v>0</v>
      </c>
      <c r="BC167" s="2">
        <f t="shared" si="156"/>
        <v>68250</v>
      </c>
      <c r="BD167" s="2">
        <f t="shared" si="157"/>
        <v>105</v>
      </c>
      <c r="BE167" s="2">
        <f t="shared" si="158"/>
        <v>6825</v>
      </c>
    </row>
    <row r="168" spans="3:57" x14ac:dyDescent="0.25">
      <c r="C168" s="18"/>
      <c r="D168" s="2" t="s">
        <v>191</v>
      </c>
      <c r="E168" s="2">
        <f t="shared" si="159"/>
        <v>34</v>
      </c>
      <c r="F168" s="6" t="str">
        <f>Sayur!C36</f>
        <v>Seledri</v>
      </c>
      <c r="G168" s="6">
        <f>Sayur!D36</f>
        <v>20</v>
      </c>
      <c r="H168" s="6">
        <f>Sayur!E36</f>
        <v>1</v>
      </c>
      <c r="I168" s="6">
        <f>Sayur!F36</f>
        <v>0.1</v>
      </c>
      <c r="J168" s="6">
        <f>Sayur!G36</f>
        <v>4.5999999999999996</v>
      </c>
      <c r="K168" s="6">
        <f>Sayur!H36</f>
        <v>11</v>
      </c>
      <c r="L168" s="6">
        <f>Sayur!I36</f>
        <v>30000</v>
      </c>
      <c r="M168" s="6">
        <f>Sayur!J36</f>
        <v>100</v>
      </c>
      <c r="N168" s="6">
        <f>Sayur!K36</f>
        <v>3000</v>
      </c>
      <c r="Q168" s="18"/>
      <c r="R168" s="2" t="str">
        <f t="shared" si="146"/>
        <v>S</v>
      </c>
      <c r="S168" s="2">
        <f t="shared" si="147"/>
        <v>34</v>
      </c>
      <c r="T168" s="2" t="str">
        <f t="shared" si="148"/>
        <v>Seledri</v>
      </c>
      <c r="U168" s="2">
        <f t="shared" si="160"/>
        <v>21</v>
      </c>
      <c r="V168" s="2">
        <f t="shared" si="149"/>
        <v>1.05</v>
      </c>
      <c r="W168" s="2">
        <f t="shared" si="149"/>
        <v>0.10500000000000001</v>
      </c>
      <c r="X168" s="2">
        <f t="shared" si="149"/>
        <v>4.83</v>
      </c>
      <c r="Y168" s="2">
        <f t="shared" si="149"/>
        <v>11.55</v>
      </c>
      <c r="Z168" s="2">
        <f t="shared" si="149"/>
        <v>31500</v>
      </c>
      <c r="AA168" s="2">
        <f t="shared" si="149"/>
        <v>105</v>
      </c>
      <c r="AB168" s="2">
        <f t="shared" si="149"/>
        <v>3150</v>
      </c>
      <c r="AF168" s="18"/>
      <c r="AG168" s="2" t="s">
        <v>191</v>
      </c>
      <c r="AH168" s="2">
        <f t="shared" si="161"/>
        <v>22</v>
      </c>
      <c r="AI168" s="6" t="str">
        <f>Sayur!C24</f>
        <v>Bayam</v>
      </c>
      <c r="AJ168" s="6">
        <f>Sayur!D24</f>
        <v>36</v>
      </c>
      <c r="AK168" s="6">
        <f>Sayur!E24</f>
        <v>3.5</v>
      </c>
      <c r="AL168" s="6">
        <f>Sayur!F24</f>
        <v>0.5</v>
      </c>
      <c r="AM168" s="6">
        <f>Sayur!G24</f>
        <v>6.5</v>
      </c>
      <c r="AN168" s="6">
        <f>Sayur!H24</f>
        <v>80</v>
      </c>
      <c r="AO168" s="6">
        <f>Sayur!I24</f>
        <v>12500</v>
      </c>
      <c r="AP168" s="6">
        <f>Sayur!J24</f>
        <v>100</v>
      </c>
      <c r="AQ168" s="6">
        <f>Sayur!K24</f>
        <v>1250</v>
      </c>
      <c r="AT168" s="18"/>
      <c r="AU168" s="2" t="str">
        <f t="shared" si="150"/>
        <v>S</v>
      </c>
      <c r="AV168" s="2">
        <f t="shared" si="145"/>
        <v>22</v>
      </c>
      <c r="AW168" s="2" t="str">
        <f t="shared" si="151"/>
        <v>Bayam</v>
      </c>
      <c r="AX168" s="2">
        <f t="shared" si="162"/>
        <v>37.800000000000004</v>
      </c>
      <c r="AY168" s="2">
        <f t="shared" si="152"/>
        <v>3.6750000000000003</v>
      </c>
      <c r="AZ168" s="2">
        <f t="shared" si="153"/>
        <v>0.52500000000000002</v>
      </c>
      <c r="BA168" s="2">
        <f t="shared" si="154"/>
        <v>6.8250000000000002</v>
      </c>
      <c r="BB168" s="2">
        <f t="shared" si="155"/>
        <v>84</v>
      </c>
      <c r="BC168" s="2">
        <f t="shared" si="156"/>
        <v>13125</v>
      </c>
      <c r="BD168" s="2">
        <f t="shared" si="157"/>
        <v>105</v>
      </c>
      <c r="BE168" s="2">
        <f t="shared" si="158"/>
        <v>1312.5</v>
      </c>
    </row>
    <row r="169" spans="3:57" x14ac:dyDescent="0.25">
      <c r="C169" s="18"/>
      <c r="D169" s="2" t="s">
        <v>192</v>
      </c>
      <c r="E169" s="2">
        <f t="shared" si="159"/>
        <v>20</v>
      </c>
      <c r="F169" s="6" t="str">
        <f>Buah!C22</f>
        <v>Apel</v>
      </c>
      <c r="G169" s="6">
        <f>Buah!D22</f>
        <v>58</v>
      </c>
      <c r="H169" s="6">
        <f>Buah!E22</f>
        <v>0.3</v>
      </c>
      <c r="I169" s="6">
        <f>Buah!F22</f>
        <v>0.4</v>
      </c>
      <c r="J169" s="6">
        <f>Buah!G22</f>
        <v>14.9</v>
      </c>
      <c r="K169" s="6">
        <f>Buah!H22</f>
        <v>5</v>
      </c>
      <c r="L169" s="6">
        <f>Buah!I22</f>
        <v>47000</v>
      </c>
      <c r="M169" s="6">
        <f>Buah!J22</f>
        <v>100</v>
      </c>
      <c r="N169" s="6">
        <f>Buah!K22</f>
        <v>4700</v>
      </c>
      <c r="Q169" s="18"/>
      <c r="R169" s="2" t="str">
        <f t="shared" si="146"/>
        <v>B</v>
      </c>
      <c r="S169" s="2">
        <f t="shared" si="147"/>
        <v>20</v>
      </c>
      <c r="T169" s="2" t="str">
        <f t="shared" si="148"/>
        <v>Apel</v>
      </c>
      <c r="U169" s="2">
        <f t="shared" si="160"/>
        <v>81.199999999999989</v>
      </c>
      <c r="V169" s="2">
        <f t="shared" ref="V169:V170" si="163">$P83/$M169*H169</f>
        <v>0.42</v>
      </c>
      <c r="W169" s="2">
        <f t="shared" ref="W169:W170" si="164">$P83/$M169*I169</f>
        <v>0.55999999999999994</v>
      </c>
      <c r="X169" s="2">
        <f t="shared" ref="X169:X170" si="165">$P83/$M169*J169</f>
        <v>20.86</v>
      </c>
      <c r="Y169" s="2">
        <f t="shared" ref="Y169:Y170" si="166">$P83/$M169*K169</f>
        <v>7</v>
      </c>
      <c r="Z169" s="2">
        <f t="shared" ref="Z169:Z170" si="167">$P83/$M169*L169</f>
        <v>65800</v>
      </c>
      <c r="AA169" s="2">
        <f t="shared" ref="AA169:AA170" si="168">$P83/$M169*M169</f>
        <v>140</v>
      </c>
      <c r="AB169" s="2">
        <f t="shared" ref="AB169:AB170" si="169">$P83/$M169*N169</f>
        <v>6580</v>
      </c>
      <c r="AF169" s="18"/>
      <c r="AG169" s="2" t="s">
        <v>192</v>
      </c>
      <c r="AH169" s="2">
        <f t="shared" si="161"/>
        <v>4</v>
      </c>
      <c r="AI169" s="6" t="str">
        <f>Buah!C6</f>
        <v>Manggis</v>
      </c>
      <c r="AJ169" s="6">
        <f>Buah!D6</f>
        <v>63</v>
      </c>
      <c r="AK169" s="6">
        <f>Buah!E6</f>
        <v>0.6</v>
      </c>
      <c r="AL169" s="6">
        <f>Buah!F6</f>
        <v>0.6</v>
      </c>
      <c r="AM169" s="6">
        <f>Buah!G6</f>
        <v>15.6</v>
      </c>
      <c r="AN169" s="6">
        <f>Buah!H6</f>
        <v>2</v>
      </c>
      <c r="AO169" s="6">
        <f>Buah!I6</f>
        <v>17000</v>
      </c>
      <c r="AP169" s="6">
        <f>Buah!J6</f>
        <v>100</v>
      </c>
      <c r="AQ169" s="6">
        <f>Buah!K6</f>
        <v>1700</v>
      </c>
      <c r="AT169" s="18"/>
      <c r="AU169" s="2" t="str">
        <f t="shared" si="150"/>
        <v>B</v>
      </c>
      <c r="AV169" s="2">
        <f t="shared" si="145"/>
        <v>4</v>
      </c>
      <c r="AW169" s="2" t="str">
        <f t="shared" si="151"/>
        <v>Manggis</v>
      </c>
      <c r="AX169" s="2">
        <f t="shared" si="162"/>
        <v>88.199999999999989</v>
      </c>
      <c r="AY169" s="2">
        <f t="shared" si="152"/>
        <v>0.84</v>
      </c>
      <c r="AZ169" s="2">
        <f t="shared" si="153"/>
        <v>0.84</v>
      </c>
      <c r="BA169" s="2">
        <f t="shared" si="154"/>
        <v>21.84</v>
      </c>
      <c r="BB169" s="2">
        <f t="shared" si="155"/>
        <v>2.8</v>
      </c>
      <c r="BC169" s="2">
        <f t="shared" si="156"/>
        <v>23800</v>
      </c>
      <c r="BD169" s="2">
        <f t="shared" si="157"/>
        <v>140</v>
      </c>
      <c r="BE169" s="2">
        <f t="shared" si="158"/>
        <v>2380</v>
      </c>
    </row>
    <row r="170" spans="3:57" x14ac:dyDescent="0.25">
      <c r="C170" s="18"/>
      <c r="D170" s="2" t="s">
        <v>193</v>
      </c>
      <c r="E170" s="2">
        <f t="shared" si="159"/>
        <v>3</v>
      </c>
      <c r="F170" s="6" t="str">
        <f>Herbal!C5</f>
        <v>jahe</v>
      </c>
      <c r="G170" s="6">
        <f>Herbal!D5</f>
        <v>51</v>
      </c>
      <c r="H170" s="6">
        <f>Herbal!E5</f>
        <v>1.5</v>
      </c>
      <c r="I170" s="6">
        <f>Herbal!F5</f>
        <v>1</v>
      </c>
      <c r="J170" s="6">
        <f>Herbal!G5</f>
        <v>10.1</v>
      </c>
      <c r="K170" s="6">
        <f>Herbal!H5</f>
        <v>4</v>
      </c>
      <c r="L170" s="6">
        <f>Herbal!I5</f>
        <v>11000</v>
      </c>
      <c r="M170" s="6">
        <f>Herbal!J5</f>
        <v>100</v>
      </c>
      <c r="N170" s="6">
        <f>Herbal!K5</f>
        <v>1100</v>
      </c>
      <c r="Q170" s="2"/>
      <c r="R170" s="2" t="str">
        <f t="shared" si="146"/>
        <v>PL</v>
      </c>
      <c r="S170" s="2">
        <f t="shared" si="147"/>
        <v>3</v>
      </c>
      <c r="T170" s="2" t="str">
        <f t="shared" si="148"/>
        <v>jahe</v>
      </c>
      <c r="U170" s="2">
        <f t="shared" si="160"/>
        <v>17.849999999999998</v>
      </c>
      <c r="V170" s="2">
        <f t="shared" si="163"/>
        <v>0.52499999999999991</v>
      </c>
      <c r="W170" s="2">
        <f t="shared" si="164"/>
        <v>0.35</v>
      </c>
      <c r="X170" s="2">
        <f t="shared" si="165"/>
        <v>3.5349999999999997</v>
      </c>
      <c r="Y170" s="2">
        <f t="shared" si="166"/>
        <v>1.4</v>
      </c>
      <c r="Z170" s="2">
        <f t="shared" si="167"/>
        <v>3849.9999999999995</v>
      </c>
      <c r="AA170" s="2">
        <f t="shared" si="168"/>
        <v>35</v>
      </c>
      <c r="AB170" s="2">
        <f t="shared" si="169"/>
        <v>385</v>
      </c>
      <c r="AF170" s="18"/>
      <c r="AG170" s="2" t="s">
        <v>193</v>
      </c>
      <c r="AH170" s="2">
        <f t="shared" si="161"/>
        <v>1</v>
      </c>
      <c r="AI170" s="6" t="str">
        <f>Herbal!C3</f>
        <v>Madu</v>
      </c>
      <c r="AJ170" s="6">
        <f>Herbal!D3</f>
        <v>294</v>
      </c>
      <c r="AK170" s="6">
        <f>Herbal!E3</f>
        <v>0.3</v>
      </c>
      <c r="AL170" s="6">
        <f>Herbal!F3</f>
        <v>0</v>
      </c>
      <c r="AM170" s="6">
        <f>Herbal!G3</f>
        <v>79.5</v>
      </c>
      <c r="AN170" s="6">
        <f>Herbal!H3</f>
        <v>4</v>
      </c>
      <c r="AO170" s="6">
        <f>Herbal!I3</f>
        <v>9000</v>
      </c>
      <c r="AP170" s="6">
        <f>Herbal!J3</f>
        <v>100</v>
      </c>
      <c r="AQ170" s="6">
        <f>Herbal!K3</f>
        <v>900</v>
      </c>
      <c r="AT170" s="2"/>
      <c r="AU170" s="2" t="str">
        <f t="shared" si="150"/>
        <v>PL</v>
      </c>
      <c r="AV170" s="2">
        <f t="shared" si="145"/>
        <v>1</v>
      </c>
      <c r="AW170" s="2" t="str">
        <f t="shared" si="151"/>
        <v>Madu</v>
      </c>
      <c r="AX170" s="2">
        <f t="shared" si="162"/>
        <v>102.89999999999999</v>
      </c>
      <c r="AY170" s="2">
        <f t="shared" si="152"/>
        <v>0.105</v>
      </c>
      <c r="AZ170" s="2">
        <f t="shared" si="153"/>
        <v>0</v>
      </c>
      <c r="BA170" s="2">
        <f t="shared" si="154"/>
        <v>27.824999999999999</v>
      </c>
      <c r="BB170" s="2">
        <f t="shared" si="155"/>
        <v>1.4</v>
      </c>
      <c r="BC170" s="2">
        <f t="shared" si="156"/>
        <v>3150</v>
      </c>
      <c r="BD170" s="2">
        <f t="shared" si="157"/>
        <v>35</v>
      </c>
      <c r="BE170" s="2">
        <f t="shared" si="158"/>
        <v>315</v>
      </c>
    </row>
    <row r="171" spans="3:57" x14ac:dyDescent="0.25">
      <c r="T171" s="9" t="s">
        <v>211</v>
      </c>
      <c r="U171" s="9">
        <f>SUM(U153:U170)</f>
        <v>3690.6</v>
      </c>
      <c r="V171" s="9">
        <f t="shared" ref="V171:AB171" si="170">SUM(V153:V170)</f>
        <v>122.88849999999999</v>
      </c>
      <c r="W171" s="9">
        <f t="shared" si="170"/>
        <v>113.71450000000002</v>
      </c>
      <c r="X171" s="9">
        <f t="shared" si="170"/>
        <v>590.90249999999992</v>
      </c>
      <c r="Y171" s="9">
        <f t="shared" si="170"/>
        <v>170.8</v>
      </c>
      <c r="Z171" s="9">
        <f t="shared" si="170"/>
        <v>981949.875</v>
      </c>
      <c r="AA171" s="10">
        <f t="shared" si="170"/>
        <v>2050</v>
      </c>
      <c r="AB171" s="10">
        <f t="shared" si="170"/>
        <v>98194.987500000003</v>
      </c>
      <c r="AW171" s="9" t="s">
        <v>211</v>
      </c>
      <c r="AX171" s="9">
        <f>SUM(AX153:AX170)</f>
        <v>3498.8</v>
      </c>
      <c r="AY171" s="9">
        <f t="shared" ref="AY171:BE171" si="171">SUM(AY153:AY170)</f>
        <v>140.58099999999999</v>
      </c>
      <c r="AZ171" s="9">
        <f t="shared" si="171"/>
        <v>83.737000000000023</v>
      </c>
      <c r="BA171" s="9">
        <f t="shared" si="171"/>
        <v>596.60750000000007</v>
      </c>
      <c r="BB171" s="9">
        <f t="shared" si="171"/>
        <v>242.55</v>
      </c>
      <c r="BC171" s="9">
        <f t="shared" si="171"/>
        <v>743812.5</v>
      </c>
      <c r="BD171" s="10">
        <f t="shared" si="171"/>
        <v>2050</v>
      </c>
      <c r="BE171" s="10">
        <f t="shared" si="171"/>
        <v>74381.25</v>
      </c>
    </row>
    <row r="174" spans="3:57" x14ac:dyDescent="0.25">
      <c r="C174" s="18" t="s">
        <v>182</v>
      </c>
      <c r="D174" s="18"/>
      <c r="E174" s="2">
        <f>V20</f>
        <v>0</v>
      </c>
      <c r="F174" s="2" t="s">
        <v>207</v>
      </c>
      <c r="G174" s="2" t="s">
        <v>176</v>
      </c>
      <c r="H174" s="2" t="s">
        <v>180</v>
      </c>
      <c r="I174" s="2" t="s">
        <v>177</v>
      </c>
      <c r="J174" s="2" t="s">
        <v>178</v>
      </c>
      <c r="K174" s="13" t="s">
        <v>244</v>
      </c>
      <c r="L174" s="2" t="s">
        <v>208</v>
      </c>
      <c r="M174" s="2" t="s">
        <v>201</v>
      </c>
      <c r="N174" s="2" t="s">
        <v>209</v>
      </c>
      <c r="Q174" s="18" t="str">
        <f>C174</f>
        <v>Jenis Paket</v>
      </c>
      <c r="R174" s="18"/>
      <c r="S174" s="2">
        <f t="shared" ref="S174" si="172">E174</f>
        <v>0</v>
      </c>
      <c r="T174" s="2" t="s">
        <v>207</v>
      </c>
      <c r="U174" s="2" t="s">
        <v>176</v>
      </c>
      <c r="V174" s="2" t="s">
        <v>180</v>
      </c>
      <c r="W174" s="2" t="s">
        <v>177</v>
      </c>
      <c r="X174" s="2" t="s">
        <v>178</v>
      </c>
      <c r="Y174" s="13" t="s">
        <v>244</v>
      </c>
      <c r="Z174" s="2" t="s">
        <v>208</v>
      </c>
      <c r="AA174" s="2" t="s">
        <v>201</v>
      </c>
      <c r="AB174" s="2" t="s">
        <v>209</v>
      </c>
      <c r="AF174" s="18" t="s">
        <v>182</v>
      </c>
      <c r="AG174" s="18"/>
      <c r="AH174" s="2" t="s">
        <v>253</v>
      </c>
      <c r="AI174" s="2" t="s">
        <v>207</v>
      </c>
      <c r="AJ174" s="2" t="s">
        <v>176</v>
      </c>
      <c r="AK174" s="2" t="s">
        <v>180</v>
      </c>
      <c r="AL174" s="2" t="s">
        <v>177</v>
      </c>
      <c r="AM174" s="2" t="s">
        <v>178</v>
      </c>
      <c r="AN174" s="13" t="s">
        <v>244</v>
      </c>
      <c r="AO174" s="2" t="s">
        <v>208</v>
      </c>
      <c r="AP174" s="2" t="s">
        <v>201</v>
      </c>
      <c r="AQ174" s="2" t="s">
        <v>209</v>
      </c>
      <c r="AT174" s="18" t="str">
        <f>AF174</f>
        <v>Jenis Paket</v>
      </c>
      <c r="AU174" s="18"/>
      <c r="AV174" s="2" t="str">
        <f t="shared" ref="AV174:AV192" si="173">AH174</f>
        <v>C2</v>
      </c>
      <c r="AW174" s="2" t="s">
        <v>207</v>
      </c>
      <c r="AX174" s="2" t="s">
        <v>176</v>
      </c>
      <c r="AY174" s="2" t="s">
        <v>180</v>
      </c>
      <c r="AZ174" s="2" t="s">
        <v>177</v>
      </c>
      <c r="BA174" s="2" t="s">
        <v>178</v>
      </c>
      <c r="BB174" s="13" t="s">
        <v>244</v>
      </c>
      <c r="BC174" s="2" t="s">
        <v>208</v>
      </c>
      <c r="BD174" s="2" t="s">
        <v>201</v>
      </c>
      <c r="BE174" s="2" t="s">
        <v>209</v>
      </c>
    </row>
    <row r="175" spans="3:57" x14ac:dyDescent="0.25">
      <c r="C175" s="18" t="s">
        <v>183</v>
      </c>
      <c r="D175" s="2" t="s">
        <v>188</v>
      </c>
      <c r="E175" s="2">
        <f>P47</f>
        <v>4</v>
      </c>
      <c r="F175" s="6" t="str">
        <f>Pokok!C6</f>
        <v>Macaroni</v>
      </c>
      <c r="G175" s="6">
        <f>Pokok!D6</f>
        <v>363</v>
      </c>
      <c r="H175" s="6">
        <f>Pokok!E6</f>
        <v>8.6999999999999993</v>
      </c>
      <c r="I175" s="6">
        <f>Pokok!F6</f>
        <v>0.4</v>
      </c>
      <c r="J175" s="6">
        <f>Pokok!G6</f>
        <v>78.7</v>
      </c>
      <c r="K175" s="6">
        <f>Pokok!H6</f>
        <v>0</v>
      </c>
      <c r="L175" s="6">
        <f>Pokok!I6</f>
        <v>15500</v>
      </c>
      <c r="M175" s="6">
        <f>Pokok!J6</f>
        <v>100</v>
      </c>
      <c r="N175" s="6">
        <f>Pokok!K6</f>
        <v>1550</v>
      </c>
      <c r="Q175" s="19" t="str">
        <f>C175</f>
        <v>Pagi</v>
      </c>
      <c r="R175" s="2" t="str">
        <f t="shared" ref="R175:R192" si="174">D175</f>
        <v>PK</v>
      </c>
      <c r="S175" s="2">
        <f t="shared" ref="S175:S192" si="175">E175</f>
        <v>4</v>
      </c>
      <c r="T175" s="6" t="str">
        <f t="shared" ref="T175:T192" si="176">F175</f>
        <v>Macaroni</v>
      </c>
      <c r="U175" s="2">
        <f>$P67/$M175*G175</f>
        <v>825.82499999999993</v>
      </c>
      <c r="V175" s="2">
        <f t="shared" ref="V175:AB190" si="177">$P67/$M175*H175</f>
        <v>19.792499999999997</v>
      </c>
      <c r="W175" s="2">
        <f t="shared" si="177"/>
        <v>0.91</v>
      </c>
      <c r="X175" s="2">
        <f t="shared" si="177"/>
        <v>179.04249999999999</v>
      </c>
      <c r="Y175" s="2">
        <f t="shared" si="177"/>
        <v>0</v>
      </c>
      <c r="Z175" s="2">
        <f t="shared" si="177"/>
        <v>35262.5</v>
      </c>
      <c r="AA175" s="2">
        <f t="shared" si="177"/>
        <v>227.5</v>
      </c>
      <c r="AB175" s="2">
        <f t="shared" si="177"/>
        <v>3526.25</v>
      </c>
      <c r="AF175" s="18" t="s">
        <v>183</v>
      </c>
      <c r="AG175" s="2" t="s">
        <v>188</v>
      </c>
      <c r="AH175" s="2">
        <f>AS47</f>
        <v>4</v>
      </c>
      <c r="AI175" s="6" t="str">
        <f>Pokok!C6</f>
        <v>Macaroni</v>
      </c>
      <c r="AJ175" s="6">
        <f>Pokok!D6</f>
        <v>363</v>
      </c>
      <c r="AK175" s="6">
        <f>Pokok!E6</f>
        <v>8.6999999999999993</v>
      </c>
      <c r="AL175" s="6">
        <f>Pokok!F6</f>
        <v>0.4</v>
      </c>
      <c r="AM175" s="6">
        <f>Pokok!G6</f>
        <v>78.7</v>
      </c>
      <c r="AN175" s="6">
        <f>Pokok!H6</f>
        <v>0</v>
      </c>
      <c r="AO175" s="6">
        <f>Pokok!I6</f>
        <v>15500</v>
      </c>
      <c r="AP175" s="6">
        <f>Pokok!J6</f>
        <v>100</v>
      </c>
      <c r="AQ175" s="6">
        <f>Pokok!K6</f>
        <v>1550</v>
      </c>
      <c r="AT175" s="19" t="str">
        <f>AF175</f>
        <v>Pagi</v>
      </c>
      <c r="AU175" s="2" t="str">
        <f t="shared" ref="AU175:AU192" si="178">AG175</f>
        <v>PK</v>
      </c>
      <c r="AV175" s="2">
        <f t="shared" si="173"/>
        <v>4</v>
      </c>
      <c r="AW175" s="6" t="str">
        <f t="shared" ref="AW175:AW192" si="179">AI175</f>
        <v>Macaroni</v>
      </c>
      <c r="AX175" s="2">
        <f>$P67/$M175*AJ175</f>
        <v>825.82499999999993</v>
      </c>
      <c r="AY175" s="2">
        <f t="shared" ref="AY175:AY192" si="180">$P67/$M175*AK175</f>
        <v>19.792499999999997</v>
      </c>
      <c r="AZ175" s="2">
        <f t="shared" ref="AZ175:AZ192" si="181">$P67/$M175*AL175</f>
        <v>0.91</v>
      </c>
      <c r="BA175" s="2">
        <f t="shared" ref="BA175:BA192" si="182">$P67/$M175*AM175</f>
        <v>179.04249999999999</v>
      </c>
      <c r="BB175" s="2">
        <f t="shared" ref="BB175:BB192" si="183">$P67/$M175*AN175</f>
        <v>0</v>
      </c>
      <c r="BC175" s="2">
        <f t="shared" ref="BC175:BC192" si="184">$P67/$M175*AO175</f>
        <v>35262.5</v>
      </c>
      <c r="BD175" s="2">
        <f t="shared" ref="BD175:BD192" si="185">$P67/$M175*AP175</f>
        <v>227.5</v>
      </c>
      <c r="BE175" s="2">
        <f t="shared" ref="BE175:BE192" si="186">$P67/$M175*AQ175</f>
        <v>3526.25</v>
      </c>
    </row>
    <row r="176" spans="3:57" x14ac:dyDescent="0.25">
      <c r="C176" s="18"/>
      <c r="D176" s="2" t="s">
        <v>189</v>
      </c>
      <c r="E176" s="2">
        <f t="shared" ref="E176:E191" si="187">P48</f>
        <v>6</v>
      </c>
      <c r="F176" s="6" t="str">
        <f>Nabati!C8</f>
        <v>Kluwak</v>
      </c>
      <c r="G176" s="6">
        <f>Nabati!D8</f>
        <v>273</v>
      </c>
      <c r="H176" s="6">
        <f>Nabati!E8</f>
        <v>10</v>
      </c>
      <c r="I176" s="6">
        <f>Nabati!F8</f>
        <v>24</v>
      </c>
      <c r="J176" s="6">
        <f>Nabati!G8</f>
        <v>13.5</v>
      </c>
      <c r="K176" s="6">
        <f>Nabati!H8</f>
        <v>30</v>
      </c>
      <c r="L176" s="6">
        <f>Nabati!I8</f>
        <v>29000</v>
      </c>
      <c r="M176" s="6">
        <f>Nabati!J8</f>
        <v>100</v>
      </c>
      <c r="N176" s="6">
        <f>Nabati!K8</f>
        <v>2900</v>
      </c>
      <c r="Q176" s="19"/>
      <c r="R176" s="2" t="str">
        <f t="shared" si="174"/>
        <v>N</v>
      </c>
      <c r="S176" s="2">
        <f t="shared" si="175"/>
        <v>6</v>
      </c>
      <c r="T176" s="2" t="str">
        <f t="shared" si="176"/>
        <v>Kluwak</v>
      </c>
      <c r="U176" s="2">
        <f t="shared" ref="U176:U192" si="188">$P68/$M176*G176</f>
        <v>286.65000000000003</v>
      </c>
      <c r="V176" s="2">
        <f t="shared" si="177"/>
        <v>10.5</v>
      </c>
      <c r="W176" s="2">
        <f t="shared" si="177"/>
        <v>25.200000000000003</v>
      </c>
      <c r="X176" s="2">
        <f t="shared" si="177"/>
        <v>14.175000000000001</v>
      </c>
      <c r="Y176" s="2">
        <f t="shared" si="177"/>
        <v>31.5</v>
      </c>
      <c r="Z176" s="2">
        <f t="shared" si="177"/>
        <v>30450</v>
      </c>
      <c r="AA176" s="2">
        <f t="shared" si="177"/>
        <v>105</v>
      </c>
      <c r="AB176" s="2">
        <f t="shared" si="177"/>
        <v>3045</v>
      </c>
      <c r="AF176" s="18"/>
      <c r="AG176" s="2" t="s">
        <v>189</v>
      </c>
      <c r="AH176" s="2">
        <f t="shared" ref="AH176:AH191" si="189">AS48</f>
        <v>6</v>
      </c>
      <c r="AI176" s="6" t="str">
        <f>Nabati!C8</f>
        <v>Kluwak</v>
      </c>
      <c r="AJ176" s="6">
        <f>Nabati!D8</f>
        <v>273</v>
      </c>
      <c r="AK176" s="6">
        <f>Nabati!E8</f>
        <v>10</v>
      </c>
      <c r="AL176" s="6">
        <f>Nabati!F8</f>
        <v>24</v>
      </c>
      <c r="AM176" s="6">
        <f>Nabati!G8</f>
        <v>13.5</v>
      </c>
      <c r="AN176" s="6">
        <f>Nabati!H8</f>
        <v>30</v>
      </c>
      <c r="AO176" s="6">
        <f>Nabati!I8</f>
        <v>29000</v>
      </c>
      <c r="AP176" s="6">
        <f>Nabati!J8</f>
        <v>100</v>
      </c>
      <c r="AQ176" s="6">
        <f>Nabati!K8</f>
        <v>2900</v>
      </c>
      <c r="AT176" s="19"/>
      <c r="AU176" s="2" t="str">
        <f t="shared" si="178"/>
        <v>N</v>
      </c>
      <c r="AV176" s="2">
        <f t="shared" si="173"/>
        <v>6</v>
      </c>
      <c r="AW176" s="2" t="str">
        <f t="shared" si="179"/>
        <v>Kluwak</v>
      </c>
      <c r="AX176" s="2">
        <f t="shared" ref="AX176:AX192" si="190">$P68/$M176*AJ176</f>
        <v>286.65000000000003</v>
      </c>
      <c r="AY176" s="2">
        <f t="shared" si="180"/>
        <v>10.5</v>
      </c>
      <c r="AZ176" s="2">
        <f t="shared" si="181"/>
        <v>25.200000000000003</v>
      </c>
      <c r="BA176" s="2">
        <f t="shared" si="182"/>
        <v>14.175000000000001</v>
      </c>
      <c r="BB176" s="2">
        <f t="shared" si="183"/>
        <v>31.5</v>
      </c>
      <c r="BC176" s="2">
        <f t="shared" si="184"/>
        <v>30450</v>
      </c>
      <c r="BD176" s="2">
        <f t="shared" si="185"/>
        <v>105</v>
      </c>
      <c r="BE176" s="2">
        <f t="shared" si="186"/>
        <v>3045</v>
      </c>
    </row>
    <row r="177" spans="3:57" x14ac:dyDescent="0.25">
      <c r="C177" s="18"/>
      <c r="D177" s="2" t="s">
        <v>190</v>
      </c>
      <c r="E177" s="2">
        <f t="shared" si="187"/>
        <v>5</v>
      </c>
      <c r="F177" s="6" t="str">
        <f>Hewani!C7</f>
        <v>Kakap</v>
      </c>
      <c r="G177" s="6">
        <f>Hewani!D7</f>
        <v>92</v>
      </c>
      <c r="H177" s="6">
        <f>Hewani!E7</f>
        <v>20</v>
      </c>
      <c r="I177" s="6">
        <f>Hewani!F7</f>
        <v>0.7</v>
      </c>
      <c r="J177" s="6">
        <f>Hewani!G7</f>
        <v>0</v>
      </c>
      <c r="K177" s="6">
        <f>Hewani!H7</f>
        <v>0</v>
      </c>
      <c r="L177" s="6">
        <f>Hewani!I7</f>
        <v>60500</v>
      </c>
      <c r="M177" s="6">
        <f>Hewani!J7</f>
        <v>100</v>
      </c>
      <c r="N177" s="6">
        <f>Hewani!K7</f>
        <v>6050</v>
      </c>
      <c r="Q177" s="19"/>
      <c r="R177" s="2" t="str">
        <f t="shared" si="174"/>
        <v>H</v>
      </c>
      <c r="S177" s="2">
        <f t="shared" si="175"/>
        <v>5</v>
      </c>
      <c r="T177" s="2" t="str">
        <f t="shared" si="176"/>
        <v>Kakap</v>
      </c>
      <c r="U177" s="2">
        <f t="shared" si="188"/>
        <v>96.600000000000009</v>
      </c>
      <c r="V177" s="2">
        <f t="shared" si="177"/>
        <v>21</v>
      </c>
      <c r="W177" s="2">
        <f t="shared" si="177"/>
        <v>0.73499999999999999</v>
      </c>
      <c r="X177" s="2">
        <f t="shared" si="177"/>
        <v>0</v>
      </c>
      <c r="Y177" s="2">
        <f t="shared" si="177"/>
        <v>0</v>
      </c>
      <c r="Z177" s="2">
        <f t="shared" si="177"/>
        <v>63525</v>
      </c>
      <c r="AA177" s="2">
        <f t="shared" si="177"/>
        <v>105</v>
      </c>
      <c r="AB177" s="2">
        <f t="shared" si="177"/>
        <v>6352.5</v>
      </c>
      <c r="AF177" s="18"/>
      <c r="AG177" s="2" t="s">
        <v>190</v>
      </c>
      <c r="AH177" s="2">
        <f t="shared" si="189"/>
        <v>5</v>
      </c>
      <c r="AI177" s="6" t="str">
        <f>Hewani!C7</f>
        <v>Kakap</v>
      </c>
      <c r="AJ177" s="6">
        <f>Hewani!D7</f>
        <v>92</v>
      </c>
      <c r="AK177" s="6">
        <f>Hewani!E7</f>
        <v>20</v>
      </c>
      <c r="AL177" s="6">
        <f>Hewani!F7</f>
        <v>0.7</v>
      </c>
      <c r="AM177" s="6">
        <f>Hewani!G7</f>
        <v>0</v>
      </c>
      <c r="AN177" s="6">
        <f>Hewani!H7</f>
        <v>0</v>
      </c>
      <c r="AO177" s="6">
        <f>Hewani!I7</f>
        <v>60500</v>
      </c>
      <c r="AP177" s="6">
        <f>Hewani!J7</f>
        <v>100</v>
      </c>
      <c r="AQ177" s="6">
        <f>Hewani!K7</f>
        <v>6050</v>
      </c>
      <c r="AT177" s="19"/>
      <c r="AU177" s="2" t="str">
        <f t="shared" si="178"/>
        <v>H</v>
      </c>
      <c r="AV177" s="2">
        <f t="shared" si="173"/>
        <v>5</v>
      </c>
      <c r="AW177" s="2" t="str">
        <f t="shared" si="179"/>
        <v>Kakap</v>
      </c>
      <c r="AX177" s="2">
        <f t="shared" si="190"/>
        <v>96.600000000000009</v>
      </c>
      <c r="AY177" s="2">
        <f t="shared" si="180"/>
        <v>21</v>
      </c>
      <c r="AZ177" s="2">
        <f t="shared" si="181"/>
        <v>0.73499999999999999</v>
      </c>
      <c r="BA177" s="2">
        <f t="shared" si="182"/>
        <v>0</v>
      </c>
      <c r="BB177" s="2">
        <f t="shared" si="183"/>
        <v>0</v>
      </c>
      <c r="BC177" s="2">
        <f t="shared" si="184"/>
        <v>63525</v>
      </c>
      <c r="BD177" s="2">
        <f t="shared" si="185"/>
        <v>105</v>
      </c>
      <c r="BE177" s="2">
        <f t="shared" si="186"/>
        <v>6352.5</v>
      </c>
    </row>
    <row r="178" spans="3:57" x14ac:dyDescent="0.25">
      <c r="C178" s="18"/>
      <c r="D178" s="2" t="s">
        <v>191</v>
      </c>
      <c r="E178" s="2">
        <f t="shared" si="187"/>
        <v>16</v>
      </c>
      <c r="F178" s="6" t="str">
        <f>Sayur!C18</f>
        <v>Taoge kacang kedele</v>
      </c>
      <c r="G178" s="6">
        <f>Sayur!D18</f>
        <v>67</v>
      </c>
      <c r="H178" s="6">
        <f>Sayur!E18</f>
        <v>9</v>
      </c>
      <c r="I178" s="6">
        <f>Sayur!F18</f>
        <v>2.6</v>
      </c>
      <c r="J178" s="6">
        <f>Sayur!G18</f>
        <v>6.4</v>
      </c>
      <c r="K178" s="6">
        <f>Sayur!H18</f>
        <v>15</v>
      </c>
      <c r="L178" s="6">
        <f>Sayur!I18</f>
        <v>19000</v>
      </c>
      <c r="M178" s="6">
        <f>Sayur!J18</f>
        <v>100</v>
      </c>
      <c r="N178" s="6">
        <f>Sayur!K18</f>
        <v>1900</v>
      </c>
      <c r="Q178" s="19"/>
      <c r="R178" s="2" t="str">
        <f t="shared" si="174"/>
        <v>S</v>
      </c>
      <c r="S178" s="2">
        <f t="shared" si="175"/>
        <v>16</v>
      </c>
      <c r="T178" s="2" t="str">
        <f t="shared" si="176"/>
        <v>Taoge kacang kedele</v>
      </c>
      <c r="U178" s="2">
        <f t="shared" si="188"/>
        <v>70.350000000000009</v>
      </c>
      <c r="V178" s="2">
        <f t="shared" si="177"/>
        <v>9.4500000000000011</v>
      </c>
      <c r="W178" s="2">
        <f t="shared" si="177"/>
        <v>2.7300000000000004</v>
      </c>
      <c r="X178" s="2">
        <f t="shared" si="177"/>
        <v>6.7200000000000006</v>
      </c>
      <c r="Y178" s="2">
        <f t="shared" si="177"/>
        <v>15.75</v>
      </c>
      <c r="Z178" s="2">
        <f t="shared" si="177"/>
        <v>19950</v>
      </c>
      <c r="AA178" s="2">
        <f t="shared" si="177"/>
        <v>105</v>
      </c>
      <c r="AB178" s="2">
        <f t="shared" si="177"/>
        <v>1995</v>
      </c>
      <c r="AF178" s="18"/>
      <c r="AG178" s="2" t="s">
        <v>191</v>
      </c>
      <c r="AH178" s="2">
        <f t="shared" si="189"/>
        <v>16</v>
      </c>
      <c r="AI178" s="6" t="str">
        <f>Sayur!C18</f>
        <v>Taoge kacang kedele</v>
      </c>
      <c r="AJ178" s="6">
        <f>Sayur!D18</f>
        <v>67</v>
      </c>
      <c r="AK178" s="6">
        <f>Sayur!E18</f>
        <v>9</v>
      </c>
      <c r="AL178" s="6">
        <f>Sayur!F18</f>
        <v>2.6</v>
      </c>
      <c r="AM178" s="6">
        <f>Sayur!G18</f>
        <v>6.4</v>
      </c>
      <c r="AN178" s="6">
        <f>Sayur!H18</f>
        <v>15</v>
      </c>
      <c r="AO178" s="6">
        <f>Sayur!I18</f>
        <v>19000</v>
      </c>
      <c r="AP178" s="6">
        <f>Sayur!J18</f>
        <v>100</v>
      </c>
      <c r="AQ178" s="6">
        <f>Sayur!K18</f>
        <v>1900</v>
      </c>
      <c r="AT178" s="19"/>
      <c r="AU178" s="2" t="str">
        <f t="shared" si="178"/>
        <v>S</v>
      </c>
      <c r="AV178" s="2">
        <f t="shared" si="173"/>
        <v>16</v>
      </c>
      <c r="AW178" s="2" t="str">
        <f t="shared" si="179"/>
        <v>Taoge kacang kedele</v>
      </c>
      <c r="AX178" s="2">
        <f t="shared" si="190"/>
        <v>70.350000000000009</v>
      </c>
      <c r="AY178" s="2">
        <f t="shared" si="180"/>
        <v>9.4500000000000011</v>
      </c>
      <c r="AZ178" s="2">
        <f t="shared" si="181"/>
        <v>2.7300000000000004</v>
      </c>
      <c r="BA178" s="2">
        <f t="shared" si="182"/>
        <v>6.7200000000000006</v>
      </c>
      <c r="BB178" s="2">
        <f t="shared" si="183"/>
        <v>15.75</v>
      </c>
      <c r="BC178" s="2">
        <f t="shared" si="184"/>
        <v>19950</v>
      </c>
      <c r="BD178" s="2">
        <f t="shared" si="185"/>
        <v>105</v>
      </c>
      <c r="BE178" s="2">
        <f t="shared" si="186"/>
        <v>1995</v>
      </c>
    </row>
    <row r="179" spans="3:57" x14ac:dyDescent="0.25">
      <c r="C179" s="18"/>
      <c r="D179" s="2" t="s">
        <v>192</v>
      </c>
      <c r="E179" s="2">
        <f t="shared" si="187"/>
        <v>20</v>
      </c>
      <c r="F179" s="6" t="str">
        <f>Buah!C22</f>
        <v>Apel</v>
      </c>
      <c r="G179" s="6">
        <f>Buah!D22</f>
        <v>58</v>
      </c>
      <c r="H179" s="6">
        <f>Buah!E22</f>
        <v>0.3</v>
      </c>
      <c r="I179" s="6">
        <f>Buah!F22</f>
        <v>0.4</v>
      </c>
      <c r="J179" s="6">
        <f>Buah!G22</f>
        <v>14.9</v>
      </c>
      <c r="K179" s="6">
        <f>Buah!H22</f>
        <v>5</v>
      </c>
      <c r="L179" s="6">
        <f>Buah!I22</f>
        <v>47000</v>
      </c>
      <c r="M179" s="6">
        <f>Buah!J22</f>
        <v>100</v>
      </c>
      <c r="N179" s="6">
        <f>Buah!K22</f>
        <v>4700</v>
      </c>
      <c r="Q179" s="19"/>
      <c r="R179" s="2" t="str">
        <f t="shared" si="174"/>
        <v>B</v>
      </c>
      <c r="S179" s="2">
        <f t="shared" si="175"/>
        <v>20</v>
      </c>
      <c r="T179" s="2" t="str">
        <f t="shared" si="176"/>
        <v>Apel</v>
      </c>
      <c r="U179" s="2">
        <f t="shared" si="188"/>
        <v>81.199999999999989</v>
      </c>
      <c r="V179" s="2">
        <f t="shared" si="177"/>
        <v>0.42</v>
      </c>
      <c r="W179" s="2">
        <f t="shared" si="177"/>
        <v>0.55999999999999994</v>
      </c>
      <c r="X179" s="2">
        <f t="shared" si="177"/>
        <v>20.86</v>
      </c>
      <c r="Y179" s="2">
        <f t="shared" si="177"/>
        <v>7</v>
      </c>
      <c r="Z179" s="2">
        <f t="shared" si="177"/>
        <v>65800</v>
      </c>
      <c r="AA179" s="2">
        <f t="shared" si="177"/>
        <v>140</v>
      </c>
      <c r="AB179" s="2">
        <f t="shared" si="177"/>
        <v>6580</v>
      </c>
      <c r="AF179" s="18"/>
      <c r="AG179" s="2" t="s">
        <v>192</v>
      </c>
      <c r="AH179" s="2">
        <f t="shared" si="189"/>
        <v>20</v>
      </c>
      <c r="AI179" s="6" t="str">
        <f>Buah!C22</f>
        <v>Apel</v>
      </c>
      <c r="AJ179" s="6">
        <f>Buah!D22</f>
        <v>58</v>
      </c>
      <c r="AK179" s="6">
        <f>Buah!E22</f>
        <v>0.3</v>
      </c>
      <c r="AL179" s="6">
        <f>Buah!F22</f>
        <v>0.4</v>
      </c>
      <c r="AM179" s="6">
        <f>Buah!G22</f>
        <v>14.9</v>
      </c>
      <c r="AN179" s="6">
        <f>Buah!H22</f>
        <v>5</v>
      </c>
      <c r="AO179" s="6">
        <f>Buah!I22</f>
        <v>47000</v>
      </c>
      <c r="AP179" s="6">
        <f>Buah!J22</f>
        <v>100</v>
      </c>
      <c r="AQ179" s="6">
        <f>Buah!K22</f>
        <v>4700</v>
      </c>
      <c r="AT179" s="19"/>
      <c r="AU179" s="2" t="str">
        <f t="shared" si="178"/>
        <v>B</v>
      </c>
      <c r="AV179" s="2">
        <f t="shared" si="173"/>
        <v>20</v>
      </c>
      <c r="AW179" s="2" t="str">
        <f t="shared" si="179"/>
        <v>Apel</v>
      </c>
      <c r="AX179" s="2">
        <f t="shared" si="190"/>
        <v>81.199999999999989</v>
      </c>
      <c r="AY179" s="2">
        <f t="shared" si="180"/>
        <v>0.42</v>
      </c>
      <c r="AZ179" s="2">
        <f t="shared" si="181"/>
        <v>0.55999999999999994</v>
      </c>
      <c r="BA179" s="2">
        <f t="shared" si="182"/>
        <v>20.86</v>
      </c>
      <c r="BB179" s="2">
        <f t="shared" si="183"/>
        <v>7</v>
      </c>
      <c r="BC179" s="2">
        <f t="shared" si="184"/>
        <v>65800</v>
      </c>
      <c r="BD179" s="2">
        <f t="shared" si="185"/>
        <v>140</v>
      </c>
      <c r="BE179" s="2">
        <f t="shared" si="186"/>
        <v>6580</v>
      </c>
    </row>
    <row r="180" spans="3:57" x14ac:dyDescent="0.25">
      <c r="C180" s="18"/>
      <c r="D180" s="2" t="s">
        <v>193</v>
      </c>
      <c r="E180" s="2">
        <f t="shared" si="187"/>
        <v>4</v>
      </c>
      <c r="F180" s="6" t="str">
        <f>Herbal!C6</f>
        <v>Kurma</v>
      </c>
      <c r="G180" s="6">
        <f>Herbal!D6</f>
        <v>282</v>
      </c>
      <c r="H180" s="6">
        <f>Herbal!E6</f>
        <v>2.4500000000000002</v>
      </c>
      <c r="I180" s="6">
        <f>Herbal!F6</f>
        <v>0.39</v>
      </c>
      <c r="J180" s="6">
        <f>Herbal!G6</f>
        <v>75.03</v>
      </c>
      <c r="K180" s="6">
        <f>Herbal!H6</f>
        <v>0.4</v>
      </c>
      <c r="L180" s="6">
        <f>Herbal!I6</f>
        <v>30000</v>
      </c>
      <c r="M180" s="6">
        <f>Herbal!J6</f>
        <v>100</v>
      </c>
      <c r="N180" s="6">
        <f>Herbal!K6</f>
        <v>3000</v>
      </c>
      <c r="Q180" s="19"/>
      <c r="R180" s="2" t="str">
        <f t="shared" si="174"/>
        <v>PL</v>
      </c>
      <c r="S180" s="2">
        <f t="shared" si="175"/>
        <v>4</v>
      </c>
      <c r="T180" s="2" t="str">
        <f t="shared" si="176"/>
        <v>Kurma</v>
      </c>
      <c r="U180" s="2">
        <f t="shared" si="188"/>
        <v>98.699999999999989</v>
      </c>
      <c r="V180" s="2">
        <f t="shared" si="177"/>
        <v>0.85750000000000004</v>
      </c>
      <c r="W180" s="2">
        <f t="shared" si="177"/>
        <v>0.13649999999999998</v>
      </c>
      <c r="X180" s="2">
        <f t="shared" si="177"/>
        <v>26.2605</v>
      </c>
      <c r="Y180" s="2">
        <f t="shared" si="177"/>
        <v>0.13999999999999999</v>
      </c>
      <c r="Z180" s="2">
        <f t="shared" si="177"/>
        <v>10500</v>
      </c>
      <c r="AA180" s="2">
        <f t="shared" si="177"/>
        <v>35</v>
      </c>
      <c r="AB180" s="2">
        <f t="shared" si="177"/>
        <v>1050</v>
      </c>
      <c r="AF180" s="18"/>
      <c r="AG180" s="2" t="s">
        <v>193</v>
      </c>
      <c r="AH180" s="2">
        <f t="shared" si="189"/>
        <v>1</v>
      </c>
      <c r="AI180" s="6" t="str">
        <f>Herbal!C3</f>
        <v>Madu</v>
      </c>
      <c r="AJ180" s="6">
        <f>Herbal!D3</f>
        <v>294</v>
      </c>
      <c r="AK180" s="6">
        <f>Herbal!E3</f>
        <v>0.3</v>
      </c>
      <c r="AL180" s="6">
        <f>Herbal!F3</f>
        <v>0</v>
      </c>
      <c r="AM180" s="6">
        <f>Herbal!G3</f>
        <v>79.5</v>
      </c>
      <c r="AN180" s="6">
        <f>Herbal!H3</f>
        <v>4</v>
      </c>
      <c r="AO180" s="6">
        <f>Herbal!I3</f>
        <v>9000</v>
      </c>
      <c r="AP180" s="6">
        <f>Herbal!J3</f>
        <v>100</v>
      </c>
      <c r="AQ180" s="6">
        <f>Herbal!K3</f>
        <v>900</v>
      </c>
      <c r="AT180" s="19"/>
      <c r="AU180" s="2" t="str">
        <f t="shared" si="178"/>
        <v>PL</v>
      </c>
      <c r="AV180" s="2">
        <f t="shared" si="173"/>
        <v>1</v>
      </c>
      <c r="AW180" s="2" t="str">
        <f t="shared" si="179"/>
        <v>Madu</v>
      </c>
      <c r="AX180" s="2">
        <f t="shared" si="190"/>
        <v>102.89999999999999</v>
      </c>
      <c r="AY180" s="2">
        <f t="shared" si="180"/>
        <v>0.105</v>
      </c>
      <c r="AZ180" s="2">
        <f t="shared" si="181"/>
        <v>0</v>
      </c>
      <c r="BA180" s="2">
        <f t="shared" si="182"/>
        <v>27.824999999999999</v>
      </c>
      <c r="BB180" s="2">
        <f t="shared" si="183"/>
        <v>1.4</v>
      </c>
      <c r="BC180" s="2">
        <f t="shared" si="184"/>
        <v>3150</v>
      </c>
      <c r="BD180" s="2">
        <f t="shared" si="185"/>
        <v>35</v>
      </c>
      <c r="BE180" s="2">
        <f t="shared" si="186"/>
        <v>315</v>
      </c>
    </row>
    <row r="181" spans="3:57" x14ac:dyDescent="0.25">
      <c r="C181" s="18" t="s">
        <v>194</v>
      </c>
      <c r="D181" s="2" t="s">
        <v>188</v>
      </c>
      <c r="E181" s="2">
        <f t="shared" si="187"/>
        <v>2</v>
      </c>
      <c r="F181" s="6" t="str">
        <f>Pokok!C4</f>
        <v>Bihun</v>
      </c>
      <c r="G181" s="6">
        <f>Pokok!D4</f>
        <v>360</v>
      </c>
      <c r="H181" s="6">
        <f>Pokok!E4</f>
        <v>4.7</v>
      </c>
      <c r="I181" s="6">
        <f>Pokok!F4</f>
        <v>0.1</v>
      </c>
      <c r="J181" s="6">
        <f>Pokok!G4</f>
        <v>82.1</v>
      </c>
      <c r="K181" s="6">
        <f>Pokok!H4</f>
        <v>0</v>
      </c>
      <c r="L181" s="6">
        <f>Pokok!I4</f>
        <v>9000</v>
      </c>
      <c r="M181" s="6">
        <f>Pokok!J4</f>
        <v>100</v>
      </c>
      <c r="N181" s="6">
        <f>Pokok!K4</f>
        <v>900</v>
      </c>
      <c r="Q181" s="18" t="str">
        <f>C181</f>
        <v>Siang</v>
      </c>
      <c r="R181" s="2" t="str">
        <f t="shared" si="174"/>
        <v>PK</v>
      </c>
      <c r="S181" s="2">
        <f t="shared" si="175"/>
        <v>2</v>
      </c>
      <c r="T181" s="2" t="str">
        <f t="shared" si="176"/>
        <v>Bihun</v>
      </c>
      <c r="U181" s="2">
        <f t="shared" si="188"/>
        <v>702</v>
      </c>
      <c r="V181" s="2">
        <f t="shared" si="177"/>
        <v>9.1650000000000009</v>
      </c>
      <c r="W181" s="2">
        <f t="shared" si="177"/>
        <v>0.19500000000000001</v>
      </c>
      <c r="X181" s="2">
        <f t="shared" si="177"/>
        <v>160.095</v>
      </c>
      <c r="Y181" s="2">
        <f t="shared" si="177"/>
        <v>0</v>
      </c>
      <c r="Z181" s="2">
        <f t="shared" si="177"/>
        <v>17550</v>
      </c>
      <c r="AA181" s="2">
        <f t="shared" si="177"/>
        <v>195</v>
      </c>
      <c r="AB181" s="2">
        <f t="shared" si="177"/>
        <v>1755</v>
      </c>
      <c r="AF181" s="18" t="s">
        <v>194</v>
      </c>
      <c r="AG181" s="2" t="s">
        <v>188</v>
      </c>
      <c r="AH181" s="2">
        <f t="shared" si="189"/>
        <v>1</v>
      </c>
      <c r="AI181" s="6" t="str">
        <f>Pokok!C3</f>
        <v>Ubi jalar merah</v>
      </c>
      <c r="AJ181" s="6">
        <f>Pokok!D3</f>
        <v>123</v>
      </c>
      <c r="AK181" s="6">
        <f>Pokok!E3</f>
        <v>1.8</v>
      </c>
      <c r="AL181" s="6">
        <f>Pokok!F3</f>
        <v>0.7</v>
      </c>
      <c r="AM181" s="6">
        <f>Pokok!G3</f>
        <v>27.9</v>
      </c>
      <c r="AN181" s="6">
        <f>Pokok!H3</f>
        <v>22</v>
      </c>
      <c r="AO181" s="6">
        <f>Pokok!I3</f>
        <v>12000</v>
      </c>
      <c r="AP181" s="6">
        <f>Pokok!J3</f>
        <v>100</v>
      </c>
      <c r="AQ181" s="6">
        <f>Pokok!K3</f>
        <v>1200</v>
      </c>
      <c r="AT181" s="18" t="str">
        <f>AF181</f>
        <v>Siang</v>
      </c>
      <c r="AU181" s="2" t="str">
        <f t="shared" si="178"/>
        <v>PK</v>
      </c>
      <c r="AV181" s="2">
        <f t="shared" si="173"/>
        <v>1</v>
      </c>
      <c r="AW181" s="2" t="str">
        <f t="shared" si="179"/>
        <v>Ubi jalar merah</v>
      </c>
      <c r="AX181" s="2">
        <f t="shared" si="190"/>
        <v>239.85</v>
      </c>
      <c r="AY181" s="2">
        <f t="shared" si="180"/>
        <v>3.51</v>
      </c>
      <c r="AZ181" s="2">
        <f t="shared" si="181"/>
        <v>1.365</v>
      </c>
      <c r="BA181" s="2">
        <f t="shared" si="182"/>
        <v>54.404999999999994</v>
      </c>
      <c r="BB181" s="2">
        <f t="shared" si="183"/>
        <v>42.9</v>
      </c>
      <c r="BC181" s="2">
        <f t="shared" si="184"/>
        <v>23400</v>
      </c>
      <c r="BD181" s="2">
        <f t="shared" si="185"/>
        <v>195</v>
      </c>
      <c r="BE181" s="2">
        <f t="shared" si="186"/>
        <v>2340</v>
      </c>
    </row>
    <row r="182" spans="3:57" x14ac:dyDescent="0.25">
      <c r="C182" s="18"/>
      <c r="D182" s="2" t="s">
        <v>189</v>
      </c>
      <c r="E182" s="2">
        <f t="shared" si="187"/>
        <v>3</v>
      </c>
      <c r="F182" s="6" t="str">
        <f>Nabati!C5</f>
        <v>Kacang merah segar</v>
      </c>
      <c r="G182" s="6">
        <f>Nabati!D5</f>
        <v>171</v>
      </c>
      <c r="H182" s="6">
        <f>Nabati!E5</f>
        <v>11</v>
      </c>
      <c r="I182" s="6">
        <f>Nabati!F5</f>
        <v>2.2000000000000002</v>
      </c>
      <c r="J182" s="6">
        <f>Nabati!G5</f>
        <v>28</v>
      </c>
      <c r="K182" s="6">
        <f>Nabati!H5</f>
        <v>0</v>
      </c>
      <c r="L182" s="6">
        <f>Nabati!I5</f>
        <v>57500</v>
      </c>
      <c r="M182" s="6">
        <f>Nabati!J5</f>
        <v>100</v>
      </c>
      <c r="N182" s="6">
        <f>Nabati!K5</f>
        <v>5750</v>
      </c>
      <c r="Q182" s="18"/>
      <c r="R182" s="2" t="str">
        <f t="shared" si="174"/>
        <v>N</v>
      </c>
      <c r="S182" s="2">
        <f t="shared" si="175"/>
        <v>3</v>
      </c>
      <c r="T182" s="2" t="str">
        <f t="shared" si="176"/>
        <v>Kacang merah segar</v>
      </c>
      <c r="U182" s="2">
        <f t="shared" si="188"/>
        <v>153.9</v>
      </c>
      <c r="V182" s="2">
        <f t="shared" si="177"/>
        <v>9.9</v>
      </c>
      <c r="W182" s="2">
        <f t="shared" si="177"/>
        <v>1.9800000000000002</v>
      </c>
      <c r="X182" s="2">
        <f t="shared" si="177"/>
        <v>25.2</v>
      </c>
      <c r="Y182" s="2">
        <f t="shared" si="177"/>
        <v>0</v>
      </c>
      <c r="Z182" s="2">
        <f t="shared" si="177"/>
        <v>51750</v>
      </c>
      <c r="AA182" s="2">
        <f t="shared" si="177"/>
        <v>90</v>
      </c>
      <c r="AB182" s="2">
        <f t="shared" si="177"/>
        <v>5175</v>
      </c>
      <c r="AF182" s="18"/>
      <c r="AG182" s="2" t="s">
        <v>189</v>
      </c>
      <c r="AH182" s="2">
        <f t="shared" si="189"/>
        <v>6</v>
      </c>
      <c r="AI182" s="6" t="str">
        <f>Nabati!C8</f>
        <v>Kluwak</v>
      </c>
      <c r="AJ182" s="6">
        <f>Nabati!D8</f>
        <v>273</v>
      </c>
      <c r="AK182" s="6">
        <f>Nabati!E8</f>
        <v>10</v>
      </c>
      <c r="AL182" s="6">
        <f>Nabati!F8</f>
        <v>24</v>
      </c>
      <c r="AM182" s="6">
        <f>Nabati!G8</f>
        <v>13.5</v>
      </c>
      <c r="AN182" s="6">
        <f>Nabati!H8</f>
        <v>30</v>
      </c>
      <c r="AO182" s="6">
        <f>Nabati!I8</f>
        <v>29000</v>
      </c>
      <c r="AP182" s="6">
        <f>Nabati!J8</f>
        <v>100</v>
      </c>
      <c r="AQ182" s="6">
        <f>Nabati!K8</f>
        <v>2900</v>
      </c>
      <c r="AT182" s="18"/>
      <c r="AU182" s="2" t="str">
        <f t="shared" si="178"/>
        <v>N</v>
      </c>
      <c r="AV182" s="2">
        <f t="shared" si="173"/>
        <v>6</v>
      </c>
      <c r="AW182" s="2" t="str">
        <f t="shared" si="179"/>
        <v>Kluwak</v>
      </c>
      <c r="AX182" s="2">
        <f t="shared" si="190"/>
        <v>245.70000000000002</v>
      </c>
      <c r="AY182" s="2">
        <f t="shared" si="180"/>
        <v>9</v>
      </c>
      <c r="AZ182" s="2">
        <f t="shared" si="181"/>
        <v>21.6</v>
      </c>
      <c r="BA182" s="2">
        <f t="shared" si="182"/>
        <v>12.15</v>
      </c>
      <c r="BB182" s="2">
        <f t="shared" si="183"/>
        <v>27</v>
      </c>
      <c r="BC182" s="2">
        <f t="shared" si="184"/>
        <v>26100</v>
      </c>
      <c r="BD182" s="2">
        <f t="shared" si="185"/>
        <v>90</v>
      </c>
      <c r="BE182" s="2">
        <f t="shared" si="186"/>
        <v>2610</v>
      </c>
    </row>
    <row r="183" spans="3:57" x14ac:dyDescent="0.25">
      <c r="C183" s="18"/>
      <c r="D183" s="2" t="s">
        <v>190</v>
      </c>
      <c r="E183" s="2">
        <f t="shared" si="187"/>
        <v>4</v>
      </c>
      <c r="F183" s="6" t="str">
        <f>Hewani!C6</f>
        <v>Ikan mujair segar</v>
      </c>
      <c r="G183" s="6">
        <f>Hewani!D6</f>
        <v>89</v>
      </c>
      <c r="H183" s="6">
        <f>Hewani!E6</f>
        <v>18.7</v>
      </c>
      <c r="I183" s="6">
        <f>Hewani!F6</f>
        <v>1</v>
      </c>
      <c r="J183" s="6">
        <f>Hewani!G6</f>
        <v>0</v>
      </c>
      <c r="K183" s="6">
        <f>Hewani!H6</f>
        <v>0</v>
      </c>
      <c r="L183" s="6">
        <f>Hewani!I6</f>
        <v>39500</v>
      </c>
      <c r="M183" s="6">
        <f>Hewani!J6</f>
        <v>100</v>
      </c>
      <c r="N183" s="6">
        <f>Hewani!K6</f>
        <v>3950</v>
      </c>
      <c r="Q183" s="18"/>
      <c r="R183" s="2" t="str">
        <f t="shared" si="174"/>
        <v>H</v>
      </c>
      <c r="S183" s="2">
        <f t="shared" si="175"/>
        <v>4</v>
      </c>
      <c r="T183" s="2" t="str">
        <f t="shared" si="176"/>
        <v>Ikan mujair segar</v>
      </c>
      <c r="U183" s="2">
        <f t="shared" si="188"/>
        <v>80.100000000000009</v>
      </c>
      <c r="V183" s="2">
        <f t="shared" si="177"/>
        <v>16.829999999999998</v>
      </c>
      <c r="W183" s="2">
        <f t="shared" si="177"/>
        <v>0.9</v>
      </c>
      <c r="X183" s="2">
        <f t="shared" si="177"/>
        <v>0</v>
      </c>
      <c r="Y183" s="2">
        <f t="shared" si="177"/>
        <v>0</v>
      </c>
      <c r="Z183" s="2">
        <f t="shared" si="177"/>
        <v>35550</v>
      </c>
      <c r="AA183" s="2">
        <f t="shared" si="177"/>
        <v>90</v>
      </c>
      <c r="AB183" s="2">
        <f t="shared" si="177"/>
        <v>3555</v>
      </c>
      <c r="AF183" s="18"/>
      <c r="AG183" s="2" t="s">
        <v>190</v>
      </c>
      <c r="AH183" s="2">
        <f t="shared" si="189"/>
        <v>5</v>
      </c>
      <c r="AI183" s="6" t="str">
        <f>Hewani!C7</f>
        <v>Kakap</v>
      </c>
      <c r="AJ183" s="6">
        <f>Hewani!D7</f>
        <v>92</v>
      </c>
      <c r="AK183" s="6">
        <f>Hewani!E7</f>
        <v>20</v>
      </c>
      <c r="AL183" s="6">
        <f>Hewani!F7</f>
        <v>0.7</v>
      </c>
      <c r="AM183" s="6">
        <f>Hewani!G7</f>
        <v>0</v>
      </c>
      <c r="AN183" s="6">
        <f>Hewani!H7</f>
        <v>0</v>
      </c>
      <c r="AO183" s="6">
        <f>Hewani!I7</f>
        <v>60500</v>
      </c>
      <c r="AP183" s="6">
        <f>Hewani!J7</f>
        <v>100</v>
      </c>
      <c r="AQ183" s="6">
        <f>Hewani!K7</f>
        <v>6050</v>
      </c>
      <c r="AT183" s="18"/>
      <c r="AU183" s="2" t="str">
        <f t="shared" si="178"/>
        <v>H</v>
      </c>
      <c r="AV183" s="2">
        <f t="shared" si="173"/>
        <v>5</v>
      </c>
      <c r="AW183" s="2" t="str">
        <f t="shared" si="179"/>
        <v>Kakap</v>
      </c>
      <c r="AX183" s="2">
        <f t="shared" si="190"/>
        <v>82.8</v>
      </c>
      <c r="AY183" s="2">
        <f t="shared" si="180"/>
        <v>18</v>
      </c>
      <c r="AZ183" s="2">
        <f t="shared" si="181"/>
        <v>0.63</v>
      </c>
      <c r="BA183" s="2">
        <f t="shared" si="182"/>
        <v>0</v>
      </c>
      <c r="BB183" s="2">
        <f t="shared" si="183"/>
        <v>0</v>
      </c>
      <c r="BC183" s="2">
        <f t="shared" si="184"/>
        <v>54450</v>
      </c>
      <c r="BD183" s="2">
        <f t="shared" si="185"/>
        <v>90</v>
      </c>
      <c r="BE183" s="2">
        <f t="shared" si="186"/>
        <v>5445</v>
      </c>
    </row>
    <row r="184" spans="3:57" x14ac:dyDescent="0.25">
      <c r="C184" s="18"/>
      <c r="D184" s="2" t="s">
        <v>191</v>
      </c>
      <c r="E184" s="2">
        <f t="shared" si="187"/>
        <v>9</v>
      </c>
      <c r="F184" s="6" t="str">
        <f>Sayur!C11</f>
        <v>Nangka muda</v>
      </c>
      <c r="G184" s="6">
        <f>Sayur!D11</f>
        <v>51</v>
      </c>
      <c r="H184" s="6">
        <f>Sayur!E11</f>
        <v>2</v>
      </c>
      <c r="I184" s="6">
        <f>Sayur!F11</f>
        <v>0.4</v>
      </c>
      <c r="J184" s="6">
        <f>Sayur!G11</f>
        <v>11.3</v>
      </c>
      <c r="K184" s="6">
        <f>Sayur!H11</f>
        <v>9</v>
      </c>
      <c r="L184" s="6">
        <f>Sayur!I11</f>
        <v>15000</v>
      </c>
      <c r="M184" s="6">
        <f>Sayur!J11</f>
        <v>100</v>
      </c>
      <c r="N184" s="6">
        <f>Sayur!K11</f>
        <v>1500</v>
      </c>
      <c r="Q184" s="18"/>
      <c r="R184" s="2" t="str">
        <f t="shared" si="174"/>
        <v>S</v>
      </c>
      <c r="S184" s="2">
        <f t="shared" si="175"/>
        <v>9</v>
      </c>
      <c r="T184" s="2" t="str">
        <f t="shared" si="176"/>
        <v>Nangka muda</v>
      </c>
      <c r="U184" s="2">
        <f t="shared" si="188"/>
        <v>45.9</v>
      </c>
      <c r="V184" s="2">
        <f t="shared" si="177"/>
        <v>1.8</v>
      </c>
      <c r="W184" s="2">
        <f t="shared" si="177"/>
        <v>0.36000000000000004</v>
      </c>
      <c r="X184" s="2">
        <f t="shared" si="177"/>
        <v>10.170000000000002</v>
      </c>
      <c r="Y184" s="2">
        <f t="shared" si="177"/>
        <v>8.1</v>
      </c>
      <c r="Z184" s="2">
        <f t="shared" si="177"/>
        <v>13500</v>
      </c>
      <c r="AA184" s="2">
        <f t="shared" si="177"/>
        <v>90</v>
      </c>
      <c r="AB184" s="2">
        <f t="shared" si="177"/>
        <v>1350</v>
      </c>
      <c r="AF184" s="18"/>
      <c r="AG184" s="2" t="s">
        <v>191</v>
      </c>
      <c r="AH184" s="2">
        <f t="shared" si="189"/>
        <v>4</v>
      </c>
      <c r="AI184" s="6" t="str">
        <f>Sayur!C6</f>
        <v>Ketimun</v>
      </c>
      <c r="AJ184" s="6">
        <f>Sayur!D6</f>
        <v>12</v>
      </c>
      <c r="AK184" s="6">
        <f>Sayur!E6</f>
        <v>0.7</v>
      </c>
      <c r="AL184" s="6">
        <f>Sayur!F6</f>
        <v>0.1</v>
      </c>
      <c r="AM184" s="6">
        <f>Sayur!G6</f>
        <v>2.7</v>
      </c>
      <c r="AN184" s="6">
        <f>Sayur!H6</f>
        <v>8</v>
      </c>
      <c r="AO184" s="6">
        <f>Sayur!I6</f>
        <v>10000</v>
      </c>
      <c r="AP184" s="6">
        <f>Sayur!J6</f>
        <v>100</v>
      </c>
      <c r="AQ184" s="6">
        <f>Sayur!K6</f>
        <v>1000</v>
      </c>
      <c r="AT184" s="18"/>
      <c r="AU184" s="2" t="str">
        <f t="shared" si="178"/>
        <v>S</v>
      </c>
      <c r="AV184" s="2">
        <f t="shared" si="173"/>
        <v>4</v>
      </c>
      <c r="AW184" s="2" t="str">
        <f t="shared" si="179"/>
        <v>Ketimun</v>
      </c>
      <c r="AX184" s="2">
        <f t="shared" si="190"/>
        <v>10.8</v>
      </c>
      <c r="AY184" s="2">
        <f t="shared" si="180"/>
        <v>0.63</v>
      </c>
      <c r="AZ184" s="2">
        <f t="shared" si="181"/>
        <v>9.0000000000000011E-2</v>
      </c>
      <c r="BA184" s="2">
        <f t="shared" si="182"/>
        <v>2.4300000000000002</v>
      </c>
      <c r="BB184" s="2">
        <f t="shared" si="183"/>
        <v>7.2</v>
      </c>
      <c r="BC184" s="2">
        <f t="shared" si="184"/>
        <v>9000</v>
      </c>
      <c r="BD184" s="2">
        <f t="shared" si="185"/>
        <v>90</v>
      </c>
      <c r="BE184" s="2">
        <f t="shared" si="186"/>
        <v>900</v>
      </c>
    </row>
    <row r="185" spans="3:57" x14ac:dyDescent="0.25">
      <c r="C185" s="18"/>
      <c r="D185" s="2" t="s">
        <v>192</v>
      </c>
      <c r="E185" s="2">
        <f t="shared" si="187"/>
        <v>12</v>
      </c>
      <c r="F185" s="6" t="str">
        <f>Buah!C14</f>
        <v>Srikaya</v>
      </c>
      <c r="G185" s="6">
        <f>Buah!D14</f>
        <v>101</v>
      </c>
      <c r="H185" s="6">
        <f>Buah!E14</f>
        <v>1.7</v>
      </c>
      <c r="I185" s="6">
        <f>Buah!F14</f>
        <v>0.6</v>
      </c>
      <c r="J185" s="6">
        <f>Buah!G14</f>
        <v>25.2</v>
      </c>
      <c r="K185" s="6">
        <f>Buah!H14</f>
        <v>22</v>
      </c>
      <c r="L185" s="6">
        <f>Buah!I14</f>
        <v>25000</v>
      </c>
      <c r="M185" s="6">
        <f>Buah!J14</f>
        <v>100</v>
      </c>
      <c r="N185" s="6">
        <f>Buah!K14</f>
        <v>2500</v>
      </c>
      <c r="Q185" s="18"/>
      <c r="R185" s="2" t="str">
        <f t="shared" si="174"/>
        <v>B</v>
      </c>
      <c r="S185" s="2">
        <f t="shared" si="175"/>
        <v>12</v>
      </c>
      <c r="T185" s="2" t="str">
        <f t="shared" si="176"/>
        <v>Srikaya</v>
      </c>
      <c r="U185" s="2">
        <f t="shared" si="188"/>
        <v>121.19999999999999</v>
      </c>
      <c r="V185" s="2">
        <f t="shared" si="177"/>
        <v>2.04</v>
      </c>
      <c r="W185" s="2">
        <f t="shared" si="177"/>
        <v>0.72</v>
      </c>
      <c r="X185" s="2">
        <f t="shared" si="177"/>
        <v>30.24</v>
      </c>
      <c r="Y185" s="2">
        <f t="shared" si="177"/>
        <v>26.4</v>
      </c>
      <c r="Z185" s="2">
        <f t="shared" si="177"/>
        <v>30000</v>
      </c>
      <c r="AA185" s="2">
        <f t="shared" si="177"/>
        <v>120</v>
      </c>
      <c r="AB185" s="2">
        <f t="shared" si="177"/>
        <v>3000</v>
      </c>
      <c r="AF185" s="18"/>
      <c r="AG185" s="2" t="s">
        <v>192</v>
      </c>
      <c r="AH185" s="2">
        <f t="shared" si="189"/>
        <v>13</v>
      </c>
      <c r="AI185" s="6" t="str">
        <f>Buah!C15</f>
        <v>Kesemek</v>
      </c>
      <c r="AJ185" s="6">
        <f>Buah!D15</f>
        <v>78</v>
      </c>
      <c r="AK185" s="6">
        <f>Buah!E15</f>
        <v>0.8</v>
      </c>
      <c r="AL185" s="6">
        <f>Buah!F15</f>
        <v>0.4</v>
      </c>
      <c r="AM185" s="6">
        <f>Buah!G15</f>
        <v>20</v>
      </c>
      <c r="AN185" s="6">
        <f>Buah!H15</f>
        <v>11</v>
      </c>
      <c r="AO185" s="6">
        <f>Buah!I15</f>
        <v>150000</v>
      </c>
      <c r="AP185" s="6">
        <f>Buah!J15</f>
        <v>100</v>
      </c>
      <c r="AQ185" s="6">
        <f>Buah!K15</f>
        <v>15000</v>
      </c>
      <c r="AT185" s="18"/>
      <c r="AU185" s="2" t="str">
        <f t="shared" si="178"/>
        <v>B</v>
      </c>
      <c r="AV185" s="2">
        <f t="shared" si="173"/>
        <v>13</v>
      </c>
      <c r="AW185" s="2" t="str">
        <f t="shared" si="179"/>
        <v>Kesemek</v>
      </c>
      <c r="AX185" s="2">
        <f t="shared" si="190"/>
        <v>93.6</v>
      </c>
      <c r="AY185" s="2">
        <f t="shared" si="180"/>
        <v>0.96</v>
      </c>
      <c r="AZ185" s="2">
        <f t="shared" si="181"/>
        <v>0.48</v>
      </c>
      <c r="BA185" s="2">
        <f t="shared" si="182"/>
        <v>24</v>
      </c>
      <c r="BB185" s="2">
        <f t="shared" si="183"/>
        <v>13.2</v>
      </c>
      <c r="BC185" s="2">
        <f t="shared" si="184"/>
        <v>180000</v>
      </c>
      <c r="BD185" s="2">
        <f t="shared" si="185"/>
        <v>120</v>
      </c>
      <c r="BE185" s="2">
        <f t="shared" si="186"/>
        <v>18000</v>
      </c>
    </row>
    <row r="186" spans="3:57" x14ac:dyDescent="0.25">
      <c r="C186" s="18"/>
      <c r="D186" s="2" t="s">
        <v>193</v>
      </c>
      <c r="E186" s="2">
        <f t="shared" si="187"/>
        <v>2</v>
      </c>
      <c r="F186" s="6" t="str">
        <f>Herbal!C4</f>
        <v>Jinten Hitam</v>
      </c>
      <c r="G186" s="6">
        <f>Herbal!D4</f>
        <v>333</v>
      </c>
      <c r="H186" s="6">
        <f>Herbal!E4</f>
        <v>19.77</v>
      </c>
      <c r="I186" s="6">
        <f>Herbal!F4</f>
        <v>14.59</v>
      </c>
      <c r="J186" s="6">
        <f>Herbal!G4</f>
        <v>49.9</v>
      </c>
      <c r="K186" s="6">
        <f>Herbal!H4</f>
        <v>21</v>
      </c>
      <c r="L186" s="6">
        <f>Herbal!I4</f>
        <v>25000</v>
      </c>
      <c r="M186" s="6">
        <f>Herbal!J4</f>
        <v>100</v>
      </c>
      <c r="N186" s="6">
        <f>Herbal!K4</f>
        <v>2500</v>
      </c>
      <c r="Q186" s="18"/>
      <c r="R186" s="2" t="str">
        <f t="shared" si="174"/>
        <v>PL</v>
      </c>
      <c r="S186" s="2">
        <f t="shared" si="175"/>
        <v>2</v>
      </c>
      <c r="T186" s="2" t="str">
        <f t="shared" si="176"/>
        <v>Jinten Hitam</v>
      </c>
      <c r="U186" s="2">
        <f t="shared" si="188"/>
        <v>99.899999999999991</v>
      </c>
      <c r="V186" s="2">
        <f t="shared" si="177"/>
        <v>5.931</v>
      </c>
      <c r="W186" s="2">
        <f t="shared" si="177"/>
        <v>4.3769999999999998</v>
      </c>
      <c r="X186" s="2">
        <f t="shared" si="177"/>
        <v>14.969999999999999</v>
      </c>
      <c r="Y186" s="2">
        <f t="shared" si="177"/>
        <v>6.3</v>
      </c>
      <c r="Z186" s="2">
        <f t="shared" si="177"/>
        <v>7500</v>
      </c>
      <c r="AA186" s="2">
        <f t="shared" si="177"/>
        <v>30</v>
      </c>
      <c r="AB186" s="2">
        <f t="shared" si="177"/>
        <v>750</v>
      </c>
      <c r="AF186" s="18"/>
      <c r="AG186" s="2" t="s">
        <v>193</v>
      </c>
      <c r="AH186" s="2">
        <f t="shared" si="189"/>
        <v>2</v>
      </c>
      <c r="AI186" s="6" t="str">
        <f>Herbal!C4</f>
        <v>Jinten Hitam</v>
      </c>
      <c r="AJ186" s="6">
        <f>Herbal!D4</f>
        <v>333</v>
      </c>
      <c r="AK186" s="6">
        <f>Herbal!E4</f>
        <v>19.77</v>
      </c>
      <c r="AL186" s="6">
        <f>Herbal!F4</f>
        <v>14.59</v>
      </c>
      <c r="AM186" s="6">
        <f>Herbal!G4</f>
        <v>49.9</v>
      </c>
      <c r="AN186" s="6">
        <f>Herbal!H4</f>
        <v>21</v>
      </c>
      <c r="AO186" s="6">
        <f>Herbal!I4</f>
        <v>25000</v>
      </c>
      <c r="AP186" s="6">
        <f>Herbal!J4</f>
        <v>100</v>
      </c>
      <c r="AQ186" s="6">
        <f>Herbal!K4</f>
        <v>2500</v>
      </c>
      <c r="AT186" s="18"/>
      <c r="AU186" s="2" t="str">
        <f t="shared" si="178"/>
        <v>PL</v>
      </c>
      <c r="AV186" s="2">
        <f t="shared" si="173"/>
        <v>2</v>
      </c>
      <c r="AW186" s="2" t="str">
        <f t="shared" si="179"/>
        <v>Jinten Hitam</v>
      </c>
      <c r="AX186" s="2">
        <f t="shared" si="190"/>
        <v>99.899999999999991</v>
      </c>
      <c r="AY186" s="2">
        <f t="shared" si="180"/>
        <v>5.931</v>
      </c>
      <c r="AZ186" s="2">
        <f t="shared" si="181"/>
        <v>4.3769999999999998</v>
      </c>
      <c r="BA186" s="2">
        <f t="shared" si="182"/>
        <v>14.969999999999999</v>
      </c>
      <c r="BB186" s="2">
        <f t="shared" si="183"/>
        <v>6.3</v>
      </c>
      <c r="BC186" s="2">
        <f t="shared" si="184"/>
        <v>7500</v>
      </c>
      <c r="BD186" s="2">
        <f t="shared" si="185"/>
        <v>30</v>
      </c>
      <c r="BE186" s="2">
        <f t="shared" si="186"/>
        <v>750</v>
      </c>
    </row>
    <row r="187" spans="3:57" x14ac:dyDescent="0.25">
      <c r="C187" s="18" t="s">
        <v>195</v>
      </c>
      <c r="D187" s="2" t="s">
        <v>188</v>
      </c>
      <c r="E187" s="2">
        <f t="shared" si="187"/>
        <v>21</v>
      </c>
      <c r="F187" s="6" t="str">
        <f>Pokok!C23</f>
        <v>Misoa</v>
      </c>
      <c r="G187" s="6">
        <f>Pokok!D23</f>
        <v>345</v>
      </c>
      <c r="H187" s="6">
        <f>Pokok!E23</f>
        <v>8.5</v>
      </c>
      <c r="I187" s="6">
        <f>Pokok!F23</f>
        <v>2.2000000000000002</v>
      </c>
      <c r="J187" s="6">
        <f>Pokok!G23</f>
        <v>78</v>
      </c>
      <c r="K187" s="6">
        <f>Pokok!H23</f>
        <v>0</v>
      </c>
      <c r="L187" s="6">
        <f>Pokok!I23</f>
        <v>44000</v>
      </c>
      <c r="M187" s="6">
        <f>Pokok!J23</f>
        <v>100</v>
      </c>
      <c r="N187" s="6">
        <f>Pokok!K23</f>
        <v>4400</v>
      </c>
      <c r="Q187" s="18" t="str">
        <f>C187</f>
        <v>Malam</v>
      </c>
      <c r="R187" s="2" t="str">
        <f t="shared" si="174"/>
        <v>PK</v>
      </c>
      <c r="S187" s="2">
        <f t="shared" si="175"/>
        <v>21</v>
      </c>
      <c r="T187" s="2" t="str">
        <f t="shared" si="176"/>
        <v>Misoa</v>
      </c>
      <c r="U187" s="2">
        <f t="shared" si="188"/>
        <v>784.875</v>
      </c>
      <c r="V187" s="2">
        <f t="shared" si="177"/>
        <v>19.337499999999999</v>
      </c>
      <c r="W187" s="2">
        <f t="shared" si="177"/>
        <v>5.0049999999999999</v>
      </c>
      <c r="X187" s="2">
        <f t="shared" si="177"/>
        <v>177.45</v>
      </c>
      <c r="Y187" s="2">
        <f t="shared" si="177"/>
        <v>0</v>
      </c>
      <c r="Z187" s="2">
        <f t="shared" si="177"/>
        <v>100100</v>
      </c>
      <c r="AA187" s="2">
        <f t="shared" si="177"/>
        <v>227.5</v>
      </c>
      <c r="AB187" s="2">
        <f t="shared" si="177"/>
        <v>10010</v>
      </c>
      <c r="AF187" s="18" t="s">
        <v>195</v>
      </c>
      <c r="AG187" s="2" t="s">
        <v>188</v>
      </c>
      <c r="AH187" s="2">
        <f t="shared" si="189"/>
        <v>21</v>
      </c>
      <c r="AI187" s="6" t="str">
        <f>Pokok!C23</f>
        <v>Misoa</v>
      </c>
      <c r="AJ187" s="6">
        <f>Pokok!D23</f>
        <v>345</v>
      </c>
      <c r="AK187" s="6">
        <f>Pokok!E23</f>
        <v>8.5</v>
      </c>
      <c r="AL187" s="6">
        <f>Pokok!F23</f>
        <v>2.2000000000000002</v>
      </c>
      <c r="AM187" s="6">
        <f>Pokok!G23</f>
        <v>78</v>
      </c>
      <c r="AN187" s="6">
        <f>Pokok!H23</f>
        <v>0</v>
      </c>
      <c r="AO187" s="6">
        <f>Pokok!I23</f>
        <v>44000</v>
      </c>
      <c r="AP187" s="6">
        <f>Pokok!J23</f>
        <v>100</v>
      </c>
      <c r="AQ187" s="6">
        <f>Pokok!K23</f>
        <v>4400</v>
      </c>
      <c r="AT187" s="18" t="str">
        <f>AF187</f>
        <v>Malam</v>
      </c>
      <c r="AU187" s="2" t="str">
        <f t="shared" si="178"/>
        <v>PK</v>
      </c>
      <c r="AV187" s="2">
        <f t="shared" si="173"/>
        <v>21</v>
      </c>
      <c r="AW187" s="2" t="str">
        <f t="shared" si="179"/>
        <v>Misoa</v>
      </c>
      <c r="AX187" s="2">
        <f t="shared" si="190"/>
        <v>784.875</v>
      </c>
      <c r="AY187" s="2">
        <f t="shared" si="180"/>
        <v>19.337499999999999</v>
      </c>
      <c r="AZ187" s="2">
        <f t="shared" si="181"/>
        <v>5.0049999999999999</v>
      </c>
      <c r="BA187" s="2">
        <f t="shared" si="182"/>
        <v>177.45</v>
      </c>
      <c r="BB187" s="2">
        <f t="shared" si="183"/>
        <v>0</v>
      </c>
      <c r="BC187" s="2">
        <f t="shared" si="184"/>
        <v>100100</v>
      </c>
      <c r="BD187" s="2">
        <f t="shared" si="185"/>
        <v>227.5</v>
      </c>
      <c r="BE187" s="2">
        <f t="shared" si="186"/>
        <v>10010</v>
      </c>
    </row>
    <row r="188" spans="3:57" x14ac:dyDescent="0.25">
      <c r="C188" s="18"/>
      <c r="D188" s="2" t="s">
        <v>189</v>
      </c>
      <c r="E188" s="2">
        <f t="shared" si="187"/>
        <v>15</v>
      </c>
      <c r="F188" s="6" t="str">
        <f>Nabati!C17</f>
        <v>Susu kedele</v>
      </c>
      <c r="G188" s="6">
        <f>Nabati!D17</f>
        <v>41</v>
      </c>
      <c r="H188" s="6">
        <f>Nabati!E17</f>
        <v>3.5</v>
      </c>
      <c r="I188" s="6">
        <f>Nabati!F17</f>
        <v>2.5</v>
      </c>
      <c r="J188" s="6">
        <f>Nabati!G17</f>
        <v>5</v>
      </c>
      <c r="K188" s="6">
        <f>Nabati!H17</f>
        <v>2</v>
      </c>
      <c r="L188" s="6">
        <f>Nabati!I17</f>
        <v>16000</v>
      </c>
      <c r="M188" s="6">
        <f>Nabati!J17</f>
        <v>100</v>
      </c>
      <c r="N188" s="6">
        <f>Nabati!K17</f>
        <v>1600</v>
      </c>
      <c r="Q188" s="18"/>
      <c r="R188" s="2" t="str">
        <f t="shared" si="174"/>
        <v>N</v>
      </c>
      <c r="S188" s="2">
        <f t="shared" si="175"/>
        <v>15</v>
      </c>
      <c r="T188" s="2" t="str">
        <f t="shared" si="176"/>
        <v>Susu kedele</v>
      </c>
      <c r="U188" s="2">
        <f t="shared" si="188"/>
        <v>43.050000000000004</v>
      </c>
      <c r="V188" s="2">
        <f t="shared" si="177"/>
        <v>3.6750000000000003</v>
      </c>
      <c r="W188" s="2">
        <f t="shared" si="177"/>
        <v>2.625</v>
      </c>
      <c r="X188" s="2">
        <f t="shared" si="177"/>
        <v>5.25</v>
      </c>
      <c r="Y188" s="2">
        <f t="shared" si="177"/>
        <v>2.1</v>
      </c>
      <c r="Z188" s="2">
        <f t="shared" si="177"/>
        <v>16800</v>
      </c>
      <c r="AA188" s="2">
        <f t="shared" si="177"/>
        <v>105</v>
      </c>
      <c r="AB188" s="2">
        <f t="shared" si="177"/>
        <v>1680</v>
      </c>
      <c r="AF188" s="18"/>
      <c r="AG188" s="2" t="s">
        <v>189</v>
      </c>
      <c r="AH188" s="2">
        <f t="shared" si="189"/>
        <v>15</v>
      </c>
      <c r="AI188" s="6" t="str">
        <f>Nabati!C17</f>
        <v>Susu kedele</v>
      </c>
      <c r="AJ188" s="6">
        <f>Nabati!D17</f>
        <v>41</v>
      </c>
      <c r="AK188" s="6">
        <f>Nabati!E17</f>
        <v>3.5</v>
      </c>
      <c r="AL188" s="6">
        <f>Nabati!F17</f>
        <v>2.5</v>
      </c>
      <c r="AM188" s="6">
        <f>Nabati!G17</f>
        <v>5</v>
      </c>
      <c r="AN188" s="6">
        <f>Nabati!H17</f>
        <v>2</v>
      </c>
      <c r="AO188" s="6">
        <f>Nabati!I17</f>
        <v>16000</v>
      </c>
      <c r="AP188" s="6">
        <f>Nabati!J17</f>
        <v>100</v>
      </c>
      <c r="AQ188" s="6">
        <f>Nabati!K17</f>
        <v>1600</v>
      </c>
      <c r="AT188" s="18"/>
      <c r="AU188" s="2" t="str">
        <f t="shared" si="178"/>
        <v>N</v>
      </c>
      <c r="AV188" s="2">
        <f t="shared" si="173"/>
        <v>15</v>
      </c>
      <c r="AW188" s="2" t="str">
        <f t="shared" si="179"/>
        <v>Susu kedele</v>
      </c>
      <c r="AX188" s="2">
        <f t="shared" si="190"/>
        <v>43.050000000000004</v>
      </c>
      <c r="AY188" s="2">
        <f t="shared" si="180"/>
        <v>3.6750000000000003</v>
      </c>
      <c r="AZ188" s="2">
        <f t="shared" si="181"/>
        <v>2.625</v>
      </c>
      <c r="BA188" s="2">
        <f t="shared" si="182"/>
        <v>5.25</v>
      </c>
      <c r="BB188" s="2">
        <f t="shared" si="183"/>
        <v>2.1</v>
      </c>
      <c r="BC188" s="2">
        <f t="shared" si="184"/>
        <v>16800</v>
      </c>
      <c r="BD188" s="2">
        <f t="shared" si="185"/>
        <v>105</v>
      </c>
      <c r="BE188" s="2">
        <f t="shared" si="186"/>
        <v>1680</v>
      </c>
    </row>
    <row r="189" spans="3:57" x14ac:dyDescent="0.25">
      <c r="C189" s="18"/>
      <c r="D189" s="2" t="s">
        <v>190</v>
      </c>
      <c r="E189" s="2">
        <f t="shared" si="187"/>
        <v>35</v>
      </c>
      <c r="F189" s="6" t="str">
        <f>Hewani!C37</f>
        <v>telur ayam ras</v>
      </c>
      <c r="G189" s="6">
        <f>Hewani!D37</f>
        <v>196</v>
      </c>
      <c r="H189" s="6">
        <f>Hewani!E37</f>
        <v>13</v>
      </c>
      <c r="I189" s="6">
        <f>Hewani!F37</f>
        <v>15.3</v>
      </c>
      <c r="J189" s="6">
        <f>Hewani!G37</f>
        <v>0.8</v>
      </c>
      <c r="K189" s="6">
        <f>Hewani!H37</f>
        <v>0</v>
      </c>
      <c r="L189" s="6">
        <f>Hewani!I37</f>
        <v>65000</v>
      </c>
      <c r="M189" s="6">
        <f>Hewani!J37</f>
        <v>100</v>
      </c>
      <c r="N189" s="6">
        <f>Hewani!K37</f>
        <v>6500</v>
      </c>
      <c r="Q189" s="18"/>
      <c r="R189" s="2" t="str">
        <f t="shared" si="174"/>
        <v>H</v>
      </c>
      <c r="S189" s="2">
        <f t="shared" si="175"/>
        <v>35</v>
      </c>
      <c r="T189" s="2" t="str">
        <f t="shared" si="176"/>
        <v>telur ayam ras</v>
      </c>
      <c r="U189" s="2">
        <f t="shared" si="188"/>
        <v>205.8</v>
      </c>
      <c r="V189" s="2">
        <f t="shared" si="177"/>
        <v>13.65</v>
      </c>
      <c r="W189" s="2">
        <f t="shared" si="177"/>
        <v>16.065000000000001</v>
      </c>
      <c r="X189" s="2">
        <f t="shared" si="177"/>
        <v>0.84000000000000008</v>
      </c>
      <c r="Y189" s="2">
        <f t="shared" si="177"/>
        <v>0</v>
      </c>
      <c r="Z189" s="2">
        <f t="shared" si="177"/>
        <v>68250</v>
      </c>
      <c r="AA189" s="2">
        <f t="shared" si="177"/>
        <v>105</v>
      </c>
      <c r="AB189" s="2">
        <f t="shared" si="177"/>
        <v>6825</v>
      </c>
      <c r="AF189" s="18"/>
      <c r="AG189" s="2" t="s">
        <v>190</v>
      </c>
      <c r="AH189" s="2">
        <f t="shared" si="189"/>
        <v>35</v>
      </c>
      <c r="AI189" s="6" t="str">
        <f>Hewani!C37</f>
        <v>telur ayam ras</v>
      </c>
      <c r="AJ189" s="6">
        <f>Hewani!D37</f>
        <v>196</v>
      </c>
      <c r="AK189" s="6">
        <f>Hewani!E37</f>
        <v>13</v>
      </c>
      <c r="AL189" s="6">
        <f>Hewani!F37</f>
        <v>15.3</v>
      </c>
      <c r="AM189" s="6">
        <f>Hewani!G37</f>
        <v>0.8</v>
      </c>
      <c r="AN189" s="6">
        <f>Hewani!H37</f>
        <v>0</v>
      </c>
      <c r="AO189" s="6">
        <f>Hewani!I37</f>
        <v>65000</v>
      </c>
      <c r="AP189" s="6">
        <f>Hewani!J37</f>
        <v>100</v>
      </c>
      <c r="AQ189" s="6">
        <f>Hewani!K37</f>
        <v>6500</v>
      </c>
      <c r="AT189" s="18"/>
      <c r="AU189" s="2" t="str">
        <f t="shared" si="178"/>
        <v>H</v>
      </c>
      <c r="AV189" s="2">
        <f t="shared" si="173"/>
        <v>35</v>
      </c>
      <c r="AW189" s="2" t="str">
        <f t="shared" si="179"/>
        <v>telur ayam ras</v>
      </c>
      <c r="AX189" s="2">
        <f t="shared" si="190"/>
        <v>205.8</v>
      </c>
      <c r="AY189" s="2">
        <f t="shared" si="180"/>
        <v>13.65</v>
      </c>
      <c r="AZ189" s="2">
        <f t="shared" si="181"/>
        <v>16.065000000000001</v>
      </c>
      <c r="BA189" s="2">
        <f t="shared" si="182"/>
        <v>0.84000000000000008</v>
      </c>
      <c r="BB189" s="2">
        <f t="shared" si="183"/>
        <v>0</v>
      </c>
      <c r="BC189" s="2">
        <f t="shared" si="184"/>
        <v>68250</v>
      </c>
      <c r="BD189" s="2">
        <f t="shared" si="185"/>
        <v>105</v>
      </c>
      <c r="BE189" s="2">
        <f t="shared" si="186"/>
        <v>6825</v>
      </c>
    </row>
    <row r="190" spans="3:57" x14ac:dyDescent="0.25">
      <c r="C190" s="18"/>
      <c r="D190" s="2" t="s">
        <v>191</v>
      </c>
      <c r="E190" s="2">
        <f t="shared" si="187"/>
        <v>22</v>
      </c>
      <c r="F190" s="6" t="str">
        <f>Sayur!C24</f>
        <v>Bayam</v>
      </c>
      <c r="G190" s="6">
        <f>Sayur!D24</f>
        <v>36</v>
      </c>
      <c r="H190" s="6">
        <f>Sayur!E24</f>
        <v>3.5</v>
      </c>
      <c r="I190" s="6">
        <f>Sayur!F24</f>
        <v>0.5</v>
      </c>
      <c r="J190" s="6">
        <f>Sayur!G24</f>
        <v>6.5</v>
      </c>
      <c r="K190" s="6">
        <f>Sayur!H24</f>
        <v>80</v>
      </c>
      <c r="L190" s="6">
        <f>Sayur!I24</f>
        <v>12500</v>
      </c>
      <c r="M190" s="6">
        <f>Sayur!J24</f>
        <v>100</v>
      </c>
      <c r="N190" s="6">
        <f>Sayur!K24</f>
        <v>1250</v>
      </c>
      <c r="Q190" s="18"/>
      <c r="R190" s="2" t="str">
        <f t="shared" si="174"/>
        <v>S</v>
      </c>
      <c r="S190" s="2">
        <f t="shared" si="175"/>
        <v>22</v>
      </c>
      <c r="T190" s="2" t="str">
        <f t="shared" si="176"/>
        <v>Bayam</v>
      </c>
      <c r="U190" s="2">
        <f t="shared" si="188"/>
        <v>37.800000000000004</v>
      </c>
      <c r="V190" s="2">
        <f t="shared" si="177"/>
        <v>3.6750000000000003</v>
      </c>
      <c r="W190" s="2">
        <f t="shared" si="177"/>
        <v>0.52500000000000002</v>
      </c>
      <c r="X190" s="2">
        <f t="shared" si="177"/>
        <v>6.8250000000000002</v>
      </c>
      <c r="Y190" s="2">
        <f t="shared" si="177"/>
        <v>84</v>
      </c>
      <c r="Z190" s="2">
        <f t="shared" si="177"/>
        <v>13125</v>
      </c>
      <c r="AA190" s="2">
        <f t="shared" si="177"/>
        <v>105</v>
      </c>
      <c r="AB190" s="2">
        <f t="shared" si="177"/>
        <v>1312.5</v>
      </c>
      <c r="AF190" s="18"/>
      <c r="AG190" s="2" t="s">
        <v>191</v>
      </c>
      <c r="AH190" s="2">
        <f t="shared" si="189"/>
        <v>22</v>
      </c>
      <c r="AI190" s="6" t="str">
        <f>Sayur!C24</f>
        <v>Bayam</v>
      </c>
      <c r="AJ190" s="6">
        <f>Sayur!D24</f>
        <v>36</v>
      </c>
      <c r="AK190" s="6">
        <f>Sayur!E24</f>
        <v>3.5</v>
      </c>
      <c r="AL190" s="6">
        <f>Sayur!F24</f>
        <v>0.5</v>
      </c>
      <c r="AM190" s="6">
        <f>Sayur!G24</f>
        <v>6.5</v>
      </c>
      <c r="AN190" s="6">
        <f>Sayur!H24</f>
        <v>80</v>
      </c>
      <c r="AO190" s="6">
        <f>Sayur!I24</f>
        <v>12500</v>
      </c>
      <c r="AP190" s="6">
        <f>Sayur!J24</f>
        <v>100</v>
      </c>
      <c r="AQ190" s="6">
        <f>Sayur!K24</f>
        <v>1250</v>
      </c>
      <c r="AT190" s="18"/>
      <c r="AU190" s="2" t="str">
        <f t="shared" si="178"/>
        <v>S</v>
      </c>
      <c r="AV190" s="2">
        <f t="shared" si="173"/>
        <v>22</v>
      </c>
      <c r="AW190" s="2" t="str">
        <f t="shared" si="179"/>
        <v>Bayam</v>
      </c>
      <c r="AX190" s="2">
        <f t="shared" si="190"/>
        <v>37.800000000000004</v>
      </c>
      <c r="AY190" s="2">
        <f t="shared" si="180"/>
        <v>3.6750000000000003</v>
      </c>
      <c r="AZ190" s="2">
        <f t="shared" si="181"/>
        <v>0.52500000000000002</v>
      </c>
      <c r="BA190" s="2">
        <f t="shared" si="182"/>
        <v>6.8250000000000002</v>
      </c>
      <c r="BB190" s="2">
        <f t="shared" si="183"/>
        <v>84</v>
      </c>
      <c r="BC190" s="2">
        <f t="shared" si="184"/>
        <v>13125</v>
      </c>
      <c r="BD190" s="2">
        <f t="shared" si="185"/>
        <v>105</v>
      </c>
      <c r="BE190" s="2">
        <f t="shared" si="186"/>
        <v>1312.5</v>
      </c>
    </row>
    <row r="191" spans="3:57" x14ac:dyDescent="0.25">
      <c r="C191" s="18"/>
      <c r="D191" s="2" t="s">
        <v>192</v>
      </c>
      <c r="E191" s="2">
        <f t="shared" si="187"/>
        <v>4</v>
      </c>
      <c r="F191" s="6" t="str">
        <f>Buah!C6</f>
        <v>Manggis</v>
      </c>
      <c r="G191" s="6">
        <f>Buah!D6</f>
        <v>63</v>
      </c>
      <c r="H191" s="6">
        <f>Buah!E6</f>
        <v>0.6</v>
      </c>
      <c r="I191" s="6">
        <f>Buah!F6</f>
        <v>0.6</v>
      </c>
      <c r="J191" s="6">
        <f>Buah!G6</f>
        <v>15.6</v>
      </c>
      <c r="K191" s="6">
        <f>Buah!H6</f>
        <v>2</v>
      </c>
      <c r="L191" s="6">
        <f>Buah!I6</f>
        <v>17000</v>
      </c>
      <c r="M191" s="6">
        <f>Buah!J6</f>
        <v>100</v>
      </c>
      <c r="N191" s="6">
        <f>Buah!K6</f>
        <v>1700</v>
      </c>
      <c r="Q191" s="18"/>
      <c r="R191" s="2" t="str">
        <f t="shared" si="174"/>
        <v>B</v>
      </c>
      <c r="S191" s="2">
        <f t="shared" si="175"/>
        <v>4</v>
      </c>
      <c r="T191" s="2" t="str">
        <f t="shared" si="176"/>
        <v>Manggis</v>
      </c>
      <c r="U191" s="2">
        <f t="shared" si="188"/>
        <v>88.199999999999989</v>
      </c>
      <c r="V191" s="2">
        <f t="shared" ref="V191:V192" si="191">$P83/$M191*H191</f>
        <v>0.84</v>
      </c>
      <c r="W191" s="2">
        <f t="shared" ref="W191:W192" si="192">$P83/$M191*I191</f>
        <v>0.84</v>
      </c>
      <c r="X191" s="2">
        <f t="shared" ref="X191:X192" si="193">$P83/$M191*J191</f>
        <v>21.84</v>
      </c>
      <c r="Y191" s="2">
        <f t="shared" ref="Y191:Y192" si="194">$P83/$M191*K191</f>
        <v>2.8</v>
      </c>
      <c r="Z191" s="2">
        <f t="shared" ref="Z191:Z192" si="195">$P83/$M191*L191</f>
        <v>23800</v>
      </c>
      <c r="AA191" s="2">
        <f t="shared" ref="AA191:AA192" si="196">$P83/$M191*M191</f>
        <v>140</v>
      </c>
      <c r="AB191" s="2">
        <f t="shared" ref="AB191:AB192" si="197">$P83/$M191*N191</f>
        <v>2380</v>
      </c>
      <c r="AF191" s="18"/>
      <c r="AG191" s="2" t="s">
        <v>192</v>
      </c>
      <c r="AH191" s="2">
        <f t="shared" si="189"/>
        <v>4</v>
      </c>
      <c r="AI191" s="6" t="str">
        <f>Buah!C6</f>
        <v>Manggis</v>
      </c>
      <c r="AJ191" s="6">
        <f>Buah!D6</f>
        <v>63</v>
      </c>
      <c r="AK191" s="6">
        <f>Buah!E6</f>
        <v>0.6</v>
      </c>
      <c r="AL191" s="6">
        <f>Buah!F6</f>
        <v>0.6</v>
      </c>
      <c r="AM191" s="6">
        <f>Buah!G6</f>
        <v>15.6</v>
      </c>
      <c r="AN191" s="6">
        <f>Buah!H6</f>
        <v>2</v>
      </c>
      <c r="AO191" s="6">
        <f>Buah!I6</f>
        <v>17000</v>
      </c>
      <c r="AP191" s="6">
        <f>Buah!J6</f>
        <v>100</v>
      </c>
      <c r="AQ191" s="6">
        <f>Buah!K6</f>
        <v>1700</v>
      </c>
      <c r="AT191" s="18"/>
      <c r="AU191" s="2" t="str">
        <f t="shared" si="178"/>
        <v>B</v>
      </c>
      <c r="AV191" s="2">
        <f t="shared" si="173"/>
        <v>4</v>
      </c>
      <c r="AW191" s="2" t="str">
        <f t="shared" si="179"/>
        <v>Manggis</v>
      </c>
      <c r="AX191" s="2">
        <f t="shared" si="190"/>
        <v>88.199999999999989</v>
      </c>
      <c r="AY191" s="2">
        <f t="shared" si="180"/>
        <v>0.84</v>
      </c>
      <c r="AZ191" s="2">
        <f t="shared" si="181"/>
        <v>0.84</v>
      </c>
      <c r="BA191" s="2">
        <f t="shared" si="182"/>
        <v>21.84</v>
      </c>
      <c r="BB191" s="2">
        <f t="shared" si="183"/>
        <v>2.8</v>
      </c>
      <c r="BC191" s="2">
        <f t="shared" si="184"/>
        <v>23800</v>
      </c>
      <c r="BD191" s="2">
        <f t="shared" si="185"/>
        <v>140</v>
      </c>
      <c r="BE191" s="2">
        <f t="shared" si="186"/>
        <v>2380</v>
      </c>
    </row>
    <row r="192" spans="3:57" x14ac:dyDescent="0.25">
      <c r="C192" s="18"/>
      <c r="D192" s="2" t="s">
        <v>193</v>
      </c>
      <c r="E192" s="2">
        <f>P64</f>
        <v>1</v>
      </c>
      <c r="F192" s="6" t="str">
        <f>Herbal!C3</f>
        <v>Madu</v>
      </c>
      <c r="G192" s="6">
        <f>Herbal!D3</f>
        <v>294</v>
      </c>
      <c r="H192" s="6">
        <f>Herbal!E3</f>
        <v>0.3</v>
      </c>
      <c r="I192" s="6">
        <f>Herbal!F3</f>
        <v>0</v>
      </c>
      <c r="J192" s="6">
        <f>Herbal!G3</f>
        <v>79.5</v>
      </c>
      <c r="K192" s="6">
        <f>Herbal!H3</f>
        <v>4</v>
      </c>
      <c r="L192" s="6">
        <f>Herbal!I3</f>
        <v>9000</v>
      </c>
      <c r="M192" s="6">
        <f>Herbal!J3</f>
        <v>100</v>
      </c>
      <c r="N192" s="6">
        <f>Herbal!K3</f>
        <v>900</v>
      </c>
      <c r="Q192" s="2"/>
      <c r="R192" s="2" t="str">
        <f t="shared" si="174"/>
        <v>PL</v>
      </c>
      <c r="S192" s="2">
        <f t="shared" si="175"/>
        <v>1</v>
      </c>
      <c r="T192" s="2" t="str">
        <f t="shared" si="176"/>
        <v>Madu</v>
      </c>
      <c r="U192" s="2">
        <f t="shared" si="188"/>
        <v>102.89999999999999</v>
      </c>
      <c r="V192" s="2">
        <f t="shared" si="191"/>
        <v>0.105</v>
      </c>
      <c r="W192" s="2">
        <f t="shared" si="192"/>
        <v>0</v>
      </c>
      <c r="X192" s="2">
        <f t="shared" si="193"/>
        <v>27.824999999999999</v>
      </c>
      <c r="Y192" s="2">
        <f t="shared" si="194"/>
        <v>1.4</v>
      </c>
      <c r="Z192" s="2">
        <f t="shared" si="195"/>
        <v>3150</v>
      </c>
      <c r="AA192" s="2">
        <f t="shared" si="196"/>
        <v>35</v>
      </c>
      <c r="AB192" s="2">
        <f t="shared" si="197"/>
        <v>315</v>
      </c>
      <c r="AF192" s="18"/>
      <c r="AG192" s="2" t="s">
        <v>193</v>
      </c>
      <c r="AH192" s="2">
        <f>AS64</f>
        <v>1</v>
      </c>
      <c r="AI192" s="6" t="str">
        <f>Herbal!C3</f>
        <v>Madu</v>
      </c>
      <c r="AJ192" s="6">
        <f>Herbal!D3</f>
        <v>294</v>
      </c>
      <c r="AK192" s="6">
        <f>Herbal!E3</f>
        <v>0.3</v>
      </c>
      <c r="AL192" s="6">
        <f>Herbal!F3</f>
        <v>0</v>
      </c>
      <c r="AM192" s="6">
        <f>Herbal!G3</f>
        <v>79.5</v>
      </c>
      <c r="AN192" s="6">
        <f>Herbal!H3</f>
        <v>4</v>
      </c>
      <c r="AO192" s="6">
        <f>Herbal!I3</f>
        <v>9000</v>
      </c>
      <c r="AP192" s="6">
        <f>Herbal!J3</f>
        <v>100</v>
      </c>
      <c r="AQ192" s="6">
        <f>Herbal!K3</f>
        <v>900</v>
      </c>
      <c r="AT192" s="2"/>
      <c r="AU192" s="2" t="str">
        <f t="shared" si="178"/>
        <v>PL</v>
      </c>
      <c r="AV192" s="2">
        <f t="shared" si="173"/>
        <v>1</v>
      </c>
      <c r="AW192" s="2" t="str">
        <f t="shared" si="179"/>
        <v>Madu</v>
      </c>
      <c r="AX192" s="2">
        <f t="shared" si="190"/>
        <v>102.89999999999999</v>
      </c>
      <c r="AY192" s="2">
        <f t="shared" si="180"/>
        <v>0.105</v>
      </c>
      <c r="AZ192" s="2">
        <f t="shared" si="181"/>
        <v>0</v>
      </c>
      <c r="BA192" s="2">
        <f t="shared" si="182"/>
        <v>27.824999999999999</v>
      </c>
      <c r="BB192" s="2">
        <f t="shared" si="183"/>
        <v>1.4</v>
      </c>
      <c r="BC192" s="2">
        <f t="shared" si="184"/>
        <v>3150</v>
      </c>
      <c r="BD192" s="2">
        <f t="shared" si="185"/>
        <v>35</v>
      </c>
      <c r="BE192" s="2">
        <f t="shared" si="186"/>
        <v>315</v>
      </c>
    </row>
    <row r="193" spans="3:57" x14ac:dyDescent="0.25">
      <c r="T193" s="9" t="s">
        <v>211</v>
      </c>
      <c r="U193" s="9">
        <f>SUM(U175:U192)</f>
        <v>3924.9500000000003</v>
      </c>
      <c r="V193" s="9">
        <f t="shared" ref="V193:AB193" si="198">SUM(V175:V192)</f>
        <v>148.96850000000003</v>
      </c>
      <c r="W193" s="9">
        <f t="shared" si="198"/>
        <v>63.863500000000009</v>
      </c>
      <c r="X193" s="9">
        <f t="shared" si="198"/>
        <v>727.76300000000015</v>
      </c>
      <c r="Y193" s="9">
        <f t="shared" si="198"/>
        <v>185.49</v>
      </c>
      <c r="Z193" s="9">
        <f t="shared" si="198"/>
        <v>606562.5</v>
      </c>
      <c r="AA193" s="10">
        <f t="shared" si="198"/>
        <v>2050</v>
      </c>
      <c r="AB193" s="10">
        <f t="shared" si="198"/>
        <v>60656.25</v>
      </c>
      <c r="AW193" s="9" t="s">
        <v>211</v>
      </c>
      <c r="AX193" s="9">
        <f>SUM(AX175:AX192)</f>
        <v>3498.8</v>
      </c>
      <c r="AY193" s="9">
        <f t="shared" ref="AY193:BE193" si="199">SUM(AY175:AY192)</f>
        <v>140.58099999999999</v>
      </c>
      <c r="AZ193" s="9">
        <f t="shared" si="199"/>
        <v>83.737000000000023</v>
      </c>
      <c r="BA193" s="9">
        <f t="shared" si="199"/>
        <v>596.60750000000007</v>
      </c>
      <c r="BB193" s="9">
        <f t="shared" si="199"/>
        <v>242.55</v>
      </c>
      <c r="BC193" s="9">
        <f t="shared" si="199"/>
        <v>743812.5</v>
      </c>
      <c r="BD193" s="10">
        <f t="shared" si="199"/>
        <v>2050</v>
      </c>
      <c r="BE193" s="10">
        <f t="shared" si="199"/>
        <v>74381.25</v>
      </c>
    </row>
    <row r="196" spans="3:57" x14ac:dyDescent="0.25">
      <c r="C196" s="18" t="s">
        <v>182</v>
      </c>
      <c r="D196" s="18"/>
      <c r="E196" s="2" t="str">
        <f>E46</f>
        <v>c3</v>
      </c>
      <c r="F196" s="2" t="s">
        <v>207</v>
      </c>
      <c r="G196" s="2" t="s">
        <v>176</v>
      </c>
      <c r="H196" s="2" t="s">
        <v>180</v>
      </c>
      <c r="I196" s="2" t="s">
        <v>177</v>
      </c>
      <c r="J196" s="2" t="s">
        <v>178</v>
      </c>
      <c r="K196" s="13" t="s">
        <v>244</v>
      </c>
      <c r="L196" s="2" t="s">
        <v>208</v>
      </c>
      <c r="M196" s="2" t="s">
        <v>201</v>
      </c>
      <c r="N196" s="2" t="s">
        <v>209</v>
      </c>
      <c r="Q196" s="18" t="str">
        <f>C196</f>
        <v>Jenis Paket</v>
      </c>
      <c r="R196" s="18"/>
      <c r="S196" s="2" t="str">
        <f t="shared" ref="S196" si="200">E196</f>
        <v>c3</v>
      </c>
      <c r="T196" s="2" t="s">
        <v>207</v>
      </c>
      <c r="U196" s="2" t="s">
        <v>176</v>
      </c>
      <c r="V196" s="2" t="s">
        <v>180</v>
      </c>
      <c r="W196" s="2" t="s">
        <v>177</v>
      </c>
      <c r="X196" s="2" t="s">
        <v>178</v>
      </c>
      <c r="Y196" s="13" t="s">
        <v>244</v>
      </c>
      <c r="Z196" s="2" t="s">
        <v>208</v>
      </c>
      <c r="AA196" s="2" t="s">
        <v>201</v>
      </c>
      <c r="AB196" s="2" t="s">
        <v>209</v>
      </c>
      <c r="AF196" s="18" t="s">
        <v>182</v>
      </c>
      <c r="AG196" s="18"/>
      <c r="AH196" s="2" t="str">
        <f>AH46</f>
        <v>c3</v>
      </c>
      <c r="AI196" s="2" t="s">
        <v>207</v>
      </c>
      <c r="AJ196" s="2" t="s">
        <v>176</v>
      </c>
      <c r="AK196" s="2" t="s">
        <v>180</v>
      </c>
      <c r="AL196" s="2" t="s">
        <v>177</v>
      </c>
      <c r="AM196" s="2" t="s">
        <v>178</v>
      </c>
      <c r="AN196" s="13" t="s">
        <v>244</v>
      </c>
      <c r="AO196" s="2" t="s">
        <v>208</v>
      </c>
      <c r="AP196" s="2" t="s">
        <v>201</v>
      </c>
      <c r="AQ196" s="2" t="s">
        <v>209</v>
      </c>
      <c r="AT196" s="18" t="str">
        <f>AF196</f>
        <v>Jenis Paket</v>
      </c>
      <c r="AU196" s="18"/>
      <c r="AV196" s="2" t="str">
        <f t="shared" ref="AV196:AV214" si="201">AH196</f>
        <v>c3</v>
      </c>
      <c r="AW196" s="2" t="s">
        <v>207</v>
      </c>
      <c r="AX196" s="2" t="s">
        <v>176</v>
      </c>
      <c r="AY196" s="2" t="s">
        <v>180</v>
      </c>
      <c r="AZ196" s="2" t="s">
        <v>177</v>
      </c>
      <c r="BA196" s="2" t="s">
        <v>178</v>
      </c>
      <c r="BB196" s="13" t="s">
        <v>244</v>
      </c>
      <c r="BC196" s="2" t="s">
        <v>208</v>
      </c>
      <c r="BD196" s="2" t="s">
        <v>201</v>
      </c>
      <c r="BE196" s="2" t="s">
        <v>209</v>
      </c>
    </row>
    <row r="197" spans="3:57" x14ac:dyDescent="0.25">
      <c r="C197" s="18" t="s">
        <v>183</v>
      </c>
      <c r="D197" s="2" t="s">
        <v>188</v>
      </c>
      <c r="E197" s="2">
        <f>Q47</f>
        <v>17</v>
      </c>
      <c r="F197" s="6" t="str">
        <f>Pokok!C19</f>
        <v>Jagung kuning</v>
      </c>
      <c r="G197" s="6">
        <f>Pokok!D19</f>
        <v>366</v>
      </c>
      <c r="H197" s="6">
        <f>Pokok!E19</f>
        <v>9.8000000000000007</v>
      </c>
      <c r="I197" s="6">
        <f>Pokok!F19</f>
        <v>7.3</v>
      </c>
      <c r="J197" s="6">
        <f>Pokok!G19</f>
        <v>69.099999999999994</v>
      </c>
      <c r="K197" s="6">
        <f>Pokok!H19</f>
        <v>3</v>
      </c>
      <c r="L197" s="6">
        <f>Pokok!I19</f>
        <v>3800</v>
      </c>
      <c r="M197" s="6">
        <f>Pokok!J19</f>
        <v>100</v>
      </c>
      <c r="N197" s="6">
        <f>Pokok!K19</f>
        <v>380</v>
      </c>
      <c r="Q197" s="19" t="str">
        <f>C197</f>
        <v>Pagi</v>
      </c>
      <c r="R197" s="2" t="str">
        <f t="shared" ref="R197:R214" si="202">D197</f>
        <v>PK</v>
      </c>
      <c r="S197" s="2">
        <f t="shared" ref="S197:S214" si="203">E197</f>
        <v>17</v>
      </c>
      <c r="T197" s="6" t="str">
        <f t="shared" ref="T197:T214" si="204">F197</f>
        <v>Jagung kuning</v>
      </c>
      <c r="U197" s="2">
        <f>$P67/$M197*G197</f>
        <v>832.65</v>
      </c>
      <c r="V197" s="2">
        <f t="shared" ref="V197:AB212" si="205">$P67/$M197*H197</f>
        <v>22.295000000000002</v>
      </c>
      <c r="W197" s="2">
        <f t="shared" si="205"/>
        <v>16.607499999999998</v>
      </c>
      <c r="X197" s="2">
        <f t="shared" si="205"/>
        <v>157.20249999999999</v>
      </c>
      <c r="Y197" s="2">
        <f t="shared" si="205"/>
        <v>6.8249999999999993</v>
      </c>
      <c r="Z197" s="2">
        <f t="shared" si="205"/>
        <v>8645</v>
      </c>
      <c r="AA197" s="2">
        <f t="shared" si="205"/>
        <v>227.5</v>
      </c>
      <c r="AB197" s="2">
        <f t="shared" si="205"/>
        <v>864.5</v>
      </c>
      <c r="AF197" s="18" t="s">
        <v>183</v>
      </c>
      <c r="AG197" s="2" t="s">
        <v>188</v>
      </c>
      <c r="AH197" s="2">
        <f>AT47</f>
        <v>6</v>
      </c>
      <c r="AI197" s="6" t="str">
        <f>Pokok!C8</f>
        <v>Roti Putih</v>
      </c>
      <c r="AJ197" s="6">
        <f>Pokok!D8</f>
        <v>248</v>
      </c>
      <c r="AK197" s="6">
        <f>Pokok!E8</f>
        <v>8</v>
      </c>
      <c r="AL197" s="6">
        <f>Pokok!F8</f>
        <v>1.2</v>
      </c>
      <c r="AM197" s="6">
        <f>Pokok!G8</f>
        <v>50</v>
      </c>
      <c r="AN197" s="6">
        <f>Pokok!H8</f>
        <v>0</v>
      </c>
      <c r="AO197" s="6">
        <f>Pokok!I8</f>
        <v>20000</v>
      </c>
      <c r="AP197" s="6">
        <f>Pokok!J8</f>
        <v>100</v>
      </c>
      <c r="AQ197" s="6">
        <f>Pokok!K8</f>
        <v>2000</v>
      </c>
      <c r="AT197" s="19" t="str">
        <f>AF197</f>
        <v>Pagi</v>
      </c>
      <c r="AU197" s="2" t="str">
        <f t="shared" ref="AU197:AU214" si="206">AG197</f>
        <v>PK</v>
      </c>
      <c r="AV197" s="2">
        <f t="shared" si="201"/>
        <v>6</v>
      </c>
      <c r="AW197" s="6" t="str">
        <f t="shared" ref="AW197:AW214" si="207">AI197</f>
        <v>Roti Putih</v>
      </c>
      <c r="AX197" s="2">
        <f>$P67/$M197*AJ197</f>
        <v>564.19999999999993</v>
      </c>
      <c r="AY197" s="2">
        <f t="shared" ref="AY197:AY214" si="208">$P67/$M197*AK197</f>
        <v>18.2</v>
      </c>
      <c r="AZ197" s="2">
        <f t="shared" ref="AZ197:AZ214" si="209">$P67/$M197*AL197</f>
        <v>2.73</v>
      </c>
      <c r="BA197" s="2">
        <f t="shared" ref="BA197:BA214" si="210">$P67/$M197*AM197</f>
        <v>113.75</v>
      </c>
      <c r="BB197" s="2">
        <f t="shared" ref="BB197:BB214" si="211">$P67/$M197*AN197</f>
        <v>0</v>
      </c>
      <c r="BC197" s="2">
        <f t="shared" ref="BC197:BC200" si="212">$P67/$M197*AO197</f>
        <v>45500</v>
      </c>
      <c r="BD197" s="2">
        <f t="shared" ref="BD197:BD201" si="213">$P67/$M197*AP197</f>
        <v>227.5</v>
      </c>
      <c r="BE197" s="2">
        <f t="shared" ref="BE197:BE214" si="214">$P67/$M197*AQ197</f>
        <v>4550</v>
      </c>
    </row>
    <row r="198" spans="3:57" x14ac:dyDescent="0.25">
      <c r="C198" s="18"/>
      <c r="D198" s="2" t="s">
        <v>189</v>
      </c>
      <c r="E198" s="2">
        <f t="shared" ref="E198:E214" si="215">Q48</f>
        <v>5</v>
      </c>
      <c r="F198" s="6" t="str">
        <f>Nabati!C7</f>
        <v>Ketumbar</v>
      </c>
      <c r="G198" s="6">
        <f>Nabati!D7</f>
        <v>404</v>
      </c>
      <c r="H198" s="6">
        <f>Nabati!E7</f>
        <v>14.1</v>
      </c>
      <c r="I198" s="6">
        <f>Nabati!F7</f>
        <v>16.100000000000001</v>
      </c>
      <c r="J198" s="6">
        <f>Nabati!G7</f>
        <v>54.2</v>
      </c>
      <c r="K198" s="6">
        <f>Nabati!H7</f>
        <v>0</v>
      </c>
      <c r="L198" s="6">
        <f>Nabati!I7</f>
        <v>26000</v>
      </c>
      <c r="M198" s="6">
        <f>Nabati!J7</f>
        <v>100</v>
      </c>
      <c r="N198" s="6">
        <f>Nabati!K7</f>
        <v>2600</v>
      </c>
      <c r="Q198" s="19"/>
      <c r="R198" s="2" t="str">
        <f t="shared" si="202"/>
        <v>N</v>
      </c>
      <c r="S198" s="2">
        <f t="shared" si="203"/>
        <v>5</v>
      </c>
      <c r="T198" s="2" t="str">
        <f t="shared" si="204"/>
        <v>Ketumbar</v>
      </c>
      <c r="U198" s="2">
        <f t="shared" ref="U198:U214" si="216">$P68/$M198*G198</f>
        <v>424.20000000000005</v>
      </c>
      <c r="V198" s="2">
        <f t="shared" si="205"/>
        <v>14.805</v>
      </c>
      <c r="W198" s="2">
        <f t="shared" si="205"/>
        <v>16.905000000000001</v>
      </c>
      <c r="X198" s="2">
        <f t="shared" si="205"/>
        <v>56.910000000000004</v>
      </c>
      <c r="Y198" s="2">
        <f t="shared" si="205"/>
        <v>0</v>
      </c>
      <c r="Z198" s="2">
        <f t="shared" si="205"/>
        <v>27300</v>
      </c>
      <c r="AA198" s="2">
        <f t="shared" si="205"/>
        <v>105</v>
      </c>
      <c r="AB198" s="2">
        <f t="shared" si="205"/>
        <v>2730</v>
      </c>
      <c r="AF198" s="18"/>
      <c r="AG198" s="2" t="s">
        <v>189</v>
      </c>
      <c r="AH198" s="2">
        <f t="shared" ref="AH198:AH214" si="217">AT48</f>
        <v>1</v>
      </c>
      <c r="AI198" s="6" t="str">
        <f>Nabati!C3</f>
        <v>Kacang ijo</v>
      </c>
      <c r="AJ198" s="6">
        <f>Nabati!D3</f>
        <v>345</v>
      </c>
      <c r="AK198" s="6">
        <f>Nabati!E3</f>
        <v>22.2</v>
      </c>
      <c r="AL198" s="6">
        <f>Nabati!F3</f>
        <v>1.2</v>
      </c>
      <c r="AM198" s="6">
        <f>Nabati!G3</f>
        <v>62.9</v>
      </c>
      <c r="AN198" s="6">
        <f>Nabati!H3</f>
        <v>6</v>
      </c>
      <c r="AO198" s="6">
        <f>Nabati!I3</f>
        <v>37500</v>
      </c>
      <c r="AP198" s="6">
        <f>Nabati!J3</f>
        <v>100</v>
      </c>
      <c r="AQ198" s="6">
        <f>Nabati!K3</f>
        <v>3750</v>
      </c>
      <c r="AT198" s="19"/>
      <c r="AU198" s="2" t="str">
        <f t="shared" si="206"/>
        <v>N</v>
      </c>
      <c r="AV198" s="2">
        <f t="shared" si="201"/>
        <v>1</v>
      </c>
      <c r="AW198" s="2" t="str">
        <f t="shared" si="207"/>
        <v>Kacang ijo</v>
      </c>
      <c r="AX198" s="2">
        <f t="shared" ref="AX198:AX214" si="218">$P68/$M198*AJ198</f>
        <v>362.25</v>
      </c>
      <c r="AY198" s="2">
        <f t="shared" si="208"/>
        <v>23.31</v>
      </c>
      <c r="AZ198" s="2">
        <f t="shared" si="209"/>
        <v>1.26</v>
      </c>
      <c r="BA198" s="2">
        <f t="shared" si="210"/>
        <v>66.045000000000002</v>
      </c>
      <c r="BB198" s="2">
        <f t="shared" si="211"/>
        <v>6.3000000000000007</v>
      </c>
      <c r="BC198" s="2">
        <f t="shared" si="212"/>
        <v>39375</v>
      </c>
      <c r="BD198" s="2">
        <f t="shared" si="213"/>
        <v>105</v>
      </c>
      <c r="BE198" s="2">
        <f t="shared" si="214"/>
        <v>3937.5</v>
      </c>
    </row>
    <row r="199" spans="3:57" x14ac:dyDescent="0.25">
      <c r="C199" s="18"/>
      <c r="D199" s="2" t="s">
        <v>190</v>
      </c>
      <c r="E199" s="2">
        <f t="shared" si="215"/>
        <v>3</v>
      </c>
      <c r="F199" s="6" t="str">
        <f>Hewani!C5</f>
        <v>Ikan mas</v>
      </c>
      <c r="G199" s="6">
        <f>Hewani!D5</f>
        <v>86</v>
      </c>
      <c r="H199" s="6">
        <f>Hewani!E5</f>
        <v>16</v>
      </c>
      <c r="I199" s="6">
        <f>Hewani!F5</f>
        <v>2</v>
      </c>
      <c r="J199" s="6">
        <f>Hewani!G5</f>
        <v>0</v>
      </c>
      <c r="K199" s="6">
        <f>Hewani!H5</f>
        <v>0</v>
      </c>
      <c r="L199" s="6">
        <f>Hewani!I5</f>
        <v>28000</v>
      </c>
      <c r="M199" s="6">
        <f>Hewani!J5</f>
        <v>100</v>
      </c>
      <c r="N199" s="6">
        <f>Hewani!K5</f>
        <v>2800</v>
      </c>
      <c r="Q199" s="19"/>
      <c r="R199" s="2" t="str">
        <f t="shared" si="202"/>
        <v>H</v>
      </c>
      <c r="S199" s="2">
        <f t="shared" si="203"/>
        <v>3</v>
      </c>
      <c r="T199" s="2" t="str">
        <f t="shared" si="204"/>
        <v>Ikan mas</v>
      </c>
      <c r="U199" s="2">
        <f t="shared" si="216"/>
        <v>90.3</v>
      </c>
      <c r="V199" s="2">
        <f t="shared" si="205"/>
        <v>16.8</v>
      </c>
      <c r="W199" s="2">
        <f t="shared" si="205"/>
        <v>2.1</v>
      </c>
      <c r="X199" s="2">
        <f t="shared" si="205"/>
        <v>0</v>
      </c>
      <c r="Y199" s="2">
        <f t="shared" si="205"/>
        <v>0</v>
      </c>
      <c r="Z199" s="2">
        <f t="shared" si="205"/>
        <v>29400</v>
      </c>
      <c r="AA199" s="2">
        <f t="shared" si="205"/>
        <v>105</v>
      </c>
      <c r="AB199" s="2">
        <f t="shared" si="205"/>
        <v>2940</v>
      </c>
      <c r="AF199" s="18"/>
      <c r="AG199" s="2" t="s">
        <v>190</v>
      </c>
      <c r="AH199" s="2">
        <f t="shared" si="217"/>
        <v>1</v>
      </c>
      <c r="AI199" s="6" t="str">
        <f>Hewani!C3</f>
        <v>Cumi-cumi segar</v>
      </c>
      <c r="AJ199" s="6">
        <f>Hewani!D3</f>
        <v>75</v>
      </c>
      <c r="AK199" s="6">
        <f>Hewani!E3</f>
        <v>16.100000000000001</v>
      </c>
      <c r="AL199" s="6">
        <f>Hewani!F3</f>
        <v>0.7</v>
      </c>
      <c r="AM199" s="6">
        <f>Hewani!G3</f>
        <v>0</v>
      </c>
      <c r="AN199" s="6">
        <f>Hewani!H3</f>
        <v>0</v>
      </c>
      <c r="AO199" s="6">
        <f>Hewani!I3</f>
        <v>155000</v>
      </c>
      <c r="AP199" s="6">
        <f>Hewani!J3</f>
        <v>100</v>
      </c>
      <c r="AQ199" s="6">
        <f>Hewani!K3</f>
        <v>15500</v>
      </c>
      <c r="AT199" s="19"/>
      <c r="AU199" s="2" t="str">
        <f t="shared" si="206"/>
        <v>H</v>
      </c>
      <c r="AV199" s="2">
        <f t="shared" si="201"/>
        <v>1</v>
      </c>
      <c r="AW199" s="2" t="str">
        <f t="shared" si="207"/>
        <v>Cumi-cumi segar</v>
      </c>
      <c r="AX199" s="2">
        <f t="shared" si="218"/>
        <v>78.75</v>
      </c>
      <c r="AY199" s="2">
        <f t="shared" si="208"/>
        <v>16.905000000000001</v>
      </c>
      <c r="AZ199" s="2">
        <f t="shared" si="209"/>
        <v>0.73499999999999999</v>
      </c>
      <c r="BA199" s="2">
        <f t="shared" si="210"/>
        <v>0</v>
      </c>
      <c r="BB199" s="2">
        <f t="shared" si="211"/>
        <v>0</v>
      </c>
      <c r="BC199" s="2">
        <f t="shared" si="212"/>
        <v>162750</v>
      </c>
      <c r="BD199" s="2">
        <f t="shared" si="213"/>
        <v>105</v>
      </c>
      <c r="BE199" s="2">
        <f t="shared" si="214"/>
        <v>16275</v>
      </c>
    </row>
    <row r="200" spans="3:57" x14ac:dyDescent="0.25">
      <c r="C200" s="18"/>
      <c r="D200" s="2" t="s">
        <v>191</v>
      </c>
      <c r="E200" s="2">
        <f t="shared" si="215"/>
        <v>3</v>
      </c>
      <c r="F200" s="6" t="str">
        <f>Sayur!C5</f>
        <v>Kacang panjang</v>
      </c>
      <c r="G200" s="6">
        <f>Sayur!D5</f>
        <v>44</v>
      </c>
      <c r="H200" s="6">
        <f>Sayur!E5</f>
        <v>2.7</v>
      </c>
      <c r="I200" s="6">
        <f>Sayur!F5</f>
        <v>0.3</v>
      </c>
      <c r="J200" s="6">
        <f>Sayur!G5</f>
        <v>7.8</v>
      </c>
      <c r="K200" s="6">
        <f>Sayur!H5</f>
        <v>21</v>
      </c>
      <c r="L200" s="6">
        <f>Sayur!I5</f>
        <v>32500</v>
      </c>
      <c r="M200" s="6">
        <f>Sayur!J5</f>
        <v>100</v>
      </c>
      <c r="N200" s="6">
        <f>Sayur!K5</f>
        <v>3250</v>
      </c>
      <c r="Q200" s="19"/>
      <c r="R200" s="2" t="str">
        <f t="shared" si="202"/>
        <v>S</v>
      </c>
      <c r="S200" s="2">
        <f t="shared" si="203"/>
        <v>3</v>
      </c>
      <c r="T200" s="2" t="str">
        <f t="shared" si="204"/>
        <v>Kacang panjang</v>
      </c>
      <c r="U200" s="2">
        <f t="shared" si="216"/>
        <v>46.2</v>
      </c>
      <c r="V200" s="2">
        <f t="shared" si="205"/>
        <v>2.8350000000000004</v>
      </c>
      <c r="W200" s="2">
        <f t="shared" si="205"/>
        <v>0.315</v>
      </c>
      <c r="X200" s="2">
        <f t="shared" si="205"/>
        <v>8.19</v>
      </c>
      <c r="Y200" s="2">
        <f t="shared" si="205"/>
        <v>22.05</v>
      </c>
      <c r="Z200" s="2">
        <f t="shared" si="205"/>
        <v>34125</v>
      </c>
      <c r="AA200" s="2">
        <f t="shared" si="205"/>
        <v>105</v>
      </c>
      <c r="AB200" s="2">
        <f t="shared" si="205"/>
        <v>3412.5</v>
      </c>
      <c r="AF200" s="18"/>
      <c r="AG200" s="2" t="s">
        <v>191</v>
      </c>
      <c r="AH200" s="2">
        <f t="shared" si="217"/>
        <v>17</v>
      </c>
      <c r="AI200" s="6" t="str">
        <f>Sayur!C19</f>
        <v>Terong</v>
      </c>
      <c r="AJ200" s="6">
        <f>Sayur!D19</f>
        <v>24</v>
      </c>
      <c r="AK200" s="6">
        <f>Sayur!E19</f>
        <v>1.1000000000000001</v>
      </c>
      <c r="AL200" s="6">
        <f>Sayur!F19</f>
        <v>0.2</v>
      </c>
      <c r="AM200" s="6">
        <f>Sayur!G19</f>
        <v>5.5</v>
      </c>
      <c r="AN200" s="6">
        <f>Sayur!H19</f>
        <v>5</v>
      </c>
      <c r="AO200" s="6">
        <f>Sayur!I19</f>
        <v>14000</v>
      </c>
      <c r="AP200" s="6">
        <f>Sayur!J19</f>
        <v>100</v>
      </c>
      <c r="AQ200" s="6">
        <f>Sayur!K19</f>
        <v>1400</v>
      </c>
      <c r="AT200" s="19"/>
      <c r="AU200" s="2" t="str">
        <f t="shared" si="206"/>
        <v>S</v>
      </c>
      <c r="AV200" s="2">
        <f t="shared" si="201"/>
        <v>17</v>
      </c>
      <c r="AW200" s="2" t="str">
        <f t="shared" si="207"/>
        <v>Terong</v>
      </c>
      <c r="AX200" s="2">
        <f t="shared" si="218"/>
        <v>25.200000000000003</v>
      </c>
      <c r="AY200" s="2">
        <f t="shared" si="208"/>
        <v>1.1550000000000002</v>
      </c>
      <c r="AZ200" s="2">
        <f t="shared" si="209"/>
        <v>0.21000000000000002</v>
      </c>
      <c r="BA200" s="2">
        <f t="shared" si="210"/>
        <v>5.7750000000000004</v>
      </c>
      <c r="BB200" s="2">
        <f t="shared" si="211"/>
        <v>5.25</v>
      </c>
      <c r="BC200" s="2">
        <f t="shared" si="212"/>
        <v>14700</v>
      </c>
      <c r="BD200" s="2">
        <f t="shared" si="213"/>
        <v>105</v>
      </c>
      <c r="BE200" s="2">
        <f t="shared" si="214"/>
        <v>1470</v>
      </c>
    </row>
    <row r="201" spans="3:57" x14ac:dyDescent="0.25">
      <c r="C201" s="18"/>
      <c r="D201" s="2" t="s">
        <v>192</v>
      </c>
      <c r="E201" s="2">
        <f t="shared" si="215"/>
        <v>11</v>
      </c>
      <c r="F201" s="6" t="str">
        <f>Buah!C13</f>
        <v>Sirsak</v>
      </c>
      <c r="G201" s="6">
        <f>Buah!D13</f>
        <v>65</v>
      </c>
      <c r="H201" s="6">
        <f>Buah!E13</f>
        <v>1</v>
      </c>
      <c r="I201" s="6">
        <f>Buah!F13</f>
        <v>0.3</v>
      </c>
      <c r="J201" s="6">
        <f>Buah!G13</f>
        <v>16.3</v>
      </c>
      <c r="K201" s="6">
        <f>Buah!H13</f>
        <v>20</v>
      </c>
      <c r="L201" s="6">
        <f>Buah!I13</f>
        <v>18500</v>
      </c>
      <c r="M201" s="6">
        <f>Buah!J13</f>
        <v>100</v>
      </c>
      <c r="N201" s="6">
        <f>Buah!K13</f>
        <v>1850</v>
      </c>
      <c r="Q201" s="19"/>
      <c r="R201" s="2" t="str">
        <f t="shared" si="202"/>
        <v>B</v>
      </c>
      <c r="S201" s="2">
        <f t="shared" si="203"/>
        <v>11</v>
      </c>
      <c r="T201" s="2" t="str">
        <f t="shared" si="204"/>
        <v>Sirsak</v>
      </c>
      <c r="U201" s="2">
        <f t="shared" si="216"/>
        <v>91</v>
      </c>
      <c r="V201" s="2">
        <f t="shared" si="205"/>
        <v>1.4</v>
      </c>
      <c r="W201" s="2">
        <f t="shared" si="205"/>
        <v>0.42</v>
      </c>
      <c r="X201" s="2">
        <f t="shared" si="205"/>
        <v>22.82</v>
      </c>
      <c r="Y201" s="2">
        <f t="shared" si="205"/>
        <v>28</v>
      </c>
      <c r="Z201" s="2">
        <f>$P71/$M201*L201</f>
        <v>25900</v>
      </c>
      <c r="AA201" s="2">
        <f t="shared" si="205"/>
        <v>140</v>
      </c>
      <c r="AB201" s="2">
        <f t="shared" si="205"/>
        <v>2590</v>
      </c>
      <c r="AF201" s="18"/>
      <c r="AG201" s="2" t="s">
        <v>192</v>
      </c>
      <c r="AH201" s="2">
        <f t="shared" si="217"/>
        <v>3</v>
      </c>
      <c r="AI201" s="6" t="str">
        <f>Buah!C5</f>
        <v>Mangga harumanis</v>
      </c>
      <c r="AJ201" s="6">
        <f>Buah!D5</f>
        <v>46</v>
      </c>
      <c r="AK201" s="6">
        <f>Buah!E5</f>
        <v>0.4</v>
      </c>
      <c r="AL201" s="6">
        <f>Buah!F5</f>
        <v>0.2</v>
      </c>
      <c r="AM201" s="6">
        <f>Buah!G5</f>
        <v>11.9</v>
      </c>
      <c r="AN201" s="6">
        <f>Buah!H5</f>
        <v>6</v>
      </c>
      <c r="AO201" s="6">
        <f>Buah!I5</f>
        <v>35000</v>
      </c>
      <c r="AP201" s="6">
        <f>Buah!J5</f>
        <v>100</v>
      </c>
      <c r="AQ201" s="6">
        <f>Buah!K5</f>
        <v>3500</v>
      </c>
      <c r="AT201" s="19"/>
      <c r="AU201" s="2" t="str">
        <f t="shared" si="206"/>
        <v>B</v>
      </c>
      <c r="AV201" s="2">
        <f t="shared" si="201"/>
        <v>3</v>
      </c>
      <c r="AW201" s="2" t="str">
        <f t="shared" si="207"/>
        <v>Mangga harumanis</v>
      </c>
      <c r="AX201" s="2">
        <f t="shared" si="218"/>
        <v>64.399999999999991</v>
      </c>
      <c r="AY201" s="2">
        <f t="shared" si="208"/>
        <v>0.55999999999999994</v>
      </c>
      <c r="AZ201" s="2">
        <f t="shared" si="209"/>
        <v>0.27999999999999997</v>
      </c>
      <c r="BA201" s="2">
        <f t="shared" si="210"/>
        <v>16.66</v>
      </c>
      <c r="BB201" s="2">
        <f t="shared" si="211"/>
        <v>8.3999999999999986</v>
      </c>
      <c r="BC201" s="2">
        <f>$P71/$M201*AO201</f>
        <v>49000</v>
      </c>
      <c r="BD201" s="2">
        <f t="shared" si="213"/>
        <v>140</v>
      </c>
      <c r="BE201" s="2">
        <f t="shared" si="214"/>
        <v>4900</v>
      </c>
    </row>
    <row r="202" spans="3:57" x14ac:dyDescent="0.25">
      <c r="C202" s="18"/>
      <c r="D202" s="2" t="s">
        <v>193</v>
      </c>
      <c r="E202" s="2">
        <f t="shared" si="215"/>
        <v>21</v>
      </c>
      <c r="F202" s="6" t="str">
        <f>Herbal!C6</f>
        <v>Kurma</v>
      </c>
      <c r="G202" s="6">
        <f>Herbal!D6</f>
        <v>282</v>
      </c>
      <c r="H202" s="6">
        <f>Herbal!E6</f>
        <v>2.4500000000000002</v>
      </c>
      <c r="I202" s="6">
        <f>Herbal!F6</f>
        <v>0.39</v>
      </c>
      <c r="J202" s="6">
        <f>Herbal!G6</f>
        <v>75.03</v>
      </c>
      <c r="K202" s="6">
        <f>Herbal!H6</f>
        <v>0.4</v>
      </c>
      <c r="L202" s="6">
        <f>Herbal!I6</f>
        <v>30000</v>
      </c>
      <c r="M202" s="6">
        <f>Herbal!J6</f>
        <v>100</v>
      </c>
      <c r="N202" s="6">
        <f>Herbal!K6</f>
        <v>3000</v>
      </c>
      <c r="Q202" s="19"/>
      <c r="R202" s="2" t="str">
        <f t="shared" si="202"/>
        <v>PL</v>
      </c>
      <c r="S202" s="2">
        <f t="shared" si="203"/>
        <v>21</v>
      </c>
      <c r="T202" s="2" t="str">
        <f t="shared" si="204"/>
        <v>Kurma</v>
      </c>
      <c r="U202" s="2">
        <f t="shared" si="216"/>
        <v>98.699999999999989</v>
      </c>
      <c r="V202" s="2">
        <f t="shared" si="205"/>
        <v>0.85750000000000004</v>
      </c>
      <c r="W202" s="2">
        <f t="shared" si="205"/>
        <v>0.13649999999999998</v>
      </c>
      <c r="X202" s="2">
        <f t="shared" si="205"/>
        <v>26.2605</v>
      </c>
      <c r="Y202" s="2">
        <f t="shared" si="205"/>
        <v>0.13999999999999999</v>
      </c>
      <c r="Z202" s="2">
        <f t="shared" si="205"/>
        <v>10500</v>
      </c>
      <c r="AA202" s="2">
        <f>$P72/$M202*M202</f>
        <v>35</v>
      </c>
      <c r="AB202" s="2">
        <f t="shared" si="205"/>
        <v>1050</v>
      </c>
      <c r="AF202" s="18"/>
      <c r="AG202" s="2" t="s">
        <v>193</v>
      </c>
      <c r="AH202" s="2">
        <f t="shared" si="217"/>
        <v>8</v>
      </c>
      <c r="AI202" s="6" t="str">
        <f>Herbal!C6</f>
        <v>Kurma</v>
      </c>
      <c r="AJ202" s="6">
        <f>Herbal!D6</f>
        <v>282</v>
      </c>
      <c r="AK202" s="6">
        <f>Herbal!E6</f>
        <v>2.4500000000000002</v>
      </c>
      <c r="AL202" s="6">
        <f>Herbal!F6</f>
        <v>0.39</v>
      </c>
      <c r="AM202" s="6">
        <f>Herbal!G6</f>
        <v>75.03</v>
      </c>
      <c r="AN202" s="6">
        <f>Herbal!H6</f>
        <v>0.4</v>
      </c>
      <c r="AO202" s="6">
        <f>Herbal!I6</f>
        <v>30000</v>
      </c>
      <c r="AP202" s="6">
        <f>Herbal!J6</f>
        <v>100</v>
      </c>
      <c r="AQ202" s="6">
        <f>Herbal!K6</f>
        <v>3000</v>
      </c>
      <c r="AT202" s="19"/>
      <c r="AU202" s="2" t="str">
        <f t="shared" si="206"/>
        <v>PL</v>
      </c>
      <c r="AV202" s="2">
        <f t="shared" si="201"/>
        <v>8</v>
      </c>
      <c r="AW202" s="2" t="str">
        <f t="shared" si="207"/>
        <v>Kurma</v>
      </c>
      <c r="AX202" s="2">
        <f t="shared" si="218"/>
        <v>98.699999999999989</v>
      </c>
      <c r="AY202" s="2">
        <f t="shared" si="208"/>
        <v>0.85750000000000004</v>
      </c>
      <c r="AZ202" s="2">
        <f t="shared" si="209"/>
        <v>0.13649999999999998</v>
      </c>
      <c r="BA202" s="2">
        <f t="shared" si="210"/>
        <v>26.2605</v>
      </c>
      <c r="BB202" s="2">
        <f t="shared" si="211"/>
        <v>0.13999999999999999</v>
      </c>
      <c r="BC202" s="2">
        <f t="shared" ref="BC202:BC214" si="219">$P72/$M202*AO202</f>
        <v>10500</v>
      </c>
      <c r="BD202" s="2">
        <f>$P72/$M202*AP202</f>
        <v>35</v>
      </c>
      <c r="BE202" s="2">
        <f t="shared" si="214"/>
        <v>1050</v>
      </c>
    </row>
    <row r="203" spans="3:57" x14ac:dyDescent="0.25">
      <c r="C203" s="18" t="s">
        <v>194</v>
      </c>
      <c r="D203" s="2" t="s">
        <v>188</v>
      </c>
      <c r="E203" s="2">
        <f t="shared" si="215"/>
        <v>2</v>
      </c>
      <c r="F203" s="6" t="str">
        <f>Pokok!C4</f>
        <v>Bihun</v>
      </c>
      <c r="G203" s="6">
        <f>Pokok!D4</f>
        <v>360</v>
      </c>
      <c r="H203" s="6">
        <f>Pokok!E4</f>
        <v>4.7</v>
      </c>
      <c r="I203" s="6">
        <f>Pokok!F4</f>
        <v>0.1</v>
      </c>
      <c r="J203" s="6">
        <f>Pokok!G4</f>
        <v>82.1</v>
      </c>
      <c r="K203" s="6">
        <f>Pokok!H4</f>
        <v>0</v>
      </c>
      <c r="L203" s="6">
        <f>Pokok!I4</f>
        <v>9000</v>
      </c>
      <c r="M203" s="6">
        <f>Pokok!J4</f>
        <v>100</v>
      </c>
      <c r="N203" s="6">
        <f>Pokok!K4</f>
        <v>900</v>
      </c>
      <c r="Q203" s="18" t="str">
        <f>C203</f>
        <v>Siang</v>
      </c>
      <c r="R203" s="2" t="str">
        <f t="shared" si="202"/>
        <v>PK</v>
      </c>
      <c r="S203" s="2">
        <f t="shared" si="203"/>
        <v>2</v>
      </c>
      <c r="T203" s="2" t="str">
        <f t="shared" si="204"/>
        <v>Bihun</v>
      </c>
      <c r="U203" s="2">
        <f t="shared" si="216"/>
        <v>702</v>
      </c>
      <c r="V203" s="2">
        <f t="shared" si="205"/>
        <v>9.1650000000000009</v>
      </c>
      <c r="W203" s="2">
        <f t="shared" si="205"/>
        <v>0.19500000000000001</v>
      </c>
      <c r="X203" s="2">
        <f t="shared" si="205"/>
        <v>160.095</v>
      </c>
      <c r="Y203" s="2">
        <f t="shared" si="205"/>
        <v>0</v>
      </c>
      <c r="Z203" s="2">
        <f t="shared" si="205"/>
        <v>17550</v>
      </c>
      <c r="AA203" s="2">
        <f t="shared" si="205"/>
        <v>195</v>
      </c>
      <c r="AB203" s="2">
        <f t="shared" si="205"/>
        <v>1755</v>
      </c>
      <c r="AF203" s="18" t="s">
        <v>194</v>
      </c>
      <c r="AG203" s="2" t="s">
        <v>188</v>
      </c>
      <c r="AH203" s="2">
        <f t="shared" si="217"/>
        <v>8</v>
      </c>
      <c r="AI203" s="6" t="str">
        <f>Pokok!C10</f>
        <v>Talas Bogor</v>
      </c>
      <c r="AJ203" s="6">
        <f>Pokok!D10</f>
        <v>108</v>
      </c>
      <c r="AK203" s="6">
        <f>Pokok!E10</f>
        <v>1.4</v>
      </c>
      <c r="AL203" s="6">
        <f>Pokok!F10</f>
        <v>0.4</v>
      </c>
      <c r="AM203" s="6">
        <f>Pokok!G10</f>
        <v>25</v>
      </c>
      <c r="AN203" s="6">
        <f>Pokok!H10</f>
        <v>4</v>
      </c>
      <c r="AO203" s="6">
        <f>Pokok!I10</f>
        <v>16000</v>
      </c>
      <c r="AP203" s="6">
        <f>Pokok!J10</f>
        <v>100</v>
      </c>
      <c r="AQ203" s="6">
        <f>Pokok!K10</f>
        <v>1600</v>
      </c>
      <c r="AT203" s="18" t="str">
        <f>AF203</f>
        <v>Siang</v>
      </c>
      <c r="AU203" s="2" t="str">
        <f t="shared" si="206"/>
        <v>PK</v>
      </c>
      <c r="AV203" s="2">
        <f t="shared" si="201"/>
        <v>8</v>
      </c>
      <c r="AW203" s="2" t="str">
        <f t="shared" si="207"/>
        <v>Talas Bogor</v>
      </c>
      <c r="AX203" s="2">
        <f t="shared" si="218"/>
        <v>210.6</v>
      </c>
      <c r="AY203" s="2">
        <f t="shared" si="208"/>
        <v>2.73</v>
      </c>
      <c r="AZ203" s="2">
        <f t="shared" si="209"/>
        <v>0.78</v>
      </c>
      <c r="BA203" s="2">
        <f t="shared" si="210"/>
        <v>48.75</v>
      </c>
      <c r="BB203" s="2">
        <f t="shared" si="211"/>
        <v>7.8</v>
      </c>
      <c r="BC203" s="2">
        <f t="shared" si="219"/>
        <v>31200</v>
      </c>
      <c r="BD203" s="2">
        <f t="shared" ref="BD203:BD214" si="220">$P73/$M203*AP203</f>
        <v>195</v>
      </c>
      <c r="BE203" s="2">
        <f t="shared" si="214"/>
        <v>3120</v>
      </c>
    </row>
    <row r="204" spans="3:57" x14ac:dyDescent="0.25">
      <c r="C204" s="18"/>
      <c r="D204" s="2" t="s">
        <v>189</v>
      </c>
      <c r="E204" s="2">
        <f t="shared" si="215"/>
        <v>7</v>
      </c>
      <c r="F204" s="6" t="str">
        <f>Nabati!C9</f>
        <v>Pete segar</v>
      </c>
      <c r="G204" s="6">
        <f>Nabati!D9</f>
        <v>142</v>
      </c>
      <c r="H204" s="6">
        <f>Nabati!E9</f>
        <v>10.4</v>
      </c>
      <c r="I204" s="6">
        <f>Nabati!F9</f>
        <v>2</v>
      </c>
      <c r="J204" s="6">
        <f>Nabati!G9</f>
        <v>22</v>
      </c>
      <c r="K204" s="6">
        <f>Nabati!H9</f>
        <v>36</v>
      </c>
      <c r="L204" s="6">
        <f>Nabati!I9</f>
        <v>135000</v>
      </c>
      <c r="M204" s="6">
        <f>Nabati!J9</f>
        <v>100</v>
      </c>
      <c r="N204" s="6">
        <f>Nabati!K9</f>
        <v>13500</v>
      </c>
      <c r="Q204" s="18"/>
      <c r="R204" s="2" t="str">
        <f t="shared" si="202"/>
        <v>N</v>
      </c>
      <c r="S204" s="2">
        <f t="shared" si="203"/>
        <v>7</v>
      </c>
      <c r="T204" s="2" t="str">
        <f t="shared" si="204"/>
        <v>Pete segar</v>
      </c>
      <c r="U204" s="2">
        <f t="shared" si="216"/>
        <v>127.8</v>
      </c>
      <c r="V204" s="2">
        <f t="shared" si="205"/>
        <v>9.3600000000000012</v>
      </c>
      <c r="W204" s="2">
        <f t="shared" si="205"/>
        <v>1.8</v>
      </c>
      <c r="X204" s="2">
        <f t="shared" si="205"/>
        <v>19.8</v>
      </c>
      <c r="Y204" s="2">
        <f t="shared" si="205"/>
        <v>32.4</v>
      </c>
      <c r="Z204" s="2">
        <f t="shared" si="205"/>
        <v>121500</v>
      </c>
      <c r="AA204" s="2">
        <f t="shared" si="205"/>
        <v>90</v>
      </c>
      <c r="AB204" s="2">
        <f t="shared" si="205"/>
        <v>12150</v>
      </c>
      <c r="AF204" s="18"/>
      <c r="AG204" s="2" t="s">
        <v>189</v>
      </c>
      <c r="AH204" s="2">
        <f t="shared" si="217"/>
        <v>5</v>
      </c>
      <c r="AI204" s="6" t="str">
        <f>Nabati!C7</f>
        <v>Ketumbar</v>
      </c>
      <c r="AJ204" s="6">
        <f>Nabati!D7</f>
        <v>404</v>
      </c>
      <c r="AK204" s="6">
        <f>Nabati!E7</f>
        <v>14.1</v>
      </c>
      <c r="AL204" s="6">
        <f>Nabati!F7</f>
        <v>16.100000000000001</v>
      </c>
      <c r="AM204" s="6">
        <f>Nabati!G7</f>
        <v>54.2</v>
      </c>
      <c r="AN204" s="6">
        <f>Nabati!H7</f>
        <v>0</v>
      </c>
      <c r="AO204" s="6">
        <f>Nabati!I7</f>
        <v>26000</v>
      </c>
      <c r="AP204" s="6">
        <f>Nabati!J7</f>
        <v>100</v>
      </c>
      <c r="AQ204" s="6">
        <f>Nabati!K7</f>
        <v>2600</v>
      </c>
      <c r="AT204" s="18"/>
      <c r="AU204" s="2" t="str">
        <f t="shared" si="206"/>
        <v>N</v>
      </c>
      <c r="AV204" s="2">
        <f t="shared" si="201"/>
        <v>5</v>
      </c>
      <c r="AW204" s="2" t="str">
        <f t="shared" si="207"/>
        <v>Ketumbar</v>
      </c>
      <c r="AX204" s="2">
        <f t="shared" si="218"/>
        <v>363.6</v>
      </c>
      <c r="AY204" s="2">
        <f t="shared" si="208"/>
        <v>12.69</v>
      </c>
      <c r="AZ204" s="2">
        <f t="shared" si="209"/>
        <v>14.490000000000002</v>
      </c>
      <c r="BA204" s="2">
        <f t="shared" si="210"/>
        <v>48.78</v>
      </c>
      <c r="BB204" s="2">
        <f t="shared" si="211"/>
        <v>0</v>
      </c>
      <c r="BC204" s="2">
        <f t="shared" si="219"/>
        <v>23400</v>
      </c>
      <c r="BD204" s="2">
        <f t="shared" si="220"/>
        <v>90</v>
      </c>
      <c r="BE204" s="2">
        <f t="shared" si="214"/>
        <v>2340</v>
      </c>
    </row>
    <row r="205" spans="3:57" x14ac:dyDescent="0.25">
      <c r="C205" s="18"/>
      <c r="D205" s="2" t="s">
        <v>190</v>
      </c>
      <c r="E205" s="2">
        <f t="shared" si="215"/>
        <v>8</v>
      </c>
      <c r="F205" s="6" t="str">
        <f>Hewani!C10</f>
        <v>Kepiting</v>
      </c>
      <c r="G205" s="6">
        <f>Hewani!D10</f>
        <v>151</v>
      </c>
      <c r="H205" s="6">
        <f>Hewani!E10</f>
        <v>13.8</v>
      </c>
      <c r="I205" s="6">
        <f>Hewani!F10</f>
        <v>3.8</v>
      </c>
      <c r="J205" s="6">
        <f>Hewani!G10</f>
        <v>14.1</v>
      </c>
      <c r="K205" s="6">
        <f>Hewani!H10</f>
        <v>0</v>
      </c>
      <c r="L205" s="6">
        <f>Hewani!I10</f>
        <v>110000</v>
      </c>
      <c r="M205" s="6">
        <f>Hewani!J10</f>
        <v>100</v>
      </c>
      <c r="N205" s="6">
        <f>Hewani!K10</f>
        <v>11000</v>
      </c>
      <c r="Q205" s="18"/>
      <c r="R205" s="2" t="str">
        <f t="shared" si="202"/>
        <v>H</v>
      </c>
      <c r="S205" s="2">
        <f t="shared" si="203"/>
        <v>8</v>
      </c>
      <c r="T205" s="2" t="str">
        <f t="shared" si="204"/>
        <v>Kepiting</v>
      </c>
      <c r="U205" s="2">
        <f t="shared" si="216"/>
        <v>135.9</v>
      </c>
      <c r="V205" s="2">
        <f t="shared" si="205"/>
        <v>12.420000000000002</v>
      </c>
      <c r="W205" s="2">
        <f t="shared" si="205"/>
        <v>3.42</v>
      </c>
      <c r="X205" s="2">
        <f t="shared" si="205"/>
        <v>12.69</v>
      </c>
      <c r="Y205" s="2">
        <f t="shared" si="205"/>
        <v>0</v>
      </c>
      <c r="Z205" s="2">
        <f t="shared" si="205"/>
        <v>99000</v>
      </c>
      <c r="AA205" s="2">
        <f t="shared" si="205"/>
        <v>90</v>
      </c>
      <c r="AB205" s="2">
        <f t="shared" si="205"/>
        <v>9900</v>
      </c>
      <c r="AF205" s="18"/>
      <c r="AG205" s="2" t="s">
        <v>190</v>
      </c>
      <c r="AH205" s="2">
        <f t="shared" si="217"/>
        <v>5</v>
      </c>
      <c r="AI205" s="6" t="str">
        <f>Hewani!C7</f>
        <v>Kakap</v>
      </c>
      <c r="AJ205" s="6">
        <f>Hewani!D7</f>
        <v>92</v>
      </c>
      <c r="AK205" s="6">
        <f>Hewani!E7</f>
        <v>20</v>
      </c>
      <c r="AL205" s="6">
        <f>Hewani!F7</f>
        <v>0.7</v>
      </c>
      <c r="AM205" s="6">
        <f>Hewani!G7</f>
        <v>0</v>
      </c>
      <c r="AN205" s="6">
        <f>Hewani!H7</f>
        <v>0</v>
      </c>
      <c r="AO205" s="6">
        <f>Hewani!I7</f>
        <v>60500</v>
      </c>
      <c r="AP205" s="6">
        <f>Hewani!J7</f>
        <v>100</v>
      </c>
      <c r="AQ205" s="6">
        <f>Hewani!K7</f>
        <v>6050</v>
      </c>
      <c r="AT205" s="18"/>
      <c r="AU205" s="2" t="str">
        <f t="shared" si="206"/>
        <v>H</v>
      </c>
      <c r="AV205" s="2">
        <f t="shared" si="201"/>
        <v>5</v>
      </c>
      <c r="AW205" s="2" t="str">
        <f t="shared" si="207"/>
        <v>Kakap</v>
      </c>
      <c r="AX205" s="2">
        <f t="shared" si="218"/>
        <v>82.8</v>
      </c>
      <c r="AY205" s="2">
        <f t="shared" si="208"/>
        <v>18</v>
      </c>
      <c r="AZ205" s="2">
        <f t="shared" si="209"/>
        <v>0.63</v>
      </c>
      <c r="BA205" s="2">
        <f t="shared" si="210"/>
        <v>0</v>
      </c>
      <c r="BB205" s="2">
        <f t="shared" si="211"/>
        <v>0</v>
      </c>
      <c r="BC205" s="2">
        <f t="shared" si="219"/>
        <v>54450</v>
      </c>
      <c r="BD205" s="2">
        <f t="shared" si="220"/>
        <v>90</v>
      </c>
      <c r="BE205" s="2">
        <f t="shared" si="214"/>
        <v>5445</v>
      </c>
    </row>
    <row r="206" spans="3:57" x14ac:dyDescent="0.25">
      <c r="C206" s="18"/>
      <c r="D206" s="2" t="s">
        <v>191</v>
      </c>
      <c r="E206" s="2">
        <f t="shared" si="215"/>
        <v>14</v>
      </c>
      <c r="F206" s="6" t="str">
        <f>Sayur!C16</f>
        <v>Selada</v>
      </c>
      <c r="G206" s="6">
        <f>Sayur!D16</f>
        <v>15</v>
      </c>
      <c r="H206" s="6">
        <f>Sayur!E16</f>
        <v>1.2</v>
      </c>
      <c r="I206" s="6">
        <f>Sayur!F16</f>
        <v>0.2</v>
      </c>
      <c r="J206" s="6">
        <f>Sayur!G16</f>
        <v>2.9</v>
      </c>
      <c r="K206" s="6">
        <f>Sayur!H16</f>
        <v>8</v>
      </c>
      <c r="L206" s="6">
        <f>Sayur!I16</f>
        <v>40000</v>
      </c>
      <c r="M206" s="6">
        <f>Sayur!J16</f>
        <v>100</v>
      </c>
      <c r="N206" s="6">
        <f>Sayur!K16</f>
        <v>4000</v>
      </c>
      <c r="Q206" s="18"/>
      <c r="R206" s="2" t="str">
        <f t="shared" si="202"/>
        <v>S</v>
      </c>
      <c r="S206" s="2">
        <f t="shared" si="203"/>
        <v>14</v>
      </c>
      <c r="T206" s="2" t="str">
        <f t="shared" si="204"/>
        <v>Selada</v>
      </c>
      <c r="U206" s="2">
        <f t="shared" si="216"/>
        <v>13.5</v>
      </c>
      <c r="V206" s="2">
        <f t="shared" si="205"/>
        <v>1.08</v>
      </c>
      <c r="W206" s="2">
        <f t="shared" si="205"/>
        <v>0.18000000000000002</v>
      </c>
      <c r="X206" s="2">
        <f t="shared" si="205"/>
        <v>2.61</v>
      </c>
      <c r="Y206" s="2">
        <f t="shared" si="205"/>
        <v>7.2</v>
      </c>
      <c r="Z206" s="2">
        <f t="shared" si="205"/>
        <v>36000</v>
      </c>
      <c r="AA206" s="2">
        <f t="shared" si="205"/>
        <v>90</v>
      </c>
      <c r="AB206" s="2">
        <f t="shared" si="205"/>
        <v>3600</v>
      </c>
      <c r="AF206" s="18"/>
      <c r="AG206" s="2" t="s">
        <v>191</v>
      </c>
      <c r="AH206" s="2">
        <f t="shared" si="217"/>
        <v>4</v>
      </c>
      <c r="AI206" s="6" t="str">
        <f>Sayur!C6</f>
        <v>Ketimun</v>
      </c>
      <c r="AJ206" s="6">
        <f>Sayur!D6</f>
        <v>12</v>
      </c>
      <c r="AK206" s="6">
        <f>Sayur!E6</f>
        <v>0.7</v>
      </c>
      <c r="AL206" s="6">
        <f>Sayur!F6</f>
        <v>0.1</v>
      </c>
      <c r="AM206" s="6">
        <f>Sayur!G6</f>
        <v>2.7</v>
      </c>
      <c r="AN206" s="6">
        <f>Sayur!H6</f>
        <v>8</v>
      </c>
      <c r="AO206" s="6">
        <f>Sayur!I6</f>
        <v>10000</v>
      </c>
      <c r="AP206" s="6">
        <f>Sayur!J6</f>
        <v>100</v>
      </c>
      <c r="AQ206" s="6">
        <f>Sayur!K6</f>
        <v>1000</v>
      </c>
      <c r="AT206" s="18"/>
      <c r="AU206" s="2" t="str">
        <f t="shared" si="206"/>
        <v>S</v>
      </c>
      <c r="AV206" s="2">
        <f t="shared" si="201"/>
        <v>4</v>
      </c>
      <c r="AW206" s="2" t="str">
        <f t="shared" si="207"/>
        <v>Ketimun</v>
      </c>
      <c r="AX206" s="2">
        <f t="shared" si="218"/>
        <v>10.8</v>
      </c>
      <c r="AY206" s="2">
        <f t="shared" si="208"/>
        <v>0.63</v>
      </c>
      <c r="AZ206" s="2">
        <f t="shared" si="209"/>
        <v>9.0000000000000011E-2</v>
      </c>
      <c r="BA206" s="2">
        <f t="shared" si="210"/>
        <v>2.4300000000000002</v>
      </c>
      <c r="BB206" s="2">
        <f t="shared" si="211"/>
        <v>7.2</v>
      </c>
      <c r="BC206" s="2">
        <f t="shared" si="219"/>
        <v>9000</v>
      </c>
      <c r="BD206" s="2">
        <f t="shared" si="220"/>
        <v>90</v>
      </c>
      <c r="BE206" s="2">
        <f t="shared" si="214"/>
        <v>900</v>
      </c>
    </row>
    <row r="207" spans="3:57" x14ac:dyDescent="0.25">
      <c r="C207" s="18"/>
      <c r="D207" s="2" t="s">
        <v>192</v>
      </c>
      <c r="E207" s="2">
        <f t="shared" si="215"/>
        <v>11</v>
      </c>
      <c r="F207" s="6" t="str">
        <f>Buah!C13</f>
        <v>Sirsak</v>
      </c>
      <c r="G207" s="6">
        <f>Buah!D13</f>
        <v>65</v>
      </c>
      <c r="H207" s="6">
        <f>Buah!E13</f>
        <v>1</v>
      </c>
      <c r="I207" s="6">
        <f>Buah!F13</f>
        <v>0.3</v>
      </c>
      <c r="J207" s="6">
        <f>Buah!G13</f>
        <v>16.3</v>
      </c>
      <c r="K207" s="6">
        <f>Buah!H13</f>
        <v>20</v>
      </c>
      <c r="L207" s="6">
        <f>Buah!I13</f>
        <v>18500</v>
      </c>
      <c r="M207" s="6">
        <f>Buah!J13</f>
        <v>100</v>
      </c>
      <c r="N207" s="6">
        <f>Buah!K13</f>
        <v>1850</v>
      </c>
      <c r="Q207" s="18"/>
      <c r="R207" s="2" t="str">
        <f t="shared" si="202"/>
        <v>B</v>
      </c>
      <c r="S207" s="2">
        <f t="shared" si="203"/>
        <v>11</v>
      </c>
      <c r="T207" s="2" t="str">
        <f t="shared" si="204"/>
        <v>Sirsak</v>
      </c>
      <c r="U207" s="2">
        <f t="shared" si="216"/>
        <v>78</v>
      </c>
      <c r="V207" s="2">
        <f t="shared" si="205"/>
        <v>1.2</v>
      </c>
      <c r="W207" s="2">
        <f t="shared" si="205"/>
        <v>0.36</v>
      </c>
      <c r="X207" s="2">
        <f t="shared" si="205"/>
        <v>19.559999999999999</v>
      </c>
      <c r="Y207" s="2">
        <f t="shared" si="205"/>
        <v>24</v>
      </c>
      <c r="Z207" s="2">
        <f t="shared" si="205"/>
        <v>22200</v>
      </c>
      <c r="AA207" s="2">
        <f t="shared" si="205"/>
        <v>120</v>
      </c>
      <c r="AB207" s="2">
        <f t="shared" si="205"/>
        <v>2220</v>
      </c>
      <c r="AF207" s="18"/>
      <c r="AG207" s="2" t="s">
        <v>192</v>
      </c>
      <c r="AH207" s="2">
        <f t="shared" si="217"/>
        <v>13</v>
      </c>
      <c r="AI207" s="6" t="str">
        <f>Buah!C15</f>
        <v>Kesemek</v>
      </c>
      <c r="AJ207" s="6">
        <f>Buah!D15</f>
        <v>78</v>
      </c>
      <c r="AK207" s="6">
        <f>Buah!E15</f>
        <v>0.8</v>
      </c>
      <c r="AL207" s="6">
        <f>Buah!F15</f>
        <v>0.4</v>
      </c>
      <c r="AM207" s="6">
        <f>Buah!G15</f>
        <v>20</v>
      </c>
      <c r="AN207" s="6">
        <f>Buah!H15</f>
        <v>11</v>
      </c>
      <c r="AO207" s="6">
        <f>Buah!I15</f>
        <v>150000</v>
      </c>
      <c r="AP207" s="6">
        <f>Buah!J15</f>
        <v>100</v>
      </c>
      <c r="AQ207" s="6">
        <f>Buah!K15</f>
        <v>15000</v>
      </c>
      <c r="AT207" s="18"/>
      <c r="AU207" s="2" t="str">
        <f t="shared" si="206"/>
        <v>B</v>
      </c>
      <c r="AV207" s="2">
        <f t="shared" si="201"/>
        <v>13</v>
      </c>
      <c r="AW207" s="2" t="str">
        <f t="shared" si="207"/>
        <v>Kesemek</v>
      </c>
      <c r="AX207" s="2">
        <f t="shared" si="218"/>
        <v>93.6</v>
      </c>
      <c r="AY207" s="2">
        <f t="shared" si="208"/>
        <v>0.96</v>
      </c>
      <c r="AZ207" s="2">
        <f t="shared" si="209"/>
        <v>0.48</v>
      </c>
      <c r="BA207" s="2">
        <f t="shared" si="210"/>
        <v>24</v>
      </c>
      <c r="BB207" s="2">
        <f t="shared" si="211"/>
        <v>13.2</v>
      </c>
      <c r="BC207" s="2">
        <f t="shared" si="219"/>
        <v>180000</v>
      </c>
      <c r="BD207" s="2">
        <f t="shared" si="220"/>
        <v>120</v>
      </c>
      <c r="BE207" s="2">
        <f t="shared" si="214"/>
        <v>18000</v>
      </c>
    </row>
    <row r="208" spans="3:57" x14ac:dyDescent="0.25">
      <c r="C208" s="18"/>
      <c r="D208" s="2" t="s">
        <v>193</v>
      </c>
      <c r="E208" s="2">
        <f t="shared" si="215"/>
        <v>1</v>
      </c>
      <c r="F208" s="6" t="str">
        <f>Herbal!C3</f>
        <v>Madu</v>
      </c>
      <c r="G208" s="6">
        <f>Herbal!D3</f>
        <v>294</v>
      </c>
      <c r="H208" s="6">
        <f>Herbal!E3</f>
        <v>0.3</v>
      </c>
      <c r="I208" s="6">
        <f>Herbal!F3</f>
        <v>0</v>
      </c>
      <c r="J208" s="6">
        <f>Herbal!G3</f>
        <v>79.5</v>
      </c>
      <c r="K208" s="6">
        <f>Herbal!H3</f>
        <v>4</v>
      </c>
      <c r="L208" s="6">
        <f>Herbal!I3</f>
        <v>9000</v>
      </c>
      <c r="M208" s="6">
        <f>Herbal!J3</f>
        <v>100</v>
      </c>
      <c r="N208" s="6">
        <f>Herbal!K3</f>
        <v>900</v>
      </c>
      <c r="Q208" s="18"/>
      <c r="R208" s="2" t="str">
        <f t="shared" si="202"/>
        <v>PL</v>
      </c>
      <c r="S208" s="2">
        <f t="shared" si="203"/>
        <v>1</v>
      </c>
      <c r="T208" s="2" t="str">
        <f t="shared" si="204"/>
        <v>Madu</v>
      </c>
      <c r="U208" s="2">
        <f t="shared" si="216"/>
        <v>88.2</v>
      </c>
      <c r="V208" s="2">
        <f t="shared" si="205"/>
        <v>0.09</v>
      </c>
      <c r="W208" s="2">
        <f t="shared" si="205"/>
        <v>0</v>
      </c>
      <c r="X208" s="2">
        <f t="shared" si="205"/>
        <v>23.849999999999998</v>
      </c>
      <c r="Y208" s="2">
        <f t="shared" si="205"/>
        <v>1.2</v>
      </c>
      <c r="Z208" s="2">
        <f t="shared" si="205"/>
        <v>2700</v>
      </c>
      <c r="AA208" s="2">
        <f t="shared" si="205"/>
        <v>30</v>
      </c>
      <c r="AB208" s="2">
        <f t="shared" si="205"/>
        <v>270</v>
      </c>
      <c r="AF208" s="18"/>
      <c r="AG208" s="2" t="s">
        <v>193</v>
      </c>
      <c r="AH208" s="2">
        <f t="shared" si="217"/>
        <v>2</v>
      </c>
      <c r="AI208" s="6" t="str">
        <f>Herbal!C4</f>
        <v>Jinten Hitam</v>
      </c>
      <c r="AJ208" s="6">
        <f>Herbal!D4</f>
        <v>333</v>
      </c>
      <c r="AK208" s="6">
        <f>Herbal!E4</f>
        <v>19.77</v>
      </c>
      <c r="AL208" s="6">
        <f>Herbal!F4</f>
        <v>14.59</v>
      </c>
      <c r="AM208" s="6">
        <f>Herbal!G4</f>
        <v>49.9</v>
      </c>
      <c r="AN208" s="6">
        <f>Herbal!H4</f>
        <v>21</v>
      </c>
      <c r="AO208" s="6">
        <f>Herbal!I4</f>
        <v>25000</v>
      </c>
      <c r="AP208" s="6">
        <f>Herbal!J4</f>
        <v>100</v>
      </c>
      <c r="AQ208" s="6">
        <f>Herbal!K4</f>
        <v>2500</v>
      </c>
      <c r="AT208" s="18"/>
      <c r="AU208" s="2" t="str">
        <f t="shared" si="206"/>
        <v>PL</v>
      </c>
      <c r="AV208" s="2">
        <f t="shared" si="201"/>
        <v>2</v>
      </c>
      <c r="AW208" s="2" t="str">
        <f t="shared" si="207"/>
        <v>Jinten Hitam</v>
      </c>
      <c r="AX208" s="2">
        <f t="shared" si="218"/>
        <v>99.899999999999991</v>
      </c>
      <c r="AY208" s="2">
        <f t="shared" si="208"/>
        <v>5.931</v>
      </c>
      <c r="AZ208" s="2">
        <f t="shared" si="209"/>
        <v>4.3769999999999998</v>
      </c>
      <c r="BA208" s="2">
        <f t="shared" si="210"/>
        <v>14.969999999999999</v>
      </c>
      <c r="BB208" s="2">
        <f t="shared" si="211"/>
        <v>6.3</v>
      </c>
      <c r="BC208" s="2">
        <f t="shared" si="219"/>
        <v>7500</v>
      </c>
      <c r="BD208" s="2">
        <f t="shared" si="220"/>
        <v>30</v>
      </c>
      <c r="BE208" s="2">
        <f t="shared" si="214"/>
        <v>750</v>
      </c>
    </row>
    <row r="209" spans="3:57" x14ac:dyDescent="0.25">
      <c r="C209" s="18" t="s">
        <v>195</v>
      </c>
      <c r="D209" s="2" t="s">
        <v>188</v>
      </c>
      <c r="E209" s="2">
        <f t="shared" si="215"/>
        <v>21</v>
      </c>
      <c r="F209" s="6" t="str">
        <f>Pokok!C23</f>
        <v>Misoa</v>
      </c>
      <c r="G209" s="6">
        <f>Pokok!D23</f>
        <v>345</v>
      </c>
      <c r="H209" s="6">
        <f>Pokok!E23</f>
        <v>8.5</v>
      </c>
      <c r="I209" s="6">
        <f>Pokok!F23</f>
        <v>2.2000000000000002</v>
      </c>
      <c r="J209" s="6">
        <f>Pokok!G23</f>
        <v>78</v>
      </c>
      <c r="K209" s="6">
        <f>Pokok!H23</f>
        <v>0</v>
      </c>
      <c r="L209" s="6">
        <f>Pokok!I23</f>
        <v>44000</v>
      </c>
      <c r="M209" s="6">
        <f>Pokok!J23</f>
        <v>100</v>
      </c>
      <c r="N209" s="6">
        <f>Pokok!K23</f>
        <v>4400</v>
      </c>
      <c r="Q209" s="18" t="str">
        <f>C209</f>
        <v>Malam</v>
      </c>
      <c r="R209" s="2" t="str">
        <f t="shared" si="202"/>
        <v>PK</v>
      </c>
      <c r="S209" s="2">
        <f t="shared" si="203"/>
        <v>21</v>
      </c>
      <c r="T209" s="2" t="str">
        <f t="shared" si="204"/>
        <v>Misoa</v>
      </c>
      <c r="U209" s="2">
        <f t="shared" si="216"/>
        <v>784.875</v>
      </c>
      <c r="V209" s="2">
        <f t="shared" si="205"/>
        <v>19.337499999999999</v>
      </c>
      <c r="W209" s="2">
        <f t="shared" si="205"/>
        <v>5.0049999999999999</v>
      </c>
      <c r="X209" s="2">
        <f t="shared" si="205"/>
        <v>177.45</v>
      </c>
      <c r="Y209" s="2">
        <f t="shared" si="205"/>
        <v>0</v>
      </c>
      <c r="Z209" s="2">
        <f t="shared" si="205"/>
        <v>100100</v>
      </c>
      <c r="AA209" s="2">
        <f t="shared" si="205"/>
        <v>227.5</v>
      </c>
      <c r="AB209" s="2">
        <f t="shared" si="205"/>
        <v>10010</v>
      </c>
      <c r="AF209" s="18" t="s">
        <v>195</v>
      </c>
      <c r="AG209" s="2" t="s">
        <v>188</v>
      </c>
      <c r="AH209" s="2">
        <f t="shared" si="217"/>
        <v>20</v>
      </c>
      <c r="AI209" s="6" t="str">
        <f>Pokok!C22</f>
        <v>Mi kering</v>
      </c>
      <c r="AJ209" s="6">
        <f>Pokok!D22</f>
        <v>339</v>
      </c>
      <c r="AK209" s="6">
        <f>Pokok!E22</f>
        <v>10</v>
      </c>
      <c r="AL209" s="6">
        <f>Pokok!F22</f>
        <v>1.7</v>
      </c>
      <c r="AM209" s="6">
        <f>Pokok!G22</f>
        <v>76.3</v>
      </c>
      <c r="AN209" s="6">
        <f>Pokok!H22</f>
        <v>0</v>
      </c>
      <c r="AO209" s="6">
        <f>Pokok!I22</f>
        <v>27245</v>
      </c>
      <c r="AP209" s="6">
        <f>Pokok!J22</f>
        <v>100</v>
      </c>
      <c r="AQ209" s="6">
        <f>Pokok!K22</f>
        <v>2724.5</v>
      </c>
      <c r="AT209" s="18" t="str">
        <f>AF209</f>
        <v>Malam</v>
      </c>
      <c r="AU209" s="2" t="str">
        <f t="shared" si="206"/>
        <v>PK</v>
      </c>
      <c r="AV209" s="2">
        <f t="shared" si="201"/>
        <v>20</v>
      </c>
      <c r="AW209" s="2" t="str">
        <f t="shared" si="207"/>
        <v>Mi kering</v>
      </c>
      <c r="AX209" s="2">
        <f t="shared" si="218"/>
        <v>771.22500000000002</v>
      </c>
      <c r="AY209" s="2">
        <f t="shared" si="208"/>
        <v>22.75</v>
      </c>
      <c r="AZ209" s="2">
        <f t="shared" si="209"/>
        <v>3.8674999999999997</v>
      </c>
      <c r="BA209" s="2">
        <f t="shared" si="210"/>
        <v>173.58249999999998</v>
      </c>
      <c r="BB209" s="2">
        <f t="shared" si="211"/>
        <v>0</v>
      </c>
      <c r="BC209" s="2">
        <f t="shared" si="219"/>
        <v>61982.375</v>
      </c>
      <c r="BD209" s="2">
        <f t="shared" si="220"/>
        <v>227.5</v>
      </c>
      <c r="BE209" s="2">
        <f t="shared" si="214"/>
        <v>6198.2375000000002</v>
      </c>
    </row>
    <row r="210" spans="3:57" x14ac:dyDescent="0.25">
      <c r="C210" s="18"/>
      <c r="D210" s="2" t="s">
        <v>189</v>
      </c>
      <c r="E210" s="2">
        <f t="shared" si="215"/>
        <v>3</v>
      </c>
      <c r="F210" s="6" t="str">
        <f>Nabati!C5</f>
        <v>Kacang merah segar</v>
      </c>
      <c r="G210" s="6">
        <f>Nabati!D5</f>
        <v>171</v>
      </c>
      <c r="H210" s="6">
        <f>Nabati!E5</f>
        <v>11</v>
      </c>
      <c r="I210" s="6">
        <f>Nabati!F5</f>
        <v>2.2000000000000002</v>
      </c>
      <c r="J210" s="6">
        <f>Nabati!G5</f>
        <v>28</v>
      </c>
      <c r="K210" s="6">
        <f>Nabati!H5</f>
        <v>0</v>
      </c>
      <c r="L210" s="6">
        <f>Nabati!I5</f>
        <v>57500</v>
      </c>
      <c r="M210" s="6">
        <f>Nabati!J5</f>
        <v>100</v>
      </c>
      <c r="N210" s="6">
        <f>Nabati!K5</f>
        <v>5750</v>
      </c>
      <c r="Q210" s="18"/>
      <c r="R210" s="2" t="str">
        <f t="shared" si="202"/>
        <v>N</v>
      </c>
      <c r="S210" s="2">
        <f t="shared" si="203"/>
        <v>3</v>
      </c>
      <c r="T210" s="2" t="str">
        <f t="shared" si="204"/>
        <v>Kacang merah segar</v>
      </c>
      <c r="U210" s="2">
        <f t="shared" si="216"/>
        <v>179.55</v>
      </c>
      <c r="V210" s="2">
        <f t="shared" si="205"/>
        <v>11.55</v>
      </c>
      <c r="W210" s="2">
        <f t="shared" si="205"/>
        <v>2.3100000000000005</v>
      </c>
      <c r="X210" s="2">
        <f t="shared" si="205"/>
        <v>29.400000000000002</v>
      </c>
      <c r="Y210" s="2">
        <f t="shared" si="205"/>
        <v>0</v>
      </c>
      <c r="Z210" s="2">
        <f t="shared" si="205"/>
        <v>60375</v>
      </c>
      <c r="AA210" s="2">
        <f t="shared" si="205"/>
        <v>105</v>
      </c>
      <c r="AB210" s="2">
        <f t="shared" si="205"/>
        <v>6037.5</v>
      </c>
      <c r="AF210" s="18"/>
      <c r="AG210" s="2" t="s">
        <v>189</v>
      </c>
      <c r="AH210" s="2">
        <f t="shared" si="217"/>
        <v>16</v>
      </c>
      <c r="AI210" s="6" t="str">
        <f>Nabati!C18</f>
        <v>Tahu</v>
      </c>
      <c r="AJ210" s="6">
        <f>Nabati!D18</f>
        <v>68</v>
      </c>
      <c r="AK210" s="6">
        <f>Nabati!E18</f>
        <v>7.8</v>
      </c>
      <c r="AL210" s="6">
        <f>Nabati!F18</f>
        <v>4.5999999999999996</v>
      </c>
      <c r="AM210" s="6">
        <f>Nabati!G18</f>
        <v>1.6</v>
      </c>
      <c r="AN210" s="6">
        <f>Nabati!H18</f>
        <v>0</v>
      </c>
      <c r="AO210" s="6">
        <f>Nabati!I18</f>
        <v>30400</v>
      </c>
      <c r="AP210" s="6">
        <f>Nabati!J18</f>
        <v>100</v>
      </c>
      <c r="AQ210" s="6">
        <f>Nabati!K18</f>
        <v>3040</v>
      </c>
      <c r="AT210" s="18"/>
      <c r="AU210" s="2" t="str">
        <f t="shared" si="206"/>
        <v>N</v>
      </c>
      <c r="AV210" s="2">
        <f t="shared" si="201"/>
        <v>16</v>
      </c>
      <c r="AW210" s="2" t="str">
        <f t="shared" si="207"/>
        <v>Tahu</v>
      </c>
      <c r="AX210" s="2">
        <f t="shared" si="218"/>
        <v>71.400000000000006</v>
      </c>
      <c r="AY210" s="2">
        <f t="shared" si="208"/>
        <v>8.19</v>
      </c>
      <c r="AZ210" s="2">
        <f t="shared" si="209"/>
        <v>4.83</v>
      </c>
      <c r="BA210" s="2">
        <f t="shared" si="210"/>
        <v>1.6800000000000002</v>
      </c>
      <c r="BB210" s="2">
        <f t="shared" si="211"/>
        <v>0</v>
      </c>
      <c r="BC210" s="2">
        <f t="shared" si="219"/>
        <v>31920</v>
      </c>
      <c r="BD210" s="2">
        <f t="shared" si="220"/>
        <v>105</v>
      </c>
      <c r="BE210" s="2">
        <f t="shared" si="214"/>
        <v>3192</v>
      </c>
    </row>
    <row r="211" spans="3:57" x14ac:dyDescent="0.25">
      <c r="C211" s="18"/>
      <c r="D211" s="2" t="s">
        <v>190</v>
      </c>
      <c r="E211" s="2">
        <f t="shared" si="215"/>
        <v>11</v>
      </c>
      <c r="F211" s="6" t="str">
        <f>Hewani!C13</f>
        <v>Teri segar</v>
      </c>
      <c r="G211" s="6">
        <f>Hewani!D13</f>
        <v>77</v>
      </c>
      <c r="H211" s="6">
        <f>Hewani!E13</f>
        <v>16</v>
      </c>
      <c r="I211" s="6">
        <f>Hewani!F13</f>
        <v>1</v>
      </c>
      <c r="J211" s="6">
        <f>Hewani!G13</f>
        <v>0</v>
      </c>
      <c r="K211" s="6">
        <f>Hewani!H13</f>
        <v>0</v>
      </c>
      <c r="L211" s="6">
        <f>Hewani!I13</f>
        <v>48000</v>
      </c>
      <c r="M211" s="6">
        <f>Hewani!J13</f>
        <v>100</v>
      </c>
      <c r="N211" s="6">
        <f>Hewani!K13</f>
        <v>4800</v>
      </c>
      <c r="Q211" s="18"/>
      <c r="R211" s="2" t="str">
        <f t="shared" si="202"/>
        <v>H</v>
      </c>
      <c r="S211" s="2">
        <f t="shared" si="203"/>
        <v>11</v>
      </c>
      <c r="T211" s="2" t="str">
        <f t="shared" si="204"/>
        <v>Teri segar</v>
      </c>
      <c r="U211" s="2">
        <f t="shared" si="216"/>
        <v>80.850000000000009</v>
      </c>
      <c r="V211" s="2">
        <f t="shared" si="205"/>
        <v>16.8</v>
      </c>
      <c r="W211" s="2">
        <f t="shared" si="205"/>
        <v>1.05</v>
      </c>
      <c r="X211" s="2">
        <f t="shared" si="205"/>
        <v>0</v>
      </c>
      <c r="Y211" s="2">
        <f t="shared" si="205"/>
        <v>0</v>
      </c>
      <c r="Z211" s="2">
        <f t="shared" si="205"/>
        <v>50400</v>
      </c>
      <c r="AA211" s="2">
        <f t="shared" si="205"/>
        <v>105</v>
      </c>
      <c r="AB211" s="2">
        <f t="shared" si="205"/>
        <v>5040</v>
      </c>
      <c r="AF211" s="18"/>
      <c r="AG211" s="2" t="s">
        <v>190</v>
      </c>
      <c r="AH211" s="2">
        <f t="shared" si="217"/>
        <v>36</v>
      </c>
      <c r="AI211" s="6" t="str">
        <f>Hewani!C38</f>
        <v>Telur bebek</v>
      </c>
      <c r="AJ211" s="6">
        <f>Hewani!D38</f>
        <v>202</v>
      </c>
      <c r="AK211" s="6">
        <f>Hewani!E38</f>
        <v>12.5</v>
      </c>
      <c r="AL211" s="6">
        <f>Hewani!F38</f>
        <v>16.399999999999999</v>
      </c>
      <c r="AM211" s="6">
        <f>Hewani!G38</f>
        <v>0</v>
      </c>
      <c r="AN211" s="6">
        <f>Hewani!H38</f>
        <v>0</v>
      </c>
      <c r="AO211" s="6">
        <f>Hewani!I38</f>
        <v>25400</v>
      </c>
      <c r="AP211" s="6">
        <f>Hewani!J38</f>
        <v>100</v>
      </c>
      <c r="AQ211" s="6">
        <f>Hewani!K38</f>
        <v>2540</v>
      </c>
      <c r="AT211" s="18"/>
      <c r="AU211" s="2" t="str">
        <f t="shared" si="206"/>
        <v>H</v>
      </c>
      <c r="AV211" s="2">
        <f t="shared" si="201"/>
        <v>36</v>
      </c>
      <c r="AW211" s="2" t="str">
        <f t="shared" si="207"/>
        <v>Telur bebek</v>
      </c>
      <c r="AX211" s="2">
        <f t="shared" si="218"/>
        <v>212.10000000000002</v>
      </c>
      <c r="AY211" s="2">
        <f t="shared" si="208"/>
        <v>13.125</v>
      </c>
      <c r="AZ211" s="2">
        <f t="shared" si="209"/>
        <v>17.22</v>
      </c>
      <c r="BA211" s="2">
        <f t="shared" si="210"/>
        <v>0</v>
      </c>
      <c r="BB211" s="2">
        <f t="shared" si="211"/>
        <v>0</v>
      </c>
      <c r="BC211" s="2">
        <f t="shared" si="219"/>
        <v>26670</v>
      </c>
      <c r="BD211" s="2">
        <f t="shared" si="220"/>
        <v>105</v>
      </c>
      <c r="BE211" s="2">
        <f t="shared" si="214"/>
        <v>2667</v>
      </c>
    </row>
    <row r="212" spans="3:57" x14ac:dyDescent="0.25">
      <c r="C212" s="18"/>
      <c r="D212" s="2" t="s">
        <v>191</v>
      </c>
      <c r="E212" s="2">
        <f t="shared" si="215"/>
        <v>11</v>
      </c>
      <c r="F212" s="6" t="str">
        <f>Sayur!C13</f>
        <v>Pepaya muda</v>
      </c>
      <c r="G212" s="6">
        <f>Sayur!D13</f>
        <v>26</v>
      </c>
      <c r="H212" s="6">
        <f>Sayur!E13</f>
        <v>2.1</v>
      </c>
      <c r="I212" s="6">
        <f>Sayur!F13</f>
        <v>0.1</v>
      </c>
      <c r="J212" s="6">
        <f>Sayur!G13</f>
        <v>4.9000000000000004</v>
      </c>
      <c r="K212" s="6">
        <f>Sayur!H13</f>
        <v>19</v>
      </c>
      <c r="L212" s="6">
        <f>Sayur!I13</f>
        <v>21000</v>
      </c>
      <c r="M212" s="6">
        <f>Sayur!J13</f>
        <v>100</v>
      </c>
      <c r="N212" s="6">
        <f>Sayur!K13</f>
        <v>2100</v>
      </c>
      <c r="Q212" s="18"/>
      <c r="R212" s="2" t="str">
        <f t="shared" si="202"/>
        <v>S</v>
      </c>
      <c r="S212" s="2">
        <f t="shared" si="203"/>
        <v>11</v>
      </c>
      <c r="T212" s="2" t="str">
        <f t="shared" si="204"/>
        <v>Pepaya muda</v>
      </c>
      <c r="U212" s="2">
        <f t="shared" si="216"/>
        <v>27.3</v>
      </c>
      <c r="V212" s="2">
        <f t="shared" si="205"/>
        <v>2.2050000000000001</v>
      </c>
      <c r="W212" s="2">
        <f t="shared" si="205"/>
        <v>0.10500000000000001</v>
      </c>
      <c r="X212" s="2">
        <f t="shared" si="205"/>
        <v>5.1450000000000005</v>
      </c>
      <c r="Y212" s="2">
        <f t="shared" si="205"/>
        <v>19.95</v>
      </c>
      <c r="Z212" s="2">
        <f t="shared" si="205"/>
        <v>22050</v>
      </c>
      <c r="AA212" s="2">
        <f t="shared" si="205"/>
        <v>105</v>
      </c>
      <c r="AB212" s="2">
        <f t="shared" si="205"/>
        <v>2205</v>
      </c>
      <c r="AF212" s="18"/>
      <c r="AG212" s="2" t="s">
        <v>191</v>
      </c>
      <c r="AH212" s="2">
        <f t="shared" si="217"/>
        <v>34</v>
      </c>
      <c r="AI212" s="6" t="str">
        <f>Sayur!C36</f>
        <v>Seledri</v>
      </c>
      <c r="AJ212" s="6">
        <f>Sayur!D36</f>
        <v>20</v>
      </c>
      <c r="AK212" s="6">
        <f>Sayur!E36</f>
        <v>1</v>
      </c>
      <c r="AL212" s="6">
        <f>Sayur!F36</f>
        <v>0.1</v>
      </c>
      <c r="AM212" s="6">
        <f>Sayur!G36</f>
        <v>4.5999999999999996</v>
      </c>
      <c r="AN212" s="6">
        <f>Sayur!H36</f>
        <v>11</v>
      </c>
      <c r="AO212" s="6">
        <f>Sayur!I36</f>
        <v>30000</v>
      </c>
      <c r="AP212" s="6">
        <f>Sayur!J36</f>
        <v>100</v>
      </c>
      <c r="AQ212" s="6">
        <f>Sayur!K36</f>
        <v>3000</v>
      </c>
      <c r="AT212" s="18"/>
      <c r="AU212" s="2" t="str">
        <f t="shared" si="206"/>
        <v>S</v>
      </c>
      <c r="AV212" s="2">
        <f t="shared" si="201"/>
        <v>34</v>
      </c>
      <c r="AW212" s="2" t="str">
        <f t="shared" si="207"/>
        <v>Seledri</v>
      </c>
      <c r="AX212" s="2">
        <f t="shared" si="218"/>
        <v>21</v>
      </c>
      <c r="AY212" s="2">
        <f t="shared" si="208"/>
        <v>1.05</v>
      </c>
      <c r="AZ212" s="2">
        <f t="shared" si="209"/>
        <v>0.10500000000000001</v>
      </c>
      <c r="BA212" s="2">
        <f t="shared" si="210"/>
        <v>4.83</v>
      </c>
      <c r="BB212" s="2">
        <f t="shared" si="211"/>
        <v>11.55</v>
      </c>
      <c r="BC212" s="2">
        <f t="shared" si="219"/>
        <v>31500</v>
      </c>
      <c r="BD212" s="2">
        <f t="shared" si="220"/>
        <v>105</v>
      </c>
      <c r="BE212" s="2">
        <f t="shared" si="214"/>
        <v>3150</v>
      </c>
    </row>
    <row r="213" spans="3:57" x14ac:dyDescent="0.25">
      <c r="C213" s="18"/>
      <c r="D213" s="2" t="s">
        <v>192</v>
      </c>
      <c r="E213" s="2">
        <f t="shared" si="215"/>
        <v>13</v>
      </c>
      <c r="F213" s="6" t="str">
        <f>Buah!C15</f>
        <v>Kesemek</v>
      </c>
      <c r="G213" s="6">
        <f>Buah!D15</f>
        <v>78</v>
      </c>
      <c r="H213" s="6">
        <f>Buah!E15</f>
        <v>0.8</v>
      </c>
      <c r="I213" s="6">
        <f>Buah!F15</f>
        <v>0.4</v>
      </c>
      <c r="J213" s="6">
        <f>Buah!G15</f>
        <v>20</v>
      </c>
      <c r="K213" s="6">
        <f>Buah!H15</f>
        <v>11</v>
      </c>
      <c r="L213" s="6">
        <f>Buah!I15</f>
        <v>150000</v>
      </c>
      <c r="M213" s="6">
        <f>Buah!J15</f>
        <v>100</v>
      </c>
      <c r="N213" s="6">
        <f>Buah!K15</f>
        <v>15000</v>
      </c>
      <c r="Q213" s="18"/>
      <c r="R213" s="2" t="str">
        <f t="shared" si="202"/>
        <v>B</v>
      </c>
      <c r="S213" s="2">
        <f t="shared" si="203"/>
        <v>13</v>
      </c>
      <c r="T213" s="2" t="str">
        <f t="shared" si="204"/>
        <v>Kesemek</v>
      </c>
      <c r="U213" s="2">
        <f t="shared" si="216"/>
        <v>109.19999999999999</v>
      </c>
      <c r="V213" s="2">
        <f t="shared" ref="V213:V214" si="221">$P83/$M213*H213</f>
        <v>1.1199999999999999</v>
      </c>
      <c r="W213" s="2">
        <f t="shared" ref="W213:W214" si="222">$P83/$M213*I213</f>
        <v>0.55999999999999994</v>
      </c>
      <c r="X213" s="2">
        <f t="shared" ref="X213:X214" si="223">$P83/$M213*J213</f>
        <v>28</v>
      </c>
      <c r="Y213" s="2">
        <f t="shared" ref="Y213:Y214" si="224">$P83/$M213*K213</f>
        <v>15.399999999999999</v>
      </c>
      <c r="Z213" s="2">
        <f t="shared" ref="Z213:Z214" si="225">$P83/$M213*L213</f>
        <v>210000</v>
      </c>
      <c r="AA213" s="2">
        <f t="shared" ref="AA213:AA214" si="226">$P83/$M213*M213</f>
        <v>140</v>
      </c>
      <c r="AB213" s="2">
        <f t="shared" ref="AB213:AB214" si="227">$P83/$M213*N213</f>
        <v>21000</v>
      </c>
      <c r="AF213" s="18"/>
      <c r="AG213" s="2" t="s">
        <v>192</v>
      </c>
      <c r="AH213" s="2">
        <f t="shared" si="217"/>
        <v>20</v>
      </c>
      <c r="AI213" s="6" t="str">
        <f>Buah!C22</f>
        <v>Apel</v>
      </c>
      <c r="AJ213" s="6">
        <f>Buah!D22</f>
        <v>58</v>
      </c>
      <c r="AK213" s="6">
        <f>Buah!E22</f>
        <v>0.3</v>
      </c>
      <c r="AL213" s="6">
        <f>Buah!F22</f>
        <v>0.4</v>
      </c>
      <c r="AM213" s="6">
        <f>Buah!G22</f>
        <v>14.9</v>
      </c>
      <c r="AN213" s="6">
        <f>Buah!H22</f>
        <v>5</v>
      </c>
      <c r="AO213" s="6">
        <f>Buah!I22</f>
        <v>47000</v>
      </c>
      <c r="AP213" s="6">
        <f>Buah!J22</f>
        <v>100</v>
      </c>
      <c r="AQ213" s="6">
        <f>Buah!K22</f>
        <v>4700</v>
      </c>
      <c r="AT213" s="18"/>
      <c r="AU213" s="2" t="str">
        <f t="shared" si="206"/>
        <v>B</v>
      </c>
      <c r="AV213" s="2">
        <f t="shared" si="201"/>
        <v>20</v>
      </c>
      <c r="AW213" s="2" t="str">
        <f t="shared" si="207"/>
        <v>Apel</v>
      </c>
      <c r="AX213" s="2">
        <f t="shared" si="218"/>
        <v>81.199999999999989</v>
      </c>
      <c r="AY213" s="2">
        <f t="shared" si="208"/>
        <v>0.42</v>
      </c>
      <c r="AZ213" s="2">
        <f t="shared" si="209"/>
        <v>0.55999999999999994</v>
      </c>
      <c r="BA213" s="2">
        <f t="shared" si="210"/>
        <v>20.86</v>
      </c>
      <c r="BB213" s="2">
        <f t="shared" si="211"/>
        <v>7</v>
      </c>
      <c r="BC213" s="2">
        <f t="shared" si="219"/>
        <v>65800</v>
      </c>
      <c r="BD213" s="2">
        <f t="shared" si="220"/>
        <v>140</v>
      </c>
      <c r="BE213" s="2">
        <f t="shared" si="214"/>
        <v>6580</v>
      </c>
    </row>
    <row r="214" spans="3:57" x14ac:dyDescent="0.25">
      <c r="C214" s="18"/>
      <c r="D214" s="2" t="s">
        <v>193</v>
      </c>
      <c r="E214" s="2">
        <f t="shared" si="215"/>
        <v>3</v>
      </c>
      <c r="F214" s="6" t="str">
        <f>Herbal!C5</f>
        <v>jahe</v>
      </c>
      <c r="G214" s="6">
        <f>Herbal!D5</f>
        <v>51</v>
      </c>
      <c r="H214" s="6">
        <f>Herbal!E5</f>
        <v>1.5</v>
      </c>
      <c r="I214" s="6">
        <f>Herbal!F5</f>
        <v>1</v>
      </c>
      <c r="J214" s="6">
        <f>Herbal!G5</f>
        <v>10.1</v>
      </c>
      <c r="K214" s="6">
        <f>Herbal!H5</f>
        <v>4</v>
      </c>
      <c r="L214" s="6">
        <f>Herbal!I5</f>
        <v>11000</v>
      </c>
      <c r="M214" s="6">
        <f>Herbal!J5</f>
        <v>100</v>
      </c>
      <c r="N214" s="6">
        <f>Herbal!K5</f>
        <v>1100</v>
      </c>
      <c r="Q214" s="2"/>
      <c r="R214" s="2" t="str">
        <f t="shared" si="202"/>
        <v>PL</v>
      </c>
      <c r="S214" s="2">
        <f t="shared" si="203"/>
        <v>3</v>
      </c>
      <c r="T214" s="2" t="str">
        <f t="shared" si="204"/>
        <v>jahe</v>
      </c>
      <c r="U214" s="2">
        <f t="shared" si="216"/>
        <v>17.849999999999998</v>
      </c>
      <c r="V214" s="2">
        <f t="shared" si="221"/>
        <v>0.52499999999999991</v>
      </c>
      <c r="W214" s="2">
        <f t="shared" si="222"/>
        <v>0.35</v>
      </c>
      <c r="X214" s="2">
        <f t="shared" si="223"/>
        <v>3.5349999999999997</v>
      </c>
      <c r="Y214" s="2">
        <f t="shared" si="224"/>
        <v>1.4</v>
      </c>
      <c r="Z214" s="2">
        <f t="shared" si="225"/>
        <v>3849.9999999999995</v>
      </c>
      <c r="AA214" s="2">
        <f t="shared" si="226"/>
        <v>35</v>
      </c>
      <c r="AB214" s="2">
        <f t="shared" si="227"/>
        <v>385</v>
      </c>
      <c r="AF214" s="18"/>
      <c r="AG214" s="2" t="s">
        <v>193</v>
      </c>
      <c r="AH214" s="2">
        <f t="shared" si="217"/>
        <v>3</v>
      </c>
      <c r="AI214" s="6" t="str">
        <f>Herbal!C5</f>
        <v>jahe</v>
      </c>
      <c r="AJ214" s="6">
        <f>Herbal!D5</f>
        <v>51</v>
      </c>
      <c r="AK214" s="6">
        <f>Herbal!E5</f>
        <v>1.5</v>
      </c>
      <c r="AL214" s="6">
        <f>Herbal!F5</f>
        <v>1</v>
      </c>
      <c r="AM214" s="6">
        <f>Herbal!G5</f>
        <v>10.1</v>
      </c>
      <c r="AN214" s="6">
        <f>Herbal!H5</f>
        <v>4</v>
      </c>
      <c r="AO214" s="6">
        <f>Herbal!I5</f>
        <v>11000</v>
      </c>
      <c r="AP214" s="6">
        <f>Herbal!J5</f>
        <v>100</v>
      </c>
      <c r="AQ214" s="6">
        <f>Herbal!K5</f>
        <v>1100</v>
      </c>
      <c r="AT214" s="2"/>
      <c r="AU214" s="2" t="str">
        <f t="shared" si="206"/>
        <v>PL</v>
      </c>
      <c r="AV214" s="2">
        <f t="shared" si="201"/>
        <v>3</v>
      </c>
      <c r="AW214" s="2" t="str">
        <f t="shared" si="207"/>
        <v>jahe</v>
      </c>
      <c r="AX214" s="2">
        <f t="shared" si="218"/>
        <v>17.849999999999998</v>
      </c>
      <c r="AY214" s="2">
        <f t="shared" si="208"/>
        <v>0.52499999999999991</v>
      </c>
      <c r="AZ214" s="2">
        <f t="shared" si="209"/>
        <v>0.35</v>
      </c>
      <c r="BA214" s="2">
        <f t="shared" si="210"/>
        <v>3.5349999999999997</v>
      </c>
      <c r="BB214" s="2">
        <f t="shared" si="211"/>
        <v>1.4</v>
      </c>
      <c r="BC214" s="2">
        <f t="shared" si="219"/>
        <v>3849.9999999999995</v>
      </c>
      <c r="BD214" s="2">
        <f t="shared" si="220"/>
        <v>35</v>
      </c>
      <c r="BE214" s="2">
        <f t="shared" si="214"/>
        <v>385</v>
      </c>
    </row>
    <row r="215" spans="3:57" x14ac:dyDescent="0.25">
      <c r="T215" s="9" t="s">
        <v>211</v>
      </c>
      <c r="U215" s="9">
        <f>SUM(U197:U214)</f>
        <v>3928.0750000000003</v>
      </c>
      <c r="V215" s="9">
        <f t="shared" ref="V215:AB215" si="228">SUM(V197:V214)</f>
        <v>143.84500000000003</v>
      </c>
      <c r="W215" s="9">
        <f t="shared" si="228"/>
        <v>51.819000000000003</v>
      </c>
      <c r="X215" s="9">
        <f t="shared" si="228"/>
        <v>753.51799999999992</v>
      </c>
      <c r="Y215" s="9">
        <f t="shared" si="228"/>
        <v>158.565</v>
      </c>
      <c r="Z215" s="9">
        <f t="shared" si="228"/>
        <v>881595</v>
      </c>
      <c r="AA215" s="10">
        <f t="shared" si="228"/>
        <v>2050</v>
      </c>
      <c r="AB215" s="10">
        <f t="shared" si="228"/>
        <v>88159.5</v>
      </c>
      <c r="AW215" s="9" t="s">
        <v>211</v>
      </c>
      <c r="AX215" s="9">
        <f>SUM(AX197:AX214)</f>
        <v>3229.5749999999994</v>
      </c>
      <c r="AY215" s="9">
        <f t="shared" ref="AY215:BE215" si="229">SUM(AY197:AY214)</f>
        <v>147.98849999999999</v>
      </c>
      <c r="AZ215" s="9">
        <f t="shared" si="229"/>
        <v>53.131</v>
      </c>
      <c r="BA215" s="9">
        <f t="shared" si="229"/>
        <v>571.9079999999999</v>
      </c>
      <c r="BB215" s="9">
        <f t="shared" si="229"/>
        <v>74.540000000000006</v>
      </c>
      <c r="BC215" s="9">
        <f t="shared" si="229"/>
        <v>849097.375</v>
      </c>
      <c r="BD215" s="10">
        <f t="shared" si="229"/>
        <v>2050</v>
      </c>
      <c r="BE215" s="10">
        <f t="shared" si="229"/>
        <v>84909.737500000003</v>
      </c>
    </row>
    <row r="218" spans="3:57" ht="15.75" thickBot="1" x14ac:dyDescent="0.3"/>
    <row r="219" spans="3:57" ht="16.5" thickTop="1" thickBot="1" x14ac:dyDescent="0.3">
      <c r="C219" s="1" t="s">
        <v>210</v>
      </c>
      <c r="AF219" s="1" t="s">
        <v>210</v>
      </c>
    </row>
    <row r="220" spans="3:57" ht="15.75" thickTop="1" x14ac:dyDescent="0.25"/>
    <row r="221" spans="3:57" x14ac:dyDescent="0.25">
      <c r="C221" s="11" t="s">
        <v>212</v>
      </c>
      <c r="D221" s="11"/>
      <c r="E221" s="11"/>
      <c r="F221" s="11"/>
      <c r="J221" s="11" t="s">
        <v>217</v>
      </c>
      <c r="K221" s="11"/>
      <c r="L221" s="11"/>
      <c r="M221" s="11"/>
      <c r="N221" s="11"/>
      <c r="O221" s="11"/>
      <c r="P221" s="11"/>
      <c r="R221" s="11" t="s">
        <v>234</v>
      </c>
      <c r="S221" s="11"/>
      <c r="T221" s="11"/>
      <c r="U221" s="11"/>
      <c r="AF221" s="11" t="s">
        <v>212</v>
      </c>
      <c r="AG221" s="11"/>
      <c r="AH221" s="11"/>
      <c r="AI221" s="11"/>
      <c r="AM221" s="11" t="s">
        <v>217</v>
      </c>
      <c r="AN221" s="11"/>
      <c r="AO221" s="11"/>
      <c r="AP221" s="11"/>
      <c r="AQ221" s="11"/>
      <c r="AR221" s="11"/>
      <c r="AS221" s="11"/>
      <c r="AU221" s="11" t="s">
        <v>234</v>
      </c>
      <c r="AV221" s="11"/>
      <c r="AW221" s="11"/>
      <c r="AX221" s="11"/>
      <c r="AY221" s="11"/>
    </row>
    <row r="222" spans="3:57" x14ac:dyDescent="0.25">
      <c r="C222" s="11" t="s">
        <v>219</v>
      </c>
      <c r="D222" s="11" t="s">
        <v>239</v>
      </c>
      <c r="E222" s="11"/>
      <c r="F222" s="11"/>
      <c r="J222" s="11" t="s">
        <v>237</v>
      </c>
      <c r="K222" s="11" t="s">
        <v>238</v>
      </c>
      <c r="L222" s="11"/>
      <c r="M222" s="11"/>
      <c r="N222" s="11"/>
      <c r="O222" s="11"/>
      <c r="P222" s="11"/>
      <c r="R222" s="11" t="s">
        <v>235</v>
      </c>
      <c r="S222" s="11" t="s">
        <v>236</v>
      </c>
      <c r="T222" s="11"/>
      <c r="U222" s="11"/>
      <c r="AF222" s="11" t="s">
        <v>219</v>
      </c>
      <c r="AG222" s="11" t="s">
        <v>239</v>
      </c>
      <c r="AH222" s="11"/>
      <c r="AI222" s="11"/>
      <c r="AM222" s="11" t="s">
        <v>237</v>
      </c>
      <c r="AN222" s="11" t="s">
        <v>238</v>
      </c>
      <c r="AO222" s="11"/>
      <c r="AP222" s="11"/>
      <c r="AQ222" s="11"/>
      <c r="AR222" s="11"/>
      <c r="AS222" s="11"/>
      <c r="AU222" s="11" t="s">
        <v>235</v>
      </c>
      <c r="AV222" s="11" t="s">
        <v>236</v>
      </c>
      <c r="AW222" s="11"/>
      <c r="AX222" s="11"/>
      <c r="AY222" s="11"/>
    </row>
    <row r="225" spans="3:50" x14ac:dyDescent="0.25">
      <c r="C225" s="2" t="s">
        <v>213</v>
      </c>
      <c r="D225" s="2" t="s">
        <v>176</v>
      </c>
      <c r="E225" s="2" t="s">
        <v>180</v>
      </c>
      <c r="F225" s="2" t="s">
        <v>177</v>
      </c>
      <c r="G225" s="2" t="s">
        <v>216</v>
      </c>
      <c r="H225" s="13" t="s">
        <v>247</v>
      </c>
      <c r="J225" s="2" t="s">
        <v>213</v>
      </c>
      <c r="K225" s="2" t="s">
        <v>176</v>
      </c>
      <c r="L225" s="2" t="s">
        <v>180</v>
      </c>
      <c r="M225" s="2" t="s">
        <v>177</v>
      </c>
      <c r="N225" s="2" t="s">
        <v>216</v>
      </c>
      <c r="O225" s="13" t="s">
        <v>247</v>
      </c>
      <c r="R225" s="2" t="s">
        <v>213</v>
      </c>
      <c r="S225" s="2" t="s">
        <v>228</v>
      </c>
      <c r="T225" s="2" t="s">
        <v>229</v>
      </c>
      <c r="U225" s="2" t="s">
        <v>230</v>
      </c>
      <c r="AF225" s="2" t="s">
        <v>213</v>
      </c>
      <c r="AG225" s="2" t="s">
        <v>176</v>
      </c>
      <c r="AH225" s="2" t="s">
        <v>180</v>
      </c>
      <c r="AI225" s="2" t="s">
        <v>177</v>
      </c>
      <c r="AJ225" s="2" t="s">
        <v>216</v>
      </c>
      <c r="AK225" s="13" t="s">
        <v>247</v>
      </c>
      <c r="AM225" s="2" t="s">
        <v>213</v>
      </c>
      <c r="AN225" s="2" t="s">
        <v>176</v>
      </c>
      <c r="AO225" s="2" t="s">
        <v>180</v>
      </c>
      <c r="AP225" s="2" t="s">
        <v>177</v>
      </c>
      <c r="AQ225" s="2" t="s">
        <v>216</v>
      </c>
      <c r="AR225" s="13" t="s">
        <v>247</v>
      </c>
      <c r="AU225" s="2" t="s">
        <v>213</v>
      </c>
      <c r="AV225" s="2" t="s">
        <v>228</v>
      </c>
      <c r="AW225" s="2" t="s">
        <v>229</v>
      </c>
      <c r="AX225" s="2" t="s">
        <v>230</v>
      </c>
    </row>
    <row r="226" spans="3:50" x14ac:dyDescent="0.25">
      <c r="C226" s="2" t="s">
        <v>214</v>
      </c>
      <c r="D226" s="2">
        <f>U105</f>
        <v>4116.75</v>
      </c>
      <c r="E226" s="2">
        <f>V105</f>
        <v>131.27600000000001</v>
      </c>
      <c r="F226" s="2">
        <f>W105</f>
        <v>93.84099999999998</v>
      </c>
      <c r="G226" s="2">
        <f>X105</f>
        <v>722.05799999999999</v>
      </c>
      <c r="H226" s="2">
        <f>Y105</f>
        <v>113.74</v>
      </c>
      <c r="J226" s="2" t="s">
        <v>214</v>
      </c>
      <c r="K226" s="2">
        <f>ABS(D226-P$9)</f>
        <v>2628.75</v>
      </c>
      <c r="L226" s="2">
        <f>ABS(E226-Q$9)</f>
        <v>87.876000000000005</v>
      </c>
      <c r="M226" s="2">
        <f t="shared" ref="M226:O226" si="230">ABS(F226-R$9)</f>
        <v>44.240999999999978</v>
      </c>
      <c r="N226" s="2">
        <f t="shared" si="230"/>
        <v>505.05799999999999</v>
      </c>
      <c r="O226" s="2">
        <f t="shared" si="230"/>
        <v>67.239999999999995</v>
      </c>
      <c r="R226" s="2" t="s">
        <v>214</v>
      </c>
      <c r="S226" s="2">
        <f>SUM(K226:O226)</f>
        <v>3333.165</v>
      </c>
      <c r="T226" s="14">
        <f>AB105</f>
        <v>84469.987500000003</v>
      </c>
      <c r="U226" s="7">
        <f>(1000/S226)+(10000/T226)</f>
        <v>0.41840039380779792</v>
      </c>
      <c r="AF226" s="2" t="s">
        <v>184</v>
      </c>
      <c r="AG226" s="2">
        <f>AX105</f>
        <v>3498.8</v>
      </c>
      <c r="AH226" s="2">
        <f>AY105</f>
        <v>140.58099999999999</v>
      </c>
      <c r="AI226" s="2">
        <f>AZ105</f>
        <v>83.737000000000023</v>
      </c>
      <c r="AJ226" s="2">
        <f>BA105</f>
        <v>596.60750000000007</v>
      </c>
      <c r="AK226" s="2">
        <f>BB105</f>
        <v>242.55</v>
      </c>
      <c r="AM226" s="2" t="s">
        <v>214</v>
      </c>
      <c r="AN226" s="2">
        <f>ABS(AG226-P$9)</f>
        <v>2010.8000000000002</v>
      </c>
      <c r="AO226" s="2">
        <f t="shared" ref="AO226:AR231" si="231">ABS(AH226-Q$9)</f>
        <v>97.180999999999983</v>
      </c>
      <c r="AP226" s="2">
        <f t="shared" si="231"/>
        <v>34.137000000000022</v>
      </c>
      <c r="AQ226" s="2">
        <f t="shared" si="231"/>
        <v>379.60750000000007</v>
      </c>
      <c r="AR226" s="2">
        <f>ABS(AK226-T$9)</f>
        <v>196.05</v>
      </c>
      <c r="AU226" s="2" t="s">
        <v>214</v>
      </c>
      <c r="AV226" s="2">
        <f>SUM(AN226:AR226)</f>
        <v>2717.7755000000006</v>
      </c>
      <c r="AW226" s="14">
        <f>BE105</f>
        <v>74381.25</v>
      </c>
      <c r="AX226" s="7">
        <f>(1000/AV226)+(10000/AW226)</f>
        <v>0.50239046186796088</v>
      </c>
    </row>
    <row r="227" spans="3:50" x14ac:dyDescent="0.25">
      <c r="C227" s="2" t="s">
        <v>215</v>
      </c>
      <c r="D227" s="2">
        <f>U127</f>
        <v>3498.8</v>
      </c>
      <c r="E227" s="2">
        <f>V127</f>
        <v>140.58099999999999</v>
      </c>
      <c r="F227" s="2">
        <f>W127</f>
        <v>83.737000000000023</v>
      </c>
      <c r="G227" s="2">
        <f>X127</f>
        <v>596.60750000000007</v>
      </c>
      <c r="H227" s="2">
        <f>Y127</f>
        <v>242.55</v>
      </c>
      <c r="J227" s="2" t="s">
        <v>215</v>
      </c>
      <c r="K227" s="2">
        <f t="shared" ref="K227:K231" si="232">ABS(D227-P$9)</f>
        <v>2010.8000000000002</v>
      </c>
      <c r="L227" s="2">
        <f t="shared" ref="L227:L231" si="233">ABS(E227-Q$9)</f>
        <v>97.180999999999983</v>
      </c>
      <c r="M227" s="2">
        <f t="shared" ref="M227:M231" si="234">ABS(F227-R$9)</f>
        <v>34.137000000000022</v>
      </c>
      <c r="N227" s="2">
        <f t="shared" ref="N227:O231" si="235">ABS(G227-S$9)</f>
        <v>379.60750000000007</v>
      </c>
      <c r="O227" s="2">
        <f t="shared" si="235"/>
        <v>196.05</v>
      </c>
      <c r="R227" s="2" t="s">
        <v>215</v>
      </c>
      <c r="S227" s="2">
        <f t="shared" ref="S227:S231" si="236">SUM(K227:O227)</f>
        <v>2717.7755000000006</v>
      </c>
      <c r="T227" s="14">
        <f>AB127</f>
        <v>74381.25</v>
      </c>
      <c r="U227" s="7">
        <f t="shared" ref="U227:U231" si="237">(1000/S227)+(10000/T227)</f>
        <v>0.50239046186796088</v>
      </c>
      <c r="AF227" s="2" t="s">
        <v>251</v>
      </c>
      <c r="AG227" s="2">
        <f>AX127</f>
        <v>3924.9500000000003</v>
      </c>
      <c r="AH227" s="2">
        <f>AY127</f>
        <v>148.96850000000003</v>
      </c>
      <c r="AI227" s="2">
        <f>AZ127</f>
        <v>63.863500000000009</v>
      </c>
      <c r="AJ227" s="2">
        <f>BA127</f>
        <v>727.76300000000015</v>
      </c>
      <c r="AK227" s="2">
        <f>BB127</f>
        <v>185.49</v>
      </c>
      <c r="AM227" s="2" t="s">
        <v>215</v>
      </c>
      <c r="AN227" s="2">
        <f>ABS(AG227-P$9)</f>
        <v>2436.9500000000003</v>
      </c>
      <c r="AO227" s="2">
        <f t="shared" si="231"/>
        <v>105.56850000000003</v>
      </c>
      <c r="AP227" s="2">
        <f t="shared" si="231"/>
        <v>14.263500000000008</v>
      </c>
      <c r="AQ227" s="2">
        <f t="shared" si="231"/>
        <v>510.76300000000015</v>
      </c>
      <c r="AR227" s="2">
        <f t="shared" si="231"/>
        <v>138.99</v>
      </c>
      <c r="AU227" s="2" t="s">
        <v>215</v>
      </c>
      <c r="AV227" s="2">
        <f t="shared" ref="AV227:AV231" si="238">SUM(AN227:AR227)</f>
        <v>3206.5349999999999</v>
      </c>
      <c r="AW227" s="14">
        <f>BE127</f>
        <v>60656.25</v>
      </c>
      <c r="AX227" s="7">
        <f t="shared" ref="AX227:AX231" si="239">(1000/AV227)+(10000/AW227)</f>
        <v>0.47672658947755675</v>
      </c>
    </row>
    <row r="228" spans="3:50" x14ac:dyDescent="0.25">
      <c r="C228" s="2" t="s">
        <v>184</v>
      </c>
      <c r="D228" s="2">
        <f>U149</f>
        <v>3732.9500000000003</v>
      </c>
      <c r="E228" s="2">
        <f>V149</f>
        <v>158.53250000000006</v>
      </c>
      <c r="F228" s="2">
        <f>W149</f>
        <v>44.297500000000007</v>
      </c>
      <c r="G228" s="2">
        <f>X149</f>
        <v>714.74749999999995</v>
      </c>
      <c r="H228" s="2">
        <f>Y149</f>
        <v>226.685</v>
      </c>
      <c r="J228" s="2" t="s">
        <v>184</v>
      </c>
      <c r="K228" s="2">
        <f t="shared" si="232"/>
        <v>2244.9500000000003</v>
      </c>
      <c r="L228" s="2">
        <f t="shared" si="233"/>
        <v>115.13250000000005</v>
      </c>
      <c r="M228" s="2">
        <f t="shared" si="234"/>
        <v>5.3024999999999949</v>
      </c>
      <c r="N228" s="2">
        <f t="shared" si="235"/>
        <v>497.74749999999995</v>
      </c>
      <c r="O228" s="2">
        <f t="shared" si="235"/>
        <v>180.185</v>
      </c>
      <c r="R228" s="2" t="s">
        <v>184</v>
      </c>
      <c r="S228" s="2">
        <f t="shared" si="236"/>
        <v>3043.3175000000001</v>
      </c>
      <c r="T228" s="14">
        <f>AB149</f>
        <v>85870</v>
      </c>
      <c r="U228" s="7">
        <f t="shared" si="237"/>
        <v>0.44504389165689262</v>
      </c>
      <c r="AF228" s="2" t="s">
        <v>252</v>
      </c>
      <c r="AG228" s="2">
        <f>AX149</f>
        <v>3690.6</v>
      </c>
      <c r="AH228" s="2">
        <f>AY149</f>
        <v>122.88849999999999</v>
      </c>
      <c r="AI228" s="2">
        <f>AZ149</f>
        <v>113.71450000000002</v>
      </c>
      <c r="AJ228" s="2">
        <f>BA149</f>
        <v>590.90249999999992</v>
      </c>
      <c r="AK228" s="2">
        <f>BB149</f>
        <v>170.8</v>
      </c>
      <c r="AM228" s="2" t="s">
        <v>184</v>
      </c>
      <c r="AN228" s="2">
        <f t="shared" ref="AN228:AN231" si="240">ABS(AG228-P$9)</f>
        <v>2202.6</v>
      </c>
      <c r="AO228" s="2">
        <f t="shared" si="231"/>
        <v>79.488499999999988</v>
      </c>
      <c r="AP228" s="2">
        <f t="shared" si="231"/>
        <v>64.114500000000021</v>
      </c>
      <c r="AQ228" s="2">
        <f t="shared" si="231"/>
        <v>373.90249999999992</v>
      </c>
      <c r="AR228" s="2">
        <f t="shared" si="231"/>
        <v>124.30000000000001</v>
      </c>
      <c r="AU228" s="2" t="s">
        <v>184</v>
      </c>
      <c r="AV228" s="2">
        <f t="shared" si="238"/>
        <v>2844.4054999999998</v>
      </c>
      <c r="AW228" s="14">
        <f>BE149</f>
        <v>98194.987500000003</v>
      </c>
      <c r="AX228" s="7">
        <f t="shared" si="239"/>
        <v>0.45340550554803982</v>
      </c>
    </row>
    <row r="229" spans="3:50" x14ac:dyDescent="0.25">
      <c r="C229" s="2" t="s">
        <v>185</v>
      </c>
      <c r="D229" s="2">
        <f>U171</f>
        <v>3690.6</v>
      </c>
      <c r="E229" s="2">
        <f>V171</f>
        <v>122.88849999999999</v>
      </c>
      <c r="F229" s="2">
        <f>W171</f>
        <v>113.71450000000002</v>
      </c>
      <c r="G229" s="2">
        <f>X171</f>
        <v>590.90249999999992</v>
      </c>
      <c r="H229" s="2">
        <f>Y171</f>
        <v>170.8</v>
      </c>
      <c r="J229" s="2" t="s">
        <v>185</v>
      </c>
      <c r="K229" s="2">
        <f t="shared" si="232"/>
        <v>2202.6</v>
      </c>
      <c r="L229" s="2">
        <f t="shared" si="233"/>
        <v>79.488499999999988</v>
      </c>
      <c r="M229" s="2">
        <f t="shared" si="234"/>
        <v>64.114500000000021</v>
      </c>
      <c r="N229" s="2">
        <f t="shared" si="235"/>
        <v>373.90249999999992</v>
      </c>
      <c r="O229" s="2">
        <f t="shared" si="235"/>
        <v>124.30000000000001</v>
      </c>
      <c r="R229" s="2" t="s">
        <v>185</v>
      </c>
      <c r="S229" s="2">
        <f t="shared" si="236"/>
        <v>2844.4054999999998</v>
      </c>
      <c r="T229" s="14">
        <f>AB171</f>
        <v>98194.987500000003</v>
      </c>
      <c r="U229" s="7">
        <f t="shared" si="237"/>
        <v>0.45340550554803982</v>
      </c>
      <c r="AF229" s="2" t="s">
        <v>254</v>
      </c>
      <c r="AG229" s="2">
        <f>AX171</f>
        <v>3498.8</v>
      </c>
      <c r="AH229" s="2">
        <f>AY171</f>
        <v>140.58099999999999</v>
      </c>
      <c r="AI229" s="2">
        <f>AZ171</f>
        <v>83.737000000000023</v>
      </c>
      <c r="AJ229" s="2">
        <f>BA171</f>
        <v>596.60750000000007</v>
      </c>
      <c r="AK229" s="2">
        <f>BB171</f>
        <v>242.55</v>
      </c>
      <c r="AM229" s="2" t="s">
        <v>185</v>
      </c>
      <c r="AN229" s="2">
        <f t="shared" si="240"/>
        <v>2010.8000000000002</v>
      </c>
      <c r="AO229" s="2">
        <f t="shared" si="231"/>
        <v>97.180999999999983</v>
      </c>
      <c r="AP229" s="2">
        <f t="shared" si="231"/>
        <v>34.137000000000022</v>
      </c>
      <c r="AQ229" s="2">
        <f t="shared" si="231"/>
        <v>379.60750000000007</v>
      </c>
      <c r="AR229" s="2">
        <f t="shared" si="231"/>
        <v>196.05</v>
      </c>
      <c r="AU229" s="2" t="s">
        <v>185</v>
      </c>
      <c r="AV229" s="2">
        <f t="shared" si="238"/>
        <v>2717.7755000000006</v>
      </c>
      <c r="AW229" s="14">
        <f>BE171</f>
        <v>74381.25</v>
      </c>
      <c r="AX229" s="7">
        <f t="shared" si="239"/>
        <v>0.50239046186796088</v>
      </c>
    </row>
    <row r="230" spans="3:50" x14ac:dyDescent="0.25">
      <c r="C230" s="2" t="s">
        <v>186</v>
      </c>
      <c r="D230" s="2">
        <f>U193</f>
        <v>3924.9500000000003</v>
      </c>
      <c r="E230" s="2">
        <f>V193</f>
        <v>148.96850000000003</v>
      </c>
      <c r="F230" s="2">
        <f>W193</f>
        <v>63.863500000000009</v>
      </c>
      <c r="G230" s="2">
        <f>X193</f>
        <v>727.76300000000015</v>
      </c>
      <c r="H230" s="2">
        <f>Y193</f>
        <v>185.49</v>
      </c>
      <c r="J230" s="2" t="s">
        <v>186</v>
      </c>
      <c r="K230" s="2">
        <f t="shared" si="232"/>
        <v>2436.9500000000003</v>
      </c>
      <c r="L230" s="2">
        <f t="shared" si="233"/>
        <v>105.56850000000003</v>
      </c>
      <c r="M230" s="2">
        <f t="shared" si="234"/>
        <v>14.263500000000008</v>
      </c>
      <c r="N230" s="2">
        <f t="shared" si="235"/>
        <v>510.76300000000015</v>
      </c>
      <c r="O230" s="2">
        <f t="shared" si="235"/>
        <v>138.99</v>
      </c>
      <c r="R230" s="2" t="s">
        <v>186</v>
      </c>
      <c r="S230" s="2">
        <f t="shared" si="236"/>
        <v>3206.5349999999999</v>
      </c>
      <c r="T230" s="14">
        <f>AB193</f>
        <v>60656.25</v>
      </c>
      <c r="U230" s="7">
        <f t="shared" si="237"/>
        <v>0.47672658947755675</v>
      </c>
      <c r="AF230" s="2" t="s">
        <v>255</v>
      </c>
      <c r="AG230" s="2">
        <f>AX193</f>
        <v>3498.8</v>
      </c>
      <c r="AH230" s="2">
        <f>AY193</f>
        <v>140.58099999999999</v>
      </c>
      <c r="AI230" s="2">
        <f>AZ193</f>
        <v>83.737000000000023</v>
      </c>
      <c r="AJ230" s="2">
        <f>BA193</f>
        <v>596.60750000000007</v>
      </c>
      <c r="AK230" s="2">
        <f>BB193</f>
        <v>242.55</v>
      </c>
      <c r="AM230" s="2" t="s">
        <v>186</v>
      </c>
      <c r="AN230" s="2">
        <f t="shared" si="240"/>
        <v>2010.8000000000002</v>
      </c>
      <c r="AO230" s="2">
        <f t="shared" si="231"/>
        <v>97.180999999999983</v>
      </c>
      <c r="AP230" s="2">
        <f t="shared" si="231"/>
        <v>34.137000000000022</v>
      </c>
      <c r="AQ230" s="2">
        <f t="shared" si="231"/>
        <v>379.60750000000007</v>
      </c>
      <c r="AR230" s="2">
        <f t="shared" si="231"/>
        <v>196.05</v>
      </c>
      <c r="AU230" s="2" t="s">
        <v>186</v>
      </c>
      <c r="AV230" s="2">
        <f t="shared" si="238"/>
        <v>2717.7755000000006</v>
      </c>
      <c r="AW230" s="14">
        <f>BE193</f>
        <v>74381.25</v>
      </c>
      <c r="AX230" s="7">
        <f t="shared" si="239"/>
        <v>0.50239046186796088</v>
      </c>
    </row>
    <row r="231" spans="3:50" x14ac:dyDescent="0.25">
      <c r="C231" s="2" t="s">
        <v>187</v>
      </c>
      <c r="D231" s="2">
        <f>U215</f>
        <v>3928.0750000000003</v>
      </c>
      <c r="E231" s="2">
        <f>V215</f>
        <v>143.84500000000003</v>
      </c>
      <c r="F231" s="2">
        <f>W215</f>
        <v>51.819000000000003</v>
      </c>
      <c r="G231" s="2">
        <f>X215</f>
        <v>753.51799999999992</v>
      </c>
      <c r="H231" s="2">
        <f>Y215</f>
        <v>158.565</v>
      </c>
      <c r="J231" s="2" t="s">
        <v>187</v>
      </c>
      <c r="K231" s="2">
        <f t="shared" si="232"/>
        <v>2440.0750000000003</v>
      </c>
      <c r="L231" s="2">
        <f t="shared" si="233"/>
        <v>100.44500000000002</v>
      </c>
      <c r="M231" s="2">
        <f t="shared" si="234"/>
        <v>2.2190000000000012</v>
      </c>
      <c r="N231" s="2">
        <f t="shared" si="235"/>
        <v>536.51799999999992</v>
      </c>
      <c r="O231" s="2">
        <f t="shared" si="235"/>
        <v>112.065</v>
      </c>
      <c r="R231" s="2" t="s">
        <v>187</v>
      </c>
      <c r="S231" s="2">
        <f t="shared" si="236"/>
        <v>3191.3220000000006</v>
      </c>
      <c r="T231" s="14">
        <f>AB215</f>
        <v>88159.5</v>
      </c>
      <c r="U231" s="7">
        <f t="shared" si="237"/>
        <v>0.42678053576010749</v>
      </c>
      <c r="AF231" s="2" t="s">
        <v>256</v>
      </c>
      <c r="AG231" s="2">
        <f>AX215</f>
        <v>3229.5749999999994</v>
      </c>
      <c r="AH231" s="2">
        <f>AY215</f>
        <v>147.98849999999999</v>
      </c>
      <c r="AI231" s="2">
        <f>AZ215</f>
        <v>53.131</v>
      </c>
      <c r="AJ231" s="2">
        <f>BA215</f>
        <v>571.9079999999999</v>
      </c>
      <c r="AK231" s="2">
        <f>BB215</f>
        <v>74.540000000000006</v>
      </c>
      <c r="AM231" s="2" t="s">
        <v>187</v>
      </c>
      <c r="AN231" s="2">
        <f t="shared" si="240"/>
        <v>1741.5749999999994</v>
      </c>
      <c r="AO231" s="2">
        <f t="shared" si="231"/>
        <v>104.58849999999998</v>
      </c>
      <c r="AP231" s="2">
        <f t="shared" si="231"/>
        <v>3.5309999999999988</v>
      </c>
      <c r="AQ231" s="2">
        <f t="shared" si="231"/>
        <v>354.9079999999999</v>
      </c>
      <c r="AR231" s="2">
        <f t="shared" si="231"/>
        <v>28.040000000000006</v>
      </c>
      <c r="AU231" s="2" t="s">
        <v>187</v>
      </c>
      <c r="AV231" s="2">
        <f t="shared" si="238"/>
        <v>2232.642499999999</v>
      </c>
      <c r="AW231" s="14">
        <f>BE215</f>
        <v>84909.737500000003</v>
      </c>
      <c r="AX231" s="7">
        <f t="shared" si="239"/>
        <v>0.56567186454761154</v>
      </c>
    </row>
    <row r="233" spans="3:50" x14ac:dyDescent="0.25">
      <c r="S233">
        <f>1000/S226</f>
        <v>0.30001515076511365</v>
      </c>
      <c r="T233" s="12">
        <f>10000/T226</f>
        <v>0.11838524304268425</v>
      </c>
      <c r="U233">
        <f>S233+T233</f>
        <v>0.41840039380779792</v>
      </c>
      <c r="AV233">
        <f>1000/AV226</f>
        <v>0.36794797804307228</v>
      </c>
      <c r="AW233" s="12">
        <f>10000/AW226</f>
        <v>0.13444248382488866</v>
      </c>
      <c r="AX233">
        <f>AV233+AW233</f>
        <v>0.50239046186796088</v>
      </c>
    </row>
    <row r="234" spans="3:50" ht="15.75" thickBot="1" x14ac:dyDescent="0.3">
      <c r="S234">
        <f t="shared" ref="S234:S238" si="241">1000/S227</f>
        <v>0.36794797804307228</v>
      </c>
      <c r="T234" s="12">
        <f t="shared" ref="T234:T238" si="242">10000/T227</f>
        <v>0.13444248382488866</v>
      </c>
      <c r="U234">
        <f t="shared" ref="U234:U238" si="243">S234+T234</f>
        <v>0.50239046186796088</v>
      </c>
      <c r="AV234">
        <f t="shared" ref="AV234:AV238" si="244">1000/AV227</f>
        <v>0.31186311704066855</v>
      </c>
      <c r="AW234" s="12">
        <f t="shared" ref="AW234:AW238" si="245">10000/AW227</f>
        <v>0.1648634724368882</v>
      </c>
      <c r="AX234">
        <f t="shared" ref="AX234:AX238" si="246">AV234+AW234</f>
        <v>0.47672658947755675</v>
      </c>
    </row>
    <row r="235" spans="3:50" ht="16.5" thickTop="1" thickBot="1" x14ac:dyDescent="0.3">
      <c r="C235" s="1" t="s">
        <v>231</v>
      </c>
      <c r="F235" s="1" t="s">
        <v>232</v>
      </c>
      <c r="S235">
        <f t="shared" si="241"/>
        <v>0.32858878510047013</v>
      </c>
      <c r="T235" s="12">
        <f t="shared" si="242"/>
        <v>0.11645510655642249</v>
      </c>
      <c r="U235">
        <f t="shared" si="243"/>
        <v>0.44504389165689262</v>
      </c>
      <c r="AF235" s="1" t="s">
        <v>231</v>
      </c>
      <c r="AI235" s="1" t="s">
        <v>232</v>
      </c>
      <c r="AV235">
        <f t="shared" si="244"/>
        <v>0.35156731345091269</v>
      </c>
      <c r="AW235" s="12">
        <f t="shared" si="245"/>
        <v>0.10183819209712715</v>
      </c>
      <c r="AX235">
        <f t="shared" si="246"/>
        <v>0.45340550554803982</v>
      </c>
    </row>
    <row r="236" spans="3:50" ht="15.75" thickTop="1" x14ac:dyDescent="0.25">
      <c r="S236">
        <f t="shared" si="241"/>
        <v>0.35156731345091269</v>
      </c>
      <c r="T236" s="12">
        <f t="shared" si="242"/>
        <v>0.10183819209712715</v>
      </c>
      <c r="U236">
        <f t="shared" si="243"/>
        <v>0.45340550554803982</v>
      </c>
      <c r="AV236">
        <f t="shared" si="244"/>
        <v>0.36794797804307228</v>
      </c>
      <c r="AW236" s="12">
        <f t="shared" si="245"/>
        <v>0.13444248382488866</v>
      </c>
      <c r="AX236">
        <f t="shared" si="246"/>
        <v>0.50239046186796088</v>
      </c>
    </row>
    <row r="237" spans="3:50" x14ac:dyDescent="0.25">
      <c r="S237">
        <f t="shared" si="241"/>
        <v>0.31186311704066855</v>
      </c>
      <c r="T237" s="12">
        <f t="shared" si="242"/>
        <v>0.1648634724368882</v>
      </c>
      <c r="U237">
        <f t="shared" si="243"/>
        <v>0.47672658947755675</v>
      </c>
      <c r="AV237">
        <f t="shared" si="244"/>
        <v>0.36794797804307228</v>
      </c>
      <c r="AW237" s="12">
        <f t="shared" si="245"/>
        <v>0.13444248382488866</v>
      </c>
      <c r="AX237">
        <f t="shared" si="246"/>
        <v>0.50239046186796088</v>
      </c>
    </row>
    <row r="238" spans="3:50" x14ac:dyDescent="0.25">
      <c r="C238" s="2" t="s">
        <v>213</v>
      </c>
      <c r="D238" s="2" t="s">
        <v>230</v>
      </c>
      <c r="F238" s="2" t="s">
        <v>213</v>
      </c>
      <c r="G238" s="2" t="s">
        <v>233</v>
      </c>
      <c r="S238">
        <f t="shared" si="241"/>
        <v>0.31334976539503057</v>
      </c>
      <c r="T238" s="12">
        <f t="shared" si="242"/>
        <v>0.11343077036507694</v>
      </c>
      <c r="U238">
        <f t="shared" si="243"/>
        <v>0.42678053576010749</v>
      </c>
      <c r="AF238" s="2" t="s">
        <v>213</v>
      </c>
      <c r="AG238" s="2" t="s">
        <v>230</v>
      </c>
      <c r="AI238" s="2" t="s">
        <v>213</v>
      </c>
      <c r="AJ238" s="2" t="s">
        <v>233</v>
      </c>
      <c r="AV238">
        <f t="shared" si="244"/>
        <v>0.44789974212172368</v>
      </c>
      <c r="AW238" s="12">
        <f t="shared" si="245"/>
        <v>0.11777212242588785</v>
      </c>
      <c r="AX238">
        <f t="shared" si="246"/>
        <v>0.56567186454761154</v>
      </c>
    </row>
    <row r="239" spans="3:50" x14ac:dyDescent="0.25">
      <c r="C239" s="2" t="s">
        <v>214</v>
      </c>
      <c r="D239" s="7">
        <f>U226</f>
        <v>0.41840039380779792</v>
      </c>
      <c r="F239" s="2" t="s">
        <v>215</v>
      </c>
      <c r="G239" s="2">
        <f>LARGE(C$239:D$244,1)</f>
        <v>0.50239046186796088</v>
      </c>
      <c r="AF239" s="2" t="s">
        <v>214</v>
      </c>
      <c r="AG239" s="7">
        <f>AX226</f>
        <v>0.50239046186796088</v>
      </c>
      <c r="AI239" s="2" t="s">
        <v>251</v>
      </c>
      <c r="AJ239" s="2">
        <f>LARGE(AF$239:AG$244,1)</f>
        <v>0.56567186454761154</v>
      </c>
    </row>
    <row r="240" spans="3:50" x14ac:dyDescent="0.25">
      <c r="C240" s="2" t="s">
        <v>215</v>
      </c>
      <c r="D240" s="7">
        <f t="shared" ref="D240:D244" si="247">U227</f>
        <v>0.50239046186796088</v>
      </c>
      <c r="F240" s="2" t="s">
        <v>186</v>
      </c>
      <c r="G240" s="2">
        <f>LARGE(C$239:D$244,2)</f>
        <v>0.47672658947755675</v>
      </c>
      <c r="AF240" s="2" t="s">
        <v>215</v>
      </c>
      <c r="AG240" s="7">
        <f t="shared" ref="AG240:AG244" si="248">AX227</f>
        <v>0.47672658947755675</v>
      </c>
      <c r="AI240" s="2" t="s">
        <v>196</v>
      </c>
      <c r="AJ240" s="2">
        <f>LARGE(AF$239:AG$244,2)</f>
        <v>0.50239046186796088</v>
      </c>
    </row>
    <row r="241" spans="3:36" x14ac:dyDescent="0.25">
      <c r="C241" s="2" t="s">
        <v>184</v>
      </c>
      <c r="D241" s="7">
        <f t="shared" si="247"/>
        <v>0.44504389165689262</v>
      </c>
      <c r="F241" s="2" t="s">
        <v>185</v>
      </c>
      <c r="G241" s="2">
        <f>LARGE(C$239:D$244,3)</f>
        <v>0.45340550554803982</v>
      </c>
      <c r="AF241" s="2" t="s">
        <v>184</v>
      </c>
      <c r="AG241" s="7">
        <f t="shared" si="248"/>
        <v>0.45340550554803982</v>
      </c>
      <c r="AI241" s="2" t="s">
        <v>252</v>
      </c>
      <c r="AJ241" s="2">
        <f>LARGE(AF$239:AG$244,3)</f>
        <v>0.50239046186796088</v>
      </c>
    </row>
    <row r="242" spans="3:36" x14ac:dyDescent="0.25">
      <c r="C242" s="2" t="s">
        <v>185</v>
      </c>
      <c r="D242" s="7">
        <f t="shared" si="247"/>
        <v>0.45340550554803982</v>
      </c>
      <c r="AF242" s="2" t="s">
        <v>185</v>
      </c>
      <c r="AG242" s="7">
        <f t="shared" si="248"/>
        <v>0.50239046186796088</v>
      </c>
    </row>
    <row r="243" spans="3:36" x14ac:dyDescent="0.25">
      <c r="C243" s="2" t="s">
        <v>186</v>
      </c>
      <c r="D243" s="7">
        <f t="shared" si="247"/>
        <v>0.47672658947755675</v>
      </c>
      <c r="AF243" s="2" t="s">
        <v>186</v>
      </c>
      <c r="AG243" s="7">
        <f t="shared" si="248"/>
        <v>0.50239046186796088</v>
      </c>
    </row>
    <row r="244" spans="3:36" x14ac:dyDescent="0.25">
      <c r="C244" s="2" t="s">
        <v>187</v>
      </c>
      <c r="D244" s="7">
        <f t="shared" si="247"/>
        <v>0.42678053576010749</v>
      </c>
      <c r="AF244" s="2" t="s">
        <v>187</v>
      </c>
      <c r="AG244" s="7">
        <f t="shared" si="248"/>
        <v>0.56567186454761154</v>
      </c>
    </row>
  </sheetData>
  <mergeCells count="153">
    <mergeCell ref="AF209:AF214"/>
    <mergeCell ref="AT209:AT213"/>
    <mergeCell ref="AF196:AG196"/>
    <mergeCell ref="AT196:AU196"/>
    <mergeCell ref="AF197:AF202"/>
    <mergeCell ref="AT197:AT202"/>
    <mergeCell ref="AF203:AF208"/>
    <mergeCell ref="AT203:AT208"/>
    <mergeCell ref="AF175:AF180"/>
    <mergeCell ref="AT175:AT180"/>
    <mergeCell ref="AF181:AF186"/>
    <mergeCell ref="AT181:AT186"/>
    <mergeCell ref="AF187:AF192"/>
    <mergeCell ref="AT187:AT191"/>
    <mergeCell ref="AF159:AF164"/>
    <mergeCell ref="AT159:AT164"/>
    <mergeCell ref="AF165:AF170"/>
    <mergeCell ref="AT165:AT169"/>
    <mergeCell ref="AF174:AG174"/>
    <mergeCell ref="AT174:AU174"/>
    <mergeCell ref="AF143:AF148"/>
    <mergeCell ref="AT143:AT147"/>
    <mergeCell ref="AF152:AG152"/>
    <mergeCell ref="AT152:AU152"/>
    <mergeCell ref="AF153:AF158"/>
    <mergeCell ref="AT153:AT158"/>
    <mergeCell ref="AF130:AG130"/>
    <mergeCell ref="AT130:AU130"/>
    <mergeCell ref="AF131:AF136"/>
    <mergeCell ref="AT131:AT136"/>
    <mergeCell ref="AF137:AF142"/>
    <mergeCell ref="AT137:AT142"/>
    <mergeCell ref="AF109:AF114"/>
    <mergeCell ref="AT109:AT114"/>
    <mergeCell ref="AF115:AF120"/>
    <mergeCell ref="AT115:AT120"/>
    <mergeCell ref="AF121:AF126"/>
    <mergeCell ref="AT121:AT125"/>
    <mergeCell ref="AF93:AF98"/>
    <mergeCell ref="AT93:AT98"/>
    <mergeCell ref="AF99:AF104"/>
    <mergeCell ref="AT99:AT103"/>
    <mergeCell ref="AF108:AG108"/>
    <mergeCell ref="AT108:AU108"/>
    <mergeCell ref="AR79:AR84"/>
    <mergeCell ref="AF86:AG86"/>
    <mergeCell ref="AT86:AU86"/>
    <mergeCell ref="AF87:AF92"/>
    <mergeCell ref="AT87:AT92"/>
    <mergeCell ref="AR67:AR72"/>
    <mergeCell ref="AI72:AK72"/>
    <mergeCell ref="AM72:AM73"/>
    <mergeCell ref="AN72:AP72"/>
    <mergeCell ref="AR73:AR78"/>
    <mergeCell ref="AF46:AG46"/>
    <mergeCell ref="AM46:AN46"/>
    <mergeCell ref="AF47:AF52"/>
    <mergeCell ref="AM47:AM52"/>
    <mergeCell ref="AF53:AF58"/>
    <mergeCell ref="AM53:AM58"/>
    <mergeCell ref="AR27:AR32"/>
    <mergeCell ref="AM33:AM38"/>
    <mergeCell ref="AR33:AR38"/>
    <mergeCell ref="AR20:AS20"/>
    <mergeCell ref="AW20:AX20"/>
    <mergeCell ref="AM21:AM26"/>
    <mergeCell ref="AR21:AR26"/>
    <mergeCell ref="AF59:AF64"/>
    <mergeCell ref="AM59:AM64"/>
    <mergeCell ref="AF20:AG20"/>
    <mergeCell ref="AF21:AF26"/>
    <mergeCell ref="AF27:AF32"/>
    <mergeCell ref="AF33:AF38"/>
    <mergeCell ref="AM20:AN20"/>
    <mergeCell ref="AM27:AM32"/>
    <mergeCell ref="F72:H72"/>
    <mergeCell ref="J72:J73"/>
    <mergeCell ref="C131:C136"/>
    <mergeCell ref="C137:C142"/>
    <mergeCell ref="C143:C148"/>
    <mergeCell ref="Q86:R86"/>
    <mergeCell ref="C108:D108"/>
    <mergeCell ref="C109:C114"/>
    <mergeCell ref="C115:C120"/>
    <mergeCell ref="C121:C126"/>
    <mergeCell ref="C130:D130"/>
    <mergeCell ref="Q87:Q92"/>
    <mergeCell ref="Q93:Q98"/>
    <mergeCell ref="Q99:Q103"/>
    <mergeCell ref="Q108:R108"/>
    <mergeCell ref="Q109:Q114"/>
    <mergeCell ref="Q115:Q120"/>
    <mergeCell ref="Q121:Q125"/>
    <mergeCell ref="C86:D86"/>
    <mergeCell ref="C203:C208"/>
    <mergeCell ref="C152:D152"/>
    <mergeCell ref="C153:C158"/>
    <mergeCell ref="C159:C164"/>
    <mergeCell ref="C209:C214"/>
    <mergeCell ref="C165:C170"/>
    <mergeCell ref="C174:D174"/>
    <mergeCell ref="C175:C180"/>
    <mergeCell ref="C181:C186"/>
    <mergeCell ref="C187:C192"/>
    <mergeCell ref="C196:D196"/>
    <mergeCell ref="C59:C64"/>
    <mergeCell ref="J46:K46"/>
    <mergeCell ref="J47:J52"/>
    <mergeCell ref="J53:J58"/>
    <mergeCell ref="J59:J64"/>
    <mergeCell ref="C197:C202"/>
    <mergeCell ref="S20:T20"/>
    <mergeCell ref="S21:S26"/>
    <mergeCell ref="S27:S32"/>
    <mergeCell ref="S33:S38"/>
    <mergeCell ref="C46:D46"/>
    <mergeCell ref="Q137:Q142"/>
    <mergeCell ref="Q143:Q147"/>
    <mergeCell ref="Q152:R152"/>
    <mergeCell ref="C20:D20"/>
    <mergeCell ref="C21:C26"/>
    <mergeCell ref="C27:C32"/>
    <mergeCell ref="C33:C38"/>
    <mergeCell ref="I20:J20"/>
    <mergeCell ref="I21:I26"/>
    <mergeCell ref="I27:I32"/>
    <mergeCell ref="I33:I38"/>
    <mergeCell ref="N20:O20"/>
    <mergeCell ref="K72:M72"/>
    <mergeCell ref="N21:N26"/>
    <mergeCell ref="N27:N32"/>
    <mergeCell ref="N33:N38"/>
    <mergeCell ref="C47:C52"/>
    <mergeCell ref="C87:C92"/>
    <mergeCell ref="C93:C98"/>
    <mergeCell ref="C99:C104"/>
    <mergeCell ref="Q209:Q213"/>
    <mergeCell ref="O67:O72"/>
    <mergeCell ref="O73:O78"/>
    <mergeCell ref="O79:O84"/>
    <mergeCell ref="Q181:Q186"/>
    <mergeCell ref="Q187:Q191"/>
    <mergeCell ref="Q196:R196"/>
    <mergeCell ref="Q197:Q202"/>
    <mergeCell ref="Q203:Q208"/>
    <mergeCell ref="Q153:Q158"/>
    <mergeCell ref="Q159:Q164"/>
    <mergeCell ref="Q165:Q169"/>
    <mergeCell ref="Q174:R174"/>
    <mergeCell ref="Q175:Q180"/>
    <mergeCell ref="Q130:R130"/>
    <mergeCell ref="Q131:Q136"/>
    <mergeCell ref="C53:C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"/>
  <sheetViews>
    <sheetView zoomScale="55" zoomScaleNormal="55" workbookViewId="0">
      <selection activeCell="H45" sqref="A1:XFD1048576"/>
    </sheetView>
  </sheetViews>
  <sheetFormatPr defaultRowHeight="15" x14ac:dyDescent="0.25"/>
  <cols>
    <col min="1" max="1" width="9.140625" style="27" customWidth="1"/>
    <col min="2" max="2" width="17.140625" style="27" customWidth="1"/>
    <col min="3" max="3" width="22.7109375" style="27" customWidth="1"/>
    <col min="4" max="4" width="22.42578125" style="27" customWidth="1"/>
    <col min="5" max="5" width="12.85546875" style="27" customWidth="1"/>
    <col min="6" max="6" width="11.42578125" style="27" customWidth="1"/>
    <col min="7" max="8" width="15.140625" style="27" customWidth="1"/>
    <col min="9" max="9" width="15.28515625" style="27" customWidth="1"/>
    <col min="10" max="10" width="14.42578125" style="27" customWidth="1"/>
    <col min="11" max="11" width="13.7109375" style="27" customWidth="1"/>
    <col min="12" max="16384" width="9.140625" style="27"/>
  </cols>
  <sheetData>
    <row r="1" spans="1:27" ht="18" customHeight="1" x14ac:dyDescent="0.3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245</v>
      </c>
      <c r="I1" s="26" t="s">
        <v>7</v>
      </c>
      <c r="J1" s="26" t="s">
        <v>8</v>
      </c>
      <c r="K1" s="26" t="s">
        <v>9</v>
      </c>
    </row>
    <row r="2" spans="1:27" ht="18" customHeight="1" x14ac:dyDescent="0.25">
      <c r="A2" s="28">
        <v>0</v>
      </c>
      <c r="B2" s="29" t="s">
        <v>10</v>
      </c>
      <c r="C2" s="29" t="s">
        <v>21</v>
      </c>
      <c r="D2" s="30">
        <v>114</v>
      </c>
      <c r="E2" s="31">
        <v>0.4</v>
      </c>
      <c r="F2" s="31">
        <v>0.5</v>
      </c>
      <c r="G2" s="31">
        <v>26.7</v>
      </c>
      <c r="H2" s="31">
        <v>11</v>
      </c>
      <c r="I2" s="32">
        <v>13000</v>
      </c>
      <c r="J2" s="31">
        <v>100</v>
      </c>
      <c r="K2" s="28">
        <v>1300</v>
      </c>
    </row>
    <row r="3" spans="1:27" ht="18" customHeight="1" x14ac:dyDescent="0.25">
      <c r="A3" s="28">
        <v>1</v>
      </c>
      <c r="B3" s="29" t="s">
        <v>10</v>
      </c>
      <c r="C3" s="29" t="s">
        <v>22</v>
      </c>
      <c r="D3" s="30">
        <v>123</v>
      </c>
      <c r="E3" s="31">
        <v>1.8</v>
      </c>
      <c r="F3" s="31">
        <v>0.7</v>
      </c>
      <c r="G3" s="31">
        <v>27.9</v>
      </c>
      <c r="H3" s="31">
        <v>22</v>
      </c>
      <c r="I3" s="32">
        <v>12000</v>
      </c>
      <c r="J3" s="31">
        <v>100</v>
      </c>
      <c r="K3" s="28">
        <v>1200</v>
      </c>
    </row>
    <row r="4" spans="1:27" ht="18" customHeight="1" x14ac:dyDescent="0.25">
      <c r="A4" s="28">
        <v>2</v>
      </c>
      <c r="B4" s="29" t="s">
        <v>10</v>
      </c>
      <c r="C4" s="29" t="s">
        <v>23</v>
      </c>
      <c r="D4" s="30">
        <v>360</v>
      </c>
      <c r="E4" s="31">
        <v>4.7</v>
      </c>
      <c r="F4" s="31">
        <v>0.1</v>
      </c>
      <c r="G4" s="31">
        <v>82.1</v>
      </c>
      <c r="H4" s="31">
        <v>0</v>
      </c>
      <c r="I4" s="32">
        <v>9000</v>
      </c>
      <c r="J4" s="31">
        <v>100</v>
      </c>
      <c r="K4" s="28">
        <v>900</v>
      </c>
    </row>
    <row r="5" spans="1:27" ht="18" customHeight="1" x14ac:dyDescent="0.25">
      <c r="A5" s="28">
        <v>3</v>
      </c>
      <c r="B5" s="29" t="s">
        <v>10</v>
      </c>
      <c r="C5" s="29" t="s">
        <v>24</v>
      </c>
      <c r="D5" s="30">
        <v>458</v>
      </c>
      <c r="E5" s="31">
        <v>3.45</v>
      </c>
      <c r="F5" s="31">
        <v>14.4</v>
      </c>
      <c r="G5" s="31">
        <v>75.099999999999994</v>
      </c>
      <c r="H5" s="31">
        <v>0</v>
      </c>
      <c r="I5" s="32">
        <v>23000</v>
      </c>
      <c r="J5" s="31">
        <v>100</v>
      </c>
      <c r="K5" s="28">
        <v>2300</v>
      </c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spans="1:27" ht="18" customHeight="1" x14ac:dyDescent="0.25">
      <c r="A6" s="28">
        <v>4</v>
      </c>
      <c r="B6" s="29" t="s">
        <v>10</v>
      </c>
      <c r="C6" s="29" t="s">
        <v>25</v>
      </c>
      <c r="D6" s="30">
        <v>363</v>
      </c>
      <c r="E6" s="31">
        <v>8.6999999999999993</v>
      </c>
      <c r="F6" s="31">
        <v>0.4</v>
      </c>
      <c r="G6" s="31">
        <v>78.7</v>
      </c>
      <c r="H6" s="31">
        <v>0</v>
      </c>
      <c r="I6" s="32">
        <v>15500</v>
      </c>
      <c r="J6" s="31">
        <v>100</v>
      </c>
      <c r="K6" s="28">
        <v>1550</v>
      </c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 spans="1:27" ht="18" customHeight="1" x14ac:dyDescent="0.25">
      <c r="A7" s="28">
        <v>5</v>
      </c>
      <c r="B7" s="29" t="s">
        <v>10</v>
      </c>
      <c r="C7" s="29" t="s">
        <v>26</v>
      </c>
      <c r="D7" s="30">
        <v>343</v>
      </c>
      <c r="E7" s="31">
        <v>0.3</v>
      </c>
      <c r="F7" s="31">
        <v>0</v>
      </c>
      <c r="G7" s="31">
        <v>85</v>
      </c>
      <c r="H7" s="31">
        <v>0</v>
      </c>
      <c r="I7" s="32">
        <v>17500</v>
      </c>
      <c r="J7" s="31">
        <v>100</v>
      </c>
      <c r="K7" s="28">
        <v>1750</v>
      </c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 spans="1:27" ht="18" customHeight="1" x14ac:dyDescent="0.25">
      <c r="A8" s="28">
        <v>6</v>
      </c>
      <c r="B8" s="29" t="s">
        <v>10</v>
      </c>
      <c r="C8" s="29" t="s">
        <v>261</v>
      </c>
      <c r="D8" s="30">
        <v>248</v>
      </c>
      <c r="E8" s="31">
        <v>8</v>
      </c>
      <c r="F8" s="31">
        <v>1.2</v>
      </c>
      <c r="G8" s="31">
        <v>50</v>
      </c>
      <c r="H8" s="31">
        <v>0</v>
      </c>
      <c r="I8" s="32">
        <v>20000</v>
      </c>
      <c r="J8" s="31">
        <v>100</v>
      </c>
      <c r="K8" s="34">
        <f>I8/10</f>
        <v>2000</v>
      </c>
      <c r="P8" s="33"/>
      <c r="Q8" s="35"/>
      <c r="R8" s="36"/>
      <c r="S8" s="37"/>
      <c r="T8" s="37"/>
      <c r="U8" s="37"/>
      <c r="V8" s="37"/>
      <c r="W8" s="38"/>
      <c r="X8" s="37"/>
      <c r="Y8" s="39"/>
      <c r="Z8" s="33"/>
      <c r="AA8" s="33"/>
    </row>
    <row r="9" spans="1:27" ht="18" customHeight="1" x14ac:dyDescent="0.25">
      <c r="A9" s="28">
        <v>7</v>
      </c>
      <c r="B9" s="29" t="s">
        <v>10</v>
      </c>
      <c r="C9" s="29" t="s">
        <v>262</v>
      </c>
      <c r="D9" s="30">
        <v>339</v>
      </c>
      <c r="E9" s="31">
        <v>10</v>
      </c>
      <c r="F9" s="31">
        <v>1.7</v>
      </c>
      <c r="G9" s="31">
        <v>76.3</v>
      </c>
      <c r="H9" s="31">
        <v>0</v>
      </c>
      <c r="I9" s="32">
        <v>20000</v>
      </c>
      <c r="J9" s="31">
        <v>100</v>
      </c>
      <c r="K9" s="34">
        <f t="shared" ref="K9:K14" si="0">I9/10</f>
        <v>2000</v>
      </c>
      <c r="P9" s="33"/>
      <c r="Q9" s="35"/>
      <c r="R9" s="36"/>
      <c r="S9" s="37"/>
      <c r="T9" s="37"/>
      <c r="U9" s="37"/>
      <c r="V9" s="37"/>
    </row>
    <row r="10" spans="1:27" ht="18" customHeight="1" x14ac:dyDescent="0.25">
      <c r="A10" s="28">
        <v>8</v>
      </c>
      <c r="B10" s="29" t="s">
        <v>10</v>
      </c>
      <c r="C10" s="29" t="s">
        <v>263</v>
      </c>
      <c r="D10" s="30">
        <v>108</v>
      </c>
      <c r="E10" s="31">
        <v>1.4</v>
      </c>
      <c r="F10" s="31">
        <v>0.4</v>
      </c>
      <c r="G10" s="31">
        <v>25</v>
      </c>
      <c r="H10" s="31">
        <v>4</v>
      </c>
      <c r="I10" s="32">
        <v>16000</v>
      </c>
      <c r="J10" s="31">
        <v>100</v>
      </c>
      <c r="K10" s="34">
        <f t="shared" si="0"/>
        <v>1600</v>
      </c>
      <c r="P10" s="33"/>
      <c r="Q10" s="35"/>
      <c r="R10" s="36"/>
      <c r="S10" s="37"/>
      <c r="T10" s="37"/>
      <c r="U10" s="37"/>
      <c r="V10" s="37"/>
    </row>
    <row r="11" spans="1:27" ht="18" customHeight="1" x14ac:dyDescent="0.25">
      <c r="A11" s="28">
        <v>9</v>
      </c>
      <c r="B11" s="29" t="s">
        <v>10</v>
      </c>
      <c r="C11" s="29" t="s">
        <v>264</v>
      </c>
      <c r="D11" s="30">
        <v>357</v>
      </c>
      <c r="E11" s="31">
        <v>4.2</v>
      </c>
      <c r="F11" s="31">
        <v>1.7</v>
      </c>
      <c r="G11" s="31">
        <v>77.099999999999994</v>
      </c>
      <c r="H11" s="31">
        <v>0</v>
      </c>
      <c r="I11" s="32">
        <v>13000</v>
      </c>
      <c r="J11" s="31">
        <v>100</v>
      </c>
      <c r="K11" s="34">
        <f t="shared" si="0"/>
        <v>1300</v>
      </c>
      <c r="P11" s="33"/>
      <c r="Q11" s="35"/>
      <c r="R11" s="36"/>
      <c r="S11" s="37"/>
      <c r="T11" s="37"/>
      <c r="U11" s="37"/>
      <c r="V11" s="37"/>
    </row>
    <row r="12" spans="1:27" ht="18" customHeight="1" x14ac:dyDescent="0.25">
      <c r="A12" s="28">
        <v>10</v>
      </c>
      <c r="B12" s="29" t="s">
        <v>10</v>
      </c>
      <c r="C12" s="29" t="s">
        <v>265</v>
      </c>
      <c r="D12" s="30">
        <v>362</v>
      </c>
      <c r="E12" s="31">
        <v>0.25</v>
      </c>
      <c r="F12" s="31">
        <v>0.3</v>
      </c>
      <c r="G12" s="31">
        <v>86.9</v>
      </c>
      <c r="H12" s="31">
        <v>0</v>
      </c>
      <c r="I12" s="32">
        <v>23000</v>
      </c>
      <c r="J12" s="31">
        <v>100</v>
      </c>
      <c r="K12" s="34">
        <f t="shared" si="0"/>
        <v>2300</v>
      </c>
      <c r="P12" s="33"/>
      <c r="Q12" s="35"/>
      <c r="R12" s="36"/>
      <c r="S12" s="37"/>
      <c r="T12" s="37"/>
      <c r="U12" s="37"/>
      <c r="V12" s="37"/>
    </row>
    <row r="13" spans="1:27" ht="18" customHeight="1" x14ac:dyDescent="0.25">
      <c r="A13" s="28">
        <v>11</v>
      </c>
      <c r="B13" s="29" t="s">
        <v>10</v>
      </c>
      <c r="C13" s="29" t="s">
        <v>266</v>
      </c>
      <c r="D13" s="30">
        <v>86</v>
      </c>
      <c r="E13" s="31">
        <v>0.3</v>
      </c>
      <c r="F13" s="31">
        <v>3.3</v>
      </c>
      <c r="G13" s="31">
        <v>14</v>
      </c>
      <c r="H13" s="31">
        <v>0</v>
      </c>
      <c r="I13" s="32">
        <v>23000</v>
      </c>
      <c r="J13" s="31">
        <v>100</v>
      </c>
      <c r="K13" s="34">
        <f t="shared" si="0"/>
        <v>2300</v>
      </c>
      <c r="P13" s="33"/>
      <c r="Q13" s="35"/>
      <c r="R13" s="36"/>
      <c r="S13" s="37"/>
      <c r="T13" s="37"/>
      <c r="U13" s="37"/>
      <c r="V13" s="37"/>
    </row>
    <row r="14" spans="1:27" ht="18" customHeight="1" x14ac:dyDescent="0.25">
      <c r="A14" s="28">
        <v>12</v>
      </c>
      <c r="B14" s="29" t="s">
        <v>10</v>
      </c>
      <c r="C14" s="29" t="s">
        <v>267</v>
      </c>
      <c r="D14" s="30">
        <v>363</v>
      </c>
      <c r="E14" s="31">
        <v>4.3499999999999996</v>
      </c>
      <c r="F14" s="31">
        <v>0.4</v>
      </c>
      <c r="G14" s="31">
        <v>78.7</v>
      </c>
      <c r="H14" s="31">
        <v>0</v>
      </c>
      <c r="I14" s="32">
        <v>17000</v>
      </c>
      <c r="J14" s="31">
        <v>100</v>
      </c>
      <c r="K14" s="34">
        <f t="shared" si="0"/>
        <v>1700</v>
      </c>
      <c r="P14" s="33"/>
      <c r="Q14" s="35"/>
      <c r="R14" s="36"/>
      <c r="S14" s="37"/>
      <c r="T14" s="37"/>
      <c r="U14" s="37"/>
      <c r="V14" s="37"/>
    </row>
    <row r="15" spans="1:27" ht="18" customHeight="1" x14ac:dyDescent="0.25">
      <c r="A15" s="28">
        <v>13</v>
      </c>
      <c r="B15" s="29" t="s">
        <v>10</v>
      </c>
      <c r="C15" s="29" t="s">
        <v>11</v>
      </c>
      <c r="D15" s="30">
        <v>360</v>
      </c>
      <c r="E15" s="31">
        <v>3.4</v>
      </c>
      <c r="F15" s="31">
        <v>0.7</v>
      </c>
      <c r="G15" s="31">
        <v>78.900000000000006</v>
      </c>
      <c r="H15" s="31">
        <v>0</v>
      </c>
      <c r="I15" s="32">
        <v>12250</v>
      </c>
      <c r="J15" s="31">
        <v>100</v>
      </c>
      <c r="K15" s="28">
        <v>1225</v>
      </c>
      <c r="P15" s="33"/>
      <c r="Q15" s="35"/>
      <c r="R15" s="36"/>
      <c r="S15" s="37"/>
      <c r="T15" s="37"/>
      <c r="U15" s="37"/>
      <c r="V15" s="37"/>
    </row>
    <row r="16" spans="1:27" ht="18" customHeight="1" x14ac:dyDescent="0.25">
      <c r="A16" s="28">
        <v>14</v>
      </c>
      <c r="B16" s="29" t="s">
        <v>10</v>
      </c>
      <c r="C16" s="29" t="s">
        <v>12</v>
      </c>
      <c r="D16" s="30">
        <v>345</v>
      </c>
      <c r="E16" s="31">
        <v>4.55</v>
      </c>
      <c r="F16" s="31">
        <v>2</v>
      </c>
      <c r="G16" s="31">
        <v>76.5</v>
      </c>
      <c r="H16" s="31">
        <v>0</v>
      </c>
      <c r="I16" s="40">
        <v>14800</v>
      </c>
      <c r="J16" s="31">
        <v>100</v>
      </c>
      <c r="K16" s="28">
        <v>1480</v>
      </c>
      <c r="P16" s="33"/>
      <c r="Q16" s="35"/>
      <c r="R16" s="36"/>
      <c r="S16" s="37"/>
      <c r="T16" s="37"/>
      <c r="U16" s="37"/>
      <c r="V16" s="37"/>
      <c r="W16" s="38"/>
      <c r="X16" s="37"/>
      <c r="Y16" s="39"/>
      <c r="Z16" s="33"/>
      <c r="AA16" s="33"/>
    </row>
    <row r="17" spans="1:27" ht="18" customHeight="1" x14ac:dyDescent="0.25">
      <c r="A17" s="28">
        <v>15</v>
      </c>
      <c r="B17" s="29" t="s">
        <v>10</v>
      </c>
      <c r="C17" s="29" t="s">
        <v>13</v>
      </c>
      <c r="D17" s="30">
        <v>356</v>
      </c>
      <c r="E17" s="31">
        <v>3.5</v>
      </c>
      <c r="F17" s="31">
        <v>0.7</v>
      </c>
      <c r="G17" s="31">
        <v>78</v>
      </c>
      <c r="H17" s="31">
        <v>0.2</v>
      </c>
      <c r="I17" s="32">
        <v>22000</v>
      </c>
      <c r="J17" s="31">
        <v>100</v>
      </c>
      <c r="K17" s="28">
        <v>2200</v>
      </c>
      <c r="P17" s="33"/>
      <c r="Q17" s="35"/>
      <c r="R17" s="36"/>
      <c r="S17" s="37"/>
      <c r="T17" s="37"/>
      <c r="U17" s="37"/>
      <c r="V17" s="37"/>
      <c r="W17" s="38"/>
      <c r="X17" s="37"/>
      <c r="Y17" s="39"/>
      <c r="Z17" s="33"/>
      <c r="AA17" s="33"/>
    </row>
    <row r="18" spans="1:27" ht="18" customHeight="1" x14ac:dyDescent="0.25">
      <c r="A18" s="28">
        <v>16</v>
      </c>
      <c r="B18" s="29" t="s">
        <v>10</v>
      </c>
      <c r="C18" s="29" t="s">
        <v>14</v>
      </c>
      <c r="D18" s="30">
        <v>362</v>
      </c>
      <c r="E18" s="31">
        <v>3.35</v>
      </c>
      <c r="F18" s="31">
        <v>0.7</v>
      </c>
      <c r="G18" s="31">
        <v>79.400000000000006</v>
      </c>
      <c r="H18" s="31">
        <v>1.5</v>
      </c>
      <c r="I18" s="32">
        <v>18000</v>
      </c>
      <c r="J18" s="31">
        <v>100</v>
      </c>
      <c r="K18" s="31">
        <v>1800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 spans="1:27" ht="18" customHeight="1" x14ac:dyDescent="0.25">
      <c r="A19" s="28">
        <v>17</v>
      </c>
      <c r="B19" s="29" t="s">
        <v>10</v>
      </c>
      <c r="C19" s="29" t="s">
        <v>15</v>
      </c>
      <c r="D19" s="30">
        <v>366</v>
      </c>
      <c r="E19" s="31">
        <v>9.8000000000000007</v>
      </c>
      <c r="F19" s="31">
        <v>7.3</v>
      </c>
      <c r="G19" s="31">
        <v>69.099999999999994</v>
      </c>
      <c r="H19" s="31">
        <v>3</v>
      </c>
      <c r="I19" s="32">
        <v>3800</v>
      </c>
      <c r="J19" s="31">
        <v>100</v>
      </c>
      <c r="K19" s="28">
        <v>380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 spans="1:27" ht="18" customHeight="1" x14ac:dyDescent="0.25">
      <c r="A20" s="28">
        <v>18</v>
      </c>
      <c r="B20" s="29" t="s">
        <v>10</v>
      </c>
      <c r="C20" s="29" t="s">
        <v>16</v>
      </c>
      <c r="D20" s="30">
        <v>83</v>
      </c>
      <c r="E20" s="31">
        <v>1</v>
      </c>
      <c r="F20" s="31">
        <v>0.1</v>
      </c>
      <c r="G20" s="31">
        <v>19.100000000000001</v>
      </c>
      <c r="H20" s="31">
        <v>8.5</v>
      </c>
      <c r="I20" s="32">
        <v>16000</v>
      </c>
      <c r="J20" s="31">
        <v>100</v>
      </c>
      <c r="K20" s="28">
        <v>1600</v>
      </c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 spans="1:27" ht="18" customHeight="1" x14ac:dyDescent="0.25">
      <c r="A21" s="28">
        <v>19</v>
      </c>
      <c r="B21" s="29" t="s">
        <v>10</v>
      </c>
      <c r="C21" s="29" t="s">
        <v>17</v>
      </c>
      <c r="D21" s="30">
        <v>146</v>
      </c>
      <c r="E21" s="31">
        <v>0.6</v>
      </c>
      <c r="F21" s="31">
        <v>0.3</v>
      </c>
      <c r="G21" s="31">
        <v>34.700000000000003</v>
      </c>
      <c r="H21" s="31">
        <v>15</v>
      </c>
      <c r="I21" s="32">
        <v>1750</v>
      </c>
      <c r="J21" s="31">
        <v>100</v>
      </c>
      <c r="K21" s="28">
        <v>175</v>
      </c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 spans="1:27" ht="18" customHeight="1" x14ac:dyDescent="0.25">
      <c r="A22" s="28">
        <v>20</v>
      </c>
      <c r="B22" s="29" t="s">
        <v>10</v>
      </c>
      <c r="C22" s="29" t="s">
        <v>18</v>
      </c>
      <c r="D22" s="30">
        <v>339</v>
      </c>
      <c r="E22" s="31">
        <v>10</v>
      </c>
      <c r="F22" s="31">
        <v>1.7</v>
      </c>
      <c r="G22" s="31">
        <v>76.3</v>
      </c>
      <c r="H22" s="31">
        <v>0</v>
      </c>
      <c r="I22" s="32">
        <v>27245</v>
      </c>
      <c r="J22" s="31">
        <v>100</v>
      </c>
      <c r="K22" s="28">
        <v>2724.5</v>
      </c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 spans="1:27" ht="18" customHeight="1" x14ac:dyDescent="0.25">
      <c r="A23" s="28">
        <v>21</v>
      </c>
      <c r="B23" s="29" t="s">
        <v>10</v>
      </c>
      <c r="C23" s="29" t="s">
        <v>19</v>
      </c>
      <c r="D23" s="30">
        <v>345</v>
      </c>
      <c r="E23" s="31">
        <v>8.5</v>
      </c>
      <c r="F23" s="31">
        <v>2.2000000000000002</v>
      </c>
      <c r="G23" s="31">
        <v>78</v>
      </c>
      <c r="H23" s="31">
        <v>0</v>
      </c>
      <c r="I23" s="32">
        <v>44000</v>
      </c>
      <c r="J23" s="31">
        <v>100</v>
      </c>
      <c r="K23" s="28">
        <v>4400</v>
      </c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ht="18" customHeight="1" x14ac:dyDescent="0.25">
      <c r="A24" s="28">
        <v>22</v>
      </c>
      <c r="B24" s="29" t="s">
        <v>10</v>
      </c>
      <c r="C24" s="29" t="s">
        <v>20</v>
      </c>
      <c r="D24" s="30">
        <v>98</v>
      </c>
      <c r="E24" s="31">
        <v>0.95</v>
      </c>
      <c r="F24" s="31">
        <v>0.2</v>
      </c>
      <c r="G24" s="31">
        <v>23.7</v>
      </c>
      <c r="H24" s="31">
        <v>2</v>
      </c>
      <c r="I24" s="32">
        <v>10000</v>
      </c>
      <c r="J24" s="31">
        <v>100</v>
      </c>
      <c r="K24" s="28">
        <v>1000</v>
      </c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 spans="1:27" ht="15.75" x14ac:dyDescent="0.25">
      <c r="A25" s="28">
        <v>23</v>
      </c>
      <c r="B25" s="29" t="s">
        <v>10</v>
      </c>
      <c r="C25" s="29" t="s">
        <v>27</v>
      </c>
      <c r="D25" s="30">
        <v>248</v>
      </c>
      <c r="E25" s="31">
        <v>4</v>
      </c>
      <c r="F25" s="31">
        <v>1.2</v>
      </c>
      <c r="G25" s="31">
        <v>50</v>
      </c>
      <c r="H25" s="31">
        <v>0</v>
      </c>
      <c r="I25" s="32">
        <v>28000</v>
      </c>
      <c r="J25" s="31">
        <v>100</v>
      </c>
      <c r="K25" s="28">
        <v>2800</v>
      </c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ht="15.75" x14ac:dyDescent="0.25">
      <c r="A26" s="28">
        <v>24</v>
      </c>
      <c r="B26" s="29" t="s">
        <v>10</v>
      </c>
      <c r="C26" s="29" t="s">
        <v>28</v>
      </c>
      <c r="D26" s="30">
        <v>173</v>
      </c>
      <c r="E26" s="31">
        <v>0.25</v>
      </c>
      <c r="F26" s="31">
        <v>0.1</v>
      </c>
      <c r="G26" s="31">
        <v>42.5</v>
      </c>
      <c r="H26" s="31">
        <v>0</v>
      </c>
      <c r="I26" s="32">
        <v>25000</v>
      </c>
      <c r="J26" s="31">
        <v>100</v>
      </c>
      <c r="K26" s="28">
        <v>2500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ht="15.75" x14ac:dyDescent="0.25">
      <c r="A27" s="28">
        <v>25</v>
      </c>
      <c r="B27" s="29" t="s">
        <v>10</v>
      </c>
      <c r="C27" s="29" t="s">
        <v>29</v>
      </c>
      <c r="D27" s="30">
        <v>364</v>
      </c>
      <c r="E27" s="31">
        <v>3.5</v>
      </c>
      <c r="F27" s="31">
        <v>0.5</v>
      </c>
      <c r="G27" s="31">
        <v>80</v>
      </c>
      <c r="H27" s="31">
        <v>0</v>
      </c>
      <c r="I27" s="32">
        <v>10500</v>
      </c>
      <c r="J27" s="31">
        <v>100</v>
      </c>
      <c r="K27" s="28">
        <v>1050</v>
      </c>
    </row>
    <row r="28" spans="1:27" ht="15.75" x14ac:dyDescent="0.25">
      <c r="A28" s="28">
        <v>26</v>
      </c>
      <c r="B28" s="29" t="s">
        <v>10</v>
      </c>
      <c r="C28" s="29" t="s">
        <v>30</v>
      </c>
      <c r="D28" s="30">
        <v>363</v>
      </c>
      <c r="E28" s="31">
        <v>0.55000000000000004</v>
      </c>
      <c r="F28" s="31">
        <v>0.5</v>
      </c>
      <c r="G28" s="31">
        <v>88.2</v>
      </c>
      <c r="H28" s="31">
        <v>0</v>
      </c>
      <c r="I28" s="32">
        <v>23000</v>
      </c>
      <c r="J28" s="31">
        <v>100</v>
      </c>
      <c r="K28" s="28">
        <v>2300</v>
      </c>
    </row>
    <row r="29" spans="1:27" ht="15.75" x14ac:dyDescent="0.25">
      <c r="A29" s="28">
        <v>27</v>
      </c>
      <c r="B29" s="29" t="s">
        <v>10</v>
      </c>
      <c r="C29" s="29" t="s">
        <v>31</v>
      </c>
      <c r="D29" s="30">
        <v>347</v>
      </c>
      <c r="E29" s="31">
        <v>0.15</v>
      </c>
      <c r="F29" s="31">
        <v>0.1</v>
      </c>
      <c r="G29" s="31">
        <v>85.6</v>
      </c>
      <c r="H29" s="31">
        <v>0</v>
      </c>
      <c r="I29" s="32">
        <v>67000</v>
      </c>
      <c r="J29" s="31">
        <v>100</v>
      </c>
      <c r="K29" s="28">
        <v>6700</v>
      </c>
    </row>
    <row r="30" spans="1:27" ht="15.75" x14ac:dyDescent="0.25">
      <c r="A30" s="28">
        <v>28</v>
      </c>
      <c r="B30" s="29" t="s">
        <v>10</v>
      </c>
      <c r="C30" s="29" t="s">
        <v>32</v>
      </c>
      <c r="D30" s="30">
        <v>353</v>
      </c>
      <c r="E30" s="31">
        <v>0.35</v>
      </c>
      <c r="F30" s="31">
        <v>0.2</v>
      </c>
      <c r="G30" s="31">
        <v>84.7</v>
      </c>
      <c r="H30" s="31">
        <v>0</v>
      </c>
      <c r="I30" s="32">
        <v>19900</v>
      </c>
      <c r="J30" s="31">
        <v>100</v>
      </c>
      <c r="K30" s="28">
        <v>1989.9999999999998</v>
      </c>
    </row>
    <row r="31" spans="1:27" ht="15.75" x14ac:dyDescent="0.25">
      <c r="A31" s="28">
        <v>29</v>
      </c>
      <c r="B31" s="29" t="s">
        <v>10</v>
      </c>
      <c r="C31" s="29" t="s">
        <v>33</v>
      </c>
      <c r="D31" s="30">
        <v>365</v>
      </c>
      <c r="E31" s="31">
        <v>4.45</v>
      </c>
      <c r="F31" s="31">
        <v>1.3</v>
      </c>
      <c r="G31" s="31">
        <v>77.3</v>
      </c>
      <c r="H31" s="31">
        <v>0</v>
      </c>
      <c r="I31" s="32">
        <v>9900</v>
      </c>
      <c r="J31" s="31">
        <v>100</v>
      </c>
      <c r="K31" s="28">
        <v>990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zoomScale="70" zoomScaleNormal="70" workbookViewId="0">
      <selection activeCell="E41" sqref="A1:XFD1048576"/>
    </sheetView>
  </sheetViews>
  <sheetFormatPr defaultRowHeight="15" x14ac:dyDescent="0.25"/>
  <cols>
    <col min="1" max="1" width="9.140625" style="27"/>
    <col min="2" max="2" width="14" style="27" customWidth="1"/>
    <col min="3" max="3" width="20.5703125" style="27" customWidth="1"/>
    <col min="4" max="4" width="13.28515625" style="27" customWidth="1"/>
    <col min="5" max="5" width="12.85546875" style="27" customWidth="1"/>
    <col min="6" max="6" width="13" style="27" customWidth="1"/>
    <col min="7" max="8" width="15.5703125" style="27" customWidth="1"/>
    <col min="9" max="9" width="13.85546875" style="27" customWidth="1"/>
    <col min="10" max="10" width="15" style="27" customWidth="1"/>
    <col min="11" max="11" width="12.5703125" style="27" customWidth="1"/>
    <col min="12" max="16384" width="9.140625" style="27"/>
  </cols>
  <sheetData>
    <row r="1" spans="1:11" ht="18" customHeight="1" x14ac:dyDescent="0.3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245</v>
      </c>
      <c r="I1" s="26" t="s">
        <v>7</v>
      </c>
      <c r="J1" s="26" t="s">
        <v>8</v>
      </c>
      <c r="K1" s="26" t="s">
        <v>9</v>
      </c>
    </row>
    <row r="2" spans="1:11" ht="18" customHeight="1" x14ac:dyDescent="0.25">
      <c r="A2" s="28">
        <v>0</v>
      </c>
      <c r="B2" s="29" t="s">
        <v>34</v>
      </c>
      <c r="C2" s="29" t="s">
        <v>35</v>
      </c>
      <c r="D2" s="30">
        <v>20</v>
      </c>
      <c r="E2" s="31">
        <v>1.75</v>
      </c>
      <c r="F2" s="31">
        <v>0.1</v>
      </c>
      <c r="G2" s="31">
        <v>3.1</v>
      </c>
      <c r="H2" s="31">
        <v>6</v>
      </c>
      <c r="I2" s="32">
        <v>30000</v>
      </c>
      <c r="J2" s="31">
        <v>100</v>
      </c>
      <c r="K2" s="28">
        <v>3000</v>
      </c>
    </row>
    <row r="3" spans="1:11" ht="18" customHeight="1" x14ac:dyDescent="0.25">
      <c r="A3" s="28">
        <v>1</v>
      </c>
      <c r="B3" s="29" t="s">
        <v>34</v>
      </c>
      <c r="C3" s="29" t="s">
        <v>36</v>
      </c>
      <c r="D3" s="30">
        <v>345</v>
      </c>
      <c r="E3" s="31">
        <v>22.2</v>
      </c>
      <c r="F3" s="31">
        <v>1.2</v>
      </c>
      <c r="G3" s="31">
        <v>62.9</v>
      </c>
      <c r="H3" s="31">
        <v>6</v>
      </c>
      <c r="I3" s="32">
        <v>37500</v>
      </c>
      <c r="J3" s="31">
        <v>100</v>
      </c>
      <c r="K3" s="28">
        <v>3750</v>
      </c>
    </row>
    <row r="4" spans="1:11" ht="18" customHeight="1" x14ac:dyDescent="0.25">
      <c r="A4" s="28">
        <v>2</v>
      </c>
      <c r="B4" s="29" t="s">
        <v>34</v>
      </c>
      <c r="C4" s="29" t="s">
        <v>37</v>
      </c>
      <c r="D4" s="30">
        <v>381</v>
      </c>
      <c r="E4" s="31">
        <v>40.4</v>
      </c>
      <c r="F4" s="31">
        <v>16.7</v>
      </c>
      <c r="G4" s="31">
        <v>24.9</v>
      </c>
      <c r="H4" s="31">
        <v>121.7</v>
      </c>
      <c r="I4" s="32">
        <v>22000</v>
      </c>
      <c r="J4" s="31">
        <v>100</v>
      </c>
      <c r="K4" s="28">
        <v>2200</v>
      </c>
    </row>
    <row r="5" spans="1:11" ht="18" customHeight="1" x14ac:dyDescent="0.25">
      <c r="A5" s="28">
        <v>3</v>
      </c>
      <c r="B5" s="29" t="s">
        <v>34</v>
      </c>
      <c r="C5" s="29" t="s">
        <v>38</v>
      </c>
      <c r="D5" s="30">
        <v>171</v>
      </c>
      <c r="E5" s="31">
        <v>11</v>
      </c>
      <c r="F5" s="31">
        <v>2.2000000000000002</v>
      </c>
      <c r="G5" s="31">
        <v>28</v>
      </c>
      <c r="H5" s="31">
        <v>0</v>
      </c>
      <c r="I5" s="32">
        <v>57500</v>
      </c>
      <c r="J5" s="31">
        <v>100</v>
      </c>
      <c r="K5" s="28">
        <v>5750</v>
      </c>
    </row>
    <row r="6" spans="1:11" ht="18" customHeight="1" x14ac:dyDescent="0.25">
      <c r="A6" s="28">
        <v>4</v>
      </c>
      <c r="B6" s="29" t="s">
        <v>34</v>
      </c>
      <c r="C6" s="29" t="s">
        <v>39</v>
      </c>
      <c r="D6" s="30">
        <v>636</v>
      </c>
      <c r="E6" s="31">
        <v>9.5</v>
      </c>
      <c r="F6" s="31">
        <v>63</v>
      </c>
      <c r="G6" s="31">
        <v>8</v>
      </c>
      <c r="H6" s="31">
        <v>0</v>
      </c>
      <c r="I6" s="32">
        <v>41000</v>
      </c>
      <c r="J6" s="31">
        <v>100</v>
      </c>
      <c r="K6" s="28">
        <v>4100</v>
      </c>
    </row>
    <row r="7" spans="1:11" ht="18" customHeight="1" x14ac:dyDescent="0.25">
      <c r="A7" s="28">
        <v>5</v>
      </c>
      <c r="B7" s="29" t="s">
        <v>34</v>
      </c>
      <c r="C7" s="29" t="s">
        <v>40</v>
      </c>
      <c r="D7" s="30">
        <v>404</v>
      </c>
      <c r="E7" s="31">
        <v>14.1</v>
      </c>
      <c r="F7" s="31">
        <v>16.100000000000001</v>
      </c>
      <c r="G7" s="31">
        <v>54.2</v>
      </c>
      <c r="H7" s="31">
        <v>0</v>
      </c>
      <c r="I7" s="32">
        <v>26000</v>
      </c>
      <c r="J7" s="31">
        <v>100</v>
      </c>
      <c r="K7" s="28">
        <v>2600</v>
      </c>
    </row>
    <row r="8" spans="1:11" ht="18" customHeight="1" x14ac:dyDescent="0.25">
      <c r="A8" s="28">
        <v>6</v>
      </c>
      <c r="B8" s="29" t="s">
        <v>34</v>
      </c>
      <c r="C8" s="29" t="s">
        <v>41</v>
      </c>
      <c r="D8" s="30">
        <v>273</v>
      </c>
      <c r="E8" s="31">
        <v>10</v>
      </c>
      <c r="F8" s="31">
        <v>24</v>
      </c>
      <c r="G8" s="31">
        <v>13.5</v>
      </c>
      <c r="H8" s="31">
        <v>30</v>
      </c>
      <c r="I8" s="32">
        <v>29000</v>
      </c>
      <c r="J8" s="31">
        <v>100</v>
      </c>
      <c r="K8" s="28">
        <v>2900</v>
      </c>
    </row>
    <row r="9" spans="1:11" ht="18" customHeight="1" x14ac:dyDescent="0.25">
      <c r="A9" s="28">
        <v>7</v>
      </c>
      <c r="B9" s="29" t="s">
        <v>34</v>
      </c>
      <c r="C9" s="29" t="s">
        <v>42</v>
      </c>
      <c r="D9" s="30">
        <v>142</v>
      </c>
      <c r="E9" s="31">
        <v>10.4</v>
      </c>
      <c r="F9" s="31">
        <v>2</v>
      </c>
      <c r="G9" s="31">
        <v>22</v>
      </c>
      <c r="H9" s="31">
        <v>36</v>
      </c>
      <c r="I9" s="32">
        <v>135000</v>
      </c>
      <c r="J9" s="31">
        <v>100</v>
      </c>
      <c r="K9" s="28">
        <v>13500</v>
      </c>
    </row>
    <row r="10" spans="1:11" ht="18" customHeight="1" x14ac:dyDescent="0.25">
      <c r="A10" s="28">
        <v>8</v>
      </c>
      <c r="B10" s="29" t="s">
        <v>34</v>
      </c>
      <c r="C10" s="29" t="s">
        <v>43</v>
      </c>
      <c r="D10" s="30">
        <v>568</v>
      </c>
      <c r="E10" s="31">
        <v>19.3</v>
      </c>
      <c r="F10" s="31">
        <v>51.1</v>
      </c>
      <c r="G10" s="31">
        <v>18.100000000000001</v>
      </c>
      <c r="H10" s="31">
        <v>0</v>
      </c>
      <c r="I10" s="32">
        <v>35800</v>
      </c>
      <c r="J10" s="31">
        <v>100</v>
      </c>
      <c r="K10" s="28">
        <v>3579.9999999999995</v>
      </c>
    </row>
    <row r="11" spans="1:11" ht="18" customHeight="1" x14ac:dyDescent="0.25">
      <c r="A11" s="28">
        <v>9</v>
      </c>
      <c r="B11" s="29" t="s">
        <v>34</v>
      </c>
      <c r="C11" s="29" t="s">
        <v>44</v>
      </c>
      <c r="D11" s="30">
        <v>345</v>
      </c>
      <c r="E11" s="31">
        <v>6</v>
      </c>
      <c r="F11" s="31">
        <v>1.5</v>
      </c>
      <c r="G11" s="31">
        <v>71.5</v>
      </c>
      <c r="H11" s="31">
        <v>0</v>
      </c>
      <c r="I11" s="32">
        <v>62000</v>
      </c>
      <c r="J11" s="31">
        <v>100</v>
      </c>
      <c r="K11" s="28">
        <v>6200</v>
      </c>
    </row>
    <row r="12" spans="1:11" ht="18" customHeight="1" x14ac:dyDescent="0.25">
      <c r="A12" s="28">
        <v>10</v>
      </c>
      <c r="B12" s="29" t="s">
        <v>34</v>
      </c>
      <c r="C12" s="29" t="s">
        <v>45</v>
      </c>
      <c r="D12" s="30">
        <v>564</v>
      </c>
      <c r="E12" s="31">
        <v>12.75</v>
      </c>
      <c r="F12" s="31">
        <v>44.4</v>
      </c>
      <c r="G12" s="31">
        <v>25.5</v>
      </c>
      <c r="H12" s="31">
        <v>0</v>
      </c>
      <c r="I12" s="32">
        <v>26000</v>
      </c>
      <c r="J12" s="31">
        <v>100</v>
      </c>
      <c r="K12" s="28">
        <v>2600</v>
      </c>
    </row>
    <row r="13" spans="1:11" ht="18" customHeight="1" x14ac:dyDescent="0.25">
      <c r="A13" s="28">
        <v>11</v>
      </c>
      <c r="B13" s="29" t="s">
        <v>34</v>
      </c>
      <c r="C13" s="29" t="s">
        <v>46</v>
      </c>
      <c r="D13" s="30">
        <v>360</v>
      </c>
      <c r="E13" s="31">
        <v>6.75</v>
      </c>
      <c r="F13" s="31">
        <v>31.2</v>
      </c>
      <c r="G13" s="31">
        <v>12.8</v>
      </c>
      <c r="H13" s="31">
        <v>2.5</v>
      </c>
      <c r="I13" s="32">
        <v>23000</v>
      </c>
      <c r="J13" s="31">
        <v>100</v>
      </c>
      <c r="K13" s="28">
        <v>2300</v>
      </c>
    </row>
    <row r="14" spans="1:11" ht="18" customHeight="1" x14ac:dyDescent="0.25">
      <c r="A14" s="28">
        <v>12</v>
      </c>
      <c r="B14" s="29" t="s">
        <v>34</v>
      </c>
      <c r="C14" s="29" t="s">
        <v>47</v>
      </c>
      <c r="D14" s="30">
        <v>380</v>
      </c>
      <c r="E14" s="31">
        <v>24.45</v>
      </c>
      <c r="F14" s="31">
        <v>13.8</v>
      </c>
      <c r="G14" s="31">
        <v>23.3</v>
      </c>
      <c r="H14" s="31">
        <v>0</v>
      </c>
      <c r="I14" s="32">
        <v>150000</v>
      </c>
      <c r="J14" s="31">
        <v>100</v>
      </c>
      <c r="K14" s="28">
        <v>15000</v>
      </c>
    </row>
    <row r="15" spans="1:11" ht="18" customHeight="1" x14ac:dyDescent="0.25">
      <c r="A15" s="28">
        <v>13</v>
      </c>
      <c r="B15" s="29" t="s">
        <v>34</v>
      </c>
      <c r="C15" s="29" t="s">
        <v>48</v>
      </c>
      <c r="D15" s="30">
        <v>187</v>
      </c>
      <c r="E15" s="31">
        <v>6.5</v>
      </c>
      <c r="F15" s="31">
        <v>6</v>
      </c>
      <c r="G15" s="31">
        <v>22.6</v>
      </c>
      <c r="H15" s="31">
        <v>0</v>
      </c>
      <c r="I15" s="32">
        <v>31000</v>
      </c>
      <c r="J15" s="31">
        <v>100</v>
      </c>
      <c r="K15" s="28">
        <v>3100</v>
      </c>
    </row>
    <row r="16" spans="1:11" ht="18" customHeight="1" x14ac:dyDescent="0.25">
      <c r="A16" s="28">
        <v>14</v>
      </c>
      <c r="B16" s="29" t="s">
        <v>34</v>
      </c>
      <c r="C16" s="29" t="s">
        <v>49</v>
      </c>
      <c r="D16" s="30">
        <v>324</v>
      </c>
      <c r="E16" s="31">
        <v>2.1</v>
      </c>
      <c r="F16" s="31">
        <v>34.299999999999997</v>
      </c>
      <c r="G16" s="31">
        <v>5.6</v>
      </c>
      <c r="H16" s="31">
        <v>1</v>
      </c>
      <c r="I16" s="32">
        <v>12500</v>
      </c>
      <c r="J16" s="31">
        <v>100</v>
      </c>
      <c r="K16" s="28">
        <v>1250</v>
      </c>
    </row>
    <row r="17" spans="1:11" ht="18" customHeight="1" x14ac:dyDescent="0.25">
      <c r="A17" s="28">
        <v>15</v>
      </c>
      <c r="B17" s="29" t="s">
        <v>34</v>
      </c>
      <c r="C17" s="29" t="s">
        <v>50</v>
      </c>
      <c r="D17" s="30">
        <v>41</v>
      </c>
      <c r="E17" s="31">
        <v>3.5</v>
      </c>
      <c r="F17" s="31">
        <v>2.5</v>
      </c>
      <c r="G17" s="31">
        <v>5</v>
      </c>
      <c r="H17" s="31">
        <v>2</v>
      </c>
      <c r="I17" s="32">
        <v>16000</v>
      </c>
      <c r="J17" s="31">
        <v>100</v>
      </c>
      <c r="K17" s="28">
        <v>1600</v>
      </c>
    </row>
    <row r="18" spans="1:11" ht="18" customHeight="1" x14ac:dyDescent="0.25">
      <c r="A18" s="28">
        <v>16</v>
      </c>
      <c r="B18" s="29" t="s">
        <v>34</v>
      </c>
      <c r="C18" s="29" t="s">
        <v>51</v>
      </c>
      <c r="D18" s="30">
        <v>68</v>
      </c>
      <c r="E18" s="31">
        <v>7.8</v>
      </c>
      <c r="F18" s="31">
        <v>4.5999999999999996</v>
      </c>
      <c r="G18" s="31">
        <v>1.6</v>
      </c>
      <c r="H18" s="31">
        <v>0</v>
      </c>
      <c r="I18" s="32">
        <v>30400</v>
      </c>
      <c r="J18" s="31">
        <v>100</v>
      </c>
      <c r="K18" s="28">
        <v>3040</v>
      </c>
    </row>
    <row r="19" spans="1:11" ht="18" customHeight="1" x14ac:dyDescent="0.25">
      <c r="A19" s="28">
        <v>17</v>
      </c>
      <c r="B19" s="29" t="s">
        <v>34</v>
      </c>
      <c r="C19" s="29" t="s">
        <v>52</v>
      </c>
      <c r="D19" s="30">
        <v>166</v>
      </c>
      <c r="E19" s="31">
        <v>5.2</v>
      </c>
      <c r="F19" s="31">
        <v>4.9000000000000004</v>
      </c>
      <c r="G19" s="31">
        <v>24.1</v>
      </c>
      <c r="H19" s="31">
        <v>0</v>
      </c>
      <c r="I19" s="32">
        <v>32500</v>
      </c>
      <c r="J19" s="31">
        <v>100</v>
      </c>
      <c r="K19" s="28">
        <v>3250</v>
      </c>
    </row>
    <row r="20" spans="1:11" ht="18" customHeight="1" x14ac:dyDescent="0.25">
      <c r="A20" s="28">
        <v>18</v>
      </c>
      <c r="B20" s="29" t="s">
        <v>34</v>
      </c>
      <c r="C20" s="29" t="s">
        <v>53</v>
      </c>
      <c r="D20" s="30">
        <v>73</v>
      </c>
      <c r="E20" s="31">
        <v>2.85</v>
      </c>
      <c r="F20" s="31">
        <v>1.3</v>
      </c>
      <c r="G20" s="31">
        <v>10.3</v>
      </c>
      <c r="H20" s="31">
        <v>0</v>
      </c>
      <c r="I20" s="32">
        <v>18000</v>
      </c>
      <c r="J20" s="31">
        <v>100</v>
      </c>
      <c r="K20" s="28">
        <v>1800</v>
      </c>
    </row>
    <row r="21" spans="1:11" ht="18" customHeight="1" x14ac:dyDescent="0.25">
      <c r="A21" s="28">
        <v>19</v>
      </c>
      <c r="B21" s="29" t="s">
        <v>34</v>
      </c>
      <c r="C21" s="29" t="s">
        <v>54</v>
      </c>
      <c r="D21" s="30">
        <v>150</v>
      </c>
      <c r="E21" s="31">
        <v>7</v>
      </c>
      <c r="F21" s="31">
        <v>7.7</v>
      </c>
      <c r="G21" s="31">
        <v>9.1</v>
      </c>
      <c r="H21" s="31">
        <v>0</v>
      </c>
      <c r="I21" s="32">
        <v>27500</v>
      </c>
      <c r="J21" s="31">
        <v>100</v>
      </c>
      <c r="K21" s="28">
        <v>2750</v>
      </c>
    </row>
    <row r="23" spans="1:11" ht="15.75" x14ac:dyDescent="0.25">
      <c r="C23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1"/>
  <sheetViews>
    <sheetView zoomScale="70" zoomScaleNormal="70" workbookViewId="0">
      <selection activeCell="E44" sqref="A1:XFD1048576"/>
    </sheetView>
  </sheetViews>
  <sheetFormatPr defaultRowHeight="18" customHeight="1" x14ac:dyDescent="0.25"/>
  <cols>
    <col min="1" max="1" width="9.140625" style="27"/>
    <col min="2" max="2" width="21.7109375" style="27" customWidth="1"/>
    <col min="3" max="3" width="26.7109375" style="27" customWidth="1"/>
    <col min="4" max="4" width="13.42578125" style="27" customWidth="1"/>
    <col min="5" max="5" width="13.28515625" style="27" customWidth="1"/>
    <col min="6" max="6" width="12.5703125" style="27" customWidth="1"/>
    <col min="7" max="8" width="15.42578125" style="27" customWidth="1"/>
    <col min="9" max="9" width="12.140625" style="27" customWidth="1"/>
    <col min="10" max="10" width="13.140625" style="27" customWidth="1"/>
    <col min="11" max="11" width="12.85546875" style="27" customWidth="1"/>
    <col min="12" max="16384" width="9.140625" style="27"/>
  </cols>
  <sheetData>
    <row r="1" spans="1:11" ht="18" customHeight="1" x14ac:dyDescent="0.3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245</v>
      </c>
      <c r="I1" s="26" t="s">
        <v>7</v>
      </c>
      <c r="J1" s="26" t="s">
        <v>8</v>
      </c>
      <c r="K1" s="26" t="s">
        <v>9</v>
      </c>
    </row>
    <row r="2" spans="1:11" ht="18" customHeight="1" x14ac:dyDescent="0.25">
      <c r="A2" s="28">
        <v>0</v>
      </c>
      <c r="B2" s="29" t="s">
        <v>55</v>
      </c>
      <c r="C2" s="29" t="s">
        <v>75</v>
      </c>
      <c r="D2" s="30">
        <v>82</v>
      </c>
      <c r="E2" s="31">
        <v>3.35</v>
      </c>
      <c r="F2" s="31">
        <v>1</v>
      </c>
      <c r="G2" s="31">
        <v>10.9</v>
      </c>
      <c r="H2" s="31">
        <v>0</v>
      </c>
      <c r="I2" s="32">
        <v>80000</v>
      </c>
      <c r="J2" s="31">
        <v>100</v>
      </c>
      <c r="K2" s="28">
        <v>8000</v>
      </c>
    </row>
    <row r="3" spans="1:11" ht="18" customHeight="1" x14ac:dyDescent="0.25">
      <c r="A3" s="28">
        <v>1</v>
      </c>
      <c r="B3" s="29" t="s">
        <v>55</v>
      </c>
      <c r="C3" s="29" t="s">
        <v>76</v>
      </c>
      <c r="D3" s="30">
        <v>75</v>
      </c>
      <c r="E3" s="31">
        <v>16.100000000000001</v>
      </c>
      <c r="F3" s="31">
        <v>0.7</v>
      </c>
      <c r="G3" s="31">
        <v>0</v>
      </c>
      <c r="H3" s="31">
        <v>0</v>
      </c>
      <c r="I3" s="32">
        <v>155000</v>
      </c>
      <c r="J3" s="31">
        <v>100</v>
      </c>
      <c r="K3" s="28">
        <v>15500</v>
      </c>
    </row>
    <row r="4" spans="1:11" ht="18" customHeight="1" x14ac:dyDescent="0.25">
      <c r="A4" s="28">
        <v>2</v>
      </c>
      <c r="B4" s="29" t="s">
        <v>55</v>
      </c>
      <c r="C4" s="29" t="s">
        <v>77</v>
      </c>
      <c r="D4" s="30">
        <v>74</v>
      </c>
      <c r="E4" s="31">
        <v>12.6</v>
      </c>
      <c r="F4" s="31">
        <v>1.7</v>
      </c>
      <c r="G4" s="31">
        <v>0</v>
      </c>
      <c r="H4" s="31">
        <v>0</v>
      </c>
      <c r="I4" s="32">
        <v>150000</v>
      </c>
      <c r="J4" s="31">
        <v>100</v>
      </c>
      <c r="K4" s="28">
        <v>15000</v>
      </c>
    </row>
    <row r="5" spans="1:11" ht="18" customHeight="1" x14ac:dyDescent="0.25">
      <c r="A5" s="28">
        <v>3</v>
      </c>
      <c r="B5" s="29" t="s">
        <v>55</v>
      </c>
      <c r="C5" s="29" t="s">
        <v>78</v>
      </c>
      <c r="D5" s="30">
        <v>86</v>
      </c>
      <c r="E5" s="31">
        <v>16</v>
      </c>
      <c r="F5" s="31">
        <v>2</v>
      </c>
      <c r="G5" s="31">
        <v>0</v>
      </c>
      <c r="H5" s="31">
        <v>0</v>
      </c>
      <c r="I5" s="32">
        <v>28000</v>
      </c>
      <c r="J5" s="31">
        <v>100</v>
      </c>
      <c r="K5" s="28">
        <v>2800</v>
      </c>
    </row>
    <row r="6" spans="1:11" ht="18" customHeight="1" x14ac:dyDescent="0.25">
      <c r="A6" s="28">
        <v>4</v>
      </c>
      <c r="B6" s="29" t="s">
        <v>55</v>
      </c>
      <c r="C6" s="29" t="s">
        <v>79</v>
      </c>
      <c r="D6" s="30">
        <v>89</v>
      </c>
      <c r="E6" s="31">
        <v>18.7</v>
      </c>
      <c r="F6" s="31">
        <v>1</v>
      </c>
      <c r="G6" s="31">
        <v>0</v>
      </c>
      <c r="H6" s="31">
        <v>0</v>
      </c>
      <c r="I6" s="32">
        <v>39500</v>
      </c>
      <c r="J6" s="31">
        <v>100</v>
      </c>
      <c r="K6" s="28">
        <v>3950</v>
      </c>
    </row>
    <row r="7" spans="1:11" ht="18" customHeight="1" x14ac:dyDescent="0.25">
      <c r="A7" s="28">
        <v>5</v>
      </c>
      <c r="B7" s="29" t="s">
        <v>55</v>
      </c>
      <c r="C7" s="29" t="s">
        <v>80</v>
      </c>
      <c r="D7" s="30">
        <v>92</v>
      </c>
      <c r="E7" s="31">
        <v>20</v>
      </c>
      <c r="F7" s="31">
        <v>0.7</v>
      </c>
      <c r="G7" s="31">
        <v>0</v>
      </c>
      <c r="H7" s="31">
        <v>0</v>
      </c>
      <c r="I7" s="32">
        <v>60500</v>
      </c>
      <c r="J7" s="31">
        <v>100</v>
      </c>
      <c r="K7" s="28">
        <v>6050</v>
      </c>
    </row>
    <row r="8" spans="1:11" ht="18" customHeight="1" x14ac:dyDescent="0.25">
      <c r="A8" s="28">
        <v>6</v>
      </c>
      <c r="B8" s="29" t="s">
        <v>55</v>
      </c>
      <c r="C8" s="29" t="s">
        <v>81</v>
      </c>
      <c r="D8" s="30">
        <v>103</v>
      </c>
      <c r="E8" s="31">
        <v>11</v>
      </c>
      <c r="F8" s="31">
        <v>1</v>
      </c>
      <c r="G8" s="31">
        <v>0</v>
      </c>
      <c r="H8" s="31">
        <v>0</v>
      </c>
      <c r="I8" s="32">
        <v>30000</v>
      </c>
      <c r="J8" s="31">
        <v>100</v>
      </c>
      <c r="K8" s="28">
        <v>3000</v>
      </c>
    </row>
    <row r="9" spans="1:11" ht="18" customHeight="1" x14ac:dyDescent="0.25">
      <c r="A9" s="28">
        <v>7</v>
      </c>
      <c r="B9" s="29" t="s">
        <v>55</v>
      </c>
      <c r="C9" s="29" t="s">
        <v>82</v>
      </c>
      <c r="D9" s="30">
        <v>64</v>
      </c>
      <c r="E9" s="31">
        <v>6</v>
      </c>
      <c r="F9" s="31">
        <v>1</v>
      </c>
      <c r="G9" s="31">
        <v>2</v>
      </c>
      <c r="H9" s="31">
        <v>0</v>
      </c>
      <c r="I9" s="32">
        <v>12500</v>
      </c>
      <c r="J9" s="31">
        <v>100</v>
      </c>
      <c r="K9" s="28">
        <v>1250</v>
      </c>
    </row>
    <row r="10" spans="1:11" ht="18" customHeight="1" x14ac:dyDescent="0.25">
      <c r="A10" s="28">
        <v>8</v>
      </c>
      <c r="B10" s="29" t="s">
        <v>55</v>
      </c>
      <c r="C10" s="29" t="s">
        <v>83</v>
      </c>
      <c r="D10" s="30">
        <v>151</v>
      </c>
      <c r="E10" s="31">
        <v>13.8</v>
      </c>
      <c r="F10" s="31">
        <v>3.8</v>
      </c>
      <c r="G10" s="31">
        <v>14.1</v>
      </c>
      <c r="H10" s="31">
        <v>0</v>
      </c>
      <c r="I10" s="41">
        <v>110000</v>
      </c>
      <c r="J10" s="31">
        <v>100</v>
      </c>
      <c r="K10" s="28">
        <v>11000</v>
      </c>
    </row>
    <row r="11" spans="1:11" ht="18" customHeight="1" x14ac:dyDescent="0.25">
      <c r="A11" s="28">
        <v>9</v>
      </c>
      <c r="B11" s="29" t="s">
        <v>55</v>
      </c>
      <c r="C11" s="29" t="s">
        <v>84</v>
      </c>
      <c r="D11" s="30">
        <v>59</v>
      </c>
      <c r="E11" s="31">
        <v>4</v>
      </c>
      <c r="F11" s="31">
        <v>1.1000000000000001</v>
      </c>
      <c r="G11" s="31">
        <v>3.6</v>
      </c>
      <c r="H11" s="31">
        <v>0</v>
      </c>
      <c r="I11" s="41">
        <v>37000</v>
      </c>
      <c r="J11" s="31">
        <v>100</v>
      </c>
      <c r="K11" s="28">
        <v>3700</v>
      </c>
    </row>
    <row r="12" spans="1:11" ht="18" customHeight="1" x14ac:dyDescent="0.25">
      <c r="A12" s="28">
        <v>10</v>
      </c>
      <c r="B12" s="29" t="s">
        <v>55</v>
      </c>
      <c r="C12" s="29" t="s">
        <v>85</v>
      </c>
      <c r="D12" s="30">
        <v>89</v>
      </c>
      <c r="E12" s="31">
        <v>9.35</v>
      </c>
      <c r="F12" s="31">
        <v>1</v>
      </c>
      <c r="G12" s="31">
        <v>0</v>
      </c>
      <c r="H12" s="31">
        <v>0</v>
      </c>
      <c r="I12" s="41">
        <v>39500</v>
      </c>
      <c r="J12" s="31">
        <v>100</v>
      </c>
      <c r="K12" s="28">
        <v>3950</v>
      </c>
    </row>
    <row r="13" spans="1:11" ht="18" customHeight="1" x14ac:dyDescent="0.25">
      <c r="A13" s="28">
        <v>11</v>
      </c>
      <c r="B13" s="29" t="s">
        <v>55</v>
      </c>
      <c r="C13" s="29" t="s">
        <v>86</v>
      </c>
      <c r="D13" s="30">
        <v>77</v>
      </c>
      <c r="E13" s="31">
        <v>16</v>
      </c>
      <c r="F13" s="31">
        <v>1</v>
      </c>
      <c r="G13" s="31">
        <v>0</v>
      </c>
      <c r="H13" s="31">
        <v>0</v>
      </c>
      <c r="I13" s="28">
        <v>48000</v>
      </c>
      <c r="J13" s="31">
        <v>100</v>
      </c>
      <c r="K13" s="28">
        <v>4800</v>
      </c>
    </row>
    <row r="14" spans="1:11" ht="18" customHeight="1" x14ac:dyDescent="0.25">
      <c r="A14" s="28">
        <v>12</v>
      </c>
      <c r="B14" s="29" t="s">
        <v>55</v>
      </c>
      <c r="C14" s="29" t="s">
        <v>87</v>
      </c>
      <c r="D14" s="30">
        <v>91</v>
      </c>
      <c r="E14" s="31">
        <v>10.5</v>
      </c>
      <c r="F14" s="31">
        <v>0.2</v>
      </c>
      <c r="G14" s="31">
        <v>0.1</v>
      </c>
      <c r="H14" s="31">
        <v>0</v>
      </c>
      <c r="I14" s="28">
        <v>120000</v>
      </c>
      <c r="J14" s="31">
        <v>100</v>
      </c>
      <c r="K14" s="28">
        <v>12000</v>
      </c>
    </row>
    <row r="15" spans="1:11" ht="18" customHeight="1" x14ac:dyDescent="0.25">
      <c r="A15" s="28">
        <v>13</v>
      </c>
      <c r="B15" s="29" t="s">
        <v>55</v>
      </c>
      <c r="C15" s="29" t="s">
        <v>88</v>
      </c>
      <c r="D15" s="30">
        <v>193</v>
      </c>
      <c r="E15" s="31">
        <v>21</v>
      </c>
      <c r="F15" s="31">
        <v>1.5</v>
      </c>
      <c r="G15" s="31">
        <v>0</v>
      </c>
      <c r="H15" s="31">
        <v>0</v>
      </c>
      <c r="I15" s="28">
        <v>84500</v>
      </c>
      <c r="J15" s="31">
        <v>100</v>
      </c>
      <c r="K15" s="28">
        <v>8450</v>
      </c>
    </row>
    <row r="16" spans="1:11" ht="18" customHeight="1" x14ac:dyDescent="0.25">
      <c r="A16" s="28">
        <v>14</v>
      </c>
      <c r="B16" s="29" t="s">
        <v>55</v>
      </c>
      <c r="C16" s="29" t="s">
        <v>89</v>
      </c>
      <c r="D16" s="30">
        <v>342</v>
      </c>
      <c r="E16" s="31">
        <v>8</v>
      </c>
      <c r="F16" s="31">
        <v>0.4</v>
      </c>
      <c r="G16" s="31">
        <v>65.599999999999994</v>
      </c>
      <c r="H16" s="31">
        <v>0</v>
      </c>
      <c r="I16" s="28">
        <v>22000</v>
      </c>
      <c r="J16" s="31">
        <v>100</v>
      </c>
      <c r="K16" s="28">
        <v>2200</v>
      </c>
    </row>
    <row r="17" spans="1:11" ht="18" customHeight="1" x14ac:dyDescent="0.25">
      <c r="A17" s="28">
        <v>15</v>
      </c>
      <c r="B17" s="29" t="s">
        <v>55</v>
      </c>
      <c r="C17" s="29" t="s">
        <v>90</v>
      </c>
      <c r="D17" s="30">
        <v>359</v>
      </c>
      <c r="E17" s="31">
        <v>8.6</v>
      </c>
      <c r="F17" s="31">
        <v>0.6</v>
      </c>
      <c r="G17" s="31">
        <v>68.2</v>
      </c>
      <c r="H17" s="31">
        <v>0</v>
      </c>
      <c r="I17" s="28">
        <v>21000</v>
      </c>
      <c r="J17" s="31">
        <v>100</v>
      </c>
      <c r="K17" s="28">
        <v>2100</v>
      </c>
    </row>
    <row r="18" spans="1:11" ht="18" customHeight="1" x14ac:dyDescent="0.25">
      <c r="A18" s="28">
        <v>16</v>
      </c>
      <c r="B18" s="29" t="s">
        <v>55</v>
      </c>
      <c r="C18" s="29" t="s">
        <v>91</v>
      </c>
      <c r="D18" s="30">
        <v>142</v>
      </c>
      <c r="E18" s="31">
        <v>13.5</v>
      </c>
      <c r="F18" s="31">
        <v>3</v>
      </c>
      <c r="G18" s="31">
        <v>0</v>
      </c>
      <c r="H18" s="31">
        <v>0</v>
      </c>
      <c r="I18" s="28">
        <v>70000</v>
      </c>
      <c r="J18" s="31">
        <v>100</v>
      </c>
      <c r="K18" s="28">
        <v>7000</v>
      </c>
    </row>
    <row r="19" spans="1:11" ht="18" customHeight="1" x14ac:dyDescent="0.25">
      <c r="A19" s="28">
        <v>17</v>
      </c>
      <c r="B19" s="29" t="s">
        <v>55</v>
      </c>
      <c r="C19" s="29" t="s">
        <v>92</v>
      </c>
      <c r="D19" s="30">
        <v>81</v>
      </c>
      <c r="E19" s="31">
        <v>8.1</v>
      </c>
      <c r="F19" s="31">
        <v>1.2</v>
      </c>
      <c r="G19" s="31">
        <v>0.7</v>
      </c>
      <c r="H19" s="31">
        <v>0</v>
      </c>
      <c r="I19" s="28">
        <v>42500</v>
      </c>
      <c r="J19" s="31">
        <v>100</v>
      </c>
      <c r="K19" s="28">
        <v>4250</v>
      </c>
    </row>
    <row r="20" spans="1:11" ht="18" customHeight="1" x14ac:dyDescent="0.25">
      <c r="A20" s="28">
        <v>18</v>
      </c>
      <c r="B20" s="29" t="s">
        <v>55</v>
      </c>
      <c r="C20" s="29" t="s">
        <v>93</v>
      </c>
      <c r="D20" s="30">
        <v>155</v>
      </c>
      <c r="E20" s="31">
        <v>11.15</v>
      </c>
      <c r="F20" s="31">
        <v>2.9</v>
      </c>
      <c r="G20" s="31">
        <v>9.9</v>
      </c>
      <c r="H20" s="31">
        <v>0</v>
      </c>
      <c r="I20" s="28">
        <v>63000</v>
      </c>
      <c r="J20" s="31">
        <v>100</v>
      </c>
      <c r="K20" s="28">
        <v>6300</v>
      </c>
    </row>
    <row r="21" spans="1:11" ht="18" customHeight="1" x14ac:dyDescent="0.25">
      <c r="A21" s="28">
        <v>19</v>
      </c>
      <c r="B21" s="29" t="s">
        <v>55</v>
      </c>
      <c r="C21" s="29" t="s">
        <v>56</v>
      </c>
      <c r="D21" s="30">
        <v>354</v>
      </c>
      <c r="E21" s="31">
        <v>8.1999999999999993</v>
      </c>
      <c r="F21" s="31">
        <v>31.5</v>
      </c>
      <c r="G21" s="31">
        <v>0</v>
      </c>
      <c r="H21" s="31">
        <v>0</v>
      </c>
      <c r="I21" s="32">
        <v>298800</v>
      </c>
      <c r="J21" s="31">
        <v>100</v>
      </c>
      <c r="K21" s="28">
        <v>29880</v>
      </c>
    </row>
    <row r="22" spans="1:11" ht="18" customHeight="1" x14ac:dyDescent="0.25">
      <c r="A22" s="28">
        <v>20</v>
      </c>
      <c r="B22" s="29" t="s">
        <v>55</v>
      </c>
      <c r="C22" s="29" t="s">
        <v>57</v>
      </c>
      <c r="D22" s="30">
        <v>302</v>
      </c>
      <c r="E22" s="31">
        <v>9.1</v>
      </c>
      <c r="F22" s="31">
        <v>25</v>
      </c>
      <c r="G22" s="31">
        <v>0</v>
      </c>
      <c r="H22" s="31">
        <v>0</v>
      </c>
      <c r="I22" s="32">
        <v>38000</v>
      </c>
      <c r="J22" s="31">
        <v>100</v>
      </c>
      <c r="K22" s="28">
        <v>3800</v>
      </c>
    </row>
    <row r="23" spans="1:11" ht="18" customHeight="1" x14ac:dyDescent="0.25">
      <c r="A23" s="28">
        <v>21</v>
      </c>
      <c r="B23" s="29" t="s">
        <v>55</v>
      </c>
      <c r="C23" s="29" t="s">
        <v>58</v>
      </c>
      <c r="D23" s="30">
        <v>113</v>
      </c>
      <c r="E23" s="31">
        <v>17.600000000000001</v>
      </c>
      <c r="F23" s="31">
        <v>4.2</v>
      </c>
      <c r="G23" s="31">
        <v>0</v>
      </c>
      <c r="H23" s="31">
        <v>0</v>
      </c>
      <c r="I23" s="32">
        <v>43000</v>
      </c>
      <c r="J23" s="31">
        <v>100</v>
      </c>
      <c r="K23" s="28">
        <v>4300</v>
      </c>
    </row>
    <row r="24" spans="1:11" ht="18" customHeight="1" x14ac:dyDescent="0.25">
      <c r="A24" s="28">
        <v>22</v>
      </c>
      <c r="B24" s="29" t="s">
        <v>55</v>
      </c>
      <c r="C24" s="29" t="s">
        <v>59</v>
      </c>
      <c r="D24" s="30">
        <v>326</v>
      </c>
      <c r="E24" s="31">
        <v>8</v>
      </c>
      <c r="F24" s="31">
        <v>28.6</v>
      </c>
      <c r="G24" s="31">
        <v>0</v>
      </c>
      <c r="H24" s="31">
        <v>0</v>
      </c>
      <c r="I24" s="32">
        <v>50000</v>
      </c>
      <c r="J24" s="31">
        <v>100</v>
      </c>
      <c r="K24" s="28">
        <v>5000</v>
      </c>
    </row>
    <row r="25" spans="1:11" ht="18" customHeight="1" x14ac:dyDescent="0.25">
      <c r="A25" s="28">
        <v>23</v>
      </c>
      <c r="B25" s="29" t="s">
        <v>55</v>
      </c>
      <c r="C25" s="29" t="s">
        <v>60</v>
      </c>
      <c r="D25" s="30">
        <v>206</v>
      </c>
      <c r="E25" s="31">
        <v>8.5500000000000007</v>
      </c>
      <c r="F25" s="31">
        <v>14.8</v>
      </c>
      <c r="G25" s="31">
        <v>0</v>
      </c>
      <c r="H25" s="31">
        <v>0</v>
      </c>
      <c r="I25" s="32">
        <v>150000</v>
      </c>
      <c r="J25" s="31">
        <v>100</v>
      </c>
      <c r="K25" s="28">
        <v>15000</v>
      </c>
    </row>
    <row r="26" spans="1:11" ht="18" customHeight="1" x14ac:dyDescent="0.25">
      <c r="A26" s="28">
        <v>24</v>
      </c>
      <c r="B26" s="29" t="s">
        <v>55</v>
      </c>
      <c r="C26" s="29" t="s">
        <v>61</v>
      </c>
      <c r="D26" s="30">
        <v>154</v>
      </c>
      <c r="E26" s="31">
        <v>8.3000000000000007</v>
      </c>
      <c r="F26" s="31">
        <v>9.1999999999999993</v>
      </c>
      <c r="G26" s="31">
        <v>0</v>
      </c>
      <c r="H26" s="31">
        <v>0</v>
      </c>
      <c r="I26" s="32">
        <v>145000</v>
      </c>
      <c r="J26" s="31">
        <v>100</v>
      </c>
      <c r="K26" s="28">
        <v>14500</v>
      </c>
    </row>
    <row r="27" spans="1:11" ht="18" customHeight="1" x14ac:dyDescent="0.25">
      <c r="A27" s="28">
        <v>25</v>
      </c>
      <c r="B27" s="29" t="s">
        <v>55</v>
      </c>
      <c r="C27" s="29" t="s">
        <v>62</v>
      </c>
      <c r="D27" s="30">
        <v>207</v>
      </c>
      <c r="E27" s="31">
        <v>9.4</v>
      </c>
      <c r="F27" s="31">
        <v>14</v>
      </c>
      <c r="G27" s="31">
        <v>0</v>
      </c>
      <c r="H27" s="31">
        <v>0</v>
      </c>
      <c r="I27" s="32">
        <v>120000</v>
      </c>
      <c r="J27" s="31">
        <v>100</v>
      </c>
      <c r="K27" s="28">
        <v>12000</v>
      </c>
    </row>
    <row r="28" spans="1:11" ht="18" customHeight="1" x14ac:dyDescent="0.25">
      <c r="A28" s="28">
        <v>26</v>
      </c>
      <c r="B28" s="29" t="s">
        <v>55</v>
      </c>
      <c r="C28" s="29" t="s">
        <v>63</v>
      </c>
      <c r="D28" s="30">
        <v>136</v>
      </c>
      <c r="E28" s="31">
        <v>9.85</v>
      </c>
      <c r="F28" s="31">
        <v>3.2</v>
      </c>
      <c r="G28" s="31">
        <v>6</v>
      </c>
      <c r="H28" s="31">
        <v>15</v>
      </c>
      <c r="I28" s="32">
        <v>40000</v>
      </c>
      <c r="J28" s="31">
        <v>100</v>
      </c>
      <c r="K28" s="28">
        <v>4000</v>
      </c>
    </row>
    <row r="29" spans="1:11" ht="18" customHeight="1" x14ac:dyDescent="0.25">
      <c r="A29" s="28">
        <v>27</v>
      </c>
      <c r="B29" s="29" t="s">
        <v>55</v>
      </c>
      <c r="C29" s="29" t="s">
        <v>64</v>
      </c>
      <c r="D29" s="30">
        <v>125</v>
      </c>
      <c r="E29" s="31">
        <v>5.2</v>
      </c>
      <c r="F29" s="31">
        <v>8.6</v>
      </c>
      <c r="G29" s="31">
        <v>0.8</v>
      </c>
      <c r="H29" s="31">
        <v>9</v>
      </c>
      <c r="I29" s="32">
        <v>45000</v>
      </c>
      <c r="J29" s="31">
        <v>100</v>
      </c>
      <c r="K29" s="28">
        <v>4500</v>
      </c>
    </row>
    <row r="30" spans="1:11" ht="18" customHeight="1" x14ac:dyDescent="0.25">
      <c r="A30" s="28">
        <v>28</v>
      </c>
      <c r="B30" s="29" t="s">
        <v>55</v>
      </c>
      <c r="C30" s="29" t="s">
        <v>65</v>
      </c>
      <c r="D30" s="30">
        <v>130</v>
      </c>
      <c r="E30" s="31">
        <v>7</v>
      </c>
      <c r="F30" s="31">
        <v>7.2</v>
      </c>
      <c r="G30" s="31">
        <v>1.5</v>
      </c>
      <c r="H30" s="31">
        <v>0</v>
      </c>
      <c r="I30" s="32">
        <v>50000</v>
      </c>
      <c r="J30" s="31">
        <v>100</v>
      </c>
      <c r="K30" s="28">
        <v>5000</v>
      </c>
    </row>
    <row r="31" spans="1:11" ht="18" customHeight="1" x14ac:dyDescent="0.25">
      <c r="A31" s="28">
        <v>29</v>
      </c>
      <c r="B31" s="29" t="s">
        <v>55</v>
      </c>
      <c r="C31" s="29" t="s">
        <v>66</v>
      </c>
      <c r="D31" s="30">
        <v>191</v>
      </c>
      <c r="E31" s="31">
        <v>16</v>
      </c>
      <c r="F31" s="31">
        <v>6</v>
      </c>
      <c r="G31" s="31">
        <v>0</v>
      </c>
      <c r="H31" s="31">
        <v>0</v>
      </c>
      <c r="I31" s="32">
        <v>245000</v>
      </c>
      <c r="J31" s="31">
        <v>100</v>
      </c>
      <c r="K31" s="28">
        <v>24500</v>
      </c>
    </row>
    <row r="32" spans="1:11" ht="18" customHeight="1" x14ac:dyDescent="0.25">
      <c r="A32" s="28">
        <v>30</v>
      </c>
      <c r="B32" s="29" t="s">
        <v>55</v>
      </c>
      <c r="C32" s="29" t="s">
        <v>67</v>
      </c>
      <c r="D32" s="30">
        <v>241</v>
      </c>
      <c r="E32" s="31">
        <v>8</v>
      </c>
      <c r="F32" s="31">
        <v>25</v>
      </c>
      <c r="G32" s="31">
        <v>0</v>
      </c>
      <c r="H32" s="31">
        <v>0</v>
      </c>
      <c r="I32" s="32">
        <v>26000</v>
      </c>
      <c r="J32" s="31">
        <v>100</v>
      </c>
      <c r="K32" s="28">
        <v>2600</v>
      </c>
    </row>
    <row r="33" spans="1:11" ht="18" customHeight="1" x14ac:dyDescent="0.25">
      <c r="A33" s="28">
        <v>31</v>
      </c>
      <c r="B33" s="29" t="s">
        <v>55</v>
      </c>
      <c r="C33" s="29" t="s">
        <v>68</v>
      </c>
      <c r="D33" s="30">
        <v>433</v>
      </c>
      <c r="E33" s="31">
        <v>27.5</v>
      </c>
      <c r="F33" s="31">
        <v>9</v>
      </c>
      <c r="G33" s="31">
        <v>0</v>
      </c>
      <c r="H33" s="31">
        <v>0</v>
      </c>
      <c r="I33" s="32">
        <v>50000</v>
      </c>
      <c r="J33" s="31">
        <v>100</v>
      </c>
      <c r="K33" s="28">
        <v>5000</v>
      </c>
    </row>
    <row r="34" spans="1:11" ht="18" customHeight="1" x14ac:dyDescent="0.25">
      <c r="A34" s="28">
        <v>32</v>
      </c>
      <c r="B34" s="29" t="s">
        <v>55</v>
      </c>
      <c r="C34" s="29" t="s">
        <v>69</v>
      </c>
      <c r="D34" s="30">
        <v>422</v>
      </c>
      <c r="E34" s="31">
        <v>41.5</v>
      </c>
      <c r="F34" s="31">
        <v>4</v>
      </c>
      <c r="G34" s="31">
        <v>0</v>
      </c>
      <c r="H34" s="31">
        <v>0</v>
      </c>
      <c r="I34" s="32">
        <v>92000</v>
      </c>
      <c r="J34" s="31">
        <v>100</v>
      </c>
      <c r="K34" s="28">
        <v>9200</v>
      </c>
    </row>
    <row r="35" spans="1:11" ht="18" customHeight="1" x14ac:dyDescent="0.25">
      <c r="A35" s="28">
        <v>33</v>
      </c>
      <c r="B35" s="29" t="s">
        <v>55</v>
      </c>
      <c r="C35" s="29" t="s">
        <v>70</v>
      </c>
      <c r="D35" s="30">
        <v>452</v>
      </c>
      <c r="E35" s="31">
        <v>7.25</v>
      </c>
      <c r="F35" s="31">
        <v>42.3</v>
      </c>
      <c r="G35" s="31">
        <v>2.2999999999999998</v>
      </c>
      <c r="H35" s="31">
        <v>0</v>
      </c>
      <c r="I35" s="32">
        <v>63000</v>
      </c>
      <c r="J35" s="31">
        <v>100</v>
      </c>
      <c r="K35" s="28">
        <v>6300</v>
      </c>
    </row>
    <row r="36" spans="1:11" ht="18" customHeight="1" x14ac:dyDescent="0.25">
      <c r="A36" s="28">
        <v>34</v>
      </c>
      <c r="B36" s="29" t="s">
        <v>55</v>
      </c>
      <c r="C36" s="29" t="s">
        <v>269</v>
      </c>
      <c r="D36" s="30">
        <v>154</v>
      </c>
      <c r="E36" s="31">
        <v>6.2</v>
      </c>
      <c r="F36" s="31">
        <v>10.8</v>
      </c>
      <c r="G36" s="31">
        <v>0.7</v>
      </c>
      <c r="H36" s="31">
        <v>0</v>
      </c>
      <c r="I36" s="32">
        <v>22900</v>
      </c>
      <c r="J36" s="31">
        <v>100</v>
      </c>
      <c r="K36" s="28">
        <v>2290</v>
      </c>
    </row>
    <row r="37" spans="1:11" ht="18" customHeight="1" x14ac:dyDescent="0.25">
      <c r="A37" s="28">
        <v>35</v>
      </c>
      <c r="B37" s="29" t="s">
        <v>55</v>
      </c>
      <c r="C37" s="29" t="s">
        <v>268</v>
      </c>
      <c r="D37" s="30">
        <v>196</v>
      </c>
      <c r="E37" s="31">
        <v>13</v>
      </c>
      <c r="F37" s="31">
        <v>15.3</v>
      </c>
      <c r="G37" s="31">
        <v>0.8</v>
      </c>
      <c r="H37" s="31">
        <v>0</v>
      </c>
      <c r="I37" s="32">
        <v>65000</v>
      </c>
      <c r="J37" s="31">
        <v>100</v>
      </c>
      <c r="K37" s="34">
        <f>I37/10</f>
        <v>6500</v>
      </c>
    </row>
    <row r="38" spans="1:11" ht="18" customHeight="1" x14ac:dyDescent="0.25">
      <c r="A38" s="28">
        <v>36</v>
      </c>
      <c r="B38" s="29" t="s">
        <v>55</v>
      </c>
      <c r="C38" s="29" t="s">
        <v>71</v>
      </c>
      <c r="D38" s="30">
        <v>202</v>
      </c>
      <c r="E38" s="31">
        <v>12.5</v>
      </c>
      <c r="F38" s="31">
        <v>16.399999999999999</v>
      </c>
      <c r="G38" s="31">
        <v>0</v>
      </c>
      <c r="H38" s="31">
        <v>0</v>
      </c>
      <c r="I38" s="32">
        <v>25400</v>
      </c>
      <c r="J38" s="31">
        <v>100</v>
      </c>
      <c r="K38" s="28">
        <v>2540</v>
      </c>
    </row>
    <row r="39" spans="1:11" ht="18" customHeight="1" x14ac:dyDescent="0.25">
      <c r="A39" s="28">
        <v>37</v>
      </c>
      <c r="B39" s="29" t="s">
        <v>55</v>
      </c>
      <c r="C39" s="29" t="s">
        <v>72</v>
      </c>
      <c r="D39" s="30">
        <v>195</v>
      </c>
      <c r="E39" s="31">
        <v>6.8</v>
      </c>
      <c r="F39" s="31">
        <v>13.6</v>
      </c>
      <c r="G39" s="31">
        <v>1.4</v>
      </c>
      <c r="H39" s="31">
        <v>0</v>
      </c>
      <c r="I39" s="32">
        <v>42000</v>
      </c>
      <c r="J39" s="31">
        <v>100</v>
      </c>
      <c r="K39" s="28">
        <v>4200</v>
      </c>
    </row>
    <row r="40" spans="1:11" ht="18" customHeight="1" x14ac:dyDescent="0.25">
      <c r="A40" s="28">
        <v>38</v>
      </c>
      <c r="B40" s="29" t="s">
        <v>55</v>
      </c>
      <c r="C40" s="29" t="s">
        <v>73</v>
      </c>
      <c r="D40" s="30">
        <v>198</v>
      </c>
      <c r="E40" s="31">
        <v>9.5</v>
      </c>
      <c r="F40" s="31">
        <v>13</v>
      </c>
      <c r="G40" s="31">
        <v>0</v>
      </c>
      <c r="H40" s="31">
        <v>0</v>
      </c>
      <c r="I40" s="32">
        <v>45000</v>
      </c>
      <c r="J40" s="31">
        <v>100</v>
      </c>
      <c r="K40" s="28">
        <v>4500</v>
      </c>
    </row>
    <row r="41" spans="1:11" ht="18" customHeight="1" x14ac:dyDescent="0.25">
      <c r="A41" s="28">
        <v>39</v>
      </c>
      <c r="B41" s="29" t="s">
        <v>55</v>
      </c>
      <c r="C41" s="29" t="s">
        <v>74</v>
      </c>
      <c r="D41" s="30">
        <v>129</v>
      </c>
      <c r="E41" s="31">
        <v>10</v>
      </c>
      <c r="F41" s="31">
        <v>4.8</v>
      </c>
      <c r="G41" s="31">
        <v>0</v>
      </c>
      <c r="H41" s="31">
        <v>0</v>
      </c>
      <c r="I41" s="32">
        <v>30000</v>
      </c>
      <c r="J41" s="31">
        <v>100</v>
      </c>
      <c r="K41" s="28">
        <v>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1"/>
  <sheetViews>
    <sheetView zoomScale="55" zoomScaleNormal="55" workbookViewId="0">
      <selection activeCell="G56" sqref="A1:XFD1048576"/>
    </sheetView>
  </sheetViews>
  <sheetFormatPr defaultRowHeight="18" customHeight="1" x14ac:dyDescent="0.25"/>
  <cols>
    <col min="1" max="1" width="9.140625" style="27"/>
    <col min="2" max="2" width="19.42578125" style="27" customWidth="1"/>
    <col min="3" max="3" width="18.85546875" style="27" customWidth="1"/>
    <col min="4" max="4" width="15.5703125" style="27" customWidth="1"/>
    <col min="5" max="5" width="13.5703125" style="27" customWidth="1"/>
    <col min="6" max="6" width="12.85546875" style="27" customWidth="1"/>
    <col min="7" max="8" width="16.28515625" style="27" customWidth="1"/>
    <col min="9" max="9" width="17.5703125" style="27" customWidth="1"/>
    <col min="10" max="10" width="16.42578125" style="27" customWidth="1"/>
    <col min="11" max="11" width="14.5703125" style="27" customWidth="1"/>
    <col min="12" max="16384" width="9.140625" style="27"/>
  </cols>
  <sheetData>
    <row r="1" spans="1:11" ht="18" customHeight="1" x14ac:dyDescent="0.3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245</v>
      </c>
      <c r="I1" s="26" t="s">
        <v>7</v>
      </c>
      <c r="J1" s="26" t="s">
        <v>8</v>
      </c>
      <c r="K1" s="26" t="s">
        <v>9</v>
      </c>
    </row>
    <row r="2" spans="1:11" ht="18" customHeight="1" x14ac:dyDescent="0.25">
      <c r="A2" s="28">
        <v>0</v>
      </c>
      <c r="B2" s="29" t="s">
        <v>94</v>
      </c>
      <c r="C2" s="29" t="s">
        <v>113</v>
      </c>
      <c r="D2" s="30">
        <v>31</v>
      </c>
      <c r="E2" s="31">
        <v>0.5</v>
      </c>
      <c r="F2" s="31">
        <v>0.3</v>
      </c>
      <c r="G2" s="31">
        <v>7.3</v>
      </c>
      <c r="H2" s="31">
        <v>9</v>
      </c>
      <c r="I2" s="28">
        <v>49000</v>
      </c>
      <c r="J2" s="31">
        <v>100</v>
      </c>
      <c r="K2" s="28">
        <v>4900</v>
      </c>
    </row>
    <row r="3" spans="1:11" ht="18" customHeight="1" x14ac:dyDescent="0.25">
      <c r="A3" s="28">
        <v>1</v>
      </c>
      <c r="B3" s="29" t="s">
        <v>94</v>
      </c>
      <c r="C3" s="29" t="s">
        <v>114</v>
      </c>
      <c r="D3" s="30">
        <v>103</v>
      </c>
      <c r="E3" s="31">
        <v>2.35</v>
      </c>
      <c r="F3" s="31">
        <v>2.4</v>
      </c>
      <c r="G3" s="31">
        <v>19.899999999999999</v>
      </c>
      <c r="H3" s="31">
        <v>35</v>
      </c>
      <c r="I3" s="28">
        <v>100000</v>
      </c>
      <c r="J3" s="31">
        <v>100</v>
      </c>
      <c r="K3" s="28">
        <v>10000</v>
      </c>
    </row>
    <row r="4" spans="1:11" ht="18" customHeight="1" x14ac:dyDescent="0.25">
      <c r="A4" s="28">
        <v>2</v>
      </c>
      <c r="B4" s="29" t="s">
        <v>94</v>
      </c>
      <c r="C4" s="29" t="s">
        <v>115</v>
      </c>
      <c r="D4" s="30">
        <v>15</v>
      </c>
      <c r="E4" s="31">
        <v>1.9</v>
      </c>
      <c r="F4" s="31">
        <v>0.6</v>
      </c>
      <c r="G4" s="31">
        <v>0.9</v>
      </c>
      <c r="H4" s="31">
        <v>2.5</v>
      </c>
      <c r="I4" s="28">
        <v>54000</v>
      </c>
      <c r="J4" s="31">
        <v>100</v>
      </c>
      <c r="K4" s="28">
        <v>5400</v>
      </c>
    </row>
    <row r="5" spans="1:11" ht="18" customHeight="1" x14ac:dyDescent="0.25">
      <c r="A5" s="28">
        <v>3</v>
      </c>
      <c r="B5" s="29" t="s">
        <v>94</v>
      </c>
      <c r="C5" s="29" t="s">
        <v>116</v>
      </c>
      <c r="D5" s="30">
        <v>44</v>
      </c>
      <c r="E5" s="31">
        <v>2.7</v>
      </c>
      <c r="F5" s="31">
        <v>0.3</v>
      </c>
      <c r="G5" s="31">
        <v>7.8</v>
      </c>
      <c r="H5" s="31">
        <v>21</v>
      </c>
      <c r="I5" s="28">
        <v>32500</v>
      </c>
      <c r="J5" s="31">
        <v>100</v>
      </c>
      <c r="K5" s="28">
        <v>3250</v>
      </c>
    </row>
    <row r="6" spans="1:11" ht="18" customHeight="1" x14ac:dyDescent="0.25">
      <c r="A6" s="28">
        <v>4</v>
      </c>
      <c r="B6" s="29" t="s">
        <v>94</v>
      </c>
      <c r="C6" s="29" t="s">
        <v>117</v>
      </c>
      <c r="D6" s="30">
        <v>12</v>
      </c>
      <c r="E6" s="31">
        <v>0.7</v>
      </c>
      <c r="F6" s="31">
        <v>0.1</v>
      </c>
      <c r="G6" s="31">
        <v>2.7</v>
      </c>
      <c r="H6" s="31">
        <v>8</v>
      </c>
      <c r="I6" s="28">
        <v>10000</v>
      </c>
      <c r="J6" s="31">
        <v>100</v>
      </c>
      <c r="K6" s="28">
        <v>1000</v>
      </c>
    </row>
    <row r="7" spans="1:11" ht="18" customHeight="1" x14ac:dyDescent="0.25">
      <c r="A7" s="28">
        <v>5</v>
      </c>
      <c r="B7" s="29" t="s">
        <v>94</v>
      </c>
      <c r="C7" s="29" t="s">
        <v>118</v>
      </c>
      <c r="D7" s="30">
        <v>25</v>
      </c>
      <c r="E7" s="31">
        <v>1.2</v>
      </c>
      <c r="F7" s="31">
        <v>0.2</v>
      </c>
      <c r="G7" s="31">
        <v>4.9000000000000004</v>
      </c>
      <c r="H7" s="31">
        <v>48</v>
      </c>
      <c r="I7" s="28">
        <v>16000</v>
      </c>
      <c r="J7" s="31">
        <v>100</v>
      </c>
      <c r="K7" s="28">
        <v>1600</v>
      </c>
    </row>
    <row r="8" spans="1:11" ht="18" customHeight="1" x14ac:dyDescent="0.25">
      <c r="A8" s="28">
        <v>6</v>
      </c>
      <c r="B8" s="29" t="s">
        <v>94</v>
      </c>
      <c r="C8" s="29" t="s">
        <v>119</v>
      </c>
      <c r="D8" s="30">
        <v>29</v>
      </c>
      <c r="E8" s="31">
        <v>0.55000000000000004</v>
      </c>
      <c r="F8" s="31">
        <v>0.3</v>
      </c>
      <c r="G8" s="31">
        <v>6.6</v>
      </c>
      <c r="H8" s="31">
        <v>26</v>
      </c>
      <c r="I8" s="28">
        <v>20000</v>
      </c>
      <c r="J8" s="31">
        <v>100</v>
      </c>
      <c r="K8" s="28">
        <v>2000</v>
      </c>
    </row>
    <row r="9" spans="1:11" ht="18" customHeight="1" x14ac:dyDescent="0.25">
      <c r="A9" s="28">
        <v>7</v>
      </c>
      <c r="B9" s="29" t="s">
        <v>94</v>
      </c>
      <c r="C9" s="29" t="s">
        <v>120</v>
      </c>
      <c r="D9" s="30">
        <v>19</v>
      </c>
      <c r="E9" s="31">
        <v>0.45</v>
      </c>
      <c r="F9" s="31">
        <v>0.1</v>
      </c>
      <c r="G9" s="31">
        <v>4.2</v>
      </c>
      <c r="H9" s="31">
        <v>16</v>
      </c>
      <c r="I9" s="28">
        <v>12500</v>
      </c>
      <c r="J9" s="31">
        <v>100</v>
      </c>
      <c r="K9" s="28">
        <v>1250</v>
      </c>
    </row>
    <row r="10" spans="1:11" ht="18" customHeight="1" x14ac:dyDescent="0.25">
      <c r="A10" s="28">
        <v>8</v>
      </c>
      <c r="B10" s="29" t="s">
        <v>94</v>
      </c>
      <c r="C10" s="29" t="s">
        <v>121</v>
      </c>
      <c r="D10" s="30">
        <v>66</v>
      </c>
      <c r="E10" s="31">
        <v>2.5</v>
      </c>
      <c r="F10" s="31">
        <v>0.7</v>
      </c>
      <c r="G10" s="31">
        <v>13.3</v>
      </c>
      <c r="H10" s="31">
        <v>50</v>
      </c>
      <c r="I10" s="28">
        <v>62000</v>
      </c>
      <c r="J10" s="31">
        <v>100</v>
      </c>
      <c r="K10" s="28">
        <v>6200</v>
      </c>
    </row>
    <row r="11" spans="1:11" ht="18" customHeight="1" x14ac:dyDescent="0.25">
      <c r="A11" s="28">
        <v>9</v>
      </c>
      <c r="B11" s="29" t="s">
        <v>94</v>
      </c>
      <c r="C11" s="29" t="s">
        <v>122</v>
      </c>
      <c r="D11" s="30">
        <v>51</v>
      </c>
      <c r="E11" s="31">
        <v>2</v>
      </c>
      <c r="F11" s="31">
        <v>0.4</v>
      </c>
      <c r="G11" s="31">
        <v>11.3</v>
      </c>
      <c r="H11" s="31">
        <v>9</v>
      </c>
      <c r="I11" s="28">
        <v>15000</v>
      </c>
      <c r="J11" s="31">
        <v>100</v>
      </c>
      <c r="K11" s="28">
        <v>1500</v>
      </c>
    </row>
    <row r="12" spans="1:11" ht="18" customHeight="1" x14ac:dyDescent="0.25">
      <c r="A12" s="28">
        <v>10</v>
      </c>
      <c r="B12" s="29" t="s">
        <v>94</v>
      </c>
      <c r="C12" s="29" t="s">
        <v>123</v>
      </c>
      <c r="D12" s="30">
        <v>29</v>
      </c>
      <c r="E12" s="31">
        <v>0.55000000000000004</v>
      </c>
      <c r="F12" s="31">
        <v>0.3</v>
      </c>
      <c r="G12" s="31">
        <v>6.6</v>
      </c>
      <c r="H12" s="31">
        <v>13</v>
      </c>
      <c r="I12" s="28">
        <v>13800</v>
      </c>
      <c r="J12" s="31">
        <v>100</v>
      </c>
      <c r="K12" s="28">
        <v>1380</v>
      </c>
    </row>
    <row r="13" spans="1:11" ht="18" customHeight="1" x14ac:dyDescent="0.25">
      <c r="A13" s="28">
        <v>11</v>
      </c>
      <c r="B13" s="29" t="s">
        <v>94</v>
      </c>
      <c r="C13" s="29" t="s">
        <v>124</v>
      </c>
      <c r="D13" s="30">
        <v>26</v>
      </c>
      <c r="E13" s="31">
        <v>2.1</v>
      </c>
      <c r="F13" s="31">
        <v>0.1</v>
      </c>
      <c r="G13" s="31">
        <v>4.9000000000000004</v>
      </c>
      <c r="H13" s="31">
        <v>19</v>
      </c>
      <c r="I13" s="28">
        <v>21000</v>
      </c>
      <c r="J13" s="31">
        <v>100</v>
      </c>
      <c r="K13" s="28">
        <v>2100</v>
      </c>
    </row>
    <row r="14" spans="1:11" ht="18" customHeight="1" x14ac:dyDescent="0.25">
      <c r="A14" s="28">
        <v>12</v>
      </c>
      <c r="B14" s="29" t="s">
        <v>94</v>
      </c>
      <c r="C14" s="29" t="s">
        <v>125</v>
      </c>
      <c r="D14" s="30">
        <v>27</v>
      </c>
      <c r="E14" s="31">
        <v>1.3</v>
      </c>
      <c r="F14" s="31">
        <v>0.3</v>
      </c>
      <c r="G14" s="31">
        <v>5.2</v>
      </c>
      <c r="H14" s="31">
        <v>2</v>
      </c>
      <c r="I14" s="28">
        <v>21900</v>
      </c>
      <c r="J14" s="31">
        <v>100</v>
      </c>
      <c r="K14" s="28">
        <v>2190</v>
      </c>
    </row>
    <row r="15" spans="1:11" ht="18" customHeight="1" x14ac:dyDescent="0.25">
      <c r="A15" s="28">
        <v>13</v>
      </c>
      <c r="B15" s="29" t="s">
        <v>94</v>
      </c>
      <c r="C15" s="29" t="s">
        <v>126</v>
      </c>
      <c r="D15" s="30">
        <v>22</v>
      </c>
      <c r="E15" s="31">
        <v>1.1499999999999999</v>
      </c>
      <c r="F15" s="31">
        <v>0.3</v>
      </c>
      <c r="G15" s="31">
        <v>4</v>
      </c>
      <c r="H15" s="31">
        <v>51</v>
      </c>
      <c r="I15" s="28">
        <v>30000</v>
      </c>
      <c r="J15" s="31">
        <v>100</v>
      </c>
      <c r="K15" s="28">
        <v>3000</v>
      </c>
    </row>
    <row r="16" spans="1:11" ht="18" customHeight="1" x14ac:dyDescent="0.25">
      <c r="A16" s="28">
        <v>14</v>
      </c>
      <c r="B16" s="29" t="s">
        <v>94</v>
      </c>
      <c r="C16" s="29" t="s">
        <v>127</v>
      </c>
      <c r="D16" s="30">
        <v>15</v>
      </c>
      <c r="E16" s="31">
        <v>1.2</v>
      </c>
      <c r="F16" s="31">
        <v>0.2</v>
      </c>
      <c r="G16" s="31">
        <v>2.9</v>
      </c>
      <c r="H16" s="31">
        <v>8</v>
      </c>
      <c r="I16" s="28">
        <v>40000</v>
      </c>
      <c r="J16" s="31">
        <v>100</v>
      </c>
      <c r="K16" s="28">
        <v>4000</v>
      </c>
    </row>
    <row r="17" spans="1:11" ht="18" customHeight="1" x14ac:dyDescent="0.25">
      <c r="A17" s="28">
        <v>15</v>
      </c>
      <c r="B17" s="29" t="s">
        <v>94</v>
      </c>
      <c r="C17" s="29" t="s">
        <v>128</v>
      </c>
      <c r="D17" s="30">
        <v>23</v>
      </c>
      <c r="E17" s="31">
        <v>2.9</v>
      </c>
      <c r="F17" s="31">
        <v>0.2</v>
      </c>
      <c r="G17" s="31">
        <v>4.0999999999999996</v>
      </c>
      <c r="H17" s="31">
        <v>15</v>
      </c>
      <c r="I17" s="28">
        <v>17000</v>
      </c>
      <c r="J17" s="31">
        <v>100</v>
      </c>
      <c r="K17" s="28">
        <v>1700</v>
      </c>
    </row>
    <row r="18" spans="1:11" ht="18" customHeight="1" x14ac:dyDescent="0.25">
      <c r="A18" s="28">
        <v>16</v>
      </c>
      <c r="B18" s="29" t="s">
        <v>94</v>
      </c>
      <c r="C18" s="29" t="s">
        <v>129</v>
      </c>
      <c r="D18" s="30">
        <v>67</v>
      </c>
      <c r="E18" s="31">
        <v>9</v>
      </c>
      <c r="F18" s="31">
        <v>2.6</v>
      </c>
      <c r="G18" s="31">
        <v>6.4</v>
      </c>
      <c r="H18" s="31">
        <v>15</v>
      </c>
      <c r="I18" s="28">
        <v>19000</v>
      </c>
      <c r="J18" s="31">
        <v>100</v>
      </c>
      <c r="K18" s="28">
        <v>1900</v>
      </c>
    </row>
    <row r="19" spans="1:11" ht="18" customHeight="1" x14ac:dyDescent="0.25">
      <c r="A19" s="28">
        <v>17</v>
      </c>
      <c r="B19" s="29" t="s">
        <v>94</v>
      </c>
      <c r="C19" s="29" t="s">
        <v>130</v>
      </c>
      <c r="D19" s="30">
        <v>24</v>
      </c>
      <c r="E19" s="31">
        <v>1.1000000000000001</v>
      </c>
      <c r="F19" s="31">
        <v>0.2</v>
      </c>
      <c r="G19" s="31">
        <v>5.5</v>
      </c>
      <c r="H19" s="31">
        <v>5</v>
      </c>
      <c r="I19" s="28">
        <v>14000</v>
      </c>
      <c r="J19" s="31">
        <v>100</v>
      </c>
      <c r="K19" s="28">
        <v>1400</v>
      </c>
    </row>
    <row r="20" spans="1:11" ht="18" customHeight="1" x14ac:dyDescent="0.25">
      <c r="A20" s="28">
        <v>18</v>
      </c>
      <c r="B20" s="29" t="s">
        <v>94</v>
      </c>
      <c r="C20" s="29" t="s">
        <v>131</v>
      </c>
      <c r="D20" s="30">
        <v>48</v>
      </c>
      <c r="E20" s="31">
        <v>0.75</v>
      </c>
      <c r="F20" s="31">
        <v>0.3</v>
      </c>
      <c r="G20" s="31">
        <v>11.3</v>
      </c>
      <c r="H20" s="31">
        <v>8.5</v>
      </c>
      <c r="I20" s="28">
        <v>25750</v>
      </c>
      <c r="J20" s="31">
        <v>100</v>
      </c>
      <c r="K20" s="28">
        <v>2575</v>
      </c>
    </row>
    <row r="21" spans="1:11" ht="18" customHeight="1" x14ac:dyDescent="0.25">
      <c r="A21" s="28">
        <v>19</v>
      </c>
      <c r="B21" s="29" t="s">
        <v>94</v>
      </c>
      <c r="C21" s="29" t="s">
        <v>132</v>
      </c>
      <c r="D21" s="30">
        <v>23</v>
      </c>
      <c r="E21" s="31">
        <v>1</v>
      </c>
      <c r="F21" s="31">
        <v>0.7</v>
      </c>
      <c r="G21" s="31">
        <v>2.2999999999999998</v>
      </c>
      <c r="H21" s="31">
        <v>15</v>
      </c>
      <c r="I21" s="28">
        <v>30300</v>
      </c>
      <c r="J21" s="31">
        <v>100</v>
      </c>
      <c r="K21" s="28">
        <v>3030</v>
      </c>
    </row>
    <row r="22" spans="1:11" ht="18" customHeight="1" x14ac:dyDescent="0.25">
      <c r="A22" s="28">
        <v>20</v>
      </c>
      <c r="B22" s="29" t="s">
        <v>94</v>
      </c>
      <c r="C22" s="29" t="s">
        <v>133</v>
      </c>
      <c r="D22" s="30">
        <v>42</v>
      </c>
      <c r="E22" s="31">
        <v>0.6</v>
      </c>
      <c r="F22" s="31">
        <v>0.3</v>
      </c>
      <c r="G22" s="31">
        <v>9.3000000000000007</v>
      </c>
      <c r="H22" s="31">
        <v>3</v>
      </c>
      <c r="I22" s="28">
        <v>20000</v>
      </c>
      <c r="J22" s="31">
        <v>100</v>
      </c>
      <c r="K22" s="28">
        <v>2000</v>
      </c>
    </row>
    <row r="23" spans="1:11" ht="18" customHeight="1" x14ac:dyDescent="0.25">
      <c r="A23" s="28">
        <v>21</v>
      </c>
      <c r="B23" s="29" t="s">
        <v>94</v>
      </c>
      <c r="C23" s="29" t="s">
        <v>270</v>
      </c>
      <c r="D23" s="30">
        <v>59</v>
      </c>
      <c r="E23" s="31">
        <v>2.4</v>
      </c>
      <c r="F23" s="31">
        <v>1</v>
      </c>
      <c r="G23" s="31">
        <v>11</v>
      </c>
      <c r="H23" s="31">
        <v>58</v>
      </c>
      <c r="I23" s="28">
        <v>40000</v>
      </c>
      <c r="J23" s="31">
        <v>100</v>
      </c>
      <c r="K23" s="34">
        <f>I23/10</f>
        <v>4000</v>
      </c>
    </row>
    <row r="24" spans="1:11" ht="18" customHeight="1" x14ac:dyDescent="0.25">
      <c r="A24" s="28">
        <v>22</v>
      </c>
      <c r="B24" s="29" t="s">
        <v>94</v>
      </c>
      <c r="C24" s="29" t="s">
        <v>95</v>
      </c>
      <c r="D24" s="30">
        <v>36</v>
      </c>
      <c r="E24" s="31">
        <v>3.5</v>
      </c>
      <c r="F24" s="31">
        <v>0.5</v>
      </c>
      <c r="G24" s="31">
        <v>6.5</v>
      </c>
      <c r="H24" s="31">
        <v>80</v>
      </c>
      <c r="I24" s="28">
        <v>12500</v>
      </c>
      <c r="J24" s="31">
        <v>100</v>
      </c>
      <c r="K24" s="28">
        <v>1250</v>
      </c>
    </row>
    <row r="25" spans="1:11" ht="18" customHeight="1" x14ac:dyDescent="0.25">
      <c r="A25" s="28">
        <v>23</v>
      </c>
      <c r="B25" s="29" t="s">
        <v>94</v>
      </c>
      <c r="C25" s="29" t="s">
        <v>96</v>
      </c>
      <c r="D25" s="30">
        <v>51</v>
      </c>
      <c r="E25" s="31">
        <v>2.2999999999999998</v>
      </c>
      <c r="F25" s="31">
        <v>0.5</v>
      </c>
      <c r="G25" s="31">
        <v>10</v>
      </c>
      <c r="H25" s="31">
        <v>40</v>
      </c>
      <c r="I25" s="28">
        <v>50000</v>
      </c>
      <c r="J25" s="31">
        <v>100</v>
      </c>
      <c r="K25" s="28">
        <v>5000</v>
      </c>
    </row>
    <row r="26" spans="1:11" ht="18" customHeight="1" x14ac:dyDescent="0.25">
      <c r="A26" s="28">
        <v>24</v>
      </c>
      <c r="B26" s="29" t="s">
        <v>94</v>
      </c>
      <c r="C26" s="29" t="s">
        <v>97</v>
      </c>
      <c r="D26" s="30">
        <v>99</v>
      </c>
      <c r="E26" s="31">
        <v>2.5</v>
      </c>
      <c r="F26" s="31">
        <v>1.3</v>
      </c>
      <c r="G26" s="31">
        <v>21.3</v>
      </c>
      <c r="H26" s="31">
        <v>46</v>
      </c>
      <c r="I26" s="28">
        <v>30000</v>
      </c>
      <c r="J26" s="31">
        <v>100</v>
      </c>
      <c r="K26" s="28">
        <v>3000</v>
      </c>
    </row>
    <row r="27" spans="1:11" ht="18" customHeight="1" x14ac:dyDescent="0.25">
      <c r="A27" s="28">
        <v>25</v>
      </c>
      <c r="B27" s="29" t="s">
        <v>94</v>
      </c>
      <c r="C27" s="29" t="s">
        <v>98</v>
      </c>
      <c r="D27" s="30">
        <v>29</v>
      </c>
      <c r="E27" s="31">
        <v>0.9</v>
      </c>
      <c r="F27" s="31">
        <v>0.7</v>
      </c>
      <c r="G27" s="31">
        <v>5.2</v>
      </c>
      <c r="H27" s="31">
        <v>18.5</v>
      </c>
      <c r="I27" s="28">
        <v>13500</v>
      </c>
      <c r="J27" s="31">
        <v>100</v>
      </c>
      <c r="K27" s="28">
        <v>1350</v>
      </c>
    </row>
    <row r="28" spans="1:11" ht="18" customHeight="1" x14ac:dyDescent="0.25">
      <c r="A28" s="28">
        <v>26</v>
      </c>
      <c r="B28" s="29" t="s">
        <v>94</v>
      </c>
      <c r="C28" s="29" t="s">
        <v>99</v>
      </c>
      <c r="D28" s="30">
        <v>42</v>
      </c>
      <c r="E28" s="31">
        <v>0.9</v>
      </c>
      <c r="F28" s="31">
        <v>0.5</v>
      </c>
      <c r="G28" s="31">
        <v>9.4</v>
      </c>
      <c r="H28" s="31">
        <v>15</v>
      </c>
      <c r="I28" s="28">
        <v>12000</v>
      </c>
      <c r="J28" s="31">
        <v>100</v>
      </c>
      <c r="K28" s="28">
        <v>1200</v>
      </c>
    </row>
    <row r="29" spans="1:11" ht="18" customHeight="1" x14ac:dyDescent="0.25">
      <c r="A29" s="28">
        <v>27</v>
      </c>
      <c r="B29" s="29" t="s">
        <v>94</v>
      </c>
      <c r="C29" s="29" t="s">
        <v>100</v>
      </c>
      <c r="D29" s="30">
        <v>43</v>
      </c>
      <c r="E29" s="31">
        <v>2.75</v>
      </c>
      <c r="F29" s="31">
        <v>0.3</v>
      </c>
      <c r="G29" s="31">
        <v>7.5</v>
      </c>
      <c r="H29" s="31">
        <v>15</v>
      </c>
      <c r="I29" s="28">
        <v>10000</v>
      </c>
      <c r="J29" s="31">
        <v>100</v>
      </c>
      <c r="K29" s="28">
        <v>1000</v>
      </c>
    </row>
    <row r="30" spans="1:11" ht="18" customHeight="1" x14ac:dyDescent="0.25">
      <c r="A30" s="28">
        <v>28</v>
      </c>
      <c r="B30" s="29" t="s">
        <v>94</v>
      </c>
      <c r="C30" s="29" t="s">
        <v>101</v>
      </c>
      <c r="D30" s="30">
        <v>47</v>
      </c>
      <c r="E30" s="31">
        <v>1.4</v>
      </c>
      <c r="F30" s="31">
        <v>0.4</v>
      </c>
      <c r="G30" s="31">
        <v>10.4</v>
      </c>
      <c r="H30" s="31">
        <v>11</v>
      </c>
      <c r="I30" s="28">
        <v>20000</v>
      </c>
      <c r="J30" s="31">
        <v>100</v>
      </c>
      <c r="K30" s="28">
        <v>2000</v>
      </c>
    </row>
    <row r="31" spans="1:11" ht="18" customHeight="1" x14ac:dyDescent="0.25">
      <c r="A31" s="28">
        <v>29</v>
      </c>
      <c r="B31" s="29" t="s">
        <v>94</v>
      </c>
      <c r="C31" s="29" t="s">
        <v>102</v>
      </c>
      <c r="D31" s="30">
        <v>23</v>
      </c>
      <c r="E31" s="31">
        <v>1.5</v>
      </c>
      <c r="F31" s="31">
        <v>0.3</v>
      </c>
      <c r="G31" s="31">
        <v>3.7</v>
      </c>
      <c r="H31" s="31">
        <v>14.5</v>
      </c>
      <c r="I31" s="28">
        <v>100000</v>
      </c>
      <c r="J31" s="31">
        <v>100</v>
      </c>
      <c r="K31" s="28">
        <v>10000</v>
      </c>
    </row>
    <row r="32" spans="1:11" ht="18" customHeight="1" x14ac:dyDescent="0.25">
      <c r="A32" s="28">
        <v>30</v>
      </c>
      <c r="B32" s="29" t="s">
        <v>94</v>
      </c>
      <c r="C32" s="29" t="s">
        <v>103</v>
      </c>
      <c r="D32" s="30">
        <v>79</v>
      </c>
      <c r="E32" s="31">
        <v>4</v>
      </c>
      <c r="F32" s="31">
        <v>2</v>
      </c>
      <c r="G32" s="31">
        <v>11.9</v>
      </c>
      <c r="H32" s="31">
        <v>35</v>
      </c>
      <c r="I32" s="28">
        <v>30000</v>
      </c>
      <c r="J32" s="31">
        <v>100</v>
      </c>
      <c r="K32" s="28">
        <v>3000</v>
      </c>
    </row>
    <row r="33" spans="1:11" ht="18" customHeight="1" x14ac:dyDescent="0.25">
      <c r="A33" s="28">
        <v>31</v>
      </c>
      <c r="B33" s="29" t="s">
        <v>94</v>
      </c>
      <c r="C33" s="29" t="s">
        <v>104</v>
      </c>
      <c r="D33" s="30">
        <v>73</v>
      </c>
      <c r="E33" s="31">
        <v>3.4</v>
      </c>
      <c r="F33" s="31">
        <v>1.2</v>
      </c>
      <c r="G33" s="31">
        <v>13</v>
      </c>
      <c r="H33" s="31">
        <v>30</v>
      </c>
      <c r="I33" s="28">
        <v>25000</v>
      </c>
      <c r="J33" s="31">
        <v>100</v>
      </c>
      <c r="K33" s="28">
        <v>2500</v>
      </c>
    </row>
    <row r="34" spans="1:11" ht="18" customHeight="1" x14ac:dyDescent="0.25">
      <c r="A34" s="28">
        <v>32</v>
      </c>
      <c r="B34" s="29" t="s">
        <v>94</v>
      </c>
      <c r="C34" s="29" t="s">
        <v>105</v>
      </c>
      <c r="D34" s="30">
        <v>29</v>
      </c>
      <c r="E34" s="31">
        <v>1.5</v>
      </c>
      <c r="F34" s="31">
        <v>0.3</v>
      </c>
      <c r="G34" s="31">
        <v>5.4</v>
      </c>
      <c r="H34" s="31">
        <v>16</v>
      </c>
      <c r="I34" s="28">
        <v>20000</v>
      </c>
      <c r="J34" s="31">
        <v>100</v>
      </c>
      <c r="K34" s="28">
        <v>2000</v>
      </c>
    </row>
    <row r="35" spans="1:11" ht="18" customHeight="1" x14ac:dyDescent="0.25">
      <c r="A35" s="28">
        <v>33</v>
      </c>
      <c r="B35" s="29" t="s">
        <v>94</v>
      </c>
      <c r="C35" s="29" t="s">
        <v>106</v>
      </c>
      <c r="D35" s="30">
        <v>46</v>
      </c>
      <c r="E35" s="31">
        <v>2</v>
      </c>
      <c r="F35" s="31">
        <v>0.5</v>
      </c>
      <c r="G35" s="31">
        <v>8.9</v>
      </c>
      <c r="H35" s="31">
        <v>15</v>
      </c>
      <c r="I35" s="28">
        <v>10000</v>
      </c>
      <c r="J35" s="31">
        <v>100</v>
      </c>
      <c r="K35" s="28">
        <v>1000</v>
      </c>
    </row>
    <row r="36" spans="1:11" ht="18" customHeight="1" x14ac:dyDescent="0.25">
      <c r="A36" s="28">
        <v>34</v>
      </c>
      <c r="B36" s="29" t="s">
        <v>94</v>
      </c>
      <c r="C36" s="29" t="s">
        <v>107</v>
      </c>
      <c r="D36" s="30">
        <v>20</v>
      </c>
      <c r="E36" s="31">
        <v>1</v>
      </c>
      <c r="F36" s="31">
        <v>0.1</v>
      </c>
      <c r="G36" s="31">
        <v>4.5999999999999996</v>
      </c>
      <c r="H36" s="31">
        <v>11</v>
      </c>
      <c r="I36" s="28">
        <v>30000</v>
      </c>
      <c r="J36" s="31">
        <v>100</v>
      </c>
      <c r="K36" s="28">
        <v>3000</v>
      </c>
    </row>
    <row r="37" spans="1:11" ht="18" customHeight="1" x14ac:dyDescent="0.25">
      <c r="A37" s="28">
        <v>35</v>
      </c>
      <c r="B37" s="29" t="s">
        <v>94</v>
      </c>
      <c r="C37" s="29" t="s">
        <v>108</v>
      </c>
      <c r="D37" s="30">
        <v>45</v>
      </c>
      <c r="E37" s="31">
        <v>0.7</v>
      </c>
      <c r="F37" s="31">
        <v>0.2</v>
      </c>
      <c r="G37" s="31">
        <v>10.3</v>
      </c>
      <c r="H37" s="31">
        <v>4.5</v>
      </c>
      <c r="I37" s="28">
        <v>17500</v>
      </c>
      <c r="J37" s="31">
        <v>100</v>
      </c>
      <c r="K37" s="28">
        <v>1750</v>
      </c>
    </row>
    <row r="38" spans="1:11" ht="18" customHeight="1" x14ac:dyDescent="0.25">
      <c r="A38" s="28">
        <v>36</v>
      </c>
      <c r="B38" s="29" t="s">
        <v>94</v>
      </c>
      <c r="C38" s="29" t="s">
        <v>109</v>
      </c>
      <c r="D38" s="30">
        <v>39</v>
      </c>
      <c r="E38" s="31">
        <v>0.75</v>
      </c>
      <c r="F38" s="31">
        <v>0.3</v>
      </c>
      <c r="G38" s="31">
        <v>0.2</v>
      </c>
      <c r="H38" s="31">
        <v>1</v>
      </c>
      <c r="I38" s="28">
        <v>26000</v>
      </c>
      <c r="J38" s="31">
        <v>100</v>
      </c>
      <c r="K38" s="28">
        <v>2600</v>
      </c>
    </row>
    <row r="39" spans="1:11" ht="18" customHeight="1" x14ac:dyDescent="0.25">
      <c r="A39" s="28">
        <v>37</v>
      </c>
      <c r="B39" s="29" t="s">
        <v>94</v>
      </c>
      <c r="C39" s="29" t="s">
        <v>110</v>
      </c>
      <c r="D39" s="30">
        <v>95</v>
      </c>
      <c r="E39" s="31">
        <v>2.25</v>
      </c>
      <c r="F39" s="31">
        <v>0.2</v>
      </c>
      <c r="G39" s="31">
        <v>23.1</v>
      </c>
      <c r="H39" s="31">
        <v>7.5</v>
      </c>
      <c r="I39" s="28">
        <v>22000</v>
      </c>
      <c r="J39" s="31">
        <v>100</v>
      </c>
      <c r="K39" s="28">
        <v>2200</v>
      </c>
    </row>
    <row r="40" spans="1:11" ht="18" customHeight="1" x14ac:dyDescent="0.25">
      <c r="A40" s="28">
        <v>38</v>
      </c>
      <c r="B40" s="29" t="s">
        <v>94</v>
      </c>
      <c r="C40" s="29" t="s">
        <v>111</v>
      </c>
      <c r="D40" s="30">
        <v>35</v>
      </c>
      <c r="E40" s="31">
        <v>1.2</v>
      </c>
      <c r="F40" s="31">
        <v>0.2</v>
      </c>
      <c r="G40" s="31">
        <v>7.7</v>
      </c>
      <c r="H40" s="31">
        <v>9.5</v>
      </c>
      <c r="I40" s="28">
        <v>22000</v>
      </c>
      <c r="J40" s="31">
        <v>100</v>
      </c>
      <c r="K40" s="28">
        <v>2200</v>
      </c>
    </row>
    <row r="41" spans="1:11" ht="18" customHeight="1" x14ac:dyDescent="0.25">
      <c r="A41" s="28">
        <v>39</v>
      </c>
      <c r="B41" s="29" t="s">
        <v>94</v>
      </c>
      <c r="C41" s="29" t="s">
        <v>112</v>
      </c>
      <c r="D41" s="30">
        <v>23</v>
      </c>
      <c r="E41" s="31">
        <v>0.35</v>
      </c>
      <c r="F41" s="31">
        <v>0.3</v>
      </c>
      <c r="G41" s="31">
        <v>5.2</v>
      </c>
      <c r="H41" s="31">
        <v>42</v>
      </c>
      <c r="I41" s="28">
        <v>102000</v>
      </c>
      <c r="J41" s="31">
        <v>100</v>
      </c>
      <c r="K41" s="28">
        <v>10200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1"/>
  <sheetViews>
    <sheetView zoomScale="70" zoomScaleNormal="70" workbookViewId="0">
      <selection activeCell="D40" sqref="A1:XFD1048576"/>
    </sheetView>
  </sheetViews>
  <sheetFormatPr defaultRowHeight="15" x14ac:dyDescent="0.25"/>
  <cols>
    <col min="1" max="1" width="9.140625" style="27"/>
    <col min="2" max="2" width="18.140625" style="27" customWidth="1"/>
    <col min="3" max="3" width="18.7109375" style="27" customWidth="1"/>
    <col min="4" max="4" width="12.140625" style="27" customWidth="1"/>
    <col min="5" max="5" width="17.42578125" style="27" customWidth="1"/>
    <col min="6" max="6" width="13.5703125" style="27" customWidth="1"/>
    <col min="7" max="8" width="15.140625" style="27" customWidth="1"/>
    <col min="9" max="9" width="13" style="27" customWidth="1"/>
    <col min="10" max="10" width="12.28515625" style="27" customWidth="1"/>
    <col min="11" max="11" width="13.140625" style="27" customWidth="1"/>
    <col min="12" max="16384" width="9.140625" style="27"/>
  </cols>
  <sheetData>
    <row r="1" spans="1:11" ht="18" customHeight="1" x14ac:dyDescent="0.3">
      <c r="A1" s="42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245</v>
      </c>
      <c r="I1" s="26" t="s">
        <v>7</v>
      </c>
      <c r="J1" s="26" t="s">
        <v>8</v>
      </c>
      <c r="K1" s="26" t="s">
        <v>9</v>
      </c>
    </row>
    <row r="2" spans="1:11" ht="18" customHeight="1" x14ac:dyDescent="0.25">
      <c r="A2" s="43">
        <v>0</v>
      </c>
      <c r="B2" s="29" t="s">
        <v>134</v>
      </c>
      <c r="C2" s="29" t="s">
        <v>147</v>
      </c>
      <c r="D2" s="44">
        <v>41</v>
      </c>
      <c r="E2" s="45">
        <v>0.5</v>
      </c>
      <c r="F2" s="45">
        <v>0.1</v>
      </c>
      <c r="G2" s="45">
        <v>10.3</v>
      </c>
      <c r="H2" s="45">
        <v>15</v>
      </c>
      <c r="I2" s="43">
        <v>20000</v>
      </c>
      <c r="J2" s="45">
        <v>100</v>
      </c>
      <c r="K2" s="43">
        <v>2000</v>
      </c>
    </row>
    <row r="3" spans="1:11" ht="18" customHeight="1" x14ac:dyDescent="0.25">
      <c r="A3" s="43">
        <v>1</v>
      </c>
      <c r="B3" s="29" t="s">
        <v>134</v>
      </c>
      <c r="C3" s="29" t="s">
        <v>148</v>
      </c>
      <c r="D3" s="44">
        <v>44</v>
      </c>
      <c r="E3" s="45">
        <v>0.35</v>
      </c>
      <c r="F3" s="45">
        <v>0.2</v>
      </c>
      <c r="G3" s="45">
        <v>11.2</v>
      </c>
      <c r="H3" s="45">
        <v>4.5</v>
      </c>
      <c r="I3" s="43">
        <v>39500</v>
      </c>
      <c r="J3" s="45">
        <v>100</v>
      </c>
      <c r="K3" s="43">
        <v>3950</v>
      </c>
    </row>
    <row r="4" spans="1:11" ht="18" customHeight="1" x14ac:dyDescent="0.25">
      <c r="A4" s="43">
        <v>2</v>
      </c>
      <c r="B4" s="29" t="s">
        <v>134</v>
      </c>
      <c r="C4" s="29" t="s">
        <v>149</v>
      </c>
      <c r="D4" s="44">
        <v>63</v>
      </c>
      <c r="E4" s="45">
        <v>0.25</v>
      </c>
      <c r="F4" s="45">
        <v>0.2</v>
      </c>
      <c r="G4" s="45">
        <v>16.7</v>
      </c>
      <c r="H4" s="45">
        <v>15</v>
      </c>
      <c r="I4" s="43">
        <v>30000</v>
      </c>
      <c r="J4" s="45">
        <v>100</v>
      </c>
      <c r="K4" s="43">
        <v>3000</v>
      </c>
    </row>
    <row r="5" spans="1:11" ht="18" customHeight="1" x14ac:dyDescent="0.25">
      <c r="A5" s="43">
        <v>3</v>
      </c>
      <c r="B5" s="29" t="s">
        <v>134</v>
      </c>
      <c r="C5" s="29" t="s">
        <v>150</v>
      </c>
      <c r="D5" s="44">
        <v>46</v>
      </c>
      <c r="E5" s="45">
        <v>0.4</v>
      </c>
      <c r="F5" s="45">
        <v>0.2</v>
      </c>
      <c r="G5" s="45">
        <v>11.9</v>
      </c>
      <c r="H5" s="45">
        <v>6</v>
      </c>
      <c r="I5" s="43">
        <v>35000</v>
      </c>
      <c r="J5" s="45">
        <v>100</v>
      </c>
      <c r="K5" s="43">
        <v>3500</v>
      </c>
    </row>
    <row r="6" spans="1:11" ht="18" customHeight="1" x14ac:dyDescent="0.25">
      <c r="A6" s="43">
        <v>4</v>
      </c>
      <c r="B6" s="29" t="s">
        <v>134</v>
      </c>
      <c r="C6" s="29" t="s">
        <v>151</v>
      </c>
      <c r="D6" s="44">
        <v>63</v>
      </c>
      <c r="E6" s="45">
        <v>0.6</v>
      </c>
      <c r="F6" s="45">
        <v>0.6</v>
      </c>
      <c r="G6" s="45">
        <v>15.6</v>
      </c>
      <c r="H6" s="45">
        <v>2</v>
      </c>
      <c r="I6" s="43">
        <v>17000</v>
      </c>
      <c r="J6" s="45">
        <v>100</v>
      </c>
      <c r="K6" s="43">
        <v>1700</v>
      </c>
    </row>
    <row r="7" spans="1:11" ht="18" customHeight="1" x14ac:dyDescent="0.25">
      <c r="A7" s="43">
        <v>5</v>
      </c>
      <c r="B7" s="29" t="s">
        <v>134</v>
      </c>
      <c r="C7" s="29" t="s">
        <v>152</v>
      </c>
      <c r="D7" s="44">
        <v>52</v>
      </c>
      <c r="E7" s="45">
        <v>0.2</v>
      </c>
      <c r="F7" s="45">
        <v>0.2</v>
      </c>
      <c r="G7" s="45">
        <v>12</v>
      </c>
      <c r="H7" s="45">
        <v>24</v>
      </c>
      <c r="I7" s="43">
        <v>12000</v>
      </c>
      <c r="J7" s="45">
        <v>100</v>
      </c>
      <c r="K7" s="43">
        <v>1200</v>
      </c>
    </row>
    <row r="8" spans="1:11" ht="18" customHeight="1" x14ac:dyDescent="0.25">
      <c r="A8" s="43">
        <v>6</v>
      </c>
      <c r="B8" s="29" t="s">
        <v>134</v>
      </c>
      <c r="C8" s="29" t="s">
        <v>153</v>
      </c>
      <c r="D8" s="44">
        <v>46</v>
      </c>
      <c r="E8" s="45">
        <v>0.25</v>
      </c>
      <c r="F8" s="45">
        <v>0</v>
      </c>
      <c r="G8" s="45">
        <v>39</v>
      </c>
      <c r="H8" s="45">
        <v>78</v>
      </c>
      <c r="I8" s="43">
        <v>12000</v>
      </c>
      <c r="J8" s="45">
        <v>100</v>
      </c>
      <c r="K8" s="43">
        <v>1200</v>
      </c>
    </row>
    <row r="9" spans="1:11" ht="18" customHeight="1" x14ac:dyDescent="0.25">
      <c r="A9" s="43">
        <v>7</v>
      </c>
      <c r="B9" s="29" t="s">
        <v>134</v>
      </c>
      <c r="C9" s="29" t="s">
        <v>154</v>
      </c>
      <c r="D9" s="44">
        <v>99</v>
      </c>
      <c r="E9" s="45">
        <v>0.6</v>
      </c>
      <c r="F9" s="45">
        <v>0.2</v>
      </c>
      <c r="G9" s="45">
        <v>1.5</v>
      </c>
      <c r="H9" s="45">
        <v>3</v>
      </c>
      <c r="I9" s="43">
        <v>25000</v>
      </c>
      <c r="J9" s="45">
        <v>100</v>
      </c>
      <c r="K9" s="43">
        <v>2500</v>
      </c>
    </row>
    <row r="10" spans="1:11" ht="18" customHeight="1" x14ac:dyDescent="0.25">
      <c r="A10" s="43">
        <v>8</v>
      </c>
      <c r="B10" s="29" t="s">
        <v>134</v>
      </c>
      <c r="C10" s="29" t="s">
        <v>155</v>
      </c>
      <c r="D10" s="44">
        <v>69</v>
      </c>
      <c r="E10" s="45">
        <v>0.45</v>
      </c>
      <c r="F10" s="45">
        <v>0.1</v>
      </c>
      <c r="G10" s="45">
        <v>29</v>
      </c>
      <c r="H10" s="45">
        <v>24</v>
      </c>
      <c r="I10" s="43">
        <v>7000</v>
      </c>
      <c r="J10" s="45">
        <v>100</v>
      </c>
      <c r="K10" s="43">
        <v>700</v>
      </c>
    </row>
    <row r="11" spans="1:11" ht="18" customHeight="1" x14ac:dyDescent="0.25">
      <c r="A11" s="43">
        <v>9</v>
      </c>
      <c r="B11" s="29" t="s">
        <v>134</v>
      </c>
      <c r="C11" s="29" t="s">
        <v>156</v>
      </c>
      <c r="D11" s="44">
        <v>77</v>
      </c>
      <c r="E11" s="45">
        <v>0.2</v>
      </c>
      <c r="F11" s="45">
        <v>0</v>
      </c>
      <c r="G11" s="45">
        <v>1</v>
      </c>
      <c r="H11" s="45">
        <v>2</v>
      </c>
      <c r="I11" s="43">
        <v>15900</v>
      </c>
      <c r="J11" s="45">
        <v>100</v>
      </c>
      <c r="K11" s="43">
        <v>1590</v>
      </c>
    </row>
    <row r="12" spans="1:11" ht="18" customHeight="1" x14ac:dyDescent="0.25">
      <c r="A12" s="43">
        <v>10</v>
      </c>
      <c r="B12" s="29" t="s">
        <v>134</v>
      </c>
      <c r="C12" s="29" t="s">
        <v>157</v>
      </c>
      <c r="D12" s="44">
        <v>28</v>
      </c>
      <c r="E12" s="45">
        <v>0.25</v>
      </c>
      <c r="F12" s="45">
        <v>0.2</v>
      </c>
      <c r="G12" s="45">
        <v>3</v>
      </c>
      <c r="H12" s="45">
        <v>6</v>
      </c>
      <c r="I12" s="43">
        <v>9500</v>
      </c>
      <c r="J12" s="45">
        <v>100</v>
      </c>
      <c r="K12" s="43">
        <v>950</v>
      </c>
    </row>
    <row r="13" spans="1:11" ht="18" customHeight="1" x14ac:dyDescent="0.25">
      <c r="A13" s="43">
        <v>11</v>
      </c>
      <c r="B13" s="29" t="s">
        <v>134</v>
      </c>
      <c r="C13" s="29" t="s">
        <v>158</v>
      </c>
      <c r="D13" s="44">
        <v>65</v>
      </c>
      <c r="E13" s="45">
        <v>1</v>
      </c>
      <c r="F13" s="45">
        <v>0.3</v>
      </c>
      <c r="G13" s="45">
        <v>16.3</v>
      </c>
      <c r="H13" s="45">
        <v>20</v>
      </c>
      <c r="I13" s="43">
        <v>18500</v>
      </c>
      <c r="J13" s="45">
        <v>100</v>
      </c>
      <c r="K13" s="43">
        <v>1850</v>
      </c>
    </row>
    <row r="14" spans="1:11" ht="18" customHeight="1" x14ac:dyDescent="0.25">
      <c r="A14" s="43">
        <v>12</v>
      </c>
      <c r="B14" s="29" t="s">
        <v>134</v>
      </c>
      <c r="C14" s="29" t="s">
        <v>159</v>
      </c>
      <c r="D14" s="44">
        <v>101</v>
      </c>
      <c r="E14" s="45">
        <v>1.7</v>
      </c>
      <c r="F14" s="45">
        <v>0.6</v>
      </c>
      <c r="G14" s="45">
        <v>25.2</v>
      </c>
      <c r="H14" s="45">
        <v>22</v>
      </c>
      <c r="I14" s="43">
        <v>25000</v>
      </c>
      <c r="J14" s="45">
        <v>100</v>
      </c>
      <c r="K14" s="43">
        <v>2500</v>
      </c>
    </row>
    <row r="15" spans="1:11" ht="18" customHeight="1" x14ac:dyDescent="0.25">
      <c r="A15" s="43">
        <v>13</v>
      </c>
      <c r="B15" s="29" t="s">
        <v>134</v>
      </c>
      <c r="C15" s="29" t="s">
        <v>271</v>
      </c>
      <c r="D15" s="44">
        <v>78</v>
      </c>
      <c r="E15" s="45">
        <v>0.8</v>
      </c>
      <c r="F15" s="45">
        <v>0.4</v>
      </c>
      <c r="G15" s="45">
        <v>20</v>
      </c>
      <c r="H15" s="45">
        <v>11</v>
      </c>
      <c r="I15" s="43">
        <v>150000</v>
      </c>
      <c r="J15" s="45">
        <v>100</v>
      </c>
      <c r="K15" s="46">
        <v>15000</v>
      </c>
    </row>
    <row r="16" spans="1:11" ht="18" customHeight="1" x14ac:dyDescent="0.25">
      <c r="A16" s="43">
        <v>14</v>
      </c>
      <c r="B16" s="29" t="s">
        <v>134</v>
      </c>
      <c r="C16" s="29" t="s">
        <v>272</v>
      </c>
      <c r="D16" s="44">
        <v>120</v>
      </c>
      <c r="E16" s="45">
        <v>0.6</v>
      </c>
      <c r="F16" s="45">
        <v>0.2</v>
      </c>
      <c r="G16" s="45">
        <v>31.8</v>
      </c>
      <c r="H16" s="45">
        <v>5</v>
      </c>
      <c r="I16" s="43">
        <v>20000</v>
      </c>
      <c r="J16" s="45">
        <v>100</v>
      </c>
      <c r="K16" s="46">
        <v>2000</v>
      </c>
    </row>
    <row r="17" spans="1:11" ht="18" customHeight="1" x14ac:dyDescent="0.25">
      <c r="A17" s="43">
        <v>15</v>
      </c>
      <c r="B17" s="29" t="s">
        <v>134</v>
      </c>
      <c r="C17" s="29" t="s">
        <v>273</v>
      </c>
      <c r="D17" s="44">
        <v>368</v>
      </c>
      <c r="E17" s="45">
        <v>0.4</v>
      </c>
      <c r="F17" s="45">
        <v>0.4</v>
      </c>
      <c r="G17" s="45">
        <v>90.3</v>
      </c>
      <c r="H17" s="45">
        <v>4.2</v>
      </c>
      <c r="I17" s="43">
        <v>20000</v>
      </c>
      <c r="J17" s="45">
        <v>100</v>
      </c>
      <c r="K17" s="46">
        <v>2000</v>
      </c>
    </row>
    <row r="18" spans="1:11" ht="18" customHeight="1" x14ac:dyDescent="0.25">
      <c r="A18" s="43">
        <v>16</v>
      </c>
      <c r="B18" s="29" t="s">
        <v>134</v>
      </c>
      <c r="C18" s="29" t="s">
        <v>274</v>
      </c>
      <c r="D18" s="44">
        <v>92</v>
      </c>
      <c r="E18" s="45">
        <v>0.25</v>
      </c>
      <c r="F18" s="45">
        <v>1.1000000000000001</v>
      </c>
      <c r="G18" s="45">
        <v>22.4</v>
      </c>
      <c r="H18" s="45">
        <v>10.5</v>
      </c>
      <c r="I18" s="43">
        <v>25000</v>
      </c>
      <c r="J18" s="45">
        <v>100</v>
      </c>
      <c r="K18" s="46">
        <v>2500</v>
      </c>
    </row>
    <row r="19" spans="1:11" ht="18" customHeight="1" x14ac:dyDescent="0.25">
      <c r="A19" s="43">
        <v>17</v>
      </c>
      <c r="B19" s="29" t="s">
        <v>134</v>
      </c>
      <c r="C19" s="29" t="s">
        <v>275</v>
      </c>
      <c r="D19" s="44">
        <v>42</v>
      </c>
      <c r="E19" s="45">
        <v>0.3</v>
      </c>
      <c r="F19" s="45">
        <v>0.2</v>
      </c>
      <c r="G19" s="45">
        <v>10.9</v>
      </c>
      <c r="H19" s="45">
        <v>22</v>
      </c>
      <c r="I19" s="43">
        <v>164000</v>
      </c>
      <c r="J19" s="45">
        <v>100</v>
      </c>
      <c r="K19" s="46">
        <v>16400</v>
      </c>
    </row>
    <row r="20" spans="1:11" ht="18" customHeight="1" x14ac:dyDescent="0.25">
      <c r="A20" s="43">
        <v>18</v>
      </c>
      <c r="B20" s="29" t="s">
        <v>134</v>
      </c>
      <c r="C20" s="29" t="s">
        <v>135</v>
      </c>
      <c r="D20" s="44">
        <v>85</v>
      </c>
      <c r="E20" s="45">
        <v>0.45</v>
      </c>
      <c r="F20" s="45">
        <v>6.5</v>
      </c>
      <c r="G20" s="45">
        <v>7.7</v>
      </c>
      <c r="H20" s="45">
        <v>6.5</v>
      </c>
      <c r="I20" s="43">
        <v>17500</v>
      </c>
      <c r="J20" s="45">
        <v>100</v>
      </c>
      <c r="K20" s="43">
        <v>1750</v>
      </c>
    </row>
    <row r="21" spans="1:11" ht="18" customHeight="1" x14ac:dyDescent="0.25">
      <c r="A21" s="43">
        <v>19</v>
      </c>
      <c r="B21" s="29" t="s">
        <v>134</v>
      </c>
      <c r="C21" s="29" t="s">
        <v>136</v>
      </c>
      <c r="D21" s="44">
        <v>50</v>
      </c>
      <c r="E21" s="45">
        <v>0.25</v>
      </c>
      <c r="F21" s="45">
        <v>0.2</v>
      </c>
      <c r="G21" s="45">
        <v>12.8</v>
      </c>
      <c r="H21" s="45">
        <v>2</v>
      </c>
      <c r="I21" s="43">
        <v>136500</v>
      </c>
      <c r="J21" s="45">
        <v>100</v>
      </c>
      <c r="K21" s="43">
        <v>13650</v>
      </c>
    </row>
    <row r="22" spans="1:11" ht="18" customHeight="1" x14ac:dyDescent="0.25">
      <c r="A22" s="43">
        <v>20</v>
      </c>
      <c r="B22" s="29" t="s">
        <v>134</v>
      </c>
      <c r="C22" s="29" t="s">
        <v>137</v>
      </c>
      <c r="D22" s="44">
        <v>58</v>
      </c>
      <c r="E22" s="45">
        <v>0.3</v>
      </c>
      <c r="F22" s="45">
        <v>0.4</v>
      </c>
      <c r="G22" s="45">
        <v>14.9</v>
      </c>
      <c r="H22" s="45">
        <v>5</v>
      </c>
      <c r="I22" s="43">
        <v>47000</v>
      </c>
      <c r="J22" s="45">
        <v>100</v>
      </c>
      <c r="K22" s="43">
        <v>4700</v>
      </c>
    </row>
    <row r="23" spans="1:11" ht="18" customHeight="1" x14ac:dyDescent="0.25">
      <c r="A23" s="43">
        <v>21</v>
      </c>
      <c r="B23" s="29" t="s">
        <v>134</v>
      </c>
      <c r="C23" s="29" t="s">
        <v>138</v>
      </c>
      <c r="D23" s="44">
        <v>36</v>
      </c>
      <c r="E23" s="45">
        <v>0.2</v>
      </c>
      <c r="F23" s="45">
        <v>0.4</v>
      </c>
      <c r="G23" s="45">
        <v>8.8000000000000007</v>
      </c>
      <c r="H23" s="45">
        <v>17.5</v>
      </c>
      <c r="I23" s="43">
        <v>14000</v>
      </c>
      <c r="J23" s="45">
        <v>100</v>
      </c>
      <c r="K23" s="43">
        <v>1400</v>
      </c>
    </row>
    <row r="24" spans="1:11" ht="18" customHeight="1" x14ac:dyDescent="0.25">
      <c r="A24" s="43">
        <v>22</v>
      </c>
      <c r="B24" s="29" t="s">
        <v>134</v>
      </c>
      <c r="C24" s="29" t="s">
        <v>139</v>
      </c>
      <c r="D24" s="44">
        <v>55</v>
      </c>
      <c r="E24" s="45">
        <v>0.7</v>
      </c>
      <c r="F24" s="45">
        <v>0.2</v>
      </c>
      <c r="G24" s="45">
        <v>12.8</v>
      </c>
      <c r="H24" s="45">
        <v>10</v>
      </c>
      <c r="I24" s="43">
        <v>9500</v>
      </c>
      <c r="J24" s="45">
        <v>100</v>
      </c>
      <c r="K24" s="43">
        <v>950</v>
      </c>
    </row>
    <row r="25" spans="1:11" ht="18" customHeight="1" x14ac:dyDescent="0.25">
      <c r="A25" s="43">
        <v>23</v>
      </c>
      <c r="B25" s="29" t="s">
        <v>134</v>
      </c>
      <c r="C25" s="29" t="s">
        <v>140</v>
      </c>
      <c r="D25" s="44">
        <v>63</v>
      </c>
      <c r="E25" s="45">
        <v>0.5</v>
      </c>
      <c r="F25" s="45">
        <v>0.2</v>
      </c>
      <c r="G25" s="45">
        <v>16.100000000000001</v>
      </c>
      <c r="H25" s="45">
        <v>4.5</v>
      </c>
      <c r="I25" s="43">
        <v>17000</v>
      </c>
      <c r="J25" s="45">
        <v>100</v>
      </c>
      <c r="K25" s="43">
        <v>1700</v>
      </c>
    </row>
    <row r="26" spans="1:11" ht="18" customHeight="1" x14ac:dyDescent="0.25">
      <c r="A26" s="43">
        <v>24</v>
      </c>
      <c r="B26" s="29" t="s">
        <v>134</v>
      </c>
      <c r="C26" s="29" t="s">
        <v>141</v>
      </c>
      <c r="D26" s="44">
        <v>134</v>
      </c>
      <c r="E26" s="45">
        <v>1.25</v>
      </c>
      <c r="F26" s="45">
        <v>3</v>
      </c>
      <c r="G26" s="45">
        <v>28</v>
      </c>
      <c r="H26" s="45">
        <v>26.5</v>
      </c>
      <c r="I26" s="43">
        <v>55000</v>
      </c>
      <c r="J26" s="45">
        <v>100</v>
      </c>
      <c r="K26" s="43">
        <v>5500</v>
      </c>
    </row>
    <row r="27" spans="1:11" ht="15.75" x14ac:dyDescent="0.25">
      <c r="A27" s="43">
        <v>25</v>
      </c>
      <c r="B27" s="29" t="s">
        <v>134</v>
      </c>
      <c r="C27" s="29" t="s">
        <v>142</v>
      </c>
      <c r="D27" s="44">
        <v>46</v>
      </c>
      <c r="E27" s="45">
        <v>0.3</v>
      </c>
      <c r="F27" s="45">
        <v>0.2</v>
      </c>
      <c r="G27" s="45">
        <v>11.8</v>
      </c>
      <c r="H27" s="45">
        <v>2.5</v>
      </c>
      <c r="I27" s="43">
        <v>30000</v>
      </c>
      <c r="J27" s="45">
        <v>100</v>
      </c>
      <c r="K27" s="43">
        <v>3000</v>
      </c>
    </row>
    <row r="28" spans="1:11" ht="15.75" x14ac:dyDescent="0.25">
      <c r="A28" s="43">
        <v>26</v>
      </c>
      <c r="B28" s="29" t="s">
        <v>134</v>
      </c>
      <c r="C28" s="29" t="s">
        <v>143</v>
      </c>
      <c r="D28" s="44">
        <v>49</v>
      </c>
      <c r="E28" s="45">
        <v>0.45</v>
      </c>
      <c r="F28" s="45">
        <v>0.3</v>
      </c>
      <c r="G28" s="45">
        <v>12.2</v>
      </c>
      <c r="H28" s="45">
        <v>43.5</v>
      </c>
      <c r="I28" s="43">
        <v>15500</v>
      </c>
      <c r="J28" s="45">
        <v>100</v>
      </c>
      <c r="K28" s="43">
        <v>1550</v>
      </c>
    </row>
    <row r="29" spans="1:11" ht="15.75" x14ac:dyDescent="0.25">
      <c r="A29" s="43">
        <v>27</v>
      </c>
      <c r="B29" s="29" t="s">
        <v>134</v>
      </c>
      <c r="C29" s="29" t="s">
        <v>144</v>
      </c>
      <c r="D29" s="44">
        <v>48</v>
      </c>
      <c r="E29" s="45">
        <v>0.3</v>
      </c>
      <c r="F29" s="45">
        <v>0.2</v>
      </c>
      <c r="G29" s="45">
        <v>12.4</v>
      </c>
      <c r="H29" s="45">
        <v>21.5</v>
      </c>
      <c r="I29" s="43">
        <v>35000</v>
      </c>
      <c r="J29" s="45">
        <v>100</v>
      </c>
      <c r="K29" s="43">
        <v>3500</v>
      </c>
    </row>
    <row r="30" spans="1:11" ht="15.75" x14ac:dyDescent="0.25">
      <c r="A30" s="43">
        <v>28</v>
      </c>
      <c r="B30" s="29" t="s">
        <v>134</v>
      </c>
      <c r="C30" s="29" t="s">
        <v>145</v>
      </c>
      <c r="D30" s="44">
        <v>45</v>
      </c>
      <c r="E30" s="45">
        <v>0.45</v>
      </c>
      <c r="F30" s="45">
        <v>0.2</v>
      </c>
      <c r="G30" s="45">
        <v>11.2</v>
      </c>
      <c r="H30" s="45">
        <v>24.5</v>
      </c>
      <c r="I30" s="43">
        <v>16000</v>
      </c>
      <c r="J30" s="45">
        <v>100</v>
      </c>
      <c r="K30" s="43">
        <v>1600</v>
      </c>
    </row>
    <row r="31" spans="1:11" ht="15.75" x14ac:dyDescent="0.25">
      <c r="A31" s="43">
        <v>29</v>
      </c>
      <c r="B31" s="29" t="s">
        <v>134</v>
      </c>
      <c r="C31" s="29" t="s">
        <v>146</v>
      </c>
      <c r="D31" s="44">
        <v>37</v>
      </c>
      <c r="E31" s="45">
        <v>0.4</v>
      </c>
      <c r="F31" s="45">
        <v>0.1</v>
      </c>
      <c r="G31" s="45">
        <v>12.3</v>
      </c>
      <c r="H31" s="45">
        <v>13.5</v>
      </c>
      <c r="I31" s="43">
        <v>10000</v>
      </c>
      <c r="J31" s="45">
        <v>100</v>
      </c>
      <c r="K31" s="43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zoomScale="55" zoomScaleNormal="55" workbookViewId="0">
      <selection activeCell="G52" sqref="A1:XFD1048576"/>
    </sheetView>
  </sheetViews>
  <sheetFormatPr defaultRowHeight="18" customHeight="1" x14ac:dyDescent="0.25"/>
  <cols>
    <col min="1" max="1" width="9.140625" style="27"/>
    <col min="2" max="2" width="18" style="27" customWidth="1"/>
    <col min="3" max="3" width="23.140625" style="27" customWidth="1"/>
    <col min="4" max="4" width="17.85546875" style="27" customWidth="1"/>
    <col min="5" max="5" width="15.7109375" style="27" customWidth="1"/>
    <col min="6" max="6" width="13.42578125" style="27" customWidth="1"/>
    <col min="7" max="8" width="24.5703125" style="27" customWidth="1"/>
    <col min="9" max="9" width="17.7109375" style="27" customWidth="1"/>
    <col min="10" max="10" width="15.42578125" style="27" customWidth="1"/>
    <col min="11" max="11" width="15" style="27" customWidth="1"/>
    <col min="12" max="16384" width="9.140625" style="27"/>
  </cols>
  <sheetData>
    <row r="1" spans="1:11" ht="18" customHeight="1" x14ac:dyDescent="0.3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245</v>
      </c>
      <c r="I1" s="26" t="s">
        <v>7</v>
      </c>
      <c r="J1" s="26" t="s">
        <v>8</v>
      </c>
      <c r="K1" s="26" t="s">
        <v>9</v>
      </c>
    </row>
    <row r="2" spans="1:11" ht="18" customHeight="1" x14ac:dyDescent="0.25">
      <c r="A2" s="28">
        <v>0</v>
      </c>
      <c r="B2" s="29" t="s">
        <v>160</v>
      </c>
      <c r="C2" s="29" t="s">
        <v>249</v>
      </c>
      <c r="D2" s="34">
        <v>0</v>
      </c>
      <c r="E2" s="34">
        <v>7.7750000000000004</v>
      </c>
      <c r="F2" s="34">
        <v>2.48</v>
      </c>
      <c r="G2" s="34">
        <v>20.14</v>
      </c>
      <c r="H2" s="34">
        <v>2.08</v>
      </c>
      <c r="I2" s="34">
        <v>20000</v>
      </c>
      <c r="J2" s="34">
        <v>100</v>
      </c>
      <c r="K2" s="34">
        <v>2000</v>
      </c>
    </row>
    <row r="3" spans="1:11" ht="18" customHeight="1" x14ac:dyDescent="0.25">
      <c r="A3" s="28">
        <v>1</v>
      </c>
      <c r="B3" s="29" t="s">
        <v>160</v>
      </c>
      <c r="C3" s="29" t="s">
        <v>161</v>
      </c>
      <c r="D3" s="30">
        <v>294</v>
      </c>
      <c r="E3" s="31">
        <v>0.3</v>
      </c>
      <c r="F3" s="31">
        <v>0</v>
      </c>
      <c r="G3" s="31">
        <v>79.5</v>
      </c>
      <c r="H3" s="31">
        <v>4</v>
      </c>
      <c r="I3" s="28">
        <v>9000</v>
      </c>
      <c r="J3" s="31">
        <v>100</v>
      </c>
      <c r="K3" s="28">
        <f t="shared" ref="K3" si="0">I3/10</f>
        <v>900</v>
      </c>
    </row>
    <row r="4" spans="1:11" ht="18" customHeight="1" x14ac:dyDescent="0.25">
      <c r="A4" s="28">
        <v>2</v>
      </c>
      <c r="B4" s="29" t="s">
        <v>160</v>
      </c>
      <c r="C4" s="29" t="s">
        <v>248</v>
      </c>
      <c r="D4" s="30">
        <v>333</v>
      </c>
      <c r="E4" s="31">
        <v>19.77</v>
      </c>
      <c r="F4" s="31">
        <v>14.59</v>
      </c>
      <c r="G4" s="31">
        <v>49.9</v>
      </c>
      <c r="H4" s="31">
        <v>21</v>
      </c>
      <c r="I4" s="28">
        <v>25000</v>
      </c>
      <c r="J4" s="31">
        <v>100</v>
      </c>
      <c r="K4" s="28">
        <f>I4/10</f>
        <v>2500</v>
      </c>
    </row>
    <row r="5" spans="1:11" ht="18" customHeight="1" x14ac:dyDescent="0.25">
      <c r="A5" s="28">
        <v>3</v>
      </c>
      <c r="B5" s="29" t="s">
        <v>160</v>
      </c>
      <c r="C5" s="29" t="s">
        <v>246</v>
      </c>
      <c r="D5" s="30">
        <v>51</v>
      </c>
      <c r="E5" s="31">
        <v>1.5</v>
      </c>
      <c r="F5" s="31">
        <v>1</v>
      </c>
      <c r="G5" s="31">
        <v>10.1</v>
      </c>
      <c r="H5" s="31">
        <v>4</v>
      </c>
      <c r="I5" s="28">
        <v>11000</v>
      </c>
      <c r="J5" s="31">
        <v>100</v>
      </c>
      <c r="K5" s="28">
        <f>I5/10</f>
        <v>1100</v>
      </c>
    </row>
    <row r="6" spans="1:11" ht="18" customHeight="1" x14ac:dyDescent="0.25">
      <c r="A6" s="28">
        <v>4</v>
      </c>
      <c r="B6" s="29" t="s">
        <v>160</v>
      </c>
      <c r="C6" s="29" t="s">
        <v>250</v>
      </c>
      <c r="D6" s="30">
        <v>282</v>
      </c>
      <c r="E6" s="31">
        <v>2.4500000000000002</v>
      </c>
      <c r="F6" s="31">
        <v>0.39</v>
      </c>
      <c r="G6" s="31">
        <v>75.03</v>
      </c>
      <c r="H6" s="31">
        <v>0.4</v>
      </c>
      <c r="I6" s="28">
        <v>30000</v>
      </c>
      <c r="J6" s="31">
        <v>100</v>
      </c>
      <c r="K6" s="28">
        <f>I6/10</f>
        <v>3000</v>
      </c>
    </row>
    <row r="7" spans="1:11" ht="18" customHeight="1" x14ac:dyDescent="0.25">
      <c r="A7" s="39"/>
      <c r="B7" s="35"/>
      <c r="C7" s="35"/>
      <c r="D7" s="36"/>
      <c r="E7" s="37"/>
      <c r="F7" s="37"/>
      <c r="G7" s="37"/>
      <c r="H7" s="37"/>
      <c r="I7" s="39"/>
      <c r="J7" s="37"/>
      <c r="K7" s="39"/>
    </row>
    <row r="8" spans="1:11" ht="18" customHeight="1" x14ac:dyDescent="0.25">
      <c r="A8" s="33"/>
      <c r="B8" s="33"/>
      <c r="C8" s="33"/>
      <c r="D8" s="36"/>
      <c r="E8" s="37"/>
      <c r="F8" s="37"/>
      <c r="G8" s="37"/>
      <c r="H8" s="37"/>
      <c r="I8" s="39"/>
      <c r="J8" s="37"/>
      <c r="K8" s="39"/>
    </row>
    <row r="9" spans="1:11" ht="18" customHeight="1" x14ac:dyDescent="0.25">
      <c r="A9" s="39"/>
      <c r="B9" s="35"/>
      <c r="C9" s="35"/>
      <c r="D9" s="36"/>
      <c r="E9" s="37"/>
      <c r="F9" s="37"/>
      <c r="G9" s="37"/>
      <c r="H9" s="37"/>
      <c r="I9" s="39"/>
      <c r="J9" s="37"/>
      <c r="K9" s="39"/>
    </row>
    <row r="10" spans="1:11" ht="18" customHeight="1" x14ac:dyDescent="0.25">
      <c r="A10" s="39"/>
      <c r="B10" s="35"/>
      <c r="C10" s="35"/>
      <c r="D10" s="36"/>
      <c r="E10" s="37"/>
      <c r="F10" s="37"/>
      <c r="G10" s="37"/>
      <c r="H10" s="37"/>
      <c r="I10" s="39"/>
      <c r="J10" s="37"/>
      <c r="K10" s="39"/>
    </row>
    <row r="11" spans="1:11" ht="18" customHeight="1" x14ac:dyDescent="0.25">
      <c r="A11" s="39"/>
      <c r="B11" s="35"/>
      <c r="C11" s="35"/>
      <c r="D11" s="36"/>
      <c r="E11" s="37"/>
      <c r="F11" s="37"/>
      <c r="G11" s="37"/>
      <c r="H11" s="37"/>
      <c r="I11" s="39"/>
      <c r="J11" s="37"/>
      <c r="K11" s="39"/>
    </row>
    <row r="12" spans="1:11" ht="18" customHeight="1" x14ac:dyDescent="0.25">
      <c r="A12" s="39"/>
      <c r="B12" s="35"/>
      <c r="C12" s="35"/>
      <c r="D12" s="36"/>
      <c r="E12" s="37"/>
      <c r="F12" s="37"/>
      <c r="G12" s="37"/>
      <c r="H12" s="37"/>
      <c r="I12" s="39"/>
      <c r="J12" s="37"/>
      <c r="K12" s="39"/>
    </row>
    <row r="13" spans="1:11" ht="18" customHeight="1" x14ac:dyDescent="0.25">
      <c r="A13" s="39"/>
      <c r="B13" s="35"/>
      <c r="C13" s="35"/>
      <c r="D13" s="36"/>
      <c r="E13" s="37"/>
      <c r="F13" s="37"/>
      <c r="G13" s="37"/>
      <c r="H13" s="37"/>
      <c r="I13" s="39"/>
      <c r="J13" s="37"/>
      <c r="K13" s="39"/>
    </row>
    <row r="14" spans="1:11" ht="18" customHeight="1" x14ac:dyDescent="0.25">
      <c r="A14" s="39"/>
      <c r="B14" s="35"/>
      <c r="C14" s="35"/>
      <c r="D14" s="36"/>
      <c r="E14" s="37"/>
      <c r="F14" s="37"/>
      <c r="G14" s="37"/>
      <c r="H14" s="37"/>
      <c r="I14" s="39"/>
      <c r="J14" s="37"/>
      <c r="K14" s="39"/>
    </row>
    <row r="15" spans="1:11" ht="18" customHeight="1" x14ac:dyDescent="0.25">
      <c r="A15" s="39"/>
      <c r="B15" s="35"/>
      <c r="C15" s="35"/>
      <c r="D15" s="36"/>
      <c r="E15" s="37"/>
      <c r="F15" s="37"/>
      <c r="G15" s="37"/>
      <c r="H15" s="37"/>
      <c r="I15" s="39"/>
      <c r="J15" s="37"/>
      <c r="K15" s="39"/>
    </row>
    <row r="16" spans="1:11" ht="18" customHeight="1" x14ac:dyDescent="0.25">
      <c r="A16" s="39"/>
      <c r="B16" s="35"/>
      <c r="C16" s="35"/>
      <c r="D16" s="36"/>
      <c r="E16" s="37"/>
      <c r="F16" s="37"/>
      <c r="G16" s="37"/>
      <c r="H16" s="37"/>
      <c r="I16" s="39"/>
      <c r="J16" s="37"/>
      <c r="K16" s="39"/>
    </row>
    <row r="18" spans="3:10" ht="18" customHeight="1" x14ac:dyDescent="0.25">
      <c r="C18" s="35"/>
      <c r="D18" s="35"/>
      <c r="E18" s="37"/>
      <c r="F18" s="37"/>
      <c r="G18" s="37"/>
      <c r="H18" s="37"/>
      <c r="I18" s="39"/>
      <c r="J18" s="37"/>
    </row>
    <row r="19" spans="3:10" ht="18" customHeight="1" x14ac:dyDescent="0.25">
      <c r="C19" s="35"/>
      <c r="D19" s="35"/>
    </row>
    <row r="20" spans="3:10" ht="18" customHeight="1" x14ac:dyDescent="0.25">
      <c r="C20" s="35"/>
      <c r="D20" s="35"/>
    </row>
    <row r="21" spans="3:10" ht="18" customHeight="1" x14ac:dyDescent="0.25">
      <c r="C21" s="35"/>
      <c r="D21" s="35"/>
    </row>
    <row r="22" spans="3:10" ht="18" customHeight="1" x14ac:dyDescent="0.25">
      <c r="C22" s="35"/>
      <c r="D22" s="35"/>
    </row>
    <row r="23" spans="3:10" ht="18" customHeight="1" x14ac:dyDescent="0.25">
      <c r="C23" s="35"/>
      <c r="D23" s="35"/>
    </row>
    <row r="24" spans="3:10" ht="18" customHeight="1" x14ac:dyDescent="0.25">
      <c r="C24" s="35"/>
      <c r="D24" s="35"/>
    </row>
    <row r="25" spans="3:10" ht="18" customHeight="1" x14ac:dyDescent="0.25">
      <c r="C25" s="35"/>
      <c r="D25" s="35"/>
    </row>
    <row r="26" spans="3:10" ht="18" customHeight="1" x14ac:dyDescent="0.25">
      <c r="C26" s="35"/>
      <c r="D26" s="35"/>
    </row>
    <row r="27" spans="3:10" ht="18" customHeight="1" x14ac:dyDescent="0.25">
      <c r="C27" s="35"/>
      <c r="D27" s="35"/>
    </row>
    <row r="28" spans="3:10" ht="18" customHeight="1" x14ac:dyDescent="0.25">
      <c r="C28" s="35"/>
      <c r="D28" s="35"/>
    </row>
    <row r="29" spans="3:10" ht="18" customHeight="1" x14ac:dyDescent="0.25">
      <c r="C29" s="35"/>
      <c r="D29" s="35"/>
    </row>
    <row r="30" spans="3:10" ht="18" customHeight="1" x14ac:dyDescent="0.25">
      <c r="C30" s="35"/>
      <c r="D30" s="35"/>
    </row>
    <row r="31" spans="3:10" ht="18" customHeight="1" x14ac:dyDescent="0.25">
      <c r="C31" s="35"/>
      <c r="D31" s="35"/>
    </row>
    <row r="32" spans="3:10" ht="18" customHeight="1" x14ac:dyDescent="0.25">
      <c r="C32" s="35"/>
      <c r="D32" s="35"/>
    </row>
    <row r="33" spans="3:4" ht="18" customHeight="1" x14ac:dyDescent="0.25">
      <c r="C33" s="35"/>
      <c r="D33" s="35"/>
    </row>
    <row r="34" spans="3:4" ht="18" customHeight="1" x14ac:dyDescent="0.25">
      <c r="C34" s="35"/>
      <c r="D34" s="35"/>
    </row>
    <row r="35" spans="3:4" ht="18" customHeight="1" x14ac:dyDescent="0.25">
      <c r="C35" s="35"/>
      <c r="D35" s="35"/>
    </row>
    <row r="36" spans="3:4" ht="18" customHeight="1" x14ac:dyDescent="0.25">
      <c r="D36" s="35"/>
    </row>
    <row r="37" spans="3:4" ht="18" customHeight="1" x14ac:dyDescent="0.25">
      <c r="D37" s="3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Pokok</vt:lpstr>
      <vt:lpstr>Nabati</vt:lpstr>
      <vt:lpstr>Hewani</vt:lpstr>
      <vt:lpstr>Sayur</vt:lpstr>
      <vt:lpstr>Buah</vt:lpstr>
      <vt:lpstr>Herbal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aqmal maulana</cp:lastModifiedBy>
  <dcterms:created xsi:type="dcterms:W3CDTF">2021-04-07T06:30:04Z</dcterms:created>
  <dcterms:modified xsi:type="dcterms:W3CDTF">2022-05-11T17:59:08Z</dcterms:modified>
</cp:coreProperties>
</file>