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a/Desktop/"/>
    </mc:Choice>
  </mc:AlternateContent>
  <xr:revisionPtr revIDLastSave="0" documentId="8_{03D57E8B-156A-C64C-9467-98D678292BF2}" xr6:coauthVersionLast="47" xr6:coauthVersionMax="47" xr10:uidLastSave="{00000000-0000-0000-0000-000000000000}"/>
  <bookViews>
    <workbookView xWindow="0" yWindow="500" windowWidth="28800" windowHeight="15880" activeTab="4" xr2:uid="{00000000-000D-0000-FFFF-FFFF00000000}"/>
  </bookViews>
  <sheets>
    <sheet name="Category Pivot" sheetId="2" r:id="rId1"/>
    <sheet name="Country Pivot" sheetId="5" r:id="rId2"/>
    <sheet name="Sub Category Pivot" sheetId="6" r:id="rId3"/>
    <sheet name="Crowdfunding Dataset" sheetId="1" r:id="rId4"/>
    <sheet name="Statistcal Analysis" sheetId="13" r:id="rId5"/>
    <sheet name="Goal Analysis" sheetId="12" r:id="rId6"/>
    <sheet name="Parent Country Pivot" sheetId="7" r:id="rId7"/>
    <sheet name="Data Created Pivot and Graph" sheetId="11" r:id="rId8"/>
  </sheets>
  <calcPr calcId="191029"/>
  <pivotCaches>
    <pivotCache cacheId="4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3" l="1"/>
  <c r="K6" i="13"/>
  <c r="K5" i="13"/>
  <c r="K4" i="13"/>
  <c r="K3" i="13"/>
  <c r="K2" i="13"/>
  <c r="H6" i="13"/>
  <c r="H7" i="13"/>
  <c r="H5" i="13"/>
  <c r="H4" i="13"/>
  <c r="H3" i="13"/>
  <c r="H2" i="13"/>
  <c r="H3" i="12" l="1"/>
  <c r="H4" i="12"/>
  <c r="H5" i="12"/>
  <c r="H6" i="12"/>
  <c r="H7" i="12"/>
  <c r="H8" i="12"/>
  <c r="H9" i="12"/>
  <c r="H10" i="12"/>
  <c r="H11" i="12"/>
  <c r="H12" i="12"/>
  <c r="H13" i="12"/>
  <c r="H2" i="12"/>
  <c r="G3" i="12"/>
  <c r="G4" i="12"/>
  <c r="G5" i="12"/>
  <c r="G6" i="12"/>
  <c r="G7" i="12"/>
  <c r="G8" i="12"/>
  <c r="G9" i="12"/>
  <c r="G10" i="12"/>
  <c r="G11" i="12"/>
  <c r="G12" i="12"/>
  <c r="G13" i="12"/>
  <c r="G2" i="12"/>
  <c r="F3" i="12"/>
  <c r="F4" i="12"/>
  <c r="F5" i="12"/>
  <c r="F6" i="12"/>
  <c r="F7" i="12"/>
  <c r="F8" i="12"/>
  <c r="F9" i="12"/>
  <c r="F10" i="12"/>
  <c r="F11" i="12"/>
  <c r="F12" i="12"/>
  <c r="F13" i="12"/>
  <c r="F2" i="12"/>
  <c r="E3" i="12"/>
  <c r="E4" i="12"/>
  <c r="E5" i="12"/>
  <c r="E6" i="12"/>
  <c r="E7" i="12"/>
  <c r="E8" i="12"/>
  <c r="E9" i="12"/>
  <c r="E10" i="12"/>
  <c r="E11" i="12"/>
  <c r="E12" i="12"/>
  <c r="E13" i="12"/>
  <c r="E2" i="12"/>
  <c r="D13" i="12"/>
  <c r="D12" i="12"/>
  <c r="D11" i="12"/>
  <c r="D10" i="12"/>
  <c r="D9" i="12"/>
  <c r="D8" i="12"/>
  <c r="D7" i="12"/>
  <c r="D6" i="12"/>
  <c r="D5" i="12"/>
  <c r="D4" i="12"/>
  <c r="C4" i="12"/>
  <c r="D3" i="12"/>
  <c r="D2" i="12"/>
  <c r="C13" i="12"/>
  <c r="C12" i="12"/>
  <c r="C11" i="12"/>
  <c r="C10" i="12"/>
  <c r="C9" i="12"/>
  <c r="C8" i="12"/>
  <c r="C7" i="12"/>
  <c r="B7" i="12"/>
  <c r="C6" i="12"/>
  <c r="C5" i="12"/>
  <c r="C3" i="12"/>
  <c r="C2" i="12"/>
  <c r="B2" i="12"/>
  <c r="B13" i="12"/>
  <c r="B12" i="12"/>
  <c r="B11" i="12"/>
  <c r="B10" i="12"/>
  <c r="B9" i="12"/>
  <c r="B8" i="12"/>
  <c r="B6" i="12"/>
  <c r="B5" i="12"/>
  <c r="B4" i="12"/>
  <c r="B3" i="12"/>
  <c r="B2" i="1" l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<sst xmlns="http://schemas.openxmlformats.org/spreadsheetml/2006/main" count="6211" uniqueCount="2119">
  <si>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</si>
  <si>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</si>
  <si>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</si>
  <si>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</si>
  <si>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</si>
  <si>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</si>
  <si>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</si>
  <si>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</si>
  <si>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</si>
  <si>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</si>
  <si>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</si>
  <si>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</si>
  <si>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</si>
  <si>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</si>
  <si>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</si>
  <si>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</si>
  <si>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</si>
  <si>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</si>
  <si>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</si>
  <si>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</si>
  <si>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</si>
  <si>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</si>
  <si>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</si>
  <si>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</si>
  <si>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</si>
  <si>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</si>
  <si>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</si>
  <si>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</si>
  <si>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</si>
  <si>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</si>
  <si>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</si>
  <si>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</si>
  <si>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</si>
  <si>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</si>
  <si>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</si>
  <si>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</si>
  <si>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</si>
  <si>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</si>
  <si>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</si>
  <si>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</si>
  <si>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</si>
  <si>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</si>
  <si>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</si>
  <si>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</si>
  <si>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</si>
  <si>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</si>
  <si>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</si>
  <si>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</si>
  <si>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</si>
  <si>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</si>
  <si>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</si>
  <si>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</si>
  <si>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</si>
  <si>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</si>
  <si>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</si>
  <si>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</si>
  <si>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</si>
  <si>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</si>
  <si>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</si>
  <si>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</si>
  <si>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</si>
  <si>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</si>
  <si>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</si>
  <si>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</si>
  <si>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</si>
  <si>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</si>
  <si>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</si>
  <si>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</si>
  <si>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</si>
  <si>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</si>
  <si>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</si>
  <si>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</si>
  <si>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</si>
  <si>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</si>
  <si>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</si>
  <si>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</si>
  <si>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</si>
  <si>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</si>
  <si>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</si>
  <si>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</si>
  <si>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</si>
  <si>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</si>
  <si>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</si>
  <si>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</si>
  <si>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</si>
  <si>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</si>
  <si>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</si>
  <si>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</si>
  <si>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</si>
  <si>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</si>
  <si>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</si>
  <si>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</si>
  <si>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</si>
  <si>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</si>
  <si>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</si>
  <si>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</si>
  <si>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</si>
  <si>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</si>
  <si>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</si>
  <si>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</si>
  <si>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</si>
  <si>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</si>
  <si>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</si>
  <si>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</si>
  <si>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</si>
  <si>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</si>
  <si>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</si>
  <si>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</si>
  <si>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</si>
  <si>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</si>
  <si>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</si>
  <si>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</si>
  <si>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</si>
  <si>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</si>
  <si>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</si>
  <si>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</si>
  <si>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</si>
  <si>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</si>
  <si>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</si>
  <si>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</si>
  <si>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</si>
  <si>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</si>
  <si>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</si>
  <si>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</si>
  <si>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</si>
  <si>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</si>
  <si>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</si>
  <si>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</si>
  <si>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</si>
  <si>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</si>
  <si>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</si>
  <si>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</si>
  <si>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</si>
  <si>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</si>
  <si>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</si>
  <si>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</si>
  <si>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</si>
  <si>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</si>
  <si>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</si>
  <si>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</si>
  <si>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</si>
  <si>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</si>
  <si>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</si>
  <si>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</si>
  <si>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</si>
  <si>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</si>
  <si>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</si>
  <si>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</si>
  <si>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</si>
  <si>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</si>
  <si>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</si>
  <si>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</si>
  <si>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</si>
  <si>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</si>
  <si>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</si>
  <si>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</si>
  <si>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</si>
  <si>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</si>
  <si>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</si>
  <si>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</si>
  <si>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</si>
  <si>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</si>
  <si>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</si>
  <si>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</si>
  <si>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</si>
  <si>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</si>
  <si>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</si>
  <si>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</si>
  <si>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</si>
  <si>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</si>
  <si>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</si>
  <si>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</si>
  <si>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</si>
  <si>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</si>
  <si>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</si>
  <si>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</si>
  <si>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</si>
  <si>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</si>
  <si>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</si>
  <si>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</si>
  <si>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</si>
  <si>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</si>
  <si>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</si>
  <si>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</si>
  <si>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</si>
  <si>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</si>
  <si>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</si>
  <si>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</si>
  <si>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</si>
  <si>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</si>
  <si>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</si>
  <si>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</si>
  <si>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</si>
  <si>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</si>
  <si>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</si>
  <si>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</si>
  <si>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</si>
  <si>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</si>
  <si>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</si>
  <si>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</si>
  <si>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</si>
  <si>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</si>
  <si>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</si>
  <si>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</si>
  <si>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</si>
  <si>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</si>
  <si>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</si>
  <si>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</si>
  <si>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</si>
  <si>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</si>
  <si>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</si>
  <si>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</si>
  <si>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</si>
  <si>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</si>
  <si>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</si>
  <si>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</si>
  <si>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</si>
  <si>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</si>
  <si>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</si>
  <si>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</si>
  <si>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</si>
  <si>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</si>
  <si>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</si>
  <si>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</si>
  <si>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</si>
  <si>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</si>
  <si>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</si>
  <si>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</si>
  <si>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</si>
  <si>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</si>
  <si>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</si>
  <si>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</si>
  <si>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</si>
  <si>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</si>
  <si>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</si>
  <si>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</si>
  <si>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</si>
  <si>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</si>
  <si>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</si>
  <si>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</si>
  <si>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</si>
  <si>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</si>
  <si>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</si>
  <si>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</si>
  <si>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</si>
  <si>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</si>
  <si>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</si>
  <si>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</si>
  <si>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</si>
  <si>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</si>
  <si>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</si>
  <si>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</si>
  <si>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</si>
  <si>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</si>
  <si>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</si>
  <si>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</si>
  <si>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</si>
  <si>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</si>
  <si>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</si>
  <si>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</si>
  <si>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</si>
  <si>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</si>
  <si>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</si>
  <si>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</si>
  <si>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</si>
  <si>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</si>
  <si>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</si>
  <si>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</si>
  <si>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</si>
  <si>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</si>
  <si>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</si>
  <si>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</si>
  <si>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</si>
  <si>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</si>
  <si>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</si>
  <si>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</si>
  <si>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</si>
  <si>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</si>
  <si>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</si>
  <si>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</si>
  <si>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</si>
  <si>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</si>
  <si>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</si>
  <si>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</si>
  <si>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</si>
  <si>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</si>
  <si>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</si>
  <si>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</si>
  <si>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</si>
  <si>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</si>
  <si>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</si>
  <si>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</si>
  <si>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</si>
  <si>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</si>
  <si>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</si>
  <si>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</si>
  <si>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</si>
  <si>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</si>
  <si>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</si>
  <si>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</si>
  <si>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</si>
  <si>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</si>
  <si>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</si>
  <si>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</si>
  <si>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</si>
  <si>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</si>
  <si>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</si>
  <si>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</si>
  <si>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</si>
  <si>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</si>
  <si>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</si>
  <si>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</si>
  <si>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</si>
  <si>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</si>
  <si>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</si>
  <si>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</si>
  <si>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</si>
  <si>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</si>
  <si>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</si>
  <si>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</si>
  <si>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</si>
  <si>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</si>
  <si>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</si>
  <si>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</si>
  <si>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</si>
  <si>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</si>
  <si>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</si>
  <si>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</si>
  <si>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</si>
  <si>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</si>
  <si>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</si>
  <si>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</si>
  <si>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</si>
  <si>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</si>
  <si>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</si>
  <si>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</si>
  <si>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</si>
  <si>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</si>
  <si>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</si>
  <si>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</si>
  <si>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</si>
  <si>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</si>
  <si>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</si>
  <si>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</si>
  <si>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</si>
  <si>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</si>
  <si>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</si>
  <si>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</si>
  <si>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</si>
  <si>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</si>
  <si>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</si>
  <si>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</si>
  <si>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</si>
  <si>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</si>
  <si>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</si>
  <si>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</si>
  <si>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</si>
  <si>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</si>
  <si>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</si>
  <si>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</si>
  <si>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</si>
  <si>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</si>
  <si>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</si>
  <si>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</si>
  <si>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</si>
  <si>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</si>
  <si>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</si>
  <si>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</si>
  <si>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</si>
  <si>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</si>
  <si>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</si>
  <si>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</si>
  <si>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</si>
  <si>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</si>
  <si>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</si>
  <si>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</si>
  <si>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</si>
  <si>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</si>
  <si>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</si>
  <si>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</si>
  <si>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</si>
  <si>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</si>
  <si>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</si>
  <si>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</si>
  <si>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</si>
  <si>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</si>
  <si>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</si>
  <si>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</si>
  <si>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</si>
  <si>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</si>
  <si>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</si>
  <si>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</si>
  <si>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</si>
  <si>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</si>
  <si>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</si>
  <si>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</si>
  <si>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</si>
  <si>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</si>
  <si>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</si>
  <si>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</si>
  <si>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</si>
  <si>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</si>
  <si>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</si>
  <si>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</si>
  <si>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</si>
  <si>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</si>
  <si>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</si>
  <si>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</si>
  <si>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</si>
  <si>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</si>
  <si>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</si>
  <si>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</si>
  <si>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</si>
  <si>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</si>
  <si>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</si>
  <si>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</si>
  <si>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</si>
  <si>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</si>
  <si>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</si>
  <si>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</si>
  <si>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</si>
  <si>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</si>
  <si>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</si>
  <si>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</si>
  <si>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</si>
  <si>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</si>
  <si>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</si>
  <si>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</si>
  <si>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</si>
  <si>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</si>
  <si>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</si>
  <si>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</si>
  <si>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</si>
  <si>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</si>
  <si>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</si>
  <si>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</si>
  <si>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</si>
  <si>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</si>
  <si>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</si>
  <si>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</si>
  <si>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</si>
  <si>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</si>
  <si>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</si>
  <si>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</si>
  <si>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</si>
  <si>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</si>
  <si>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</si>
  <si>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</si>
  <si>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</si>
  <si>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</si>
  <si>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</si>
  <si>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</si>
  <si>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</si>
  <si>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</si>
  <si>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</si>
  <si>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</si>
  <si>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</si>
  <si>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</si>
  <si>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</si>
  <si>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</si>
  <si>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</si>
  <si>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</si>
  <si>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</si>
  <si>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</si>
  <si>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</si>
  <si>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</si>
  <si>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</si>
  <si>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</si>
  <si>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</si>
  <si>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</si>
  <si>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</si>
  <si>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</si>
  <si>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</si>
  <si>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</si>
  <si>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</si>
  <si>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</si>
  <si>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</si>
  <si>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</si>
  <si>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</si>
  <si>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</si>
  <si>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</si>
  <si>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</si>
  <si>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</si>
  <si>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</si>
  <si>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</si>
  <si>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</si>
  <si>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</si>
  <si>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</si>
  <si>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</si>
  <si>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</si>
  <si>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</si>
  <si>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</si>
  <si>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</si>
  <si>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</si>
  <si>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</si>
  <si>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</si>
  <si>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</si>
  <si>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</si>
  <si>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</si>
  <si>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</si>
  <si>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</si>
  <si>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</si>
  <si>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</si>
  <si>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</si>
  <si>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</si>
  <si>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</si>
  <si>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</si>
  <si>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</si>
  <si>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</si>
  <si>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</si>
  <si>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</si>
  <si>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</si>
  <si>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</si>
  <si>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</si>
  <si>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</si>
  <si>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</si>
  <si>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</si>
  <si>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</si>
  <si>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</si>
  <si>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</si>
  <si>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</si>
  <si>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</si>
  <si>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</si>
  <si>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</si>
  <si>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</si>
  <si>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</si>
  <si>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</si>
  <si>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</si>
  <si>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</si>
  <si>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</si>
  <si>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</si>
  <si>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</si>
  <si>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</si>
  <si>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</si>
  <si>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</si>
  <si>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</si>
  <si>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</si>
  <si>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</si>
  <si>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</si>
  <si>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</si>
  <si>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</si>
  <si>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</si>
  <si>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</si>
  <si>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</si>
  <si>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</si>
  <si>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</si>
  <si>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</si>
  <si>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</si>
  <si>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</si>
  <si>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</si>
  <si>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</si>
  <si>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</si>
  <si>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</si>
  <si>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</si>
  <si>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</si>
  <si>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</si>
  <si>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</si>
  <si>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</si>
  <si>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</si>
  <si>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</si>
  <si>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</si>
  <si>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</si>
  <si>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</si>
  <si>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</si>
  <si>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</si>
  <si>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</si>
  <si>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</si>
  <si>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</si>
  <si>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</si>
  <si>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</si>
  <si>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</si>
  <si>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</si>
  <si>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</si>
  <si>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</si>
  <si>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</si>
  <si>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</si>
  <si>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</si>
  <si>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</si>
  <si>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</si>
  <si>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</si>
  <si>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</si>
  <si>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</si>
  <si>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</si>
  <si>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</si>
  <si>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</si>
  <si>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</si>
  <si>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</si>
  <si>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</si>
  <si>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</si>
  <si>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</si>
  <si>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</si>
  <si>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</si>
  <si>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</si>
  <si>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</si>
  <si>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</si>
  <si>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</si>
  <si>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</si>
  <si>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</si>
  <si>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</si>
  <si>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</si>
  <si>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</si>
  <si>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</si>
  <si>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</si>
  <si>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</si>
  <si>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</si>
  <si>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</si>
  <si>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</si>
  <si>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</si>
  <si>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</si>
  <si>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</si>
  <si>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</si>
  <si>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</si>
  <si>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</si>
  <si>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</si>
  <si>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</si>
  <si>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</si>
  <si>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</si>
  <si>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</si>
  <si>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</si>
  <si>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</si>
  <si>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</si>
  <si>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</si>
  <si>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</si>
  <si>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</si>
  <si>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</si>
  <si>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</si>
  <si>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</si>
  <si>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</si>
  <si>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</si>
  <si>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</si>
  <si>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</si>
  <si>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</si>
  <si>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</si>
  <si>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</si>
  <si>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</si>
  <si>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</si>
  <si>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</si>
  <si>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</si>
  <si>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</si>
  <si>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</si>
  <si>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</si>
  <si>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</si>
  <si>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</si>
  <si>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</si>
  <si>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</si>
  <si>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</si>
  <si>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</si>
  <si>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</si>
  <si>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</si>
  <si>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</si>
  <si>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</si>
  <si>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</si>
  <si>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</si>
  <si>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</si>
  <si>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</si>
  <si>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</si>
  <si>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</si>
  <si>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</si>
  <si>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</si>
  <si>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</si>
  <si>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</si>
  <si>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</si>
  <si>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</si>
  <si>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</si>
  <si>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</si>
  <si>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</si>
  <si>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</si>
  <si>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</si>
  <si>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</si>
  <si>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</si>
  <si>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</si>
  <si>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</si>
  <si>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</si>
  <si>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</si>
  <si>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</si>
  <si>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</si>
  <si>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</si>
  <si>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</si>
  <si>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</si>
  <si>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</si>
  <si>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</si>
  <si>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</si>
  <si>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</si>
  <si>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</si>
  <si>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</si>
  <si>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</si>
  <si>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</si>
  <si>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</si>
  <si>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</si>
  <si>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</si>
  <si>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</si>
  <si>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</si>
  <si>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</si>
  <si>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</si>
  <si>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</si>
  <si>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</si>
  <si>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</si>
  <si>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</si>
  <si>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</si>
  <si>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</si>
  <si>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</si>
  <si>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</si>
  <si>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</si>
  <si>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</si>
  <si>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</si>
  <si>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</si>
  <si>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</si>
  <si>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</si>
  <si>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</si>
  <si>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</si>
  <si>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</si>
  <si>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</si>
  <si>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</si>
  <si>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</si>
  <si>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</si>
  <si>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</si>
  <si>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</si>
  <si>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</si>
  <si>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</si>
  <si>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</si>
  <si>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</si>
  <si>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</si>
  <si>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</si>
  <si>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</si>
  <si>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</si>
  <si>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</si>
  <si>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</si>
  <si>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</si>
  <si>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</si>
  <si>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</si>
  <si>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</si>
  <si>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</si>
  <si>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</si>
  <si>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</si>
  <si>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</si>
  <si>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</si>
  <si>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</si>
  <si>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</si>
  <si>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</si>
  <si>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</si>
  <si>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</si>
  <si>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</si>
  <si>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</si>
  <si>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</si>
  <si>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</si>
  <si>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</si>
  <si>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</si>
  <si>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</si>
  <si>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</si>
  <si>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</si>
  <si>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</si>
  <si>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</si>
  <si>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</si>
  <si>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</si>
  <si>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</si>
  <si>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</si>
  <si>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</si>
  <si>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</si>
  <si>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</si>
  <si>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</si>
  <si>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</si>
  <si>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</si>
  <si>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</si>
  <si>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</si>
  <si>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</si>
  <si>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</si>
  <si>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</si>
  <si>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</si>
  <si>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</si>
  <si>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</si>
  <si>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</si>
  <si>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</si>
  <si>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</si>
  <si>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</si>
  <si>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</si>
  <si>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</si>
  <si>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</si>
  <si>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</si>
  <si>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</si>
  <si>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</si>
  <si>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</si>
  <si>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</si>
  <si>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</si>
  <si>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</si>
  <si>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</si>
  <si>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</si>
  <si>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</si>
  <si>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</si>
  <si>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</si>
  <si>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</si>
  <si>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</si>
  <si>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</si>
  <si>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</si>
  <si>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</si>
  <si>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</si>
  <si>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</si>
  <si>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</si>
  <si>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</si>
  <si>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</si>
  <si>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</si>
  <si>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</si>
  <si>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</si>
  <si>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</si>
  <si>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</si>
  <si>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</si>
  <si>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</si>
  <si>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</si>
  <si>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</si>
  <si>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</si>
  <si>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</si>
  <si>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</si>
  <si>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</si>
  <si>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</si>
  <si>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</si>
  <si>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</si>
  <si>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</si>
  <si>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</si>
  <si>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</si>
  <si>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</si>
  <si>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</si>
  <si>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</si>
  <si>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</si>
  <si>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</si>
  <si>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</si>
  <si>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</si>
  <si>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</si>
  <si>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</si>
  <si>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</si>
  <si>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</si>
  <si>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</si>
  <si>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</si>
  <si>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</si>
  <si>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</si>
  <si>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</si>
  <si>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</si>
  <si>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</si>
  <si>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</si>
  <si>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</si>
  <si>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</si>
  <si>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</si>
  <si>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</si>
  <si>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</si>
  <si>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</si>
  <si>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</si>
  <si>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</si>
  <si>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</si>
  <si>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</si>
  <si>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</si>
  <si>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</si>
  <si>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</si>
  <si>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</si>
  <si>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</si>
  <si>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</si>
  <si>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</si>
  <si>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</si>
  <si>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</si>
  <si>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</si>
  <si>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</si>
  <si>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</si>
  <si>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</si>
  <si>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</si>
  <si>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</si>
  <si>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</si>
  <si>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</si>
  <si>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</si>
  <si>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</si>
  <si>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</si>
  <si>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</si>
  <si>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</si>
  <si>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</si>
  <si>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</si>
  <si>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</si>
  <si>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</si>
  <si>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</si>
  <si>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</si>
  <si>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</si>
  <si>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</si>
  <si>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</si>
  <si>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</si>
  <si>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</si>
  <si>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</si>
  <si>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</si>
  <si>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</si>
  <si>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</si>
  <si>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</si>
  <si>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</si>
  <si>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</si>
  <si>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</si>
  <si>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</si>
  <si>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</si>
  <si>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</si>
  <si>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</si>
  <si>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</si>
  <si>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</si>
  <si>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</si>
  <si>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</si>
  <si>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</si>
  <si>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</si>
  <si>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</si>
  <si>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</si>
  <si>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</si>
  <si>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</si>
  <si>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</si>
  <si>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</si>
  <si>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</si>
  <si>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</si>
  <si>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</si>
  <si>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</si>
  <si>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</si>
  <si>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</si>
  <si>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</si>
  <si>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</si>
  <si>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</si>
  <si>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</si>
  <si>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</si>
  <si>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</si>
  <si>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</si>
  <si>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</si>
  <si>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</si>
  <si>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</si>
  <si>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</si>
  <si>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</si>
  <si>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</si>
  <si>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</si>
  <si>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</si>
  <si>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</si>
  <si>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</si>
  <si>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</si>
  <si>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</si>
  <si>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</si>
  <si>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</si>
  <si>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</si>
  <si>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</si>
  <si>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</si>
  <si>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</si>
  <si>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</si>
  <si>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</si>
  <si>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</si>
  <si>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</si>
  <si>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</si>
  <si>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</si>
  <si>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</si>
  <si>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</si>
  <si>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</si>
  <si>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</si>
  <si>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</si>
  <si>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</si>
  <si>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</si>
  <si>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</si>
  <si>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</si>
  <si>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</si>
  <si>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</si>
  <si>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</si>
  <si>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</si>
  <si>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</si>
  <si>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</si>
  <si>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</si>
  <si>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</si>
  <si>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</si>
  <si>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</si>
  <si>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</si>
  <si>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</si>
  <si>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</si>
  <si>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</si>
  <si>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</si>
  <si>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</si>
  <si>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</si>
  <si>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</si>
  <si>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</si>
  <si>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</si>
  <si>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</si>
  <si>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</si>
  <si>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</si>
  <si>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</si>
  <si>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</si>
  <si>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</si>
  <si>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</si>
  <si>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</si>
  <si>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</si>
  <si>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</si>
  <si>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</si>
  <si>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</si>
  <si>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</si>
  <si>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</si>
  <si>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</si>
  <si>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</si>
  <si>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</si>
  <si>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</si>
  <si>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</si>
  <si>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</si>
  <si>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</si>
  <si>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</si>
  <si>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</si>
  <si>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</si>
  <si>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</si>
  <si>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</si>
  <si>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</si>
  <si>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</si>
  <si>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</si>
  <si>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</si>
  <si>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</si>
  <si>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</si>
  <si>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</si>
  <si>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</si>
  <si>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</si>
  <si>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</si>
  <si>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</si>
  <si>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</si>
  <si>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</si>
  <si>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</si>
  <si>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</si>
  <si>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</si>
  <si>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</si>
  <si>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</si>
  <si>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</si>
  <si>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</si>
  <si>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</si>
  <si>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</si>
  <si>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</si>
  <si>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</si>
  <si>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</si>
  <si>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</si>
  <si>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</si>
  <si>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</si>
  <si>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</si>
  <si>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</si>
  <si>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</si>
  <si>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</si>
  <si>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</si>
  <si>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</si>
  <si>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</si>
  <si>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</si>
  <si>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</si>
  <si>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</si>
  <si>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</si>
  <si>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</si>
  <si>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</si>
  <si>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</si>
  <si>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</si>
  <si>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</si>
  <si>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</si>
  <si>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</si>
  <si>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</si>
  <si>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</si>
  <si>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</si>
  <si>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</si>
  <si>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</si>
  <si>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</si>
  <si>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</si>
  <si>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</si>
  <si>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</si>
  <si>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</si>
  <si>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</si>
  <si>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</si>
  <si>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</si>
  <si>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</si>
  <si>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</si>
  <si>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</si>
  <si>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</si>
  <si>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</si>
  <si>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</si>
  <si>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</si>
  <si>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</si>
  <si>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</si>
  <si>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</si>
  <si>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</si>
  <si>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</si>
  <si>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</si>
  <si>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</si>
  <si>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</si>
  <si>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</si>
  <si>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</si>
  <si>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</si>
  <si>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</si>
  <si>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</si>
  <si>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</si>
  <si>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</si>
  <si>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</si>
  <si>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</si>
  <si>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</si>
  <si>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</si>
  <si>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</si>
  <si>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</si>
  <si>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</si>
  <si>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</si>
  <si>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</si>
  <si>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</si>
  <si>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</si>
  <si>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</si>
  <si>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</si>
  <si>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</si>
  <si>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</si>
  <si>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</si>
  <si>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</si>
  <si>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</si>
  <si>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</si>
  <si>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</si>
  <si>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</si>
  <si>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</si>
  <si>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</si>
  <si>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</si>
  <si>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</si>
  <si>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</si>
  <si>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</si>
  <si>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</si>
  <si>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</si>
  <si>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</si>
  <si>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</si>
  <si>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</si>
  <si>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</si>
  <si>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</si>
  <si>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</si>
  <si>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</si>
  <si>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</si>
  <si>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</si>
  <si>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</si>
  <si>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</si>
  <si>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</si>
  <si>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</si>
  <si>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</si>
  <si>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</si>
  <si>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</si>
  <si>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</si>
  <si>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</si>
  <si>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</si>
  <si>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</si>
  <si>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</si>
  <si>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</si>
  <si>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</si>
  <si>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</si>
  <si>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</si>
  <si>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</si>
  <si>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</si>
  <si>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</si>
  <si>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</si>
  <si>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</si>
  <si>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</si>
  <si>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</si>
  <si>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</si>
  <si>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</si>
  <si>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</si>
  <si>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</si>
  <si>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</si>
  <si>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</si>
  <si>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</si>
  <si>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</si>
  <si>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</si>
  <si>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</si>
  <si>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</si>
  <si>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</si>
  <si>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</si>
  <si>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</si>
  <si>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</si>
  <si>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</si>
  <si>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</si>
  <si>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</si>
  <si>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</si>
  <si>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</si>
  <si>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</si>
  <si>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</si>
  <si>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</si>
  <si>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</si>
  <si>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</si>
  <si>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</si>
  <si>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</si>
  <si>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</si>
  <si>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</si>
  <si>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</si>
  <si>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</si>
  <si>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</si>
  <si>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</si>
  <si>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</si>
  <si>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</si>
  <si>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</si>
  <si>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</si>
  <si>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</si>
  <si>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</si>
  <si>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</si>
  <si>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</si>
  <si>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</si>
  <si>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</si>
  <si>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</si>
  <si>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</si>
  <si>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</si>
  <si>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</si>
  <si>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</si>
  <si>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</si>
  <si>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</si>
  <si>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</si>
  <si>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</si>
  <si>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</si>
  <si>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</si>
  <si>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</si>
  <si>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</si>
  <si>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</si>
  <si>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</si>
  <si>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</si>
  <si>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</si>
  <si>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</si>
  <si>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</si>
  <si>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</si>
  <si>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</si>
  <si>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</si>
  <si>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</si>
  <si>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</si>
  <si>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</si>
  <si>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</si>
  <si>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</si>
  <si>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</si>
  <si>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</si>
  <si>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</si>
  <si>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</si>
  <si>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</si>
  <si>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</si>
  <si>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</si>
  <si>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</si>
  <si>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</si>
  <si>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</si>
  <si>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</si>
  <si>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</si>
  <si>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</si>
  <si>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</si>
  <si>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</si>
  <si>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</si>
  <si>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</si>
  <si>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</si>
  <si>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</si>
  <si>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</si>
  <si>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</si>
  <si>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</si>
  <si>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</si>
  <si>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</si>
  <si>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</si>
  <si>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</si>
  <si>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</si>
  <si>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</si>
  <si>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</si>
  <si>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</si>
  <si>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</si>
  <si>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</si>
  <si>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</si>
  <si>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</si>
  <si>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</si>
  <si>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</si>
  <si>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</si>
  <si>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</si>
  <si>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</si>
  <si>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</si>
  <si>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</si>
  <si>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</si>
  <si>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</si>
  <si>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</si>
  <si>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</si>
  <si>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</si>
  <si>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</si>
  <si>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</si>
  <si>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</si>
  <si>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</si>
  <si>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</si>
  <si>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</si>
  <si>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</si>
  <si>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</si>
  <si>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</si>
  <si>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</si>
  <si>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</si>
  <si>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</si>
  <si>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</si>
  <si>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</si>
  <si>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</si>
  <si>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</si>
  <si>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</si>
  <si>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</si>
  <si>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</si>
  <si>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</si>
  <si>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</si>
  <si>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</si>
  <si>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</si>
  <si>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</si>
  <si>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</si>
  <si>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</si>
  <si>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</si>
  <si>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</si>
  <si>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</si>
  <si>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</si>
  <si>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</si>
  <si>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</si>
  <si>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</si>
  <si>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</si>
  <si>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</si>
  <si>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</si>
  <si>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</si>
  <si>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</si>
  <si>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</si>
  <si>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</si>
  <si>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</si>
  <si>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</si>
  <si>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</si>
  <si>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</si>
  <si>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</si>
  <si>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</si>
  <si>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</si>
  <si>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</si>
  <si>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</si>
  <si>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</si>
  <si>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</si>
  <si>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</si>
  <si>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</si>
  <si>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</si>
  <si>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</si>
  <si>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</si>
  <si>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</si>
  <si>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</si>
  <si>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</si>
  <si>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</si>
  <si>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</si>
  <si>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</si>
  <si>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</si>
  <si>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</si>
  <si>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</si>
  <si>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</si>
  <si>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</si>
  <si>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</si>
  <si>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</si>
  <si>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</si>
  <si>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</si>
  <si>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</si>
  <si>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</si>
  <si>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</si>
  <si>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</si>
  <si>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</si>
  <si>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</si>
  <si>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</si>
  <si>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</si>
  <si>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</si>
  <si>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</si>
  <si>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</si>
  <si>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</si>
  <si>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</si>
  <si>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</si>
  <si>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</si>
  <si>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</si>
  <si>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</si>
  <si>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</si>
  <si>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</si>
  <si>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</si>
  <si>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</si>
  <si>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</si>
  <si>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</si>
  <si>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</si>
  <si>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</si>
  <si>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</si>
  <si>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</si>
  <si>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</si>
  <si>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</si>
  <si>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</si>
  <si>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</si>
  <si>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</si>
  <si>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</si>
  <si>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</si>
  <si>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</si>
  <si>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</si>
  <si>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</si>
  <si>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</si>
  <si>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</si>
  <si>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</si>
  <si>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</si>
  <si>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</si>
  <si>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</si>
  <si>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</si>
  <si>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</si>
  <si>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</si>
  <si>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</si>
  <si>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</si>
  <si>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</si>
  <si>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</si>
  <si>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</si>
  <si>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</si>
  <si>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</si>
  <si>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</si>
  <si>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</si>
  <si>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</si>
  <si>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</si>
  <si>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</si>
  <si>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</si>
  <si>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</si>
  <si>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</si>
  <si>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</si>
  <si>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</si>
  <si>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</si>
  <si>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</si>
  <si>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</si>
  <si>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</si>
  <si>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</si>
  <si>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</si>
  <si>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</si>
  <si>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</si>
  <si>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</si>
  <si>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</si>
  <si>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</si>
  <si>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</si>
  <si>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</si>
  <si>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</si>
  <si>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</si>
  <si>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</si>
  <si>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</si>
  <si>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</si>
  <si>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</si>
  <si>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</si>
  <si>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</si>
  <si>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</si>
  <si>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</si>
  <si>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</si>
  <si>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</si>
  <si>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</si>
  <si>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</si>
  <si>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</si>
  <si>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</si>
  <si>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</si>
  <si>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</si>
  <si>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</si>
  <si>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</si>
  <si>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</si>
  <si>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</si>
  <si>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</si>
  <si>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</si>
  <si>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</si>
  <si>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</si>
  <si>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</si>
  <si>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</si>
  <si>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</si>
  <si>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</si>
  <si>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</si>
  <si>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</si>
  <si>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</si>
  <si>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</si>
  <si>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</si>
  <si>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</si>
  <si>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</si>
  <si>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</si>
  <si>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</si>
  <si>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</si>
  <si>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</si>
  <si>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</si>
  <si>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</si>
  <si>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</si>
  <si>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</si>
  <si>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</si>
  <si>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</si>
  <si>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</si>
  <si>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</si>
  <si>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</si>
  <si>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</si>
  <si>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</si>
  <si>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</si>
  <si>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</si>
  <si>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</si>
  <si>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</si>
  <si>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</si>
  <si>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</si>
  <si>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</si>
  <si>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</si>
  <si>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</si>
  <si>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</si>
  <si>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</si>
  <si>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</si>
  <si>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</si>
  <si>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</si>
  <si>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</si>
  <si>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</si>
  <si>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</si>
  <si>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</si>
  <si>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</si>
  <si>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</si>
  <si>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</si>
  <si>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</si>
  <si>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</si>
  <si>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</si>
  <si>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</si>
  <si>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</si>
  <si>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</si>
  <si>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</si>
  <si>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</si>
  <si>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</si>
  <si>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</si>
  <si>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</si>
  <si>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</si>
  <si>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</si>
  <si>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</si>
  <si>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</si>
  <si>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</si>
  <si>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</si>
  <si>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</si>
  <si>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</si>
  <si>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</si>
  <si>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</si>
  <si>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</si>
  <si>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</si>
  <si>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</si>
  <si>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</si>
  <si>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</si>
  <si>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</si>
  <si>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</si>
  <si>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</si>
  <si>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</si>
  <si>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</si>
  <si>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</si>
  <si>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</si>
  <si>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</si>
  <si>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</si>
  <si>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</si>
  <si>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</si>
  <si>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</si>
  <si>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</si>
  <si>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</si>
  <si>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</si>
  <si>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</si>
  <si>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</si>
  <si>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</si>
  <si>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</si>
  <si>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</si>
  <si>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</si>
  <si>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</si>
  <si>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</si>
  <si>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</si>
  <si>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</si>
  <si>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</si>
  <si>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</si>
  <si>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</si>
  <si>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</si>
  <si>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</si>
  <si>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</si>
  <si>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</si>
  <si>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</si>
  <si>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</si>
  <si>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</si>
  <si>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</si>
  <si>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</si>
  <si>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</si>
  <si>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</si>
  <si>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</si>
  <si>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</si>
  <si>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</si>
  <si>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</si>
  <si>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</si>
  <si>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</si>
  <si>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</si>
  <si>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</si>
  <si>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</si>
  <si>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</si>
  <si>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</si>
  <si>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</si>
  <si>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</si>
  <si>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</si>
  <si>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</si>
  <si>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</si>
  <si>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</si>
  <si>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</si>
  <si>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</si>
  <si>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</si>
  <si>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</si>
  <si>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</si>
  <si>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</si>
  <si>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</si>
  <si>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</si>
  <si>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</si>
  <si>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</si>
  <si>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</si>
  <si>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</si>
  <si>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</si>
  <si>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</si>
  <si>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</si>
  <si>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</si>
  <si>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</si>
  <si>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</si>
  <si>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</si>
  <si>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</si>
  <si>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</si>
  <si>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</si>
  <si>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</si>
  <si>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</si>
  <si>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</si>
  <si>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</si>
  <si>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</si>
  <si>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</si>
  <si>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</si>
  <si>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</si>
  <si>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</si>
  <si>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</si>
  <si>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</si>
  <si>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</si>
  <si>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</si>
  <si>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</si>
  <si>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</si>
  <si>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</si>
  <si>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</si>
  <si>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</si>
  <si>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</si>
  <si>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</si>
  <si>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</si>
  <si>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</si>
  <si>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</si>
  <si>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</si>
  <si>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</si>
  <si>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</si>
  <si>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</si>
  <si>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</si>
  <si>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</si>
  <si>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</si>
  <si>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</si>
  <si>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</si>
  <si>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</si>
  <si>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</si>
  <si>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</si>
  <si>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</si>
  <si>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</si>
  <si>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</si>
  <si>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</si>
  <si>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</si>
  <si>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</si>
  <si>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</si>
  <si>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</si>
  <si>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</si>
  <si>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</si>
  <si>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</si>
  <si>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</si>
  <si>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</si>
  <si>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</si>
  <si>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</si>
  <si>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</si>
  <si>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</si>
  <si>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</si>
  <si>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</si>
  <si>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</si>
  <si>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</si>
  <si>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</si>
  <si>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</si>
  <si>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</si>
  <si>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</si>
  <si>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</si>
  <si>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</si>
  <si>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</si>
  <si>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</si>
  <si>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</si>
  <si>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</si>
  <si>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</si>
  <si>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</si>
  <si>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</si>
  <si>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</si>
  <si>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</si>
  <si>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</si>
  <si>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</si>
  <si>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</si>
  <si>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</si>
  <si>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</si>
  <si>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</si>
  <si>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</si>
  <si>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</si>
  <si>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</si>
  <si>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</si>
  <si>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</si>
  <si>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</si>
  <si>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</si>
  <si>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</si>
  <si>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</si>
  <si>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</si>
  <si>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</si>
  <si>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</si>
  <si>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</si>
  <si>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</si>
  <si>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</si>
  <si>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</si>
  <si>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</si>
  <si>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</si>
  <si>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</si>
  <si>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</si>
  <si>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</si>
  <si>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</si>
  <si>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</si>
  <si>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</si>
  <si>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</si>
  <si>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</si>
  <si>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</si>
  <si>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</si>
  <si>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</si>
  <si>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</si>
  <si>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</si>
  <si>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</si>
  <si>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</si>
  <si>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</si>
  <si>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</si>
  <si>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</si>
  <si>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</si>
  <si>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</si>
  <si>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</si>
  <si>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</si>
  <si>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</si>
  <si>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</si>
  <si>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</si>
  <si>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</si>
  <si>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</si>
  <si>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</si>
  <si>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</si>
  <si>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</si>
  <si>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</si>
  <si>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</si>
  <si>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</si>
  <si>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</si>
  <si>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</si>
  <si>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</si>
  <si>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</si>
  <si>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</si>
  <si>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</si>
  <si>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</si>
  <si>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</si>
  <si>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</si>
  <si>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</si>
  <si>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</si>
  <si>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</si>
  <si>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</si>
  <si>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</si>
  <si>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</si>
  <si>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</si>
  <si>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</si>
  <si>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</si>
  <si>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</si>
  <si>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</si>
  <si>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</si>
  <si>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</si>
  <si>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</si>
  <si>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</si>
  <si>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</si>
  <si>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</si>
  <si>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</si>
  <si>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</si>
  <si>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</si>
  <si>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</si>
  <si>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</si>
  <si>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</si>
  <si>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</si>
  <si>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</si>
  <si>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</si>
  <si>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</si>
  <si>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</si>
  <si>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</si>
  <si>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</si>
  <si>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</si>
  <si>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</si>
  <si>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</si>
  <si>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</si>
  <si>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</si>
  <si>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</si>
  <si>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</si>
  <si>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</si>
  <si>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</si>
  <si>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</si>
  <si>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</si>
  <si>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</si>
  <si>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</si>
  <si>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</si>
  <si>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</si>
  <si>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</si>
  <si>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</si>
  <si>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</si>
  <si>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</si>
  <si>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</si>
  <si>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</si>
  <si>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</si>
  <si>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</si>
  <si>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</si>
  <si>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</si>
  <si>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</si>
  <si>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</si>
  <si>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</si>
  <si>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</si>
  <si>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</si>
  <si>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</si>
  <si>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</si>
  <si>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</si>
  <si>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</si>
  <si>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</si>
  <si>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</si>
  <si>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</si>
  <si>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</si>
  <si>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</si>
  <si>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</si>
  <si>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</si>
  <si>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</si>
  <si>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</si>
  <si>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</si>
  <si>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</si>
  <si>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</si>
  <si>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</si>
  <si>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</si>
  <si>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</si>
  <si>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</si>
  <si>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</si>
  <si>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</si>
  <si>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</si>
  <si>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</si>
  <si>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</si>
  <si>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</si>
  <si>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</si>
  <si>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</si>
  <si>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</si>
  <si>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</si>
  <si>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</si>
  <si>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</si>
  <si>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</si>
  <si>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</si>
  <si>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</si>
  <si>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</si>
  <si>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</si>
  <si>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</si>
  <si>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</si>
  <si>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</si>
  <si>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</si>
  <si>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</si>
  <si>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</si>
  <si>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</si>
  <si>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</si>
  <si>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</si>
  <si>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</si>
  <si>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</si>
  <si>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</si>
  <si>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</si>
  <si>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</si>
  <si>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</si>
  <si>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</si>
  <si>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</si>
  <si>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</si>
  <si>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</si>
  <si>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</si>
  <si>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</si>
  <si>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</si>
  <si>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</si>
  <si>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</si>
  <si>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</si>
  <si>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</si>
  <si>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</si>
  <si>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</si>
  <si>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</si>
  <si>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</si>
  <si>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</si>
  <si>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</si>
  <si>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</si>
  <si>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</si>
  <si>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</si>
  <si>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</si>
  <si>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</si>
  <si>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</si>
  <si>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</si>
  <si>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</si>
  <si>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</si>
  <si>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</si>
  <si>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</si>
  <si>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</si>
  <si>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</si>
  <si>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</si>
  <si>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</si>
  <si>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</si>
  <si>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</si>
  <si>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</si>
  <si>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</si>
  <si>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</si>
  <si>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</si>
  <si>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</si>
  <si>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</si>
  <si>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</si>
  <si>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</si>
  <si>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</si>
  <si>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</si>
  <si>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</si>
  <si>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</si>
  <si>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</si>
  <si>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</si>
  <si>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</si>
  <si>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</si>
  <si>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</si>
  <si>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</si>
  <si>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</si>
  <si>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</si>
  <si>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</si>
  <si>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</si>
  <si>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</si>
  <si>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</si>
  <si>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</si>
  <si>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</si>
  <si>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</si>
  <si>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</si>
  <si>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</si>
  <si>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</si>
  <si>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</si>
  <si>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</si>
  <si>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</si>
  <si>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</si>
  <si>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</si>
  <si>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</si>
  <si>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</si>
  <si>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</si>
  <si>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</si>
  <si>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</si>
  <si>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</si>
  <si>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</si>
  <si>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</si>
  <si>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</si>
  <si>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</si>
  <si>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</si>
  <si>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</si>
  <si>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</si>
  <si>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</si>
  <si>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</si>
  <si>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</si>
  <si>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</si>
  <si>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</si>
  <si>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</si>
  <si>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</si>
  <si>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</si>
  <si>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</si>
  <si>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</si>
  <si>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</si>
  <si>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</si>
  <si>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</si>
  <si>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</si>
  <si>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</si>
  <si>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</si>
  <si>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</si>
  <si>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</si>
  <si>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</si>
  <si>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</si>
  <si>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</si>
  <si>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</si>
  <si>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</si>
  <si>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</si>
  <si>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</si>
  <si>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</si>
  <si>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</si>
  <si>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</si>
  <si>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</si>
  <si>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</si>
  <si>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</si>
  <si>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</si>
  <si>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</si>
  <si>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</si>
  <si>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</si>
  <si>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</si>
  <si>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</si>
  <si>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</si>
  <si>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</si>
  <si>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</si>
  <si>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</si>
  <si>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</si>
  <si>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</si>
  <si>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</si>
  <si>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</si>
  <si>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</si>
  <si>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</si>
  <si>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</si>
  <si>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</si>
  <si>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</si>
  <si>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</si>
  <si>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</si>
  <si>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</si>
  <si>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</si>
  <si>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</si>
  <si>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</si>
  <si>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</si>
  <si>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</si>
  <si>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</si>
  <si>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</si>
  <si>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</si>
  <si>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</si>
  <si>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</si>
  <si>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</si>
  <si>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</si>
  <si>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</si>
  <si>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</si>
  <si>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</si>
  <si>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</si>
  <si>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</si>
  <si>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</si>
  <si>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</si>
  <si>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</si>
  <si>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</si>
  <si>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</si>
  <si>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</si>
  <si>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</si>
  <si>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</si>
  <si>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</si>
  <si>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</si>
  <si>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</si>
  <si>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</si>
  <si>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</si>
  <si>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</si>
  <si>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</si>
  <si>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</si>
  <si>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</si>
  <si>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</si>
  <si>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</si>
  <si>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</si>
  <si>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</si>
  <si>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</si>
  <si>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</si>
  <si>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</si>
  <si>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</si>
  <si>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</si>
  <si>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</si>
  <si>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</si>
  <si>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</si>
  <si>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</si>
  <si>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</si>
  <si>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</si>
  <si>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</si>
  <si>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</si>
  <si>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</si>
  <si>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</si>
  <si>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</si>
  <si>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</si>
  <si>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</si>
  <si>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</si>
  <si>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</si>
  <si>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</si>
  <si>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</si>
  <si>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</si>
  <si>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</si>
  <si>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</si>
  <si>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</si>
  <si>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</si>
  <si>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</si>
  <si>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</si>
  <si>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</si>
  <si>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</si>
  <si>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</si>
  <si>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</si>
  <si>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</si>
  <si>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</si>
  <si>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</si>
  <si>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</si>
  <si>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</si>
  <si>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</si>
  <si>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</si>
  <si>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</si>
  <si>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</si>
  <si>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</si>
  <si>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</si>
  <si>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</si>
  <si>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</si>
  <si>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</si>
  <si>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</si>
  <si>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</si>
  <si>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</si>
  <si>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</si>
  <si>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</si>
  <si>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</si>
  <si>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</si>
  <si>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</si>
  <si>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</si>
  <si>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</si>
  <si>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</si>
  <si>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</si>
  <si>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</si>
  <si>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</si>
  <si>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</si>
  <si>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</si>
  <si>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</si>
  <si>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</si>
  <si>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</si>
  <si>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Row Labels</t>
  </si>
  <si>
    <t>Grand Total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</si>
  <si>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</si>
  <si>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</si>
  <si>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</si>
  <si>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</si>
  <si>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</si>
  <si>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</si>
  <si>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</si>
  <si>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</si>
  <si>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</si>
  <si>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</si>
  <si>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</si>
  <si>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</si>
  <si>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</si>
  <si>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</si>
  <si>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</si>
  <si>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</si>
  <si>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</si>
  <si>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</si>
  <si>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Succesful</t>
  </si>
  <si>
    <t>Number Failed</t>
  </si>
  <si>
    <t>Number Cancelled</t>
  </si>
  <si>
    <t>Total Projects</t>
  </si>
  <si>
    <t>Percentage Succesful</t>
  </si>
  <si>
    <t>Percentage Failed</t>
  </si>
  <si>
    <t>Percentage Cancelled</t>
  </si>
  <si>
    <t>Less that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</si>
  <si>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</si>
  <si>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</si>
  <si>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</si>
  <si>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</si>
  <si>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</si>
  <si>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</si>
  <si>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</si>
  <si>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</si>
  <si>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</si>
  <si>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</si>
  <si>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</si>
  <si>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cancelled</t>
  </si>
  <si>
    <t>Outcome</t>
  </si>
  <si>
    <t>Backers_Count</t>
  </si>
  <si>
    <t>Succesful</t>
  </si>
  <si>
    <t>Failed</t>
  </si>
  <si>
    <t>The mean number of backers:</t>
  </si>
  <si>
    <t>The median number of backers:</t>
  </si>
  <si>
    <t>The minimum number of backers:</t>
  </si>
  <si>
    <t>The maximum number of backers:</t>
  </si>
  <si>
    <t>The variance of the number of backers:</t>
  </si>
  <si>
    <t>The standard deviation of the number of backers:</t>
  </si>
  <si>
    <t>I believe the median would be the best summarization technique for the number of backers supporting succesful campaigns due the number of outliers.</t>
  </si>
  <si>
    <t>I believe the mean would be the best summarization technique for the number of backers supporting unsuccesful campaigns due the lack of outliers.</t>
  </si>
  <si>
    <t>After considering the standard deviation of both; there more variability in the succesful campaigns. This makes sense because the number of backers often decides the campaigns success. A campaign with a little to no backers has less chances at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</si>
</sst>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9" fontId="0" fillId="0" borderId="0" xfId="42" applyFont="1"/>
    <xf numFmtId="0" fontId="0" fillId="33" borderId="0" xfId="0" applyFill="1"/>
    <xf numFmtId="0" fontId="0" fillId="34" borderId="0" xfId="0" applyFill="1"/>
    <xf numFmtId="2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color theme="4" tint="0.39994506668294322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A69AA"/>
      <color rgb="FF007F21"/>
      <color rgb="FFA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6-0C4E-ACC7-9CCB955F8E33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66-0C4E-ACC7-9CCB955F8E33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66-0C4E-ACC7-9CCB955F8E33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66-0C4E-ACC7-9CCB955F8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869984"/>
        <c:axId val="824870416"/>
      </c:barChart>
      <c:catAx>
        <c:axId val="8248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870416"/>
        <c:crosses val="autoZero"/>
        <c:auto val="1"/>
        <c:lblAlgn val="ctr"/>
        <c:lblOffset val="100"/>
        <c:noMultiLvlLbl val="0"/>
      </c:catAx>
      <c:valAx>
        <c:axId val="8248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8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Pivot!PivotTable4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6-8041-8A09-760676F8D5F3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6-8041-8A09-760676F8D5F3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06-8041-8A09-760676F8D5F3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06-8041-8A09-760676F8D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69321568"/>
        <c:axId val="1105716688"/>
      </c:barChart>
      <c:catAx>
        <c:axId val="116932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716688"/>
        <c:crosses val="autoZero"/>
        <c:auto val="1"/>
        <c:lblAlgn val="ctr"/>
        <c:lblOffset val="100"/>
        <c:noMultiLvlLbl val="0"/>
      </c:catAx>
      <c:valAx>
        <c:axId val="11057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2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that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47-704E-9918-272416534310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that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47-704E-9918-272416534310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that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47-704E-9918-272416534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044416"/>
        <c:axId val="794586032"/>
      </c:lineChart>
      <c:catAx>
        <c:axId val="8250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86032"/>
        <c:crosses val="autoZero"/>
        <c:auto val="1"/>
        <c:lblAlgn val="ctr"/>
        <c:lblOffset val="100"/>
        <c:noMultiLvlLbl val="0"/>
      </c:catAx>
      <c:valAx>
        <c:axId val="7945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0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[CrowdfundingBook.xlsx]Data Created Pivot and Graph!PivotTable9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Created Pivot and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'Data Created Pivot and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Pivot and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C-4A40-91F8-EFDAB450A730}"/>
            </c:ext>
          </c:extLst>
        </c:ser>
        <c:ser>
          <c:idx val="1"/>
          <c:order val="1"/>
          <c:tx>
            <c:strRef>
              <c:f>'Data Created Pivot and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'Data Created Pivot and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Pivot and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5A2-8644-BC45-105147ABDEB8}"/>
            </c:ext>
          </c:extLst>
        </c:ser>
        <c:ser>
          <c:idx val="2"/>
          <c:order val="2"/>
          <c:tx>
            <c:strRef>
              <c:f>'Data Created Pivot and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'Data Created Pivot and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Pivot and Graph'!$D$6:$D$18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5A2-8644-BC45-105147ABDEB8}"/>
            </c:ext>
          </c:extLst>
        </c:ser>
        <c:ser>
          <c:idx val="3"/>
          <c:order val="3"/>
          <c:tx>
            <c:strRef>
              <c:f>'Data Created Pivot and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'Data Created Pivot and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Pivot and Graph'!$E$6:$E$18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5A2-8644-BC45-105147ABD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524896"/>
        <c:axId val="1085600384"/>
      </c:lineChart>
      <c:catAx>
        <c:axId val="110452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00384"/>
        <c:crosses val="autoZero"/>
        <c:auto val="1"/>
        <c:lblAlgn val="ctr"/>
        <c:lblOffset val="100"/>
        <c:noMultiLvlLbl val="0"/>
      </c:catAx>
      <c:valAx>
        <c:axId val="10856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2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2</xdr:row>
      <xdr:rowOff>31750</xdr:rowOff>
    </xdr:from>
    <xdr:to>
      <xdr:col>12</xdr:col>
      <xdr:colOff>692150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C1B86-FD01-87B6-4238-4422BCC78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4</xdr:row>
      <xdr:rowOff>25400</xdr:rowOff>
    </xdr:from>
    <xdr:to>
      <xdr:col>14</xdr:col>
      <xdr:colOff>50800</xdr:colOff>
      <xdr:row>28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AF9DDF-7292-3488-DF68-CC9CB7826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14</xdr:row>
      <xdr:rowOff>6350</xdr:rowOff>
    </xdr:from>
    <xdr:to>
      <xdr:col>8</xdr:col>
      <xdr:colOff>0</xdr:colOff>
      <xdr:row>31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6AC560-BA6E-C104-2B33-5CB6766FC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3</xdr:row>
      <xdr:rowOff>196850</xdr:rowOff>
    </xdr:from>
    <xdr:to>
      <xdr:col>11</xdr:col>
      <xdr:colOff>762000</xdr:colOff>
      <xdr:row>17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CE842C-D31D-E524-F3A6-A3FEF2B57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SA" refreshedDate="45048.692000115741" createdVersion="8" refreshedVersion="8" minRefreshableVersion="3" recordCount="1000" xr:uid="{E9778F3F-E2C7-3043-AD6D-50D7B3A52F38}">
  <cacheSource type="worksheet">
    <worksheetSource ref="A1:T1001" sheet="Crowdfunding Dataset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A684B-9D45-F44A-B71E-FBFB68123B15}" name="PivotTable1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45CE5-E31E-EF46-AF0F-C2432004BA96}" name="PivotTable3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FE150-9D13-2541-A3D4-AF2584773090}" name="PivotTable4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52548-AB8E-8D4A-8DA2-766A517E1F5A}" name="PivotTable5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9190E-AB79-9A4E-A0DF-7AE9C4603FF2}" name="PivotTable9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C087-1849-6745-AF44-7C5AF63A9C8E}">
  <dimension ref="A3:F14"/>
  <sheetViews>
    <sheetView workbookViewId="0">
      <selection activeCell="F17" sqref="F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3" spans="1:6" x14ac:dyDescent="0.2">
      <c r="A3" s="4" t="s">
        <v>2068</v>
      </c>
      <c r="B3" s="4" t="s">
        <v>2065</v>
      </c>
    </row>
    <row r="4" spans="1:6" x14ac:dyDescent="0.2">
      <c r="A4" s="4" t="s">
        <v>2066</v>
      </c>
      <c r="B4" t="s">
        <v>73</v>
      </c>
      <c r="C4" t="s">
        <v>13</v>
      </c>
      <c r="D4" t="s">
        <v>46</v>
      </c>
      <c r="E4" t="s">
        <v>19</v>
      </c>
      <c r="F4" t="s">
        <v>2067</v>
      </c>
    </row>
    <row r="5" spans="1:6" x14ac:dyDescent="0.2">
      <c r="A5" s="5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2063</v>
      </c>
      <c r="E8">
        <v>4</v>
      </c>
      <c r="F8">
        <v>4</v>
      </c>
    </row>
    <row r="9" spans="1:6" x14ac:dyDescent="0.2">
      <c r="A9" s="5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0DF5-2F91-EC4E-BE0C-EE9A7B4D6012}">
  <dimension ref="A1:F14"/>
  <sheetViews>
    <sheetView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2069</v>
      </c>
    </row>
    <row r="3" spans="1:6" x14ac:dyDescent="0.2">
      <c r="A3" s="4" t="s">
        <v>2068</v>
      </c>
      <c r="B3" s="4" t="s">
        <v>2065</v>
      </c>
    </row>
    <row r="4" spans="1:6" x14ac:dyDescent="0.2">
      <c r="A4" s="4" t="s">
        <v>2066</v>
      </c>
      <c r="B4" t="s">
        <v>73</v>
      </c>
      <c r="C4" t="s">
        <v>13</v>
      </c>
      <c r="D4" t="s">
        <v>46</v>
      </c>
      <c r="E4" t="s">
        <v>19</v>
      </c>
      <c r="F4" t="s">
        <v>2067</v>
      </c>
    </row>
    <row r="5" spans="1:6" x14ac:dyDescent="0.2">
      <c r="A5" s="5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2063</v>
      </c>
      <c r="E8">
        <v>4</v>
      </c>
      <c r="F8">
        <v>4</v>
      </c>
    </row>
    <row r="9" spans="1:6" x14ac:dyDescent="0.2">
      <c r="A9" s="5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7E44-271F-2A49-99F7-A422DE4E9B2D}">
  <dimension ref="A4:F30"/>
  <sheetViews>
    <sheetView workbookViewId="0">
      <selection activeCell="O29" sqref="O2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4" spans="1:6" x14ac:dyDescent="0.2">
      <c r="A4" s="4" t="s">
        <v>2068</v>
      </c>
      <c r="B4" s="4" t="s">
        <v>2065</v>
      </c>
    </row>
    <row r="5" spans="1:6" x14ac:dyDescent="0.2">
      <c r="A5" s="4" t="s">
        <v>2066</v>
      </c>
      <c r="B5" t="s">
        <v>73</v>
      </c>
      <c r="C5" t="s">
        <v>13</v>
      </c>
      <c r="D5" t="s">
        <v>46</v>
      </c>
      <c r="E5" t="s">
        <v>19</v>
      </c>
      <c r="F5" t="s">
        <v>2067</v>
      </c>
    </row>
    <row r="6" spans="1:6" x14ac:dyDescent="0.2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2064</v>
      </c>
      <c r="E7">
        <v>4</v>
      </c>
      <c r="F7">
        <v>4</v>
      </c>
    </row>
    <row r="8" spans="1:6" x14ac:dyDescent="0.2">
      <c r="A8" s="5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2042</v>
      </c>
      <c r="C10">
        <v>8</v>
      </c>
      <c r="E10">
        <v>10</v>
      </c>
      <c r="F10">
        <v>18</v>
      </c>
    </row>
    <row r="11" spans="1:6" x14ac:dyDescent="0.2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2056</v>
      </c>
      <c r="C15">
        <v>3</v>
      </c>
      <c r="E15">
        <v>4</v>
      </c>
      <c r="F15">
        <v>7</v>
      </c>
    </row>
    <row r="16" spans="1:6" x14ac:dyDescent="0.2">
      <c r="A16" s="5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2055</v>
      </c>
      <c r="C20">
        <v>4</v>
      </c>
      <c r="E20">
        <v>4</v>
      </c>
      <c r="F20">
        <v>8</v>
      </c>
    </row>
    <row r="21" spans="1:6" x14ac:dyDescent="0.2">
      <c r="A21" s="5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2062</v>
      </c>
      <c r="C22">
        <v>9</v>
      </c>
      <c r="E22">
        <v>5</v>
      </c>
      <c r="F22">
        <v>14</v>
      </c>
    </row>
    <row r="23" spans="1:6" x14ac:dyDescent="0.2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2058</v>
      </c>
      <c r="C25">
        <v>7</v>
      </c>
      <c r="E25">
        <v>14</v>
      </c>
      <c r="F25">
        <v>21</v>
      </c>
    </row>
    <row r="26" spans="1:6" x14ac:dyDescent="0.2">
      <c r="A26" s="5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2061</v>
      </c>
      <c r="E29">
        <v>3</v>
      </c>
      <c r="F29">
        <v>3</v>
      </c>
    </row>
    <row r="30" spans="1:6" x14ac:dyDescent="0.2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28" sqref="G2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5" customWidth="1"/>
    <col min="8" max="8" width="13" bestFit="1" customWidth="1"/>
    <col min="9" max="9" width="17.6640625" customWidth="1"/>
    <col min="12" max="12" width="11.1640625" bestFit="1" customWidth="1"/>
    <col min="13" max="13" width="26.33203125" style="7" customWidth="1"/>
    <col min="14" max="14" width="16" customWidth="1"/>
    <col min="15" max="15" width="21.5" style="7" customWidth="1"/>
    <col min="16" max="16" width="8.33203125" customWidth="1"/>
    <col min="18" max="18" width="28" bestFit="1" customWidth="1"/>
    <col min="19" max="20" width="17.1640625" customWidth="1"/>
  </cols>
  <sheetData>
    <row r="1" spans="1:20" s="1" customFormat="1" ht="17" x14ac:dyDescent="0.2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6" t="s">
        <v>2070</v>
      </c>
      <c r="N1" s="1" t="s">
        <v>9</v>
      </c>
      <c r="O1" s="6" t="s">
        <v>2071</v>
      </c>
      <c r="P1" s="1" t="s">
        <v>10</v>
      </c>
      <c r="Q1" s="1" t="s">
        <v>11</v>
      </c>
      <c r="R1" s="1" t="s">
        <v>2027</v>
      </c>
      <c r="S1" s="1" t="s">
        <v>2030</v>
      </c>
      <c r="T1" s="1" t="s">
        <v>2031</v>
      </c>
    </row>
    <row r="2" spans="1:20" ht="17" x14ac:dyDescent="0.2">
      <c r="A2">
        <v>0</v>
      </c>
      <c r="B2">
        <f>COUNTIFS('Goal Analysis'!D:D,"&lt;1000",'Crowdfunding Dataset'!G:G,"successful")</f>
        <v>5</v>
      </c>
      <c r="C2" s="3" t="s">
        <v>12</v>
      </c>
      <c r="D2">
        <v>100</v>
      </c>
      <c r="E2">
        <v>0</v>
      </c>
      <c r="F2">
        <f>ROUND(E2/D2*100,0)</f>
        <v>0</v>
      </c>
      <c r="G2" t="s">
        <v>13</v>
      </c>
      <c r="H2">
        <v>0</v>
      </c>
      <c r="I2">
        <f>IFERROR(ROUND(E2/H2,2),0)</f>
        <v>0</v>
      </c>
      <c r="J2" t="s">
        <v>14</v>
      </c>
      <c r="K2" t="s">
        <v>15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16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17</v>
      </c>
      <c r="C3" s="3" t="s">
        <v>18</v>
      </c>
      <c r="D3">
        <v>1400</v>
      </c>
      <c r="E3">
        <v>14560</v>
      </c>
      <c r="F3">
        <f t="shared" ref="F3:F66" si="0">ROUND(E3/D3*100,0)</f>
        <v>1040</v>
      </c>
      <c r="G3" t="s">
        <v>19</v>
      </c>
      <c r="H3">
        <v>158</v>
      </c>
      <c r="I3">
        <f t="shared" ref="I3:I66" si="1">IFERROR(ROUND(E3/H3,2),0)</f>
        <v>92.15</v>
      </c>
      <c r="J3" t="s">
        <v>20</v>
      </c>
      <c r="K3" t="s">
        <v>21</v>
      </c>
      <c r="L3">
        <v>1408424400</v>
      </c>
      <c r="M3" s="7">
        <f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22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23</v>
      </c>
      <c r="C4" s="3" t="s">
        <v>24</v>
      </c>
      <c r="D4">
        <v>108400</v>
      </c>
      <c r="E4">
        <v>142523</v>
      </c>
      <c r="F4">
        <f t="shared" si="0"/>
        <v>131</v>
      </c>
      <c r="G4" t="s">
        <v>19</v>
      </c>
      <c r="H4">
        <v>1425</v>
      </c>
      <c r="I4">
        <f t="shared" si="1"/>
        <v>100.02</v>
      </c>
      <c r="J4" t="s">
        <v>25</v>
      </c>
      <c r="K4" t="s">
        <v>26</v>
      </c>
      <c r="L4">
        <v>1384668000</v>
      </c>
      <c r="M4" s="7">
        <f>(((L4/60)/60)/24)+DATE(1970,1,1)</f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27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28</v>
      </c>
      <c r="C5" s="3" t="s">
        <v>29</v>
      </c>
      <c r="D5">
        <v>4200</v>
      </c>
      <c r="E5">
        <v>2477</v>
      </c>
      <c r="F5">
        <f t="shared" si="0"/>
        <v>59</v>
      </c>
      <c r="G5" t="s">
        <v>13</v>
      </c>
      <c r="H5">
        <v>24</v>
      </c>
      <c r="I5">
        <f t="shared" si="1"/>
        <v>103.21</v>
      </c>
      <c r="J5" t="s">
        <v>20</v>
      </c>
      <c r="K5" t="s">
        <v>21</v>
      </c>
      <c r="L5">
        <v>1565499600</v>
      </c>
      <c r="M5" s="7">
        <f t="shared" ref="M5:M66" si="3">(((L5/60)/60)/24)+DATE(1970,1,1)</f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22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30</v>
      </c>
      <c r="C6" s="3" t="s">
        <v>31</v>
      </c>
      <c r="D6">
        <v>7600</v>
      </c>
      <c r="E6">
        <v>5265</v>
      </c>
      <c r="F6">
        <f t="shared" si="0"/>
        <v>69</v>
      </c>
      <c r="G6" t="s">
        <v>13</v>
      </c>
      <c r="H6">
        <v>53</v>
      </c>
      <c r="I6">
        <f t="shared" si="1"/>
        <v>99.34</v>
      </c>
      <c r="J6" t="s">
        <v>20</v>
      </c>
      <c r="K6" t="s">
        <v>21</v>
      </c>
      <c r="L6">
        <v>1547964000</v>
      </c>
      <c r="M6" s="7">
        <f t="shared" si="3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32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33</v>
      </c>
      <c r="C7" s="3" t="s">
        <v>34</v>
      </c>
      <c r="D7">
        <v>7600</v>
      </c>
      <c r="E7">
        <v>13195</v>
      </c>
      <c r="F7">
        <f t="shared" si="0"/>
        <v>174</v>
      </c>
      <c r="G7" t="s">
        <v>19</v>
      </c>
      <c r="H7">
        <v>174</v>
      </c>
      <c r="I7">
        <f t="shared" si="1"/>
        <v>75.83</v>
      </c>
      <c r="J7" t="s">
        <v>35</v>
      </c>
      <c r="K7" t="s">
        <v>36</v>
      </c>
      <c r="L7">
        <v>1346130000</v>
      </c>
      <c r="M7" s="7">
        <f t="shared" si="3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32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37</v>
      </c>
      <c r="C8" s="3" t="s">
        <v>38</v>
      </c>
      <c r="D8">
        <v>5200</v>
      </c>
      <c r="E8">
        <v>1090</v>
      </c>
      <c r="F8">
        <f t="shared" si="0"/>
        <v>21</v>
      </c>
      <c r="G8" t="s">
        <v>13</v>
      </c>
      <c r="H8">
        <v>18</v>
      </c>
      <c r="I8">
        <f t="shared" si="1"/>
        <v>60.56</v>
      </c>
      <c r="J8" t="s">
        <v>39</v>
      </c>
      <c r="K8" t="s">
        <v>40</v>
      </c>
      <c r="L8">
        <v>1505278800</v>
      </c>
      <c r="M8" s="7">
        <f t="shared" si="3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41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42</v>
      </c>
      <c r="C9" s="3" t="s">
        <v>43</v>
      </c>
      <c r="D9">
        <v>4500</v>
      </c>
      <c r="E9">
        <v>14741</v>
      </c>
      <c r="F9">
        <f t="shared" si="0"/>
        <v>328</v>
      </c>
      <c r="G9" t="s">
        <v>19</v>
      </c>
      <c r="H9">
        <v>227</v>
      </c>
      <c r="I9">
        <f t="shared" si="1"/>
        <v>64.94</v>
      </c>
      <c r="J9" t="s">
        <v>35</v>
      </c>
      <c r="K9" t="s">
        <v>36</v>
      </c>
      <c r="L9">
        <v>1439442000</v>
      </c>
      <c r="M9" s="7">
        <f t="shared" si="3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32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44</v>
      </c>
      <c r="C10" s="3" t="s">
        <v>45</v>
      </c>
      <c r="D10">
        <v>110100</v>
      </c>
      <c r="E10">
        <v>21946</v>
      </c>
      <c r="F10">
        <f t="shared" si="0"/>
        <v>20</v>
      </c>
      <c r="G10" t="s">
        <v>46</v>
      </c>
      <c r="H10">
        <v>708</v>
      </c>
      <c r="I10">
        <f t="shared" si="1"/>
        <v>31</v>
      </c>
      <c r="J10" t="s">
        <v>35</v>
      </c>
      <c r="K10" t="s">
        <v>36</v>
      </c>
      <c r="L10">
        <v>1281330000</v>
      </c>
      <c r="M10" s="7">
        <f t="shared" si="3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32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47</v>
      </c>
      <c r="C11" s="3" t="s">
        <v>48</v>
      </c>
      <c r="D11">
        <v>6200</v>
      </c>
      <c r="E11">
        <v>3208</v>
      </c>
      <c r="F11">
        <f t="shared" si="0"/>
        <v>52</v>
      </c>
      <c r="G11" t="s">
        <v>13</v>
      </c>
      <c r="H11">
        <v>44</v>
      </c>
      <c r="I11">
        <f t="shared" si="1"/>
        <v>72.91</v>
      </c>
      <c r="J11" t="s">
        <v>20</v>
      </c>
      <c r="K11" t="s">
        <v>21</v>
      </c>
      <c r="L11">
        <v>1379566800</v>
      </c>
      <c r="M11" s="7">
        <f t="shared" si="3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49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50</v>
      </c>
      <c r="C12" s="3" t="s">
        <v>51</v>
      </c>
      <c r="D12">
        <v>5200</v>
      </c>
      <c r="E12">
        <v>13838</v>
      </c>
      <c r="F12">
        <f t="shared" si="0"/>
        <v>266</v>
      </c>
      <c r="G12" t="s">
        <v>19</v>
      </c>
      <c r="H12">
        <v>220</v>
      </c>
      <c r="I12">
        <f t="shared" si="1"/>
        <v>62.9</v>
      </c>
      <c r="J12" t="s">
        <v>20</v>
      </c>
      <c r="K12" t="s">
        <v>21</v>
      </c>
      <c r="L12">
        <v>1281762000</v>
      </c>
      <c r="M12" s="7">
        <f t="shared" si="3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52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53</v>
      </c>
      <c r="C13" s="3" t="s">
        <v>54</v>
      </c>
      <c r="D13">
        <v>6300</v>
      </c>
      <c r="E13">
        <v>3030</v>
      </c>
      <c r="F13">
        <f t="shared" si="0"/>
        <v>48</v>
      </c>
      <c r="G13" t="s">
        <v>13</v>
      </c>
      <c r="H13">
        <v>27</v>
      </c>
      <c r="I13">
        <f t="shared" si="1"/>
        <v>112.22</v>
      </c>
      <c r="J13" t="s">
        <v>20</v>
      </c>
      <c r="K13" t="s">
        <v>21</v>
      </c>
      <c r="L13">
        <v>1285045200</v>
      </c>
      <c r="M13" s="7">
        <f t="shared" si="3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32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55</v>
      </c>
      <c r="C14" s="3" t="s">
        <v>56</v>
      </c>
      <c r="D14">
        <v>6300</v>
      </c>
      <c r="E14">
        <v>5629</v>
      </c>
      <c r="F14">
        <f t="shared" si="0"/>
        <v>89</v>
      </c>
      <c r="G14" t="s">
        <v>13</v>
      </c>
      <c r="H14">
        <v>55</v>
      </c>
      <c r="I14">
        <f t="shared" si="1"/>
        <v>102.35</v>
      </c>
      <c r="J14" t="s">
        <v>20</v>
      </c>
      <c r="K14" t="s">
        <v>21</v>
      </c>
      <c r="L14">
        <v>1571720400</v>
      </c>
      <c r="M14" s="7">
        <f t="shared" si="3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52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57</v>
      </c>
      <c r="C15" s="3" t="s">
        <v>58</v>
      </c>
      <c r="D15">
        <v>4200</v>
      </c>
      <c r="E15">
        <v>10295</v>
      </c>
      <c r="F15">
        <f t="shared" si="0"/>
        <v>245</v>
      </c>
      <c r="G15" t="s">
        <v>19</v>
      </c>
      <c r="H15">
        <v>98</v>
      </c>
      <c r="I15">
        <f t="shared" si="1"/>
        <v>105.05</v>
      </c>
      <c r="J15" t="s">
        <v>20</v>
      </c>
      <c r="K15" t="s">
        <v>21</v>
      </c>
      <c r="L15">
        <v>1465621200</v>
      </c>
      <c r="M15" s="7">
        <f t="shared" si="3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59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60</v>
      </c>
      <c r="C16" s="3" t="s">
        <v>61</v>
      </c>
      <c r="D16">
        <v>28200</v>
      </c>
      <c r="E16">
        <v>18829</v>
      </c>
      <c r="F16">
        <f t="shared" si="0"/>
        <v>67</v>
      </c>
      <c r="G16" t="s">
        <v>13</v>
      </c>
      <c r="H16">
        <v>200</v>
      </c>
      <c r="I16">
        <f t="shared" si="1"/>
        <v>94.15</v>
      </c>
      <c r="J16" t="s">
        <v>20</v>
      </c>
      <c r="K16" t="s">
        <v>21</v>
      </c>
      <c r="L16">
        <v>1331013600</v>
      </c>
      <c r="M16" s="7">
        <f t="shared" si="3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59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62</v>
      </c>
      <c r="C17" s="3" t="s">
        <v>63</v>
      </c>
      <c r="D17">
        <v>81200</v>
      </c>
      <c r="E17">
        <v>38414</v>
      </c>
      <c r="F17">
        <f t="shared" si="0"/>
        <v>47</v>
      </c>
      <c r="G17" t="s">
        <v>13</v>
      </c>
      <c r="H17">
        <v>452</v>
      </c>
      <c r="I17">
        <f t="shared" si="1"/>
        <v>84.99</v>
      </c>
      <c r="J17" t="s">
        <v>20</v>
      </c>
      <c r="K17" t="s">
        <v>21</v>
      </c>
      <c r="L17">
        <v>1575957600</v>
      </c>
      <c r="M17" s="7">
        <f t="shared" si="3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64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65</v>
      </c>
      <c r="C18" s="3" t="s">
        <v>66</v>
      </c>
      <c r="D18">
        <v>1700</v>
      </c>
      <c r="E18">
        <v>11041</v>
      </c>
      <c r="F18">
        <f t="shared" si="0"/>
        <v>649</v>
      </c>
      <c r="G18" t="s">
        <v>19</v>
      </c>
      <c r="H18">
        <v>100</v>
      </c>
      <c r="I18">
        <f t="shared" si="1"/>
        <v>110.41</v>
      </c>
      <c r="J18" t="s">
        <v>20</v>
      </c>
      <c r="K18" t="s">
        <v>21</v>
      </c>
      <c r="L18">
        <v>1390370400</v>
      </c>
      <c r="M18" s="7">
        <f t="shared" si="3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67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68</v>
      </c>
      <c r="C19" s="3" t="s">
        <v>69</v>
      </c>
      <c r="D19">
        <v>84600</v>
      </c>
      <c r="E19">
        <v>134845</v>
      </c>
      <c r="F19">
        <f t="shared" si="0"/>
        <v>159</v>
      </c>
      <c r="G19" t="s">
        <v>19</v>
      </c>
      <c r="H19">
        <v>1249</v>
      </c>
      <c r="I19">
        <f t="shared" si="1"/>
        <v>107.96</v>
      </c>
      <c r="J19" t="s">
        <v>20</v>
      </c>
      <c r="K19" t="s">
        <v>21</v>
      </c>
      <c r="L19">
        <v>1294812000</v>
      </c>
      <c r="M19" s="7">
        <f t="shared" si="3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70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71</v>
      </c>
      <c r="C20" s="3" t="s">
        <v>72</v>
      </c>
      <c r="D20">
        <v>9100</v>
      </c>
      <c r="E20">
        <v>6089</v>
      </c>
      <c r="F20">
        <f t="shared" si="0"/>
        <v>67</v>
      </c>
      <c r="G20" t="s">
        <v>2105</v>
      </c>
      <c r="H20">
        <v>135</v>
      </c>
      <c r="I20">
        <f t="shared" si="1"/>
        <v>45.1</v>
      </c>
      <c r="J20" t="s">
        <v>20</v>
      </c>
      <c r="K20" t="s">
        <v>21</v>
      </c>
      <c r="L20">
        <v>1536382800</v>
      </c>
      <c r="M20" s="7">
        <f t="shared" si="3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32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74</v>
      </c>
      <c r="C21" s="3" t="s">
        <v>75</v>
      </c>
      <c r="D21">
        <v>62500</v>
      </c>
      <c r="E21">
        <v>30331</v>
      </c>
      <c r="F21">
        <f t="shared" si="0"/>
        <v>49</v>
      </c>
      <c r="G21" t="s">
        <v>13</v>
      </c>
      <c r="H21">
        <v>674</v>
      </c>
      <c r="I21">
        <f t="shared" si="1"/>
        <v>45</v>
      </c>
      <c r="J21" t="s">
        <v>20</v>
      </c>
      <c r="K21" t="s">
        <v>21</v>
      </c>
      <c r="L21">
        <v>1551679200</v>
      </c>
      <c r="M21" s="7">
        <f t="shared" si="3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32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>
        <f t="shared" si="0"/>
        <v>112</v>
      </c>
      <c r="G22" t="s">
        <v>19</v>
      </c>
      <c r="H22">
        <v>1396</v>
      </c>
      <c r="I22">
        <f t="shared" si="1"/>
        <v>105.97</v>
      </c>
      <c r="J22" t="s">
        <v>20</v>
      </c>
      <c r="K22" t="s">
        <v>21</v>
      </c>
      <c r="L22">
        <v>1406523600</v>
      </c>
      <c r="M22" s="7">
        <f t="shared" si="3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52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78</v>
      </c>
      <c r="C23" s="3" t="s">
        <v>79</v>
      </c>
      <c r="D23">
        <v>94000</v>
      </c>
      <c r="E23">
        <v>38533</v>
      </c>
      <c r="F23">
        <f t="shared" si="0"/>
        <v>41</v>
      </c>
      <c r="G23" t="s">
        <v>13</v>
      </c>
      <c r="H23">
        <v>558</v>
      </c>
      <c r="I23">
        <f t="shared" si="1"/>
        <v>69.06</v>
      </c>
      <c r="J23" t="s">
        <v>20</v>
      </c>
      <c r="K23" t="s">
        <v>21</v>
      </c>
      <c r="L23">
        <v>1313384400</v>
      </c>
      <c r="M23" s="7">
        <f t="shared" si="3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32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80</v>
      </c>
      <c r="C24" s="3" t="s">
        <v>81</v>
      </c>
      <c r="D24">
        <v>59100</v>
      </c>
      <c r="E24">
        <v>75690</v>
      </c>
      <c r="F24">
        <f t="shared" si="0"/>
        <v>128</v>
      </c>
      <c r="G24" t="s">
        <v>19</v>
      </c>
      <c r="H24">
        <v>890</v>
      </c>
      <c r="I24">
        <f t="shared" si="1"/>
        <v>85.04</v>
      </c>
      <c r="J24" t="s">
        <v>20</v>
      </c>
      <c r="K24" t="s">
        <v>21</v>
      </c>
      <c r="L24">
        <v>1522731600</v>
      </c>
      <c r="M24" s="7">
        <f t="shared" si="3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32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82</v>
      </c>
      <c r="C25" s="3" t="s">
        <v>83</v>
      </c>
      <c r="D25">
        <v>4500</v>
      </c>
      <c r="E25">
        <v>14942</v>
      </c>
      <c r="F25">
        <f t="shared" si="0"/>
        <v>332</v>
      </c>
      <c r="G25" t="s">
        <v>19</v>
      </c>
      <c r="H25">
        <v>142</v>
      </c>
      <c r="I25">
        <f t="shared" si="1"/>
        <v>105.23</v>
      </c>
      <c r="J25" t="s">
        <v>39</v>
      </c>
      <c r="K25" t="s">
        <v>40</v>
      </c>
      <c r="L25">
        <v>1550124000</v>
      </c>
      <c r="M25" s="7">
        <f t="shared" si="3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41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84</v>
      </c>
      <c r="C26" s="3" t="s">
        <v>85</v>
      </c>
      <c r="D26">
        <v>92400</v>
      </c>
      <c r="E26">
        <v>104257</v>
      </c>
      <c r="F26">
        <f t="shared" si="0"/>
        <v>113</v>
      </c>
      <c r="G26" t="s">
        <v>19</v>
      </c>
      <c r="H26">
        <v>2673</v>
      </c>
      <c r="I26">
        <f t="shared" si="1"/>
        <v>39</v>
      </c>
      <c r="J26" t="s">
        <v>20</v>
      </c>
      <c r="K26" t="s">
        <v>21</v>
      </c>
      <c r="L26">
        <v>1403326800</v>
      </c>
      <c r="M26" s="7">
        <f t="shared" si="3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64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86</v>
      </c>
      <c r="C27" s="3" t="s">
        <v>87</v>
      </c>
      <c r="D27">
        <v>5500</v>
      </c>
      <c r="E27">
        <v>11904</v>
      </c>
      <c r="F27">
        <f t="shared" si="0"/>
        <v>216</v>
      </c>
      <c r="G27" t="s">
        <v>19</v>
      </c>
      <c r="H27">
        <v>163</v>
      </c>
      <c r="I27">
        <f t="shared" si="1"/>
        <v>73.03</v>
      </c>
      <c r="J27" t="s">
        <v>20</v>
      </c>
      <c r="K27" t="s">
        <v>21</v>
      </c>
      <c r="L27">
        <v>1305694800</v>
      </c>
      <c r="M27" s="7">
        <f t="shared" si="3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88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89</v>
      </c>
      <c r="C28" s="3" t="s">
        <v>90</v>
      </c>
      <c r="D28">
        <v>107500</v>
      </c>
      <c r="E28">
        <v>51814</v>
      </c>
      <c r="F28">
        <f t="shared" si="0"/>
        <v>48</v>
      </c>
      <c r="G28" t="s">
        <v>2105</v>
      </c>
      <c r="H28">
        <v>1480</v>
      </c>
      <c r="I28">
        <f t="shared" si="1"/>
        <v>35.01</v>
      </c>
      <c r="J28" t="s">
        <v>20</v>
      </c>
      <c r="K28" t="s">
        <v>21</v>
      </c>
      <c r="L28">
        <v>1533013200</v>
      </c>
      <c r="M28" s="7">
        <f t="shared" si="3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32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91</v>
      </c>
      <c r="C29" s="3" t="s">
        <v>92</v>
      </c>
      <c r="D29">
        <v>2000</v>
      </c>
      <c r="E29">
        <v>1599</v>
      </c>
      <c r="F29">
        <f t="shared" si="0"/>
        <v>80</v>
      </c>
      <c r="G29" t="s">
        <v>13</v>
      </c>
      <c r="H29">
        <v>15</v>
      </c>
      <c r="I29">
        <f t="shared" si="1"/>
        <v>106.6</v>
      </c>
      <c r="J29" t="s">
        <v>20</v>
      </c>
      <c r="K29" t="s">
        <v>21</v>
      </c>
      <c r="L29">
        <v>1443848400</v>
      </c>
      <c r="M29" s="7">
        <f t="shared" si="3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22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>
        <f t="shared" si="0"/>
        <v>105</v>
      </c>
      <c r="G30" t="s">
        <v>19</v>
      </c>
      <c r="H30">
        <v>2220</v>
      </c>
      <c r="I30">
        <f t="shared" si="1"/>
        <v>62</v>
      </c>
      <c r="J30" t="s">
        <v>20</v>
      </c>
      <c r="K30" t="s">
        <v>21</v>
      </c>
      <c r="L30">
        <v>1265695200</v>
      </c>
      <c r="M30" s="7">
        <f t="shared" si="3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32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95</v>
      </c>
      <c r="C31" s="3" t="s">
        <v>96</v>
      </c>
      <c r="D31">
        <v>45900</v>
      </c>
      <c r="E31">
        <v>150965</v>
      </c>
      <c r="F31">
        <f t="shared" si="0"/>
        <v>329</v>
      </c>
      <c r="G31" t="s">
        <v>19</v>
      </c>
      <c r="H31">
        <v>1606</v>
      </c>
      <c r="I31">
        <f t="shared" si="1"/>
        <v>94</v>
      </c>
      <c r="J31" t="s">
        <v>97</v>
      </c>
      <c r="K31" t="s">
        <v>98</v>
      </c>
      <c r="L31">
        <v>1532062800</v>
      </c>
      <c r="M31" s="7">
        <f t="shared" si="3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99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100</v>
      </c>
      <c r="C32" s="3" t="s">
        <v>101</v>
      </c>
      <c r="D32">
        <v>9000</v>
      </c>
      <c r="E32">
        <v>14455</v>
      </c>
      <c r="F32">
        <f t="shared" si="0"/>
        <v>161</v>
      </c>
      <c r="G32" t="s">
        <v>19</v>
      </c>
      <c r="H32">
        <v>129</v>
      </c>
      <c r="I32">
        <f t="shared" si="1"/>
        <v>112.05</v>
      </c>
      <c r="J32" t="s">
        <v>20</v>
      </c>
      <c r="K32" t="s">
        <v>21</v>
      </c>
      <c r="L32">
        <v>1558674000</v>
      </c>
      <c r="M32" s="7">
        <f t="shared" si="3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70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102</v>
      </c>
      <c r="C33" s="3" t="s">
        <v>103</v>
      </c>
      <c r="D33">
        <v>3500</v>
      </c>
      <c r="E33">
        <v>10850</v>
      </c>
      <c r="F33">
        <f t="shared" si="0"/>
        <v>310</v>
      </c>
      <c r="G33" t="s">
        <v>19</v>
      </c>
      <c r="H33">
        <v>226</v>
      </c>
      <c r="I33">
        <f t="shared" si="1"/>
        <v>48.01</v>
      </c>
      <c r="J33" t="s">
        <v>39</v>
      </c>
      <c r="K33" t="s">
        <v>40</v>
      </c>
      <c r="L33">
        <v>1451973600</v>
      </c>
      <c r="M33" s="7">
        <f t="shared" si="3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88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>
        <f t="shared" si="0"/>
        <v>87</v>
      </c>
      <c r="G34" t="s">
        <v>13</v>
      </c>
      <c r="H34">
        <v>2307</v>
      </c>
      <c r="I34">
        <f t="shared" si="1"/>
        <v>38</v>
      </c>
      <c r="J34" t="s">
        <v>106</v>
      </c>
      <c r="K34" t="s">
        <v>107</v>
      </c>
      <c r="L34">
        <v>1515564000</v>
      </c>
      <c r="M34" s="7">
        <f t="shared" si="3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41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>
        <f t="shared" si="0"/>
        <v>378</v>
      </c>
      <c r="G35" t="s">
        <v>19</v>
      </c>
      <c r="H35">
        <v>5419</v>
      </c>
      <c r="I35">
        <f t="shared" si="1"/>
        <v>35</v>
      </c>
      <c r="J35" t="s">
        <v>20</v>
      </c>
      <c r="K35" t="s">
        <v>21</v>
      </c>
      <c r="L35">
        <v>1412485200</v>
      </c>
      <c r="M35" s="7">
        <f t="shared" si="3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32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110</v>
      </c>
      <c r="C36" s="3" t="s">
        <v>111</v>
      </c>
      <c r="D36">
        <v>9300</v>
      </c>
      <c r="E36">
        <v>14025</v>
      </c>
      <c r="F36">
        <f t="shared" si="0"/>
        <v>151</v>
      </c>
      <c r="G36" t="s">
        <v>19</v>
      </c>
      <c r="H36">
        <v>165</v>
      </c>
      <c r="I36">
        <f t="shared" si="1"/>
        <v>85</v>
      </c>
      <c r="J36" t="s">
        <v>20</v>
      </c>
      <c r="K36" t="s">
        <v>21</v>
      </c>
      <c r="L36">
        <v>1490245200</v>
      </c>
      <c r="M36" s="7">
        <f t="shared" si="3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41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>
        <f t="shared" si="0"/>
        <v>150</v>
      </c>
      <c r="G37" t="s">
        <v>19</v>
      </c>
      <c r="H37">
        <v>1965</v>
      </c>
      <c r="I37">
        <f t="shared" si="1"/>
        <v>95.99</v>
      </c>
      <c r="J37" t="s">
        <v>35</v>
      </c>
      <c r="K37" t="s">
        <v>36</v>
      </c>
      <c r="L37">
        <v>1547877600</v>
      </c>
      <c r="M37" s="7">
        <f t="shared" si="3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52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114</v>
      </c>
      <c r="C38" s="3" t="s">
        <v>115</v>
      </c>
      <c r="D38">
        <v>700</v>
      </c>
      <c r="E38">
        <v>1101</v>
      </c>
      <c r="F38">
        <f t="shared" si="0"/>
        <v>157</v>
      </c>
      <c r="G38" t="s">
        <v>19</v>
      </c>
      <c r="H38">
        <v>16</v>
      </c>
      <c r="I38">
        <f t="shared" si="1"/>
        <v>68.81</v>
      </c>
      <c r="J38" t="s">
        <v>20</v>
      </c>
      <c r="K38" t="s">
        <v>21</v>
      </c>
      <c r="L38">
        <v>1298700000</v>
      </c>
      <c r="M38" s="7">
        <f t="shared" si="3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32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116</v>
      </c>
      <c r="C39" s="3" t="s">
        <v>117</v>
      </c>
      <c r="D39">
        <v>8100</v>
      </c>
      <c r="E39">
        <v>11339</v>
      </c>
      <c r="F39">
        <f t="shared" si="0"/>
        <v>140</v>
      </c>
      <c r="G39" t="s">
        <v>19</v>
      </c>
      <c r="H39">
        <v>107</v>
      </c>
      <c r="I39">
        <f t="shared" si="1"/>
        <v>105.97</v>
      </c>
      <c r="J39" t="s">
        <v>20</v>
      </c>
      <c r="K39" t="s">
        <v>21</v>
      </c>
      <c r="L39">
        <v>1570338000</v>
      </c>
      <c r="M39" s="7">
        <f t="shared" si="3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118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119</v>
      </c>
      <c r="C40" s="3" t="s">
        <v>120</v>
      </c>
      <c r="D40">
        <v>3100</v>
      </c>
      <c r="E40">
        <v>10085</v>
      </c>
      <c r="F40">
        <f t="shared" si="0"/>
        <v>325</v>
      </c>
      <c r="G40" t="s">
        <v>19</v>
      </c>
      <c r="H40">
        <v>134</v>
      </c>
      <c r="I40">
        <f t="shared" si="1"/>
        <v>75.260000000000005</v>
      </c>
      <c r="J40" t="s">
        <v>20</v>
      </c>
      <c r="K40" t="s">
        <v>21</v>
      </c>
      <c r="L40">
        <v>1287378000</v>
      </c>
      <c r="M40" s="7">
        <f t="shared" si="3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121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122</v>
      </c>
      <c r="C41" s="3" t="s">
        <v>123</v>
      </c>
      <c r="D41">
        <v>9900</v>
      </c>
      <c r="E41">
        <v>5027</v>
      </c>
      <c r="F41">
        <f t="shared" si="0"/>
        <v>51</v>
      </c>
      <c r="G41" t="s">
        <v>13</v>
      </c>
      <c r="H41">
        <v>88</v>
      </c>
      <c r="I41">
        <f t="shared" si="1"/>
        <v>57.13</v>
      </c>
      <c r="J41" t="s">
        <v>35</v>
      </c>
      <c r="K41" t="s">
        <v>36</v>
      </c>
      <c r="L41">
        <v>1361772000</v>
      </c>
      <c r="M41" s="7">
        <f t="shared" si="3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32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124</v>
      </c>
      <c r="C42" s="3" t="s">
        <v>125</v>
      </c>
      <c r="D42">
        <v>8800</v>
      </c>
      <c r="E42">
        <v>14878</v>
      </c>
      <c r="F42">
        <f t="shared" si="0"/>
        <v>169</v>
      </c>
      <c r="G42" t="s">
        <v>19</v>
      </c>
      <c r="H42">
        <v>198</v>
      </c>
      <c r="I42">
        <f t="shared" si="1"/>
        <v>75.14</v>
      </c>
      <c r="J42" t="s">
        <v>20</v>
      </c>
      <c r="K42" t="s">
        <v>21</v>
      </c>
      <c r="L42">
        <v>1275714000</v>
      </c>
      <c r="M42" s="7">
        <f t="shared" si="3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64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126</v>
      </c>
      <c r="C43" s="3" t="s">
        <v>127</v>
      </c>
      <c r="D43">
        <v>5600</v>
      </c>
      <c r="E43">
        <v>11924</v>
      </c>
      <c r="F43">
        <f t="shared" si="0"/>
        <v>213</v>
      </c>
      <c r="G43" t="s">
        <v>19</v>
      </c>
      <c r="H43">
        <v>111</v>
      </c>
      <c r="I43">
        <f t="shared" si="1"/>
        <v>107.42</v>
      </c>
      <c r="J43" t="s">
        <v>106</v>
      </c>
      <c r="K43" t="s">
        <v>107</v>
      </c>
      <c r="L43">
        <v>1346734800</v>
      </c>
      <c r="M43" s="7">
        <f t="shared" si="3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22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128</v>
      </c>
      <c r="C44" s="3" t="s">
        <v>129</v>
      </c>
      <c r="D44">
        <v>1800</v>
      </c>
      <c r="E44">
        <v>7991</v>
      </c>
      <c r="F44">
        <f t="shared" si="0"/>
        <v>444</v>
      </c>
      <c r="G44" t="s">
        <v>19</v>
      </c>
      <c r="H44">
        <v>222</v>
      </c>
      <c r="I44">
        <f t="shared" si="1"/>
        <v>36</v>
      </c>
      <c r="J44" t="s">
        <v>20</v>
      </c>
      <c r="K44" t="s">
        <v>21</v>
      </c>
      <c r="L44">
        <v>1309755600</v>
      </c>
      <c r="M44" s="7">
        <f t="shared" si="3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16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>
        <f t="shared" si="0"/>
        <v>186</v>
      </c>
      <c r="G45" t="s">
        <v>19</v>
      </c>
      <c r="H45">
        <v>6212</v>
      </c>
      <c r="I45">
        <f t="shared" si="1"/>
        <v>27</v>
      </c>
      <c r="J45" t="s">
        <v>20</v>
      </c>
      <c r="K45" t="s">
        <v>21</v>
      </c>
      <c r="L45">
        <v>1406178000</v>
      </c>
      <c r="M45" s="7">
        <f t="shared" si="3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132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133</v>
      </c>
      <c r="C46" s="3" t="s">
        <v>134</v>
      </c>
      <c r="D46">
        <v>1600</v>
      </c>
      <c r="E46">
        <v>10541</v>
      </c>
      <c r="F46">
        <f t="shared" si="0"/>
        <v>659</v>
      </c>
      <c r="G46" t="s">
        <v>19</v>
      </c>
      <c r="H46">
        <v>98</v>
      </c>
      <c r="I46">
        <f t="shared" si="1"/>
        <v>107.56</v>
      </c>
      <c r="J46" t="s">
        <v>35</v>
      </c>
      <c r="K46" t="s">
        <v>36</v>
      </c>
      <c r="L46">
        <v>1552798800</v>
      </c>
      <c r="M46" s="7">
        <f t="shared" si="3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118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135</v>
      </c>
      <c r="C47" s="3" t="s">
        <v>136</v>
      </c>
      <c r="D47">
        <v>9500</v>
      </c>
      <c r="E47">
        <v>4530</v>
      </c>
      <c r="F47">
        <f t="shared" si="0"/>
        <v>48</v>
      </c>
      <c r="G47" t="s">
        <v>13</v>
      </c>
      <c r="H47">
        <v>48</v>
      </c>
      <c r="I47">
        <f t="shared" si="1"/>
        <v>94.38</v>
      </c>
      <c r="J47" t="s">
        <v>20</v>
      </c>
      <c r="K47" t="s">
        <v>21</v>
      </c>
      <c r="L47">
        <v>1478062800</v>
      </c>
      <c r="M47" s="7">
        <f t="shared" si="3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32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137</v>
      </c>
      <c r="C48" s="3" t="s">
        <v>138</v>
      </c>
      <c r="D48">
        <v>3700</v>
      </c>
      <c r="E48">
        <v>4247</v>
      </c>
      <c r="F48">
        <f t="shared" si="0"/>
        <v>115</v>
      </c>
      <c r="G48" t="s">
        <v>19</v>
      </c>
      <c r="H48">
        <v>92</v>
      </c>
      <c r="I48">
        <f t="shared" si="1"/>
        <v>46.16</v>
      </c>
      <c r="J48" t="s">
        <v>20</v>
      </c>
      <c r="K48" t="s">
        <v>21</v>
      </c>
      <c r="L48">
        <v>1278565200</v>
      </c>
      <c r="M48" s="7">
        <f t="shared" si="3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22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139</v>
      </c>
      <c r="C49" s="3" t="s">
        <v>140</v>
      </c>
      <c r="D49">
        <v>1500</v>
      </c>
      <c r="E49">
        <v>7129</v>
      </c>
      <c r="F49">
        <f t="shared" si="0"/>
        <v>475</v>
      </c>
      <c r="G49" t="s">
        <v>19</v>
      </c>
      <c r="H49">
        <v>149</v>
      </c>
      <c r="I49">
        <f t="shared" si="1"/>
        <v>47.85</v>
      </c>
      <c r="J49" t="s">
        <v>20</v>
      </c>
      <c r="K49" t="s">
        <v>21</v>
      </c>
      <c r="L49">
        <v>1396069200</v>
      </c>
      <c r="M49" s="7">
        <f t="shared" si="3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32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>
        <f t="shared" si="0"/>
        <v>387</v>
      </c>
      <c r="G50" t="s">
        <v>19</v>
      </c>
      <c r="H50">
        <v>2431</v>
      </c>
      <c r="I50">
        <f t="shared" si="1"/>
        <v>53.01</v>
      </c>
      <c r="J50" t="s">
        <v>20</v>
      </c>
      <c r="K50" t="s">
        <v>21</v>
      </c>
      <c r="L50">
        <v>1435208400</v>
      </c>
      <c r="M50" s="7">
        <f t="shared" si="3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32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143</v>
      </c>
      <c r="C51" s="3" t="s">
        <v>144</v>
      </c>
      <c r="D51">
        <v>7200</v>
      </c>
      <c r="E51">
        <v>13653</v>
      </c>
      <c r="F51">
        <f t="shared" si="0"/>
        <v>190</v>
      </c>
      <c r="G51" t="s">
        <v>19</v>
      </c>
      <c r="H51">
        <v>303</v>
      </c>
      <c r="I51">
        <f t="shared" si="1"/>
        <v>45.06</v>
      </c>
      <c r="J51" t="s">
        <v>20</v>
      </c>
      <c r="K51" t="s">
        <v>21</v>
      </c>
      <c r="L51">
        <v>1571547600</v>
      </c>
      <c r="M51" s="7">
        <f t="shared" si="3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22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145</v>
      </c>
      <c r="C52" s="3" t="s">
        <v>146</v>
      </c>
      <c r="D52">
        <v>100</v>
      </c>
      <c r="E52">
        <v>2</v>
      </c>
      <c r="F52">
        <f t="shared" si="0"/>
        <v>2</v>
      </c>
      <c r="G52" t="s">
        <v>13</v>
      </c>
      <c r="H52">
        <v>1</v>
      </c>
      <c r="I52">
        <f t="shared" si="1"/>
        <v>2</v>
      </c>
      <c r="J52" t="s">
        <v>106</v>
      </c>
      <c r="K52" t="s">
        <v>107</v>
      </c>
      <c r="L52">
        <v>1375333200</v>
      </c>
      <c r="M52" s="7">
        <f t="shared" si="3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147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>
        <f t="shared" si="0"/>
        <v>92</v>
      </c>
      <c r="G53" t="s">
        <v>13</v>
      </c>
      <c r="H53">
        <v>1467</v>
      </c>
      <c r="I53">
        <f t="shared" si="1"/>
        <v>99.01</v>
      </c>
      <c r="J53" t="s">
        <v>39</v>
      </c>
      <c r="K53" t="s">
        <v>40</v>
      </c>
      <c r="L53">
        <v>1332824400</v>
      </c>
      <c r="M53" s="7">
        <f t="shared" si="3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64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150</v>
      </c>
      <c r="C54" s="3" t="s">
        <v>151</v>
      </c>
      <c r="D54">
        <v>7200</v>
      </c>
      <c r="E54">
        <v>2459</v>
      </c>
      <c r="F54">
        <f t="shared" si="0"/>
        <v>34</v>
      </c>
      <c r="G54" t="s">
        <v>13</v>
      </c>
      <c r="H54">
        <v>75</v>
      </c>
      <c r="I54">
        <f t="shared" si="1"/>
        <v>32.79</v>
      </c>
      <c r="J54" t="s">
        <v>20</v>
      </c>
      <c r="K54" t="s">
        <v>21</v>
      </c>
      <c r="L54">
        <v>1284526800</v>
      </c>
      <c r="M54" s="7">
        <f t="shared" si="3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32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152</v>
      </c>
      <c r="C55" s="3" t="s">
        <v>153</v>
      </c>
      <c r="D55">
        <v>8800</v>
      </c>
      <c r="E55">
        <v>12356</v>
      </c>
      <c r="F55">
        <f t="shared" si="0"/>
        <v>140</v>
      </c>
      <c r="G55" t="s">
        <v>19</v>
      </c>
      <c r="H55">
        <v>209</v>
      </c>
      <c r="I55">
        <f t="shared" si="1"/>
        <v>59.12</v>
      </c>
      <c r="J55" t="s">
        <v>20</v>
      </c>
      <c r="K55" t="s">
        <v>21</v>
      </c>
      <c r="L55">
        <v>1400562000</v>
      </c>
      <c r="M55" s="7">
        <f t="shared" si="3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52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154</v>
      </c>
      <c r="C56" s="3" t="s">
        <v>155</v>
      </c>
      <c r="D56">
        <v>6000</v>
      </c>
      <c r="E56">
        <v>5392</v>
      </c>
      <c r="F56">
        <f t="shared" si="0"/>
        <v>90</v>
      </c>
      <c r="G56" t="s">
        <v>13</v>
      </c>
      <c r="H56">
        <v>120</v>
      </c>
      <c r="I56">
        <f t="shared" si="1"/>
        <v>44.93</v>
      </c>
      <c r="J56" t="s">
        <v>20</v>
      </c>
      <c r="K56" t="s">
        <v>21</v>
      </c>
      <c r="L56">
        <v>1520748000</v>
      </c>
      <c r="M56" s="7">
        <f t="shared" si="3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64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156</v>
      </c>
      <c r="C57" s="3" t="s">
        <v>157</v>
      </c>
      <c r="D57">
        <v>6600</v>
      </c>
      <c r="E57">
        <v>11746</v>
      </c>
      <c r="F57">
        <f t="shared" si="0"/>
        <v>178</v>
      </c>
      <c r="G57" t="s">
        <v>19</v>
      </c>
      <c r="H57">
        <v>131</v>
      </c>
      <c r="I57">
        <f t="shared" si="1"/>
        <v>89.66</v>
      </c>
      <c r="J57" t="s">
        <v>20</v>
      </c>
      <c r="K57" t="s">
        <v>21</v>
      </c>
      <c r="L57">
        <v>1532926800</v>
      </c>
      <c r="M57" s="7">
        <f t="shared" si="3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158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159</v>
      </c>
      <c r="C58" s="3" t="s">
        <v>160</v>
      </c>
      <c r="D58">
        <v>8000</v>
      </c>
      <c r="E58">
        <v>11493</v>
      </c>
      <c r="F58">
        <f t="shared" si="0"/>
        <v>144</v>
      </c>
      <c r="G58" t="s">
        <v>19</v>
      </c>
      <c r="H58">
        <v>164</v>
      </c>
      <c r="I58">
        <f t="shared" si="1"/>
        <v>70.08</v>
      </c>
      <c r="J58" t="s">
        <v>20</v>
      </c>
      <c r="K58" t="s">
        <v>21</v>
      </c>
      <c r="L58">
        <v>1420869600</v>
      </c>
      <c r="M58" s="7">
        <f t="shared" si="3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64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161</v>
      </c>
      <c r="C59" s="3" t="s">
        <v>162</v>
      </c>
      <c r="D59">
        <v>2900</v>
      </c>
      <c r="E59">
        <v>6243</v>
      </c>
      <c r="F59">
        <f t="shared" si="0"/>
        <v>215</v>
      </c>
      <c r="G59" t="s">
        <v>19</v>
      </c>
      <c r="H59">
        <v>201</v>
      </c>
      <c r="I59">
        <f t="shared" si="1"/>
        <v>31.06</v>
      </c>
      <c r="J59" t="s">
        <v>20</v>
      </c>
      <c r="K59" t="s">
        <v>21</v>
      </c>
      <c r="L59">
        <v>1504242000</v>
      </c>
      <c r="M59" s="7">
        <f t="shared" si="3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88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163</v>
      </c>
      <c r="C60" s="3" t="s">
        <v>164</v>
      </c>
      <c r="D60">
        <v>2700</v>
      </c>
      <c r="E60">
        <v>6132</v>
      </c>
      <c r="F60">
        <f t="shared" si="0"/>
        <v>227</v>
      </c>
      <c r="G60" t="s">
        <v>19</v>
      </c>
      <c r="H60">
        <v>211</v>
      </c>
      <c r="I60">
        <f t="shared" si="1"/>
        <v>29.06</v>
      </c>
      <c r="J60" t="s">
        <v>20</v>
      </c>
      <c r="K60" t="s">
        <v>21</v>
      </c>
      <c r="L60">
        <v>1442811600</v>
      </c>
      <c r="M60" s="7">
        <f t="shared" si="3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32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165</v>
      </c>
      <c r="C61" s="3" t="s">
        <v>166</v>
      </c>
      <c r="D61">
        <v>1400</v>
      </c>
      <c r="E61">
        <v>3851</v>
      </c>
      <c r="F61">
        <f t="shared" si="0"/>
        <v>275</v>
      </c>
      <c r="G61" t="s">
        <v>19</v>
      </c>
      <c r="H61">
        <v>128</v>
      </c>
      <c r="I61">
        <f t="shared" si="1"/>
        <v>30.09</v>
      </c>
      <c r="J61" t="s">
        <v>20</v>
      </c>
      <c r="K61" t="s">
        <v>21</v>
      </c>
      <c r="L61">
        <v>1497243600</v>
      </c>
      <c r="M61" s="7">
        <f t="shared" si="3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32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>
        <f t="shared" si="0"/>
        <v>144</v>
      </c>
      <c r="G62" t="s">
        <v>19</v>
      </c>
      <c r="H62">
        <v>1600</v>
      </c>
      <c r="I62">
        <f t="shared" si="1"/>
        <v>85</v>
      </c>
      <c r="J62" t="s">
        <v>14</v>
      </c>
      <c r="K62" t="s">
        <v>15</v>
      </c>
      <c r="L62">
        <v>1342501200</v>
      </c>
      <c r="M62" s="7">
        <f t="shared" si="3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32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>
        <f t="shared" si="0"/>
        <v>93</v>
      </c>
      <c r="G63" t="s">
        <v>13</v>
      </c>
      <c r="H63">
        <v>2253</v>
      </c>
      <c r="I63">
        <f t="shared" si="1"/>
        <v>82</v>
      </c>
      <c r="J63" t="s">
        <v>14</v>
      </c>
      <c r="K63" t="s">
        <v>15</v>
      </c>
      <c r="L63">
        <v>1298268000</v>
      </c>
      <c r="M63" s="7">
        <f t="shared" si="3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32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171</v>
      </c>
      <c r="C64" s="3" t="s">
        <v>172</v>
      </c>
      <c r="D64">
        <v>2000</v>
      </c>
      <c r="E64">
        <v>14452</v>
      </c>
      <c r="F64">
        <f t="shared" si="0"/>
        <v>723</v>
      </c>
      <c r="G64" t="s">
        <v>19</v>
      </c>
      <c r="H64">
        <v>249</v>
      </c>
      <c r="I64">
        <f t="shared" si="1"/>
        <v>58.04</v>
      </c>
      <c r="J64" t="s">
        <v>20</v>
      </c>
      <c r="K64" t="s">
        <v>21</v>
      </c>
      <c r="L64">
        <v>1433480400</v>
      </c>
      <c r="M64" s="7">
        <f t="shared" si="3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27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173</v>
      </c>
      <c r="C65" s="3" t="s">
        <v>174</v>
      </c>
      <c r="D65">
        <v>4700</v>
      </c>
      <c r="E65">
        <v>557</v>
      </c>
      <c r="F65">
        <f t="shared" si="0"/>
        <v>12</v>
      </c>
      <c r="G65" t="s">
        <v>13</v>
      </c>
      <c r="H65">
        <v>5</v>
      </c>
      <c r="I65">
        <f t="shared" si="1"/>
        <v>111.4</v>
      </c>
      <c r="J65" t="s">
        <v>20</v>
      </c>
      <c r="K65" t="s">
        <v>21</v>
      </c>
      <c r="L65">
        <v>1493355600</v>
      </c>
      <c r="M65" s="7">
        <f t="shared" si="3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32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175</v>
      </c>
      <c r="C66" s="3" t="s">
        <v>176</v>
      </c>
      <c r="D66">
        <v>2800</v>
      </c>
      <c r="E66">
        <v>2734</v>
      </c>
      <c r="F66">
        <f t="shared" si="0"/>
        <v>98</v>
      </c>
      <c r="G66" t="s">
        <v>13</v>
      </c>
      <c r="H66">
        <v>38</v>
      </c>
      <c r="I66">
        <f t="shared" si="1"/>
        <v>71.95</v>
      </c>
      <c r="J66" t="s">
        <v>20</v>
      </c>
      <c r="K66" t="s">
        <v>21</v>
      </c>
      <c r="L66">
        <v>1530507600</v>
      </c>
      <c r="M66" s="7">
        <f t="shared" si="3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27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177</v>
      </c>
      <c r="C67" s="3" t="s">
        <v>178</v>
      </c>
      <c r="D67">
        <v>6100</v>
      </c>
      <c r="E67">
        <v>14405</v>
      </c>
      <c r="F67">
        <f t="shared" ref="F67:F130" si="4">ROUND(E67/D67*100,0)</f>
        <v>236</v>
      </c>
      <c r="G67" t="s">
        <v>19</v>
      </c>
      <c r="H67">
        <v>236</v>
      </c>
      <c r="I67">
        <f t="shared" ref="I67:I130" si="5">IFERROR(ROUND(E67/H67,2),0)</f>
        <v>61.04</v>
      </c>
      <c r="J67" t="s">
        <v>20</v>
      </c>
      <c r="K67" t="s">
        <v>21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32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179</v>
      </c>
      <c r="C68" s="3" t="s">
        <v>180</v>
      </c>
      <c r="D68">
        <v>2900</v>
      </c>
      <c r="E68">
        <v>1307</v>
      </c>
      <c r="F68">
        <f t="shared" si="4"/>
        <v>45</v>
      </c>
      <c r="G68" t="s">
        <v>13</v>
      </c>
      <c r="H68">
        <v>12</v>
      </c>
      <c r="I68">
        <f t="shared" si="5"/>
        <v>108.92</v>
      </c>
      <c r="J68" t="s">
        <v>20</v>
      </c>
      <c r="K68" t="s">
        <v>21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32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>
        <f t="shared" si="4"/>
        <v>162</v>
      </c>
      <c r="G69" t="s">
        <v>19</v>
      </c>
      <c r="H69">
        <v>4065</v>
      </c>
      <c r="I69">
        <f t="shared" si="5"/>
        <v>29</v>
      </c>
      <c r="J69" t="s">
        <v>39</v>
      </c>
      <c r="K69" t="s">
        <v>40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64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183</v>
      </c>
      <c r="C70" s="3" t="s">
        <v>184</v>
      </c>
      <c r="D70">
        <v>5700</v>
      </c>
      <c r="E70">
        <v>14508</v>
      </c>
      <c r="F70">
        <f t="shared" si="4"/>
        <v>255</v>
      </c>
      <c r="G70" t="s">
        <v>19</v>
      </c>
      <c r="H70">
        <v>246</v>
      </c>
      <c r="I70">
        <f t="shared" si="5"/>
        <v>58.98</v>
      </c>
      <c r="J70" t="s">
        <v>106</v>
      </c>
      <c r="K70" t="s">
        <v>107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32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185</v>
      </c>
      <c r="C71" s="3" t="s">
        <v>186</v>
      </c>
      <c r="D71">
        <v>7900</v>
      </c>
      <c r="E71">
        <v>1901</v>
      </c>
      <c r="F71">
        <f t="shared" si="4"/>
        <v>24</v>
      </c>
      <c r="G71" t="s">
        <v>2105</v>
      </c>
      <c r="H71">
        <v>17</v>
      </c>
      <c r="I71">
        <f t="shared" si="5"/>
        <v>111.82</v>
      </c>
      <c r="J71" t="s">
        <v>20</v>
      </c>
      <c r="K71" t="s">
        <v>21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32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>
        <f t="shared" si="4"/>
        <v>124</v>
      </c>
      <c r="G72" t="s">
        <v>19</v>
      </c>
      <c r="H72">
        <v>2475</v>
      </c>
      <c r="I72">
        <f t="shared" si="5"/>
        <v>64</v>
      </c>
      <c r="J72" t="s">
        <v>106</v>
      </c>
      <c r="K72" t="s">
        <v>107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32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189</v>
      </c>
      <c r="C73" s="3" t="s">
        <v>190</v>
      </c>
      <c r="D73">
        <v>6000</v>
      </c>
      <c r="E73">
        <v>6484</v>
      </c>
      <c r="F73">
        <f t="shared" si="4"/>
        <v>108</v>
      </c>
      <c r="G73" t="s">
        <v>19</v>
      </c>
      <c r="H73">
        <v>76</v>
      </c>
      <c r="I73">
        <f t="shared" si="5"/>
        <v>85.32</v>
      </c>
      <c r="J73" t="s">
        <v>20</v>
      </c>
      <c r="K73" t="s">
        <v>21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32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191</v>
      </c>
      <c r="C74" s="3" t="s">
        <v>192</v>
      </c>
      <c r="D74">
        <v>600</v>
      </c>
      <c r="E74">
        <v>4022</v>
      </c>
      <c r="F74">
        <f t="shared" si="4"/>
        <v>670</v>
      </c>
      <c r="G74" t="s">
        <v>19</v>
      </c>
      <c r="H74">
        <v>54</v>
      </c>
      <c r="I74">
        <f t="shared" si="5"/>
        <v>74.48</v>
      </c>
      <c r="J74" t="s">
        <v>20</v>
      </c>
      <c r="K74" t="s">
        <v>21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70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193</v>
      </c>
      <c r="C75" s="3" t="s">
        <v>194</v>
      </c>
      <c r="D75">
        <v>1400</v>
      </c>
      <c r="E75">
        <v>9253</v>
      </c>
      <c r="F75">
        <f t="shared" si="4"/>
        <v>661</v>
      </c>
      <c r="G75" t="s">
        <v>19</v>
      </c>
      <c r="H75">
        <v>88</v>
      </c>
      <c r="I75">
        <f t="shared" si="5"/>
        <v>105.15</v>
      </c>
      <c r="J75" t="s">
        <v>20</v>
      </c>
      <c r="K75" t="s">
        <v>21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158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195</v>
      </c>
      <c r="C76" s="3" t="s">
        <v>196</v>
      </c>
      <c r="D76">
        <v>3900</v>
      </c>
      <c r="E76">
        <v>4776</v>
      </c>
      <c r="F76">
        <f t="shared" si="4"/>
        <v>122</v>
      </c>
      <c r="G76" t="s">
        <v>19</v>
      </c>
      <c r="H76">
        <v>85</v>
      </c>
      <c r="I76">
        <f t="shared" si="5"/>
        <v>56.19</v>
      </c>
      <c r="J76" t="s">
        <v>39</v>
      </c>
      <c r="K76" t="s">
        <v>40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147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197</v>
      </c>
      <c r="C77" s="3" t="s">
        <v>198</v>
      </c>
      <c r="D77">
        <v>9700</v>
      </c>
      <c r="E77">
        <v>14606</v>
      </c>
      <c r="F77">
        <f t="shared" si="4"/>
        <v>151</v>
      </c>
      <c r="G77" t="s">
        <v>19</v>
      </c>
      <c r="H77">
        <v>170</v>
      </c>
      <c r="I77">
        <f t="shared" si="5"/>
        <v>85.92</v>
      </c>
      <c r="J77" t="s">
        <v>20</v>
      </c>
      <c r="K77" t="s">
        <v>21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121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>
        <f t="shared" si="4"/>
        <v>78</v>
      </c>
      <c r="G78" t="s">
        <v>13</v>
      </c>
      <c r="H78">
        <v>1684</v>
      </c>
      <c r="I78">
        <f t="shared" si="5"/>
        <v>57</v>
      </c>
      <c r="J78" t="s">
        <v>20</v>
      </c>
      <c r="K78" t="s">
        <v>21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32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201</v>
      </c>
      <c r="C79" s="3" t="s">
        <v>202</v>
      </c>
      <c r="D79">
        <v>9500</v>
      </c>
      <c r="E79">
        <v>4460</v>
      </c>
      <c r="F79">
        <f t="shared" si="4"/>
        <v>47</v>
      </c>
      <c r="G79" t="s">
        <v>13</v>
      </c>
      <c r="H79">
        <v>56</v>
      </c>
      <c r="I79">
        <f t="shared" si="5"/>
        <v>79.64</v>
      </c>
      <c r="J79" t="s">
        <v>20</v>
      </c>
      <c r="K79" t="s">
        <v>21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70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203</v>
      </c>
      <c r="C80" s="3" t="s">
        <v>204</v>
      </c>
      <c r="D80">
        <v>4500</v>
      </c>
      <c r="E80">
        <v>13536</v>
      </c>
      <c r="F80">
        <f t="shared" si="4"/>
        <v>301</v>
      </c>
      <c r="G80" t="s">
        <v>19</v>
      </c>
      <c r="H80">
        <v>330</v>
      </c>
      <c r="I80">
        <f t="shared" si="5"/>
        <v>41.02</v>
      </c>
      <c r="J80" t="s">
        <v>20</v>
      </c>
      <c r="K80" t="s">
        <v>21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205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>
        <f t="shared" si="4"/>
        <v>70</v>
      </c>
      <c r="G81" t="s">
        <v>13</v>
      </c>
      <c r="H81">
        <v>838</v>
      </c>
      <c r="I81">
        <f t="shared" si="5"/>
        <v>48</v>
      </c>
      <c r="J81" t="s">
        <v>20</v>
      </c>
      <c r="K81" t="s">
        <v>21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32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208</v>
      </c>
      <c r="C82" s="3" t="s">
        <v>209</v>
      </c>
      <c r="D82">
        <v>1100</v>
      </c>
      <c r="E82">
        <v>7012</v>
      </c>
      <c r="F82">
        <f t="shared" si="4"/>
        <v>637</v>
      </c>
      <c r="G82" t="s">
        <v>19</v>
      </c>
      <c r="H82">
        <v>127</v>
      </c>
      <c r="I82">
        <f t="shared" si="5"/>
        <v>55.21</v>
      </c>
      <c r="J82" t="s">
        <v>20</v>
      </c>
      <c r="K82" t="s">
        <v>21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88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>
        <f t="shared" si="4"/>
        <v>225</v>
      </c>
      <c r="G83" t="s">
        <v>19</v>
      </c>
      <c r="H83">
        <v>411</v>
      </c>
      <c r="I83">
        <f t="shared" si="5"/>
        <v>92.11</v>
      </c>
      <c r="J83" t="s">
        <v>20</v>
      </c>
      <c r="K83" t="s">
        <v>21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22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212</v>
      </c>
      <c r="C84" s="3" t="s">
        <v>213</v>
      </c>
      <c r="D84">
        <v>1000</v>
      </c>
      <c r="E84">
        <v>14973</v>
      </c>
      <c r="F84">
        <f t="shared" si="4"/>
        <v>1497</v>
      </c>
      <c r="G84" t="s">
        <v>19</v>
      </c>
      <c r="H84">
        <v>180</v>
      </c>
      <c r="I84">
        <f t="shared" si="5"/>
        <v>83.18</v>
      </c>
      <c r="J84" t="s">
        <v>39</v>
      </c>
      <c r="K84" t="s">
        <v>40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88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>
        <f t="shared" si="4"/>
        <v>38</v>
      </c>
      <c r="G85" t="s">
        <v>13</v>
      </c>
      <c r="H85">
        <v>1000</v>
      </c>
      <c r="I85">
        <f t="shared" si="5"/>
        <v>40</v>
      </c>
      <c r="J85" t="s">
        <v>20</v>
      </c>
      <c r="K85" t="s">
        <v>21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49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>
        <f t="shared" si="4"/>
        <v>132</v>
      </c>
      <c r="G86" t="s">
        <v>19</v>
      </c>
      <c r="H86">
        <v>374</v>
      </c>
      <c r="I86">
        <f t="shared" si="5"/>
        <v>111.13</v>
      </c>
      <c r="J86" t="s">
        <v>20</v>
      </c>
      <c r="K86" t="s">
        <v>21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64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218</v>
      </c>
      <c r="C87" s="3" t="s">
        <v>219</v>
      </c>
      <c r="D87">
        <v>4900</v>
      </c>
      <c r="E87">
        <v>6430</v>
      </c>
      <c r="F87">
        <f t="shared" si="4"/>
        <v>131</v>
      </c>
      <c r="G87" t="s">
        <v>19</v>
      </c>
      <c r="H87">
        <v>71</v>
      </c>
      <c r="I87">
        <f t="shared" si="5"/>
        <v>90.56</v>
      </c>
      <c r="J87" t="s">
        <v>25</v>
      </c>
      <c r="K87" t="s">
        <v>26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59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220</v>
      </c>
      <c r="C88" s="3" t="s">
        <v>221</v>
      </c>
      <c r="D88">
        <v>7400</v>
      </c>
      <c r="E88">
        <v>12405</v>
      </c>
      <c r="F88">
        <f t="shared" si="4"/>
        <v>168</v>
      </c>
      <c r="G88" t="s">
        <v>19</v>
      </c>
      <c r="H88">
        <v>203</v>
      </c>
      <c r="I88">
        <f t="shared" si="5"/>
        <v>61.11</v>
      </c>
      <c r="J88" t="s">
        <v>20</v>
      </c>
      <c r="K88" t="s">
        <v>21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32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>
        <f t="shared" si="4"/>
        <v>62</v>
      </c>
      <c r="G89" t="s">
        <v>13</v>
      </c>
      <c r="H89">
        <v>1482</v>
      </c>
      <c r="I89">
        <f t="shared" si="5"/>
        <v>83.02</v>
      </c>
      <c r="J89" t="s">
        <v>25</v>
      </c>
      <c r="K89" t="s">
        <v>26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22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224</v>
      </c>
      <c r="C90" s="3" t="s">
        <v>225</v>
      </c>
      <c r="D90">
        <v>4800</v>
      </c>
      <c r="E90">
        <v>12516</v>
      </c>
      <c r="F90">
        <f t="shared" si="4"/>
        <v>261</v>
      </c>
      <c r="G90" t="s">
        <v>19</v>
      </c>
      <c r="H90">
        <v>113</v>
      </c>
      <c r="I90">
        <f t="shared" si="5"/>
        <v>110.76</v>
      </c>
      <c r="J90" t="s">
        <v>20</v>
      </c>
      <c r="K90" t="s">
        <v>21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205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226</v>
      </c>
      <c r="C91" s="3" t="s">
        <v>227</v>
      </c>
      <c r="D91">
        <v>3400</v>
      </c>
      <c r="E91">
        <v>8588</v>
      </c>
      <c r="F91">
        <f t="shared" si="4"/>
        <v>253</v>
      </c>
      <c r="G91" t="s">
        <v>19</v>
      </c>
      <c r="H91">
        <v>96</v>
      </c>
      <c r="I91">
        <f t="shared" si="5"/>
        <v>89.46</v>
      </c>
      <c r="J91" t="s">
        <v>20</v>
      </c>
      <c r="K91" t="s">
        <v>21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32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228</v>
      </c>
      <c r="C92" s="3" t="s">
        <v>229</v>
      </c>
      <c r="D92">
        <v>7800</v>
      </c>
      <c r="E92">
        <v>6132</v>
      </c>
      <c r="F92">
        <f t="shared" si="4"/>
        <v>79</v>
      </c>
      <c r="G92" t="s">
        <v>13</v>
      </c>
      <c r="H92">
        <v>106</v>
      </c>
      <c r="I92">
        <f t="shared" si="5"/>
        <v>57.85</v>
      </c>
      <c r="J92" t="s">
        <v>20</v>
      </c>
      <c r="K92" t="s">
        <v>21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32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>
        <f t="shared" si="4"/>
        <v>48</v>
      </c>
      <c r="G93" t="s">
        <v>13</v>
      </c>
      <c r="H93">
        <v>679</v>
      </c>
      <c r="I93">
        <f t="shared" si="5"/>
        <v>110</v>
      </c>
      <c r="J93" t="s">
        <v>106</v>
      </c>
      <c r="K93" t="s">
        <v>107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205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>
        <f t="shared" si="4"/>
        <v>259</v>
      </c>
      <c r="G94" t="s">
        <v>19</v>
      </c>
      <c r="H94">
        <v>498</v>
      </c>
      <c r="I94">
        <f t="shared" si="5"/>
        <v>103.97</v>
      </c>
      <c r="J94" t="s">
        <v>97</v>
      </c>
      <c r="K94" t="s">
        <v>98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88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>
        <f t="shared" si="4"/>
        <v>61</v>
      </c>
      <c r="G95" t="s">
        <v>2105</v>
      </c>
      <c r="H95">
        <v>610</v>
      </c>
      <c r="I95">
        <f t="shared" si="5"/>
        <v>108</v>
      </c>
      <c r="J95" t="s">
        <v>20</v>
      </c>
      <c r="K95" t="s">
        <v>21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32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236</v>
      </c>
      <c r="C96" s="3" t="s">
        <v>237</v>
      </c>
      <c r="D96">
        <v>2900</v>
      </c>
      <c r="E96">
        <v>8807</v>
      </c>
      <c r="F96">
        <f t="shared" si="4"/>
        <v>304</v>
      </c>
      <c r="G96" t="s">
        <v>19</v>
      </c>
      <c r="H96">
        <v>180</v>
      </c>
      <c r="I96">
        <f t="shared" si="5"/>
        <v>48.93</v>
      </c>
      <c r="J96" t="s">
        <v>39</v>
      </c>
      <c r="K96" t="s">
        <v>40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27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238</v>
      </c>
      <c r="C97" s="3" t="s">
        <v>239</v>
      </c>
      <c r="D97">
        <v>900</v>
      </c>
      <c r="E97">
        <v>1017</v>
      </c>
      <c r="F97">
        <f t="shared" si="4"/>
        <v>113</v>
      </c>
      <c r="G97" t="s">
        <v>19</v>
      </c>
      <c r="H97">
        <v>27</v>
      </c>
      <c r="I97">
        <f t="shared" si="5"/>
        <v>37.67</v>
      </c>
      <c r="J97" t="s">
        <v>20</v>
      </c>
      <c r="K97" t="s">
        <v>21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41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>
        <f t="shared" si="4"/>
        <v>217</v>
      </c>
      <c r="G98" t="s">
        <v>19</v>
      </c>
      <c r="H98">
        <v>2331</v>
      </c>
      <c r="I98">
        <f t="shared" si="5"/>
        <v>65</v>
      </c>
      <c r="J98" t="s">
        <v>20</v>
      </c>
      <c r="K98" t="s">
        <v>21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32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242</v>
      </c>
      <c r="C99" s="3" t="s">
        <v>243</v>
      </c>
      <c r="D99">
        <v>1300</v>
      </c>
      <c r="E99">
        <v>12047</v>
      </c>
      <c r="F99">
        <f t="shared" si="4"/>
        <v>927</v>
      </c>
      <c r="G99" t="s">
        <v>19</v>
      </c>
      <c r="H99">
        <v>113</v>
      </c>
      <c r="I99">
        <f t="shared" si="5"/>
        <v>106.61</v>
      </c>
      <c r="J99" t="s">
        <v>20</v>
      </c>
      <c r="K99" t="s">
        <v>21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16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>
        <f t="shared" si="4"/>
        <v>34</v>
      </c>
      <c r="G100" t="s">
        <v>13</v>
      </c>
      <c r="H100">
        <v>1220</v>
      </c>
      <c r="I100">
        <f t="shared" si="5"/>
        <v>27.01</v>
      </c>
      <c r="J100" t="s">
        <v>25</v>
      </c>
      <c r="K100" t="s">
        <v>26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88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>
        <f t="shared" si="4"/>
        <v>197</v>
      </c>
      <c r="G101" t="s">
        <v>19</v>
      </c>
      <c r="H101">
        <v>164</v>
      </c>
      <c r="I101">
        <f t="shared" si="5"/>
        <v>91.16</v>
      </c>
      <c r="J101" t="s">
        <v>20</v>
      </c>
      <c r="K101" t="s">
        <v>21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32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>
        <f t="shared" si="4"/>
        <v>1</v>
      </c>
      <c r="G102" t="s">
        <v>13</v>
      </c>
      <c r="H102">
        <v>1</v>
      </c>
      <c r="I102">
        <f t="shared" si="5"/>
        <v>1</v>
      </c>
      <c r="J102" t="s">
        <v>20</v>
      </c>
      <c r="K102" t="s">
        <v>21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32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>
        <f t="shared" si="4"/>
        <v>1021</v>
      </c>
      <c r="G103" t="s">
        <v>19</v>
      </c>
      <c r="H103">
        <v>164</v>
      </c>
      <c r="I103">
        <f t="shared" si="5"/>
        <v>56.05</v>
      </c>
      <c r="J103" t="s">
        <v>20</v>
      </c>
      <c r="K103" t="s">
        <v>21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49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>
        <f t="shared" si="4"/>
        <v>282</v>
      </c>
      <c r="G104" t="s">
        <v>19</v>
      </c>
      <c r="H104">
        <v>336</v>
      </c>
      <c r="I104">
        <f t="shared" si="5"/>
        <v>31.02</v>
      </c>
      <c r="J104" t="s">
        <v>20</v>
      </c>
      <c r="K104" t="s">
        <v>21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64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>
        <f t="shared" si="4"/>
        <v>25</v>
      </c>
      <c r="G105" t="s">
        <v>13</v>
      </c>
      <c r="H105">
        <v>37</v>
      </c>
      <c r="I105">
        <f t="shared" si="5"/>
        <v>66.510000000000005</v>
      </c>
      <c r="J105" t="s">
        <v>106</v>
      </c>
      <c r="K105" t="s">
        <v>107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49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>
        <f t="shared" si="4"/>
        <v>143</v>
      </c>
      <c r="G106" t="s">
        <v>19</v>
      </c>
      <c r="H106">
        <v>1917</v>
      </c>
      <c r="I106">
        <f t="shared" si="5"/>
        <v>89.01</v>
      </c>
      <c r="J106" t="s">
        <v>20</v>
      </c>
      <c r="K106" t="s">
        <v>21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59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>
        <f t="shared" si="4"/>
        <v>145</v>
      </c>
      <c r="G107" t="s">
        <v>19</v>
      </c>
      <c r="H107">
        <v>95</v>
      </c>
      <c r="I107">
        <f t="shared" si="5"/>
        <v>103.46</v>
      </c>
      <c r="J107" t="s">
        <v>20</v>
      </c>
      <c r="K107" t="s">
        <v>21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27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>
        <f t="shared" si="4"/>
        <v>359</v>
      </c>
      <c r="G108" t="s">
        <v>19</v>
      </c>
      <c r="H108">
        <v>147</v>
      </c>
      <c r="I108">
        <f t="shared" si="5"/>
        <v>95.28</v>
      </c>
      <c r="J108" t="s">
        <v>20</v>
      </c>
      <c r="K108" t="s">
        <v>21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32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>
        <f t="shared" si="4"/>
        <v>186</v>
      </c>
      <c r="G109" t="s">
        <v>19</v>
      </c>
      <c r="H109">
        <v>86</v>
      </c>
      <c r="I109">
        <f t="shared" si="5"/>
        <v>75.900000000000006</v>
      </c>
      <c r="J109" t="s">
        <v>20</v>
      </c>
      <c r="K109" t="s">
        <v>21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32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>
        <f t="shared" si="4"/>
        <v>595</v>
      </c>
      <c r="G110" t="s">
        <v>19</v>
      </c>
      <c r="H110">
        <v>83</v>
      </c>
      <c r="I110">
        <f t="shared" si="5"/>
        <v>107.58</v>
      </c>
      <c r="J110" t="s">
        <v>20</v>
      </c>
      <c r="K110" t="s">
        <v>21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41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>
        <f t="shared" si="4"/>
        <v>59</v>
      </c>
      <c r="G111" t="s">
        <v>13</v>
      </c>
      <c r="H111">
        <v>60</v>
      </c>
      <c r="I111">
        <f t="shared" si="5"/>
        <v>51.32</v>
      </c>
      <c r="J111" t="s">
        <v>20</v>
      </c>
      <c r="K111" t="s">
        <v>21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268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>
        <f t="shared" si="4"/>
        <v>15</v>
      </c>
      <c r="G112" t="s">
        <v>13</v>
      </c>
      <c r="H112">
        <v>296</v>
      </c>
      <c r="I112">
        <f t="shared" si="5"/>
        <v>71.98</v>
      </c>
      <c r="J112" t="s">
        <v>20</v>
      </c>
      <c r="K112" t="s">
        <v>21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16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>
        <f t="shared" si="4"/>
        <v>120</v>
      </c>
      <c r="G113" t="s">
        <v>19</v>
      </c>
      <c r="H113">
        <v>676</v>
      </c>
      <c r="I113">
        <f t="shared" si="5"/>
        <v>108.95</v>
      </c>
      <c r="J113" t="s">
        <v>20</v>
      </c>
      <c r="K113" t="s">
        <v>21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132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>
        <f t="shared" si="4"/>
        <v>269</v>
      </c>
      <c r="G114" t="s">
        <v>19</v>
      </c>
      <c r="H114">
        <v>361</v>
      </c>
      <c r="I114">
        <f t="shared" si="5"/>
        <v>35</v>
      </c>
      <c r="J114" t="s">
        <v>25</v>
      </c>
      <c r="K114" t="s">
        <v>26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27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>
        <f t="shared" si="4"/>
        <v>377</v>
      </c>
      <c r="G115" t="s">
        <v>19</v>
      </c>
      <c r="H115">
        <v>131</v>
      </c>
      <c r="I115">
        <f t="shared" si="5"/>
        <v>94.94</v>
      </c>
      <c r="J115" t="s">
        <v>20</v>
      </c>
      <c r="K115" t="s">
        <v>21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16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>
        <f t="shared" si="4"/>
        <v>727</v>
      </c>
      <c r="G116" t="s">
        <v>19</v>
      </c>
      <c r="H116">
        <v>126</v>
      </c>
      <c r="I116">
        <f t="shared" si="5"/>
        <v>109.65</v>
      </c>
      <c r="J116" t="s">
        <v>20</v>
      </c>
      <c r="K116" t="s">
        <v>21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64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>
        <f t="shared" si="4"/>
        <v>87</v>
      </c>
      <c r="G117" t="s">
        <v>13</v>
      </c>
      <c r="H117">
        <v>3304</v>
      </c>
      <c r="I117">
        <f t="shared" si="5"/>
        <v>44</v>
      </c>
      <c r="J117" t="s">
        <v>106</v>
      </c>
      <c r="K117" t="s">
        <v>107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118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>
        <f t="shared" si="4"/>
        <v>88</v>
      </c>
      <c r="G118" t="s">
        <v>13</v>
      </c>
      <c r="H118">
        <v>73</v>
      </c>
      <c r="I118">
        <f t="shared" si="5"/>
        <v>86.79</v>
      </c>
      <c r="J118" t="s">
        <v>20</v>
      </c>
      <c r="K118" t="s">
        <v>21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32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>
        <f t="shared" si="4"/>
        <v>174</v>
      </c>
      <c r="G119" t="s">
        <v>19</v>
      </c>
      <c r="H119">
        <v>275</v>
      </c>
      <c r="I119">
        <f t="shared" si="5"/>
        <v>30.99</v>
      </c>
      <c r="J119" t="s">
        <v>20</v>
      </c>
      <c r="K119" t="s">
        <v>21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268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>
        <f t="shared" si="4"/>
        <v>118</v>
      </c>
      <c r="G120" t="s">
        <v>19</v>
      </c>
      <c r="H120">
        <v>67</v>
      </c>
      <c r="I120">
        <f t="shared" si="5"/>
        <v>94.79</v>
      </c>
      <c r="J120" t="s">
        <v>20</v>
      </c>
      <c r="K120" t="s">
        <v>21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121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>
        <f t="shared" si="4"/>
        <v>215</v>
      </c>
      <c r="G121" t="s">
        <v>19</v>
      </c>
      <c r="H121">
        <v>154</v>
      </c>
      <c r="I121">
        <f t="shared" si="5"/>
        <v>69.790000000000006</v>
      </c>
      <c r="J121" t="s">
        <v>20</v>
      </c>
      <c r="K121" t="s">
        <v>21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41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>
        <f t="shared" si="4"/>
        <v>149</v>
      </c>
      <c r="G122" t="s">
        <v>19</v>
      </c>
      <c r="H122">
        <v>1782</v>
      </c>
      <c r="I122">
        <f t="shared" si="5"/>
        <v>63</v>
      </c>
      <c r="J122" t="s">
        <v>20</v>
      </c>
      <c r="K122" t="s">
        <v>21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291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>
        <f t="shared" si="4"/>
        <v>219</v>
      </c>
      <c r="G123" t="s">
        <v>19</v>
      </c>
      <c r="H123">
        <v>903</v>
      </c>
      <c r="I123">
        <f t="shared" si="5"/>
        <v>110.03</v>
      </c>
      <c r="J123" t="s">
        <v>20</v>
      </c>
      <c r="K123" t="s">
        <v>21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88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>
        <f t="shared" si="4"/>
        <v>64</v>
      </c>
      <c r="G124" t="s">
        <v>13</v>
      </c>
      <c r="H124">
        <v>3387</v>
      </c>
      <c r="I124">
        <f t="shared" si="5"/>
        <v>26</v>
      </c>
      <c r="J124" t="s">
        <v>20</v>
      </c>
      <c r="K124" t="s">
        <v>21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118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>
        <f t="shared" si="4"/>
        <v>19</v>
      </c>
      <c r="G125" t="s">
        <v>13</v>
      </c>
      <c r="H125">
        <v>662</v>
      </c>
      <c r="I125">
        <f t="shared" si="5"/>
        <v>49.99</v>
      </c>
      <c r="J125" t="s">
        <v>14</v>
      </c>
      <c r="K125" t="s">
        <v>15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32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>
        <f t="shared" si="4"/>
        <v>368</v>
      </c>
      <c r="G126" t="s">
        <v>19</v>
      </c>
      <c r="H126">
        <v>94</v>
      </c>
      <c r="I126">
        <f t="shared" si="5"/>
        <v>101.72</v>
      </c>
      <c r="J126" t="s">
        <v>106</v>
      </c>
      <c r="K126" t="s">
        <v>107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121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>
        <f t="shared" si="4"/>
        <v>160</v>
      </c>
      <c r="G127" t="s">
        <v>19</v>
      </c>
      <c r="H127">
        <v>180</v>
      </c>
      <c r="I127">
        <f t="shared" si="5"/>
        <v>47.08</v>
      </c>
      <c r="J127" t="s">
        <v>20</v>
      </c>
      <c r="K127" t="s">
        <v>21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32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>
        <f t="shared" si="4"/>
        <v>39</v>
      </c>
      <c r="G128" t="s">
        <v>13</v>
      </c>
      <c r="H128">
        <v>774</v>
      </c>
      <c r="I128">
        <f t="shared" si="5"/>
        <v>89.94</v>
      </c>
      <c r="J128" t="s">
        <v>20</v>
      </c>
      <c r="K128" t="s">
        <v>21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32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>
        <f t="shared" si="4"/>
        <v>51</v>
      </c>
      <c r="G129" t="s">
        <v>13</v>
      </c>
      <c r="H129">
        <v>672</v>
      </c>
      <c r="I129">
        <f t="shared" si="5"/>
        <v>78.97</v>
      </c>
      <c r="J129" t="s">
        <v>14</v>
      </c>
      <c r="K129" t="s">
        <v>15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32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>
        <f t="shared" si="4"/>
        <v>60</v>
      </c>
      <c r="G130" t="s">
        <v>2105</v>
      </c>
      <c r="H130">
        <v>532</v>
      </c>
      <c r="I130">
        <f t="shared" si="5"/>
        <v>80.069999999999993</v>
      </c>
      <c r="J130" t="s">
        <v>20</v>
      </c>
      <c r="K130" t="s">
        <v>21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22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>
        <f t="shared" ref="F131:F194" si="8">ROUND(E131/D131*100,0)</f>
        <v>3</v>
      </c>
      <c r="G131" t="s">
        <v>2105</v>
      </c>
      <c r="H131">
        <v>55</v>
      </c>
      <c r="I131">
        <f t="shared" ref="I131:I194" si="9">IFERROR(ROUND(E131/H131,2),0)</f>
        <v>86.47</v>
      </c>
      <c r="J131" t="s">
        <v>25</v>
      </c>
      <c r="K131" t="s">
        <v>26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16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>
        <f t="shared" si="8"/>
        <v>155</v>
      </c>
      <c r="G132" t="s">
        <v>19</v>
      </c>
      <c r="H132">
        <v>533</v>
      </c>
      <c r="I132">
        <f t="shared" si="9"/>
        <v>28</v>
      </c>
      <c r="J132" t="s">
        <v>35</v>
      </c>
      <c r="K132" t="s">
        <v>36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52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>
        <f t="shared" si="8"/>
        <v>101</v>
      </c>
      <c r="G133" t="s">
        <v>19</v>
      </c>
      <c r="H133">
        <v>2443</v>
      </c>
      <c r="I133">
        <f t="shared" si="9"/>
        <v>68</v>
      </c>
      <c r="J133" t="s">
        <v>39</v>
      </c>
      <c r="K133" t="s">
        <v>40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27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>
        <f t="shared" si="8"/>
        <v>116</v>
      </c>
      <c r="G134" t="s">
        <v>19</v>
      </c>
      <c r="H134">
        <v>89</v>
      </c>
      <c r="I134">
        <f t="shared" si="9"/>
        <v>43.08</v>
      </c>
      <c r="J134" t="s">
        <v>20</v>
      </c>
      <c r="K134" t="s">
        <v>21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32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>
        <f t="shared" si="8"/>
        <v>311</v>
      </c>
      <c r="G135" t="s">
        <v>19</v>
      </c>
      <c r="H135">
        <v>159</v>
      </c>
      <c r="I135">
        <f t="shared" si="9"/>
        <v>87.96</v>
      </c>
      <c r="J135" t="s">
        <v>20</v>
      </c>
      <c r="K135" t="s">
        <v>21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318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>
        <f t="shared" si="8"/>
        <v>90</v>
      </c>
      <c r="G136" t="s">
        <v>13</v>
      </c>
      <c r="H136">
        <v>940</v>
      </c>
      <c r="I136">
        <f t="shared" si="9"/>
        <v>94.99</v>
      </c>
      <c r="J136" t="s">
        <v>97</v>
      </c>
      <c r="K136" t="s">
        <v>98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41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>
        <f t="shared" si="8"/>
        <v>71</v>
      </c>
      <c r="G137" t="s">
        <v>13</v>
      </c>
      <c r="H137">
        <v>117</v>
      </c>
      <c r="I137">
        <f t="shared" si="9"/>
        <v>46.91</v>
      </c>
      <c r="J137" t="s">
        <v>20</v>
      </c>
      <c r="K137" t="s">
        <v>21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32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>
        <f t="shared" si="8"/>
        <v>3</v>
      </c>
      <c r="G138" t="s">
        <v>2105</v>
      </c>
      <c r="H138">
        <v>58</v>
      </c>
      <c r="I138">
        <f t="shared" si="9"/>
        <v>46.91</v>
      </c>
      <c r="J138" t="s">
        <v>20</v>
      </c>
      <c r="K138" t="s">
        <v>21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52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>
        <f t="shared" si="8"/>
        <v>262</v>
      </c>
      <c r="G139" t="s">
        <v>19</v>
      </c>
      <c r="H139">
        <v>50</v>
      </c>
      <c r="I139">
        <f t="shared" si="9"/>
        <v>94.24</v>
      </c>
      <c r="J139" t="s">
        <v>20</v>
      </c>
      <c r="K139" t="s">
        <v>21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67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>
        <f t="shared" si="8"/>
        <v>96</v>
      </c>
      <c r="G140" t="s">
        <v>13</v>
      </c>
      <c r="H140">
        <v>115</v>
      </c>
      <c r="I140">
        <f t="shared" si="9"/>
        <v>80.14</v>
      </c>
      <c r="J140" t="s">
        <v>20</v>
      </c>
      <c r="K140" t="s">
        <v>21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291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>
        <f t="shared" si="8"/>
        <v>21</v>
      </c>
      <c r="G141" t="s">
        <v>13</v>
      </c>
      <c r="H141">
        <v>326</v>
      </c>
      <c r="I141">
        <f t="shared" si="9"/>
        <v>59.04</v>
      </c>
      <c r="J141" t="s">
        <v>20</v>
      </c>
      <c r="K141" t="s">
        <v>21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64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>
        <f t="shared" si="8"/>
        <v>223</v>
      </c>
      <c r="G142" t="s">
        <v>19</v>
      </c>
      <c r="H142">
        <v>186</v>
      </c>
      <c r="I142">
        <f t="shared" si="9"/>
        <v>65.989999999999995</v>
      </c>
      <c r="J142" t="s">
        <v>20</v>
      </c>
      <c r="K142" t="s">
        <v>21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41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>
        <f t="shared" si="8"/>
        <v>102</v>
      </c>
      <c r="G143" t="s">
        <v>19</v>
      </c>
      <c r="H143">
        <v>1071</v>
      </c>
      <c r="I143">
        <f t="shared" si="9"/>
        <v>60.99</v>
      </c>
      <c r="J143" t="s">
        <v>20</v>
      </c>
      <c r="K143" t="s">
        <v>21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27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>
        <f t="shared" si="8"/>
        <v>230</v>
      </c>
      <c r="G144" t="s">
        <v>19</v>
      </c>
      <c r="H144">
        <v>117</v>
      </c>
      <c r="I144">
        <f t="shared" si="9"/>
        <v>98.31</v>
      </c>
      <c r="J144" t="s">
        <v>20</v>
      </c>
      <c r="K144" t="s">
        <v>21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27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>
        <f t="shared" si="8"/>
        <v>136</v>
      </c>
      <c r="G145" t="s">
        <v>19</v>
      </c>
      <c r="H145">
        <v>70</v>
      </c>
      <c r="I145">
        <f t="shared" si="9"/>
        <v>104.6</v>
      </c>
      <c r="J145" t="s">
        <v>20</v>
      </c>
      <c r="K145" t="s">
        <v>21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59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>
        <f t="shared" si="8"/>
        <v>129</v>
      </c>
      <c r="G146" t="s">
        <v>19</v>
      </c>
      <c r="H146">
        <v>135</v>
      </c>
      <c r="I146">
        <f t="shared" si="9"/>
        <v>86.07</v>
      </c>
      <c r="J146" t="s">
        <v>20</v>
      </c>
      <c r="K146" t="s">
        <v>21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32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>
        <f t="shared" si="8"/>
        <v>237</v>
      </c>
      <c r="G147" t="s">
        <v>19</v>
      </c>
      <c r="H147">
        <v>768</v>
      </c>
      <c r="I147">
        <f t="shared" si="9"/>
        <v>76.989999999999995</v>
      </c>
      <c r="J147" t="s">
        <v>97</v>
      </c>
      <c r="K147" t="s">
        <v>98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64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>
        <f t="shared" si="8"/>
        <v>17</v>
      </c>
      <c r="G148" t="s">
        <v>2105</v>
      </c>
      <c r="H148">
        <v>51</v>
      </c>
      <c r="I148">
        <f t="shared" si="9"/>
        <v>29.76</v>
      </c>
      <c r="J148" t="s">
        <v>20</v>
      </c>
      <c r="K148" t="s">
        <v>21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32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>
        <f t="shared" si="8"/>
        <v>112</v>
      </c>
      <c r="G149" t="s">
        <v>19</v>
      </c>
      <c r="H149">
        <v>199</v>
      </c>
      <c r="I149">
        <f t="shared" si="9"/>
        <v>46.92</v>
      </c>
      <c r="J149" t="s">
        <v>20</v>
      </c>
      <c r="K149" t="s">
        <v>21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32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>
        <f t="shared" si="8"/>
        <v>121</v>
      </c>
      <c r="G150" t="s">
        <v>19</v>
      </c>
      <c r="H150">
        <v>107</v>
      </c>
      <c r="I150">
        <f t="shared" si="9"/>
        <v>105.19</v>
      </c>
      <c r="J150" t="s">
        <v>20</v>
      </c>
      <c r="K150" t="s">
        <v>21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64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>
        <f t="shared" si="8"/>
        <v>220</v>
      </c>
      <c r="G151" t="s">
        <v>19</v>
      </c>
      <c r="H151">
        <v>195</v>
      </c>
      <c r="I151">
        <f t="shared" si="9"/>
        <v>69.91</v>
      </c>
      <c r="J151" t="s">
        <v>20</v>
      </c>
      <c r="K151" t="s">
        <v>21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59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>
        <f t="shared" si="8"/>
        <v>1</v>
      </c>
      <c r="G152" t="s">
        <v>13</v>
      </c>
      <c r="H152">
        <v>1</v>
      </c>
      <c r="I152">
        <f t="shared" si="9"/>
        <v>1</v>
      </c>
      <c r="J152" t="s">
        <v>20</v>
      </c>
      <c r="K152" t="s">
        <v>21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22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>
        <f t="shared" si="8"/>
        <v>64</v>
      </c>
      <c r="G153" t="s">
        <v>13</v>
      </c>
      <c r="H153">
        <v>1467</v>
      </c>
      <c r="I153">
        <f t="shared" si="9"/>
        <v>60.01</v>
      </c>
      <c r="J153" t="s">
        <v>20</v>
      </c>
      <c r="K153" t="s">
        <v>21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49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>
        <f t="shared" si="8"/>
        <v>423</v>
      </c>
      <c r="G154" t="s">
        <v>19</v>
      </c>
      <c r="H154">
        <v>3376</v>
      </c>
      <c r="I154">
        <f t="shared" si="9"/>
        <v>52.01</v>
      </c>
      <c r="J154" t="s">
        <v>20</v>
      </c>
      <c r="K154" t="s">
        <v>21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59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>
        <f t="shared" si="8"/>
        <v>93</v>
      </c>
      <c r="G155" t="s">
        <v>13</v>
      </c>
      <c r="H155">
        <v>5681</v>
      </c>
      <c r="I155">
        <f t="shared" si="9"/>
        <v>31</v>
      </c>
      <c r="J155" t="s">
        <v>20</v>
      </c>
      <c r="K155" t="s">
        <v>21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32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>
        <f t="shared" si="8"/>
        <v>59</v>
      </c>
      <c r="G156" t="s">
        <v>13</v>
      </c>
      <c r="H156">
        <v>1059</v>
      </c>
      <c r="I156">
        <f t="shared" si="9"/>
        <v>95.04</v>
      </c>
      <c r="J156" t="s">
        <v>20</v>
      </c>
      <c r="K156" t="s">
        <v>21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59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>
        <f t="shared" si="8"/>
        <v>65</v>
      </c>
      <c r="G157" t="s">
        <v>13</v>
      </c>
      <c r="H157">
        <v>1194</v>
      </c>
      <c r="I157">
        <f t="shared" si="9"/>
        <v>75.97</v>
      </c>
      <c r="J157" t="s">
        <v>20</v>
      </c>
      <c r="K157" t="s">
        <v>21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32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>
        <f t="shared" si="8"/>
        <v>74</v>
      </c>
      <c r="G158" t="s">
        <v>2105</v>
      </c>
      <c r="H158">
        <v>379</v>
      </c>
      <c r="I158">
        <f t="shared" si="9"/>
        <v>71.010000000000005</v>
      </c>
      <c r="J158" t="s">
        <v>25</v>
      </c>
      <c r="K158" t="s">
        <v>26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22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>
        <f t="shared" si="8"/>
        <v>53</v>
      </c>
      <c r="G159" t="s">
        <v>13</v>
      </c>
      <c r="H159">
        <v>30</v>
      </c>
      <c r="I159">
        <f t="shared" si="9"/>
        <v>73.73</v>
      </c>
      <c r="J159" t="s">
        <v>25</v>
      </c>
      <c r="K159" t="s">
        <v>26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121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>
        <f t="shared" si="8"/>
        <v>221</v>
      </c>
      <c r="G160" t="s">
        <v>19</v>
      </c>
      <c r="H160">
        <v>41</v>
      </c>
      <c r="I160">
        <f t="shared" si="9"/>
        <v>113.17</v>
      </c>
      <c r="J160" t="s">
        <v>20</v>
      </c>
      <c r="K160" t="s">
        <v>21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22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>
        <f t="shared" si="8"/>
        <v>100</v>
      </c>
      <c r="G161" t="s">
        <v>19</v>
      </c>
      <c r="H161">
        <v>1821</v>
      </c>
      <c r="I161">
        <f t="shared" si="9"/>
        <v>105.01</v>
      </c>
      <c r="J161" t="s">
        <v>20</v>
      </c>
      <c r="K161" t="s">
        <v>21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32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>
        <f t="shared" si="8"/>
        <v>162</v>
      </c>
      <c r="G162" t="s">
        <v>19</v>
      </c>
      <c r="H162">
        <v>164</v>
      </c>
      <c r="I162">
        <f t="shared" si="9"/>
        <v>79.180000000000007</v>
      </c>
      <c r="J162" t="s">
        <v>20</v>
      </c>
      <c r="K162" t="s">
        <v>21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64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>
        <f t="shared" si="8"/>
        <v>78</v>
      </c>
      <c r="G163" t="s">
        <v>13</v>
      </c>
      <c r="H163">
        <v>75</v>
      </c>
      <c r="I163">
        <f t="shared" si="9"/>
        <v>57.33</v>
      </c>
      <c r="J163" t="s">
        <v>20</v>
      </c>
      <c r="K163" t="s">
        <v>21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27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>
        <f t="shared" si="8"/>
        <v>150</v>
      </c>
      <c r="G164" t="s">
        <v>19</v>
      </c>
      <c r="H164">
        <v>157</v>
      </c>
      <c r="I164">
        <f t="shared" si="9"/>
        <v>58.18</v>
      </c>
      <c r="J164" t="s">
        <v>97</v>
      </c>
      <c r="K164" t="s">
        <v>98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22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>
        <f t="shared" si="8"/>
        <v>253</v>
      </c>
      <c r="G165" t="s">
        <v>19</v>
      </c>
      <c r="H165">
        <v>246</v>
      </c>
      <c r="I165">
        <f t="shared" si="9"/>
        <v>36.03</v>
      </c>
      <c r="J165" t="s">
        <v>20</v>
      </c>
      <c r="K165" t="s">
        <v>21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121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>
        <f t="shared" si="8"/>
        <v>100</v>
      </c>
      <c r="G166" t="s">
        <v>19</v>
      </c>
      <c r="H166">
        <v>1396</v>
      </c>
      <c r="I166">
        <f t="shared" si="9"/>
        <v>107.99</v>
      </c>
      <c r="J166" t="s">
        <v>20</v>
      </c>
      <c r="K166" t="s">
        <v>21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32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>
        <f t="shared" si="8"/>
        <v>122</v>
      </c>
      <c r="G167" t="s">
        <v>19</v>
      </c>
      <c r="H167">
        <v>2506</v>
      </c>
      <c r="I167">
        <f t="shared" si="9"/>
        <v>44.01</v>
      </c>
      <c r="J167" t="s">
        <v>20</v>
      </c>
      <c r="K167" t="s">
        <v>21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27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>
        <f t="shared" si="8"/>
        <v>137</v>
      </c>
      <c r="G168" t="s">
        <v>19</v>
      </c>
      <c r="H168">
        <v>244</v>
      </c>
      <c r="I168">
        <f t="shared" si="9"/>
        <v>55.08</v>
      </c>
      <c r="J168" t="s">
        <v>20</v>
      </c>
      <c r="K168" t="s">
        <v>21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121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>
        <f t="shared" si="8"/>
        <v>416</v>
      </c>
      <c r="G169" t="s">
        <v>19</v>
      </c>
      <c r="H169">
        <v>146</v>
      </c>
      <c r="I169">
        <f t="shared" si="9"/>
        <v>74</v>
      </c>
      <c r="J169" t="s">
        <v>25</v>
      </c>
      <c r="K169" t="s">
        <v>26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32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>
        <f t="shared" si="8"/>
        <v>31</v>
      </c>
      <c r="G170" t="s">
        <v>13</v>
      </c>
      <c r="H170">
        <v>955</v>
      </c>
      <c r="I170">
        <f t="shared" si="9"/>
        <v>42</v>
      </c>
      <c r="J170" t="s">
        <v>35</v>
      </c>
      <c r="K170" t="s">
        <v>36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59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>
        <f t="shared" si="8"/>
        <v>424</v>
      </c>
      <c r="G171" t="s">
        <v>19</v>
      </c>
      <c r="H171">
        <v>1267</v>
      </c>
      <c r="I171">
        <f t="shared" si="9"/>
        <v>77.989999999999995</v>
      </c>
      <c r="J171" t="s">
        <v>20</v>
      </c>
      <c r="K171" t="s">
        <v>21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99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>
        <f t="shared" si="8"/>
        <v>3</v>
      </c>
      <c r="G172" t="s">
        <v>13</v>
      </c>
      <c r="H172">
        <v>67</v>
      </c>
      <c r="I172">
        <f t="shared" si="9"/>
        <v>82.51</v>
      </c>
      <c r="J172" t="s">
        <v>20</v>
      </c>
      <c r="K172" t="s">
        <v>21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59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>
        <f t="shared" si="8"/>
        <v>11</v>
      </c>
      <c r="G173" t="s">
        <v>13</v>
      </c>
      <c r="H173">
        <v>5</v>
      </c>
      <c r="I173">
        <f t="shared" si="9"/>
        <v>104.2</v>
      </c>
      <c r="J173" t="s">
        <v>20</v>
      </c>
      <c r="K173" t="s">
        <v>21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205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>
        <f t="shared" si="8"/>
        <v>83</v>
      </c>
      <c r="G174" t="s">
        <v>13</v>
      </c>
      <c r="H174">
        <v>26</v>
      </c>
      <c r="I174">
        <f t="shared" si="9"/>
        <v>25.5</v>
      </c>
      <c r="J174" t="s">
        <v>20</v>
      </c>
      <c r="K174" t="s">
        <v>21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41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>
        <f t="shared" si="8"/>
        <v>163</v>
      </c>
      <c r="G175" t="s">
        <v>19</v>
      </c>
      <c r="H175">
        <v>1561</v>
      </c>
      <c r="I175">
        <f t="shared" si="9"/>
        <v>100.98</v>
      </c>
      <c r="J175" t="s">
        <v>20</v>
      </c>
      <c r="K175" t="s">
        <v>21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32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>
        <f t="shared" si="8"/>
        <v>895</v>
      </c>
      <c r="G176" t="s">
        <v>19</v>
      </c>
      <c r="H176">
        <v>48</v>
      </c>
      <c r="I176">
        <f t="shared" si="9"/>
        <v>111.83</v>
      </c>
      <c r="J176" t="s">
        <v>20</v>
      </c>
      <c r="K176" t="s">
        <v>21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64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>
        <f t="shared" si="8"/>
        <v>26</v>
      </c>
      <c r="G177" t="s">
        <v>13</v>
      </c>
      <c r="H177">
        <v>1130</v>
      </c>
      <c r="I177">
        <f t="shared" si="9"/>
        <v>42</v>
      </c>
      <c r="J177" t="s">
        <v>20</v>
      </c>
      <c r="K177" t="s">
        <v>21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32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>
        <f t="shared" si="8"/>
        <v>75</v>
      </c>
      <c r="G178" t="s">
        <v>13</v>
      </c>
      <c r="H178">
        <v>782</v>
      </c>
      <c r="I178">
        <f t="shared" si="9"/>
        <v>110.05</v>
      </c>
      <c r="J178" t="s">
        <v>20</v>
      </c>
      <c r="K178" t="s">
        <v>21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32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>
        <f t="shared" si="8"/>
        <v>416</v>
      </c>
      <c r="G179" t="s">
        <v>19</v>
      </c>
      <c r="H179">
        <v>2739</v>
      </c>
      <c r="I179">
        <f t="shared" si="9"/>
        <v>59</v>
      </c>
      <c r="J179" t="s">
        <v>20</v>
      </c>
      <c r="K179" t="s">
        <v>21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32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>
        <f t="shared" si="8"/>
        <v>96</v>
      </c>
      <c r="G180" t="s">
        <v>13</v>
      </c>
      <c r="H180">
        <v>210</v>
      </c>
      <c r="I180">
        <f t="shared" si="9"/>
        <v>32.99</v>
      </c>
      <c r="J180" t="s">
        <v>20</v>
      </c>
      <c r="K180" t="s">
        <v>21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16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>
        <f t="shared" si="8"/>
        <v>358</v>
      </c>
      <c r="G181" t="s">
        <v>19</v>
      </c>
      <c r="H181">
        <v>3537</v>
      </c>
      <c r="I181">
        <f t="shared" si="9"/>
        <v>45.01</v>
      </c>
      <c r="J181" t="s">
        <v>14</v>
      </c>
      <c r="K181" t="s">
        <v>15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32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>
        <f t="shared" si="8"/>
        <v>308</v>
      </c>
      <c r="G182" t="s">
        <v>19</v>
      </c>
      <c r="H182">
        <v>2107</v>
      </c>
      <c r="I182">
        <f t="shared" si="9"/>
        <v>81.98</v>
      </c>
      <c r="J182" t="s">
        <v>25</v>
      </c>
      <c r="K182" t="s">
        <v>26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64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>
        <f t="shared" si="8"/>
        <v>62</v>
      </c>
      <c r="G183" t="s">
        <v>13</v>
      </c>
      <c r="H183">
        <v>136</v>
      </c>
      <c r="I183">
        <f t="shared" si="9"/>
        <v>39.08</v>
      </c>
      <c r="J183" t="s">
        <v>20</v>
      </c>
      <c r="K183" t="s">
        <v>21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27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>
        <f t="shared" si="8"/>
        <v>722</v>
      </c>
      <c r="G184" t="s">
        <v>19</v>
      </c>
      <c r="H184">
        <v>3318</v>
      </c>
      <c r="I184">
        <f t="shared" si="9"/>
        <v>59</v>
      </c>
      <c r="J184" t="s">
        <v>35</v>
      </c>
      <c r="K184" t="s">
        <v>36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32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>
        <f t="shared" si="8"/>
        <v>69</v>
      </c>
      <c r="G185" t="s">
        <v>13</v>
      </c>
      <c r="H185">
        <v>86</v>
      </c>
      <c r="I185">
        <f t="shared" si="9"/>
        <v>40.99</v>
      </c>
      <c r="J185" t="s">
        <v>14</v>
      </c>
      <c r="K185" t="s">
        <v>15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22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>
        <f t="shared" si="8"/>
        <v>293</v>
      </c>
      <c r="G186" t="s">
        <v>19</v>
      </c>
      <c r="H186">
        <v>340</v>
      </c>
      <c r="I186">
        <f t="shared" si="9"/>
        <v>31.03</v>
      </c>
      <c r="J186" t="s">
        <v>20</v>
      </c>
      <c r="K186" t="s">
        <v>21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32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>
        <f t="shared" si="8"/>
        <v>72</v>
      </c>
      <c r="G187" t="s">
        <v>13</v>
      </c>
      <c r="H187">
        <v>19</v>
      </c>
      <c r="I187">
        <f t="shared" si="9"/>
        <v>37.79</v>
      </c>
      <c r="J187" t="s">
        <v>20</v>
      </c>
      <c r="K187" t="s">
        <v>21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268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>
        <f t="shared" si="8"/>
        <v>32</v>
      </c>
      <c r="G188" t="s">
        <v>13</v>
      </c>
      <c r="H188">
        <v>886</v>
      </c>
      <c r="I188">
        <f t="shared" si="9"/>
        <v>32.01</v>
      </c>
      <c r="J188" t="s">
        <v>20</v>
      </c>
      <c r="K188" t="s">
        <v>21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32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>
        <f t="shared" si="8"/>
        <v>230</v>
      </c>
      <c r="G189" t="s">
        <v>19</v>
      </c>
      <c r="H189">
        <v>1442</v>
      </c>
      <c r="I189">
        <f t="shared" si="9"/>
        <v>95.97</v>
      </c>
      <c r="J189" t="s">
        <v>14</v>
      </c>
      <c r="K189" t="s">
        <v>15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99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>
        <f t="shared" si="8"/>
        <v>32</v>
      </c>
      <c r="G190" t="s">
        <v>13</v>
      </c>
      <c r="H190">
        <v>35</v>
      </c>
      <c r="I190">
        <f t="shared" si="9"/>
        <v>75</v>
      </c>
      <c r="J190" t="s">
        <v>106</v>
      </c>
      <c r="K190" t="s">
        <v>107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32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>
        <f t="shared" si="8"/>
        <v>24</v>
      </c>
      <c r="G191" t="s">
        <v>2105</v>
      </c>
      <c r="H191">
        <v>441</v>
      </c>
      <c r="I191">
        <f t="shared" si="9"/>
        <v>102.05</v>
      </c>
      <c r="J191" t="s">
        <v>20</v>
      </c>
      <c r="K191" t="s">
        <v>21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32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>
        <f t="shared" si="8"/>
        <v>69</v>
      </c>
      <c r="G192" t="s">
        <v>13</v>
      </c>
      <c r="H192">
        <v>24</v>
      </c>
      <c r="I192">
        <f t="shared" si="9"/>
        <v>105.75</v>
      </c>
      <c r="J192" t="s">
        <v>20</v>
      </c>
      <c r="K192" t="s">
        <v>21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32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>
        <f t="shared" si="8"/>
        <v>38</v>
      </c>
      <c r="G193" t="s">
        <v>13</v>
      </c>
      <c r="H193">
        <v>86</v>
      </c>
      <c r="I193">
        <f t="shared" si="9"/>
        <v>37.07</v>
      </c>
      <c r="J193" t="s">
        <v>106</v>
      </c>
      <c r="K193" t="s">
        <v>107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32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>
        <f t="shared" si="8"/>
        <v>20</v>
      </c>
      <c r="G194" t="s">
        <v>13</v>
      </c>
      <c r="H194">
        <v>243</v>
      </c>
      <c r="I194">
        <f t="shared" si="9"/>
        <v>35.049999999999997</v>
      </c>
      <c r="J194" t="s">
        <v>20</v>
      </c>
      <c r="K194" t="s">
        <v>21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22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>
        <f t="shared" ref="F195:F258" si="12">ROUND(E195/D195*100,0)</f>
        <v>46</v>
      </c>
      <c r="G195" t="s">
        <v>13</v>
      </c>
      <c r="H195">
        <v>65</v>
      </c>
      <c r="I195">
        <f t="shared" ref="I195:I258" si="13">IFERROR(ROUND(E195/H195,2),0)</f>
        <v>46.34</v>
      </c>
      <c r="J195" t="s">
        <v>20</v>
      </c>
      <c r="K195" t="s">
        <v>21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59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>
        <f t="shared" si="12"/>
        <v>123</v>
      </c>
      <c r="G196" t="s">
        <v>19</v>
      </c>
      <c r="H196">
        <v>126</v>
      </c>
      <c r="I196">
        <f t="shared" si="13"/>
        <v>69.17</v>
      </c>
      <c r="J196" t="s">
        <v>20</v>
      </c>
      <c r="K196" t="s">
        <v>21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147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>
        <f t="shared" si="12"/>
        <v>362</v>
      </c>
      <c r="G197" t="s">
        <v>19</v>
      </c>
      <c r="H197">
        <v>524</v>
      </c>
      <c r="I197">
        <f t="shared" si="13"/>
        <v>109.08</v>
      </c>
      <c r="J197" t="s">
        <v>20</v>
      </c>
      <c r="K197" t="s">
        <v>21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49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>
        <f t="shared" si="12"/>
        <v>63</v>
      </c>
      <c r="G198" t="s">
        <v>13</v>
      </c>
      <c r="H198">
        <v>100</v>
      </c>
      <c r="I198">
        <f t="shared" si="13"/>
        <v>51.78</v>
      </c>
      <c r="J198" t="s">
        <v>35</v>
      </c>
      <c r="K198" t="s">
        <v>36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64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>
        <f t="shared" si="12"/>
        <v>298</v>
      </c>
      <c r="G199" t="s">
        <v>19</v>
      </c>
      <c r="H199">
        <v>1989</v>
      </c>
      <c r="I199">
        <f t="shared" si="13"/>
        <v>82.01</v>
      </c>
      <c r="J199" t="s">
        <v>20</v>
      </c>
      <c r="K199" t="s">
        <v>21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52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>
        <f t="shared" si="12"/>
        <v>10</v>
      </c>
      <c r="G200" t="s">
        <v>13</v>
      </c>
      <c r="H200">
        <v>168</v>
      </c>
      <c r="I200">
        <f t="shared" si="13"/>
        <v>35.96</v>
      </c>
      <c r="J200" t="s">
        <v>20</v>
      </c>
      <c r="K200" t="s">
        <v>21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49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>
        <f t="shared" si="12"/>
        <v>54</v>
      </c>
      <c r="G201" t="s">
        <v>13</v>
      </c>
      <c r="H201">
        <v>13</v>
      </c>
      <c r="I201">
        <f t="shared" si="13"/>
        <v>74.459999999999994</v>
      </c>
      <c r="J201" t="s">
        <v>20</v>
      </c>
      <c r="K201" t="s">
        <v>21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22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>
        <f t="shared" si="12"/>
        <v>2</v>
      </c>
      <c r="G202" t="s">
        <v>13</v>
      </c>
      <c r="H202">
        <v>1</v>
      </c>
      <c r="I202">
        <f t="shared" si="13"/>
        <v>2</v>
      </c>
      <c r="J202" t="s">
        <v>14</v>
      </c>
      <c r="K202" t="s">
        <v>15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32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>
        <f t="shared" si="12"/>
        <v>681</v>
      </c>
      <c r="G203" t="s">
        <v>19</v>
      </c>
      <c r="H203">
        <v>157</v>
      </c>
      <c r="I203">
        <f t="shared" si="13"/>
        <v>91.11</v>
      </c>
      <c r="J203" t="s">
        <v>20</v>
      </c>
      <c r="K203" t="s">
        <v>21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27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>
        <f t="shared" si="12"/>
        <v>79</v>
      </c>
      <c r="G204" t="s">
        <v>2105</v>
      </c>
      <c r="H204">
        <v>82</v>
      </c>
      <c r="I204">
        <f t="shared" si="13"/>
        <v>79.790000000000006</v>
      </c>
      <c r="J204" t="s">
        <v>20</v>
      </c>
      <c r="K204" t="s">
        <v>21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16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>
        <f t="shared" si="12"/>
        <v>134</v>
      </c>
      <c r="G205" t="s">
        <v>19</v>
      </c>
      <c r="H205">
        <v>4498</v>
      </c>
      <c r="I205">
        <f t="shared" si="13"/>
        <v>43</v>
      </c>
      <c r="J205" t="s">
        <v>25</v>
      </c>
      <c r="K205" t="s">
        <v>26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32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>
        <f t="shared" si="12"/>
        <v>3</v>
      </c>
      <c r="G206" t="s">
        <v>13</v>
      </c>
      <c r="H206">
        <v>40</v>
      </c>
      <c r="I206">
        <f t="shared" si="13"/>
        <v>63.23</v>
      </c>
      <c r="J206" t="s">
        <v>20</v>
      </c>
      <c r="K206" t="s">
        <v>21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158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>
        <f t="shared" si="12"/>
        <v>432</v>
      </c>
      <c r="G207" t="s">
        <v>19</v>
      </c>
      <c r="H207">
        <v>80</v>
      </c>
      <c r="I207">
        <f t="shared" si="13"/>
        <v>70.180000000000007</v>
      </c>
      <c r="J207" t="s">
        <v>20</v>
      </c>
      <c r="K207" t="s">
        <v>21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32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>
        <f t="shared" si="12"/>
        <v>39</v>
      </c>
      <c r="G208" t="s">
        <v>2105</v>
      </c>
      <c r="H208">
        <v>57</v>
      </c>
      <c r="I208">
        <f t="shared" si="13"/>
        <v>61.33</v>
      </c>
      <c r="J208" t="s">
        <v>20</v>
      </c>
      <c r="K208" t="s">
        <v>21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118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>
        <f t="shared" si="12"/>
        <v>426</v>
      </c>
      <c r="G209" t="s">
        <v>19</v>
      </c>
      <c r="H209">
        <v>43</v>
      </c>
      <c r="I209">
        <f t="shared" si="13"/>
        <v>99</v>
      </c>
      <c r="J209" t="s">
        <v>20</v>
      </c>
      <c r="K209" t="s">
        <v>21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22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>
        <f t="shared" si="12"/>
        <v>101</v>
      </c>
      <c r="G210" t="s">
        <v>19</v>
      </c>
      <c r="H210">
        <v>2053</v>
      </c>
      <c r="I210">
        <f t="shared" si="13"/>
        <v>96.98</v>
      </c>
      <c r="J210" t="s">
        <v>20</v>
      </c>
      <c r="K210" t="s">
        <v>21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41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>
        <f t="shared" si="12"/>
        <v>21</v>
      </c>
      <c r="G211" t="s">
        <v>46</v>
      </c>
      <c r="H211">
        <v>808</v>
      </c>
      <c r="I211">
        <f t="shared" si="13"/>
        <v>51</v>
      </c>
      <c r="J211" t="s">
        <v>25</v>
      </c>
      <c r="K211" t="s">
        <v>26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41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>
        <f t="shared" si="12"/>
        <v>67</v>
      </c>
      <c r="G212" t="s">
        <v>13</v>
      </c>
      <c r="H212">
        <v>226</v>
      </c>
      <c r="I212">
        <f t="shared" si="13"/>
        <v>28.04</v>
      </c>
      <c r="J212" t="s">
        <v>35</v>
      </c>
      <c r="K212" t="s">
        <v>36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473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>
        <f t="shared" si="12"/>
        <v>95</v>
      </c>
      <c r="G213" t="s">
        <v>13</v>
      </c>
      <c r="H213">
        <v>1625</v>
      </c>
      <c r="I213">
        <f t="shared" si="13"/>
        <v>60.98</v>
      </c>
      <c r="J213" t="s">
        <v>20</v>
      </c>
      <c r="K213" t="s">
        <v>21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32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>
        <f t="shared" si="12"/>
        <v>152</v>
      </c>
      <c r="G214" t="s">
        <v>19</v>
      </c>
      <c r="H214">
        <v>168</v>
      </c>
      <c r="I214">
        <f t="shared" si="13"/>
        <v>73.209999999999994</v>
      </c>
      <c r="J214" t="s">
        <v>20</v>
      </c>
      <c r="K214" t="s">
        <v>21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32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>
        <f t="shared" si="12"/>
        <v>195</v>
      </c>
      <c r="G215" t="s">
        <v>19</v>
      </c>
      <c r="H215">
        <v>4289</v>
      </c>
      <c r="I215">
        <f t="shared" si="13"/>
        <v>40</v>
      </c>
      <c r="J215" t="s">
        <v>20</v>
      </c>
      <c r="K215" t="s">
        <v>21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59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>
        <f t="shared" si="12"/>
        <v>1023</v>
      </c>
      <c r="G216" t="s">
        <v>19</v>
      </c>
      <c r="H216">
        <v>165</v>
      </c>
      <c r="I216">
        <f t="shared" si="13"/>
        <v>86.81</v>
      </c>
      <c r="J216" t="s">
        <v>20</v>
      </c>
      <c r="K216" t="s">
        <v>21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22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>
        <f t="shared" si="12"/>
        <v>4</v>
      </c>
      <c r="G217" t="s">
        <v>13</v>
      </c>
      <c r="H217">
        <v>143</v>
      </c>
      <c r="I217">
        <f t="shared" si="13"/>
        <v>42.13</v>
      </c>
      <c r="J217" t="s">
        <v>20</v>
      </c>
      <c r="K217" t="s">
        <v>21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32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>
        <f t="shared" si="12"/>
        <v>155</v>
      </c>
      <c r="G218" t="s">
        <v>19</v>
      </c>
      <c r="H218">
        <v>1815</v>
      </c>
      <c r="I218">
        <f t="shared" si="13"/>
        <v>103.98</v>
      </c>
      <c r="J218" t="s">
        <v>20</v>
      </c>
      <c r="K218" t="s">
        <v>21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32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>
        <f t="shared" si="12"/>
        <v>45</v>
      </c>
      <c r="G219" t="s">
        <v>13</v>
      </c>
      <c r="H219">
        <v>934</v>
      </c>
      <c r="I219">
        <f t="shared" si="13"/>
        <v>62</v>
      </c>
      <c r="J219" t="s">
        <v>20</v>
      </c>
      <c r="K219" t="s">
        <v>21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473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>
        <f t="shared" si="12"/>
        <v>216</v>
      </c>
      <c r="G220" t="s">
        <v>19</v>
      </c>
      <c r="H220">
        <v>397</v>
      </c>
      <c r="I220">
        <f t="shared" si="13"/>
        <v>31.01</v>
      </c>
      <c r="J220" t="s">
        <v>39</v>
      </c>
      <c r="K220" t="s">
        <v>40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99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>
        <f t="shared" si="12"/>
        <v>332</v>
      </c>
      <c r="G221" t="s">
        <v>19</v>
      </c>
      <c r="H221">
        <v>1539</v>
      </c>
      <c r="I221">
        <f t="shared" si="13"/>
        <v>89.99</v>
      </c>
      <c r="J221" t="s">
        <v>20</v>
      </c>
      <c r="K221" t="s">
        <v>21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70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>
        <f t="shared" si="12"/>
        <v>8</v>
      </c>
      <c r="G222" t="s">
        <v>13</v>
      </c>
      <c r="H222">
        <v>17</v>
      </c>
      <c r="I222">
        <f t="shared" si="13"/>
        <v>39.24</v>
      </c>
      <c r="J222" t="s">
        <v>20</v>
      </c>
      <c r="K222" t="s">
        <v>21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32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>
        <f t="shared" si="12"/>
        <v>99</v>
      </c>
      <c r="G223" t="s">
        <v>13</v>
      </c>
      <c r="H223">
        <v>2179</v>
      </c>
      <c r="I223">
        <f t="shared" si="13"/>
        <v>54.99</v>
      </c>
      <c r="J223" t="s">
        <v>20</v>
      </c>
      <c r="K223" t="s">
        <v>21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16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>
        <f t="shared" si="12"/>
        <v>138</v>
      </c>
      <c r="G224" t="s">
        <v>19</v>
      </c>
      <c r="H224">
        <v>138</v>
      </c>
      <c r="I224">
        <f t="shared" si="13"/>
        <v>47.99</v>
      </c>
      <c r="J224" t="s">
        <v>20</v>
      </c>
      <c r="K224" t="s">
        <v>21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121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>
        <f t="shared" si="12"/>
        <v>94</v>
      </c>
      <c r="G225" t="s">
        <v>13</v>
      </c>
      <c r="H225">
        <v>931</v>
      </c>
      <c r="I225">
        <f t="shared" si="13"/>
        <v>87.97</v>
      </c>
      <c r="J225" t="s">
        <v>20</v>
      </c>
      <c r="K225" t="s">
        <v>21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32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>
        <f t="shared" si="12"/>
        <v>404</v>
      </c>
      <c r="G226" t="s">
        <v>19</v>
      </c>
      <c r="H226">
        <v>3594</v>
      </c>
      <c r="I226">
        <f t="shared" si="13"/>
        <v>52</v>
      </c>
      <c r="J226" t="s">
        <v>20</v>
      </c>
      <c r="K226" t="s">
        <v>21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473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>
        <f t="shared" si="12"/>
        <v>260</v>
      </c>
      <c r="G227" t="s">
        <v>19</v>
      </c>
      <c r="H227">
        <v>5880</v>
      </c>
      <c r="I227">
        <f t="shared" si="13"/>
        <v>30</v>
      </c>
      <c r="J227" t="s">
        <v>20</v>
      </c>
      <c r="K227" t="s">
        <v>21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22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>
        <f t="shared" si="12"/>
        <v>367</v>
      </c>
      <c r="G228" t="s">
        <v>19</v>
      </c>
      <c r="H228">
        <v>112</v>
      </c>
      <c r="I228">
        <f t="shared" si="13"/>
        <v>98.21</v>
      </c>
      <c r="J228" t="s">
        <v>20</v>
      </c>
      <c r="K228" t="s">
        <v>21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121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>
        <f t="shared" si="12"/>
        <v>169</v>
      </c>
      <c r="G229" t="s">
        <v>19</v>
      </c>
      <c r="H229">
        <v>943</v>
      </c>
      <c r="I229">
        <f t="shared" si="13"/>
        <v>108.96</v>
      </c>
      <c r="J229" t="s">
        <v>20</v>
      </c>
      <c r="K229" t="s">
        <v>21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291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>
        <f t="shared" si="12"/>
        <v>120</v>
      </c>
      <c r="G230" t="s">
        <v>19</v>
      </c>
      <c r="H230">
        <v>2468</v>
      </c>
      <c r="I230">
        <f t="shared" si="13"/>
        <v>67</v>
      </c>
      <c r="J230" t="s">
        <v>20</v>
      </c>
      <c r="K230" t="s">
        <v>21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70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>
        <f t="shared" si="12"/>
        <v>194</v>
      </c>
      <c r="G231" t="s">
        <v>19</v>
      </c>
      <c r="H231">
        <v>2551</v>
      </c>
      <c r="I231">
        <f t="shared" si="13"/>
        <v>64.989999999999995</v>
      </c>
      <c r="J231" t="s">
        <v>20</v>
      </c>
      <c r="K231" t="s">
        <v>21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291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>
        <f t="shared" si="12"/>
        <v>420</v>
      </c>
      <c r="G232" t="s">
        <v>19</v>
      </c>
      <c r="H232">
        <v>101</v>
      </c>
      <c r="I232">
        <f t="shared" si="13"/>
        <v>99.84</v>
      </c>
      <c r="J232" t="s">
        <v>20</v>
      </c>
      <c r="K232" t="s">
        <v>21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88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>
        <f t="shared" si="12"/>
        <v>77</v>
      </c>
      <c r="G233" t="s">
        <v>2105</v>
      </c>
      <c r="H233">
        <v>67</v>
      </c>
      <c r="I233">
        <f t="shared" si="13"/>
        <v>82.43</v>
      </c>
      <c r="J233" t="s">
        <v>20</v>
      </c>
      <c r="K233" t="s">
        <v>21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32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>
        <f t="shared" si="12"/>
        <v>171</v>
      </c>
      <c r="G234" t="s">
        <v>19</v>
      </c>
      <c r="H234">
        <v>92</v>
      </c>
      <c r="I234">
        <f t="shared" si="13"/>
        <v>63.29</v>
      </c>
      <c r="J234" t="s">
        <v>20</v>
      </c>
      <c r="K234" t="s">
        <v>21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32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>
        <f t="shared" si="12"/>
        <v>158</v>
      </c>
      <c r="G235" t="s">
        <v>19</v>
      </c>
      <c r="H235">
        <v>62</v>
      </c>
      <c r="I235">
        <f t="shared" si="13"/>
        <v>96.77</v>
      </c>
      <c r="J235" t="s">
        <v>20</v>
      </c>
      <c r="K235" t="s">
        <v>21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70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>
        <f t="shared" si="12"/>
        <v>109</v>
      </c>
      <c r="G236" t="s">
        <v>19</v>
      </c>
      <c r="H236">
        <v>149</v>
      </c>
      <c r="I236">
        <f t="shared" si="13"/>
        <v>54.91</v>
      </c>
      <c r="J236" t="s">
        <v>106</v>
      </c>
      <c r="K236" t="s">
        <v>107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88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>
        <f t="shared" si="12"/>
        <v>42</v>
      </c>
      <c r="G237" t="s">
        <v>13</v>
      </c>
      <c r="H237">
        <v>92</v>
      </c>
      <c r="I237">
        <f t="shared" si="13"/>
        <v>39.01</v>
      </c>
      <c r="J237" t="s">
        <v>20</v>
      </c>
      <c r="K237" t="s">
        <v>21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70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>
        <f t="shared" si="12"/>
        <v>11</v>
      </c>
      <c r="G238" t="s">
        <v>13</v>
      </c>
      <c r="H238">
        <v>57</v>
      </c>
      <c r="I238">
        <f t="shared" si="13"/>
        <v>75.84</v>
      </c>
      <c r="J238" t="s">
        <v>25</v>
      </c>
      <c r="K238" t="s">
        <v>26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22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>
        <f t="shared" si="12"/>
        <v>159</v>
      </c>
      <c r="G239" t="s">
        <v>19</v>
      </c>
      <c r="H239">
        <v>329</v>
      </c>
      <c r="I239">
        <f t="shared" si="13"/>
        <v>45.05</v>
      </c>
      <c r="J239" t="s">
        <v>20</v>
      </c>
      <c r="K239" t="s">
        <v>21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70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>
        <f t="shared" si="12"/>
        <v>422</v>
      </c>
      <c r="G240" t="s">
        <v>19</v>
      </c>
      <c r="H240">
        <v>97</v>
      </c>
      <c r="I240">
        <f t="shared" si="13"/>
        <v>104.52</v>
      </c>
      <c r="J240" t="s">
        <v>35</v>
      </c>
      <c r="K240" t="s">
        <v>36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32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>
        <f t="shared" si="12"/>
        <v>98</v>
      </c>
      <c r="G241" t="s">
        <v>13</v>
      </c>
      <c r="H241">
        <v>41</v>
      </c>
      <c r="I241">
        <f t="shared" si="13"/>
        <v>76.27</v>
      </c>
      <c r="J241" t="s">
        <v>20</v>
      </c>
      <c r="K241" t="s">
        <v>21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64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>
        <f t="shared" si="12"/>
        <v>419</v>
      </c>
      <c r="G242" t="s">
        <v>19</v>
      </c>
      <c r="H242">
        <v>1784</v>
      </c>
      <c r="I242">
        <f t="shared" si="13"/>
        <v>69.02</v>
      </c>
      <c r="J242" t="s">
        <v>20</v>
      </c>
      <c r="K242" t="s">
        <v>21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32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>
        <f t="shared" si="12"/>
        <v>102</v>
      </c>
      <c r="G243" t="s">
        <v>19</v>
      </c>
      <c r="H243">
        <v>1684</v>
      </c>
      <c r="I243">
        <f t="shared" si="13"/>
        <v>101.98</v>
      </c>
      <c r="J243" t="s">
        <v>25</v>
      </c>
      <c r="K243" t="s">
        <v>26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67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>
        <f t="shared" si="12"/>
        <v>128</v>
      </c>
      <c r="G244" t="s">
        <v>19</v>
      </c>
      <c r="H244">
        <v>250</v>
      </c>
      <c r="I244">
        <f t="shared" si="13"/>
        <v>42.92</v>
      </c>
      <c r="J244" t="s">
        <v>20</v>
      </c>
      <c r="K244" t="s">
        <v>21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22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>
        <f t="shared" si="12"/>
        <v>445</v>
      </c>
      <c r="G245" t="s">
        <v>19</v>
      </c>
      <c r="H245">
        <v>238</v>
      </c>
      <c r="I245">
        <f t="shared" si="13"/>
        <v>43.03</v>
      </c>
      <c r="J245" t="s">
        <v>20</v>
      </c>
      <c r="K245" t="s">
        <v>21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32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>
        <f t="shared" si="12"/>
        <v>570</v>
      </c>
      <c r="G246" t="s">
        <v>19</v>
      </c>
      <c r="H246">
        <v>53</v>
      </c>
      <c r="I246">
        <f t="shared" si="13"/>
        <v>75.25</v>
      </c>
      <c r="J246" t="s">
        <v>20</v>
      </c>
      <c r="K246" t="s">
        <v>21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32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>
        <f t="shared" si="12"/>
        <v>509</v>
      </c>
      <c r="G247" t="s">
        <v>19</v>
      </c>
      <c r="H247">
        <v>214</v>
      </c>
      <c r="I247">
        <f t="shared" si="13"/>
        <v>69.02</v>
      </c>
      <c r="J247" t="s">
        <v>20</v>
      </c>
      <c r="K247" t="s">
        <v>21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32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>
        <f t="shared" si="12"/>
        <v>326</v>
      </c>
      <c r="G248" t="s">
        <v>19</v>
      </c>
      <c r="H248">
        <v>222</v>
      </c>
      <c r="I248">
        <f t="shared" si="13"/>
        <v>65.989999999999995</v>
      </c>
      <c r="J248" t="s">
        <v>20</v>
      </c>
      <c r="K248" t="s">
        <v>21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27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>
        <f t="shared" si="12"/>
        <v>933</v>
      </c>
      <c r="G249" t="s">
        <v>19</v>
      </c>
      <c r="H249">
        <v>1884</v>
      </c>
      <c r="I249">
        <f t="shared" si="13"/>
        <v>98.01</v>
      </c>
      <c r="J249" t="s">
        <v>20</v>
      </c>
      <c r="K249" t="s">
        <v>21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118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>
        <f t="shared" si="12"/>
        <v>211</v>
      </c>
      <c r="G250" t="s">
        <v>19</v>
      </c>
      <c r="H250">
        <v>218</v>
      </c>
      <c r="I250">
        <f t="shared" si="13"/>
        <v>60.11</v>
      </c>
      <c r="J250" t="s">
        <v>25</v>
      </c>
      <c r="K250" t="s">
        <v>26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291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>
        <f t="shared" si="12"/>
        <v>273</v>
      </c>
      <c r="G251" t="s">
        <v>19</v>
      </c>
      <c r="H251">
        <v>6465</v>
      </c>
      <c r="I251">
        <f t="shared" si="13"/>
        <v>26</v>
      </c>
      <c r="J251" t="s">
        <v>20</v>
      </c>
      <c r="K251" t="s">
        <v>21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205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>
        <f t="shared" si="12"/>
        <v>3</v>
      </c>
      <c r="G252" t="s">
        <v>13</v>
      </c>
      <c r="H252">
        <v>1</v>
      </c>
      <c r="I252">
        <f t="shared" si="13"/>
        <v>3</v>
      </c>
      <c r="J252" t="s">
        <v>20</v>
      </c>
      <c r="K252" t="s">
        <v>21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22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>
        <f t="shared" si="12"/>
        <v>54</v>
      </c>
      <c r="G253" t="s">
        <v>13</v>
      </c>
      <c r="H253">
        <v>101</v>
      </c>
      <c r="I253">
        <f t="shared" si="13"/>
        <v>38.020000000000003</v>
      </c>
      <c r="J253" t="s">
        <v>20</v>
      </c>
      <c r="K253" t="s">
        <v>21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32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>
        <f t="shared" si="12"/>
        <v>626</v>
      </c>
      <c r="G254" t="s">
        <v>19</v>
      </c>
      <c r="H254">
        <v>59</v>
      </c>
      <c r="I254">
        <f t="shared" si="13"/>
        <v>106.15</v>
      </c>
      <c r="J254" t="s">
        <v>20</v>
      </c>
      <c r="K254" t="s">
        <v>21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32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>
        <f t="shared" si="12"/>
        <v>89</v>
      </c>
      <c r="G255" t="s">
        <v>13</v>
      </c>
      <c r="H255">
        <v>1335</v>
      </c>
      <c r="I255">
        <f t="shared" si="13"/>
        <v>81.02</v>
      </c>
      <c r="J255" t="s">
        <v>14</v>
      </c>
      <c r="K255" t="s">
        <v>15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52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>
        <f t="shared" si="12"/>
        <v>185</v>
      </c>
      <c r="G256" t="s">
        <v>19</v>
      </c>
      <c r="H256">
        <v>88</v>
      </c>
      <c r="I256">
        <f t="shared" si="13"/>
        <v>96.65</v>
      </c>
      <c r="J256" t="s">
        <v>20</v>
      </c>
      <c r="K256" t="s">
        <v>21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67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>
        <f t="shared" si="12"/>
        <v>120</v>
      </c>
      <c r="G257" t="s">
        <v>19</v>
      </c>
      <c r="H257">
        <v>1697</v>
      </c>
      <c r="I257">
        <f t="shared" si="13"/>
        <v>57</v>
      </c>
      <c r="J257" t="s">
        <v>20</v>
      </c>
      <c r="K257" t="s">
        <v>21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22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>
        <f t="shared" si="12"/>
        <v>23</v>
      </c>
      <c r="G258" t="s">
        <v>13</v>
      </c>
      <c r="H258">
        <v>15</v>
      </c>
      <c r="I258">
        <f t="shared" si="13"/>
        <v>63.93</v>
      </c>
      <c r="J258" t="s">
        <v>39</v>
      </c>
      <c r="K258" t="s">
        <v>40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22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>
        <f t="shared" ref="F259:F322" si="16">ROUND(E259/D259*100,0)</f>
        <v>146</v>
      </c>
      <c r="G259" t="s">
        <v>19</v>
      </c>
      <c r="H259">
        <v>92</v>
      </c>
      <c r="I259">
        <f t="shared" ref="I259:I322" si="17">IFERROR(ROUND(E259/H259,2),0)</f>
        <v>90.46</v>
      </c>
      <c r="J259" t="s">
        <v>20</v>
      </c>
      <c r="K259" t="s">
        <v>21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32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>
        <f t="shared" si="16"/>
        <v>268</v>
      </c>
      <c r="G260" t="s">
        <v>19</v>
      </c>
      <c r="H260">
        <v>186</v>
      </c>
      <c r="I260">
        <f t="shared" si="17"/>
        <v>72.17</v>
      </c>
      <c r="J260" t="s">
        <v>20</v>
      </c>
      <c r="K260" t="s">
        <v>21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32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>
        <f t="shared" si="16"/>
        <v>598</v>
      </c>
      <c r="G261" t="s">
        <v>19</v>
      </c>
      <c r="H261">
        <v>138</v>
      </c>
      <c r="I261">
        <f t="shared" si="17"/>
        <v>77.930000000000007</v>
      </c>
      <c r="J261" t="s">
        <v>20</v>
      </c>
      <c r="K261" t="s">
        <v>21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121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>
        <f t="shared" si="16"/>
        <v>158</v>
      </c>
      <c r="G262" t="s">
        <v>19</v>
      </c>
      <c r="H262">
        <v>261</v>
      </c>
      <c r="I262">
        <f t="shared" si="17"/>
        <v>38.07</v>
      </c>
      <c r="J262" t="s">
        <v>20</v>
      </c>
      <c r="K262" t="s">
        <v>21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22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>
        <f t="shared" si="16"/>
        <v>31</v>
      </c>
      <c r="G263" t="s">
        <v>13</v>
      </c>
      <c r="H263">
        <v>454</v>
      </c>
      <c r="I263">
        <f t="shared" si="17"/>
        <v>57.94</v>
      </c>
      <c r="J263" t="s">
        <v>20</v>
      </c>
      <c r="K263" t="s">
        <v>21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22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>
        <f t="shared" si="16"/>
        <v>313</v>
      </c>
      <c r="G264" t="s">
        <v>19</v>
      </c>
      <c r="H264">
        <v>107</v>
      </c>
      <c r="I264">
        <f t="shared" si="17"/>
        <v>49.79</v>
      </c>
      <c r="J264" t="s">
        <v>20</v>
      </c>
      <c r="K264" t="s">
        <v>21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59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>
        <f t="shared" si="16"/>
        <v>371</v>
      </c>
      <c r="G265" t="s">
        <v>19</v>
      </c>
      <c r="H265">
        <v>199</v>
      </c>
      <c r="I265">
        <f t="shared" si="17"/>
        <v>54.05</v>
      </c>
      <c r="J265" t="s">
        <v>20</v>
      </c>
      <c r="K265" t="s">
        <v>21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121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>
        <f t="shared" si="16"/>
        <v>363</v>
      </c>
      <c r="G266" t="s">
        <v>19</v>
      </c>
      <c r="H266">
        <v>5512</v>
      </c>
      <c r="I266">
        <f t="shared" si="17"/>
        <v>30</v>
      </c>
      <c r="J266" t="s">
        <v>20</v>
      </c>
      <c r="K266" t="s">
        <v>21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32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>
        <f t="shared" si="16"/>
        <v>123</v>
      </c>
      <c r="G267" t="s">
        <v>19</v>
      </c>
      <c r="H267">
        <v>86</v>
      </c>
      <c r="I267">
        <f t="shared" si="17"/>
        <v>70.13</v>
      </c>
      <c r="J267" t="s">
        <v>20</v>
      </c>
      <c r="K267" t="s">
        <v>21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32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>
        <f t="shared" si="16"/>
        <v>77</v>
      </c>
      <c r="G268" t="s">
        <v>13</v>
      </c>
      <c r="H268">
        <v>3182</v>
      </c>
      <c r="I268">
        <f t="shared" si="17"/>
        <v>27</v>
      </c>
      <c r="J268" t="s">
        <v>106</v>
      </c>
      <c r="K268" t="s">
        <v>107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158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>
        <f t="shared" si="16"/>
        <v>234</v>
      </c>
      <c r="G269" t="s">
        <v>19</v>
      </c>
      <c r="H269">
        <v>2768</v>
      </c>
      <c r="I269">
        <f t="shared" si="17"/>
        <v>51.99</v>
      </c>
      <c r="J269" t="s">
        <v>25</v>
      </c>
      <c r="K269" t="s">
        <v>26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32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>
        <f t="shared" si="16"/>
        <v>181</v>
      </c>
      <c r="G270" t="s">
        <v>19</v>
      </c>
      <c r="H270">
        <v>48</v>
      </c>
      <c r="I270">
        <f t="shared" si="17"/>
        <v>56.42</v>
      </c>
      <c r="J270" t="s">
        <v>20</v>
      </c>
      <c r="K270" t="s">
        <v>21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41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>
        <f t="shared" si="16"/>
        <v>253</v>
      </c>
      <c r="G271" t="s">
        <v>19</v>
      </c>
      <c r="H271">
        <v>87</v>
      </c>
      <c r="I271">
        <f t="shared" si="17"/>
        <v>101.63</v>
      </c>
      <c r="J271" t="s">
        <v>20</v>
      </c>
      <c r="K271" t="s">
        <v>21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268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>
        <f t="shared" si="16"/>
        <v>27</v>
      </c>
      <c r="G272" t="s">
        <v>2105</v>
      </c>
      <c r="H272">
        <v>1890</v>
      </c>
      <c r="I272">
        <f t="shared" si="17"/>
        <v>25.01</v>
      </c>
      <c r="J272" t="s">
        <v>20</v>
      </c>
      <c r="K272" t="s">
        <v>21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88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>
        <f t="shared" si="16"/>
        <v>1</v>
      </c>
      <c r="G273" t="s">
        <v>46</v>
      </c>
      <c r="H273">
        <v>61</v>
      </c>
      <c r="I273">
        <f t="shared" si="17"/>
        <v>32.020000000000003</v>
      </c>
      <c r="J273" t="s">
        <v>20</v>
      </c>
      <c r="K273" t="s">
        <v>21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121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>
        <f t="shared" si="16"/>
        <v>304</v>
      </c>
      <c r="G274" t="s">
        <v>19</v>
      </c>
      <c r="H274">
        <v>1894</v>
      </c>
      <c r="I274">
        <f t="shared" si="17"/>
        <v>82.02</v>
      </c>
      <c r="J274" t="s">
        <v>20</v>
      </c>
      <c r="K274" t="s">
        <v>21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32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>
        <f t="shared" si="16"/>
        <v>137</v>
      </c>
      <c r="G275" t="s">
        <v>19</v>
      </c>
      <c r="H275">
        <v>282</v>
      </c>
      <c r="I275">
        <f t="shared" si="17"/>
        <v>37.96</v>
      </c>
      <c r="J275" t="s">
        <v>14</v>
      </c>
      <c r="K275" t="s">
        <v>15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32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>
        <f t="shared" si="16"/>
        <v>32</v>
      </c>
      <c r="G276" t="s">
        <v>13</v>
      </c>
      <c r="H276">
        <v>15</v>
      </c>
      <c r="I276">
        <f t="shared" si="17"/>
        <v>51.53</v>
      </c>
      <c r="J276" t="s">
        <v>20</v>
      </c>
      <c r="K276" t="s">
        <v>21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32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>
        <f t="shared" si="16"/>
        <v>242</v>
      </c>
      <c r="G277" t="s">
        <v>19</v>
      </c>
      <c r="H277">
        <v>116</v>
      </c>
      <c r="I277">
        <f t="shared" si="17"/>
        <v>81.2</v>
      </c>
      <c r="J277" t="s">
        <v>20</v>
      </c>
      <c r="K277" t="s">
        <v>21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205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>
        <f t="shared" si="16"/>
        <v>97</v>
      </c>
      <c r="G278" t="s">
        <v>13</v>
      </c>
      <c r="H278">
        <v>133</v>
      </c>
      <c r="I278">
        <f t="shared" si="17"/>
        <v>40.03</v>
      </c>
      <c r="J278" t="s">
        <v>20</v>
      </c>
      <c r="K278" t="s">
        <v>21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88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>
        <f t="shared" si="16"/>
        <v>1066</v>
      </c>
      <c r="G279" t="s">
        <v>19</v>
      </c>
      <c r="H279">
        <v>83</v>
      </c>
      <c r="I279">
        <f t="shared" si="17"/>
        <v>89.94</v>
      </c>
      <c r="J279" t="s">
        <v>20</v>
      </c>
      <c r="K279" t="s">
        <v>21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32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>
        <f t="shared" si="16"/>
        <v>326</v>
      </c>
      <c r="G280" t="s">
        <v>19</v>
      </c>
      <c r="H280">
        <v>91</v>
      </c>
      <c r="I280">
        <f t="shared" si="17"/>
        <v>96.69</v>
      </c>
      <c r="J280" t="s">
        <v>20</v>
      </c>
      <c r="K280" t="s">
        <v>21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27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>
        <f t="shared" si="16"/>
        <v>171</v>
      </c>
      <c r="G281" t="s">
        <v>19</v>
      </c>
      <c r="H281">
        <v>546</v>
      </c>
      <c r="I281">
        <f t="shared" si="17"/>
        <v>25.01</v>
      </c>
      <c r="J281" t="s">
        <v>20</v>
      </c>
      <c r="K281" t="s">
        <v>21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32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>
        <f t="shared" si="16"/>
        <v>581</v>
      </c>
      <c r="G282" t="s">
        <v>19</v>
      </c>
      <c r="H282">
        <v>393</v>
      </c>
      <c r="I282">
        <f t="shared" si="17"/>
        <v>36.99</v>
      </c>
      <c r="J282" t="s">
        <v>20</v>
      </c>
      <c r="K282" t="s">
        <v>21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70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>
        <f t="shared" si="16"/>
        <v>92</v>
      </c>
      <c r="G283" t="s">
        <v>13</v>
      </c>
      <c r="H283">
        <v>2062</v>
      </c>
      <c r="I283">
        <f t="shared" si="17"/>
        <v>73.010000000000005</v>
      </c>
      <c r="J283" t="s">
        <v>20</v>
      </c>
      <c r="K283" t="s">
        <v>21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32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>
        <f t="shared" si="16"/>
        <v>108</v>
      </c>
      <c r="G284" t="s">
        <v>19</v>
      </c>
      <c r="H284">
        <v>133</v>
      </c>
      <c r="I284">
        <f t="shared" si="17"/>
        <v>68.239999999999995</v>
      </c>
      <c r="J284" t="s">
        <v>20</v>
      </c>
      <c r="K284" t="s">
        <v>21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268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>
        <f t="shared" si="16"/>
        <v>19</v>
      </c>
      <c r="G285" t="s">
        <v>13</v>
      </c>
      <c r="H285">
        <v>29</v>
      </c>
      <c r="I285">
        <f t="shared" si="17"/>
        <v>52.31</v>
      </c>
      <c r="J285" t="s">
        <v>35</v>
      </c>
      <c r="K285" t="s">
        <v>36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22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>
        <f t="shared" si="16"/>
        <v>83</v>
      </c>
      <c r="G286" t="s">
        <v>13</v>
      </c>
      <c r="H286">
        <v>132</v>
      </c>
      <c r="I286">
        <f t="shared" si="17"/>
        <v>61.77</v>
      </c>
      <c r="J286" t="s">
        <v>20</v>
      </c>
      <c r="K286" t="s">
        <v>21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27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>
        <f t="shared" si="16"/>
        <v>706</v>
      </c>
      <c r="G287" t="s">
        <v>19</v>
      </c>
      <c r="H287">
        <v>254</v>
      </c>
      <c r="I287">
        <f t="shared" si="17"/>
        <v>25.03</v>
      </c>
      <c r="J287" t="s">
        <v>20</v>
      </c>
      <c r="K287" t="s">
        <v>21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32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>
        <f t="shared" si="16"/>
        <v>17</v>
      </c>
      <c r="G288" t="s">
        <v>2105</v>
      </c>
      <c r="H288">
        <v>184</v>
      </c>
      <c r="I288">
        <f t="shared" si="17"/>
        <v>106.29</v>
      </c>
      <c r="J288" t="s">
        <v>20</v>
      </c>
      <c r="K288" t="s">
        <v>21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32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>
        <f t="shared" si="16"/>
        <v>210</v>
      </c>
      <c r="G289" t="s">
        <v>19</v>
      </c>
      <c r="H289">
        <v>176</v>
      </c>
      <c r="I289">
        <f t="shared" si="17"/>
        <v>75.069999999999993</v>
      </c>
      <c r="J289" t="s">
        <v>20</v>
      </c>
      <c r="K289" t="s">
        <v>21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49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>
        <f t="shared" si="16"/>
        <v>98</v>
      </c>
      <c r="G290" t="s">
        <v>13</v>
      </c>
      <c r="H290">
        <v>137</v>
      </c>
      <c r="I290">
        <f t="shared" si="17"/>
        <v>39.97</v>
      </c>
      <c r="J290" t="s">
        <v>35</v>
      </c>
      <c r="K290" t="s">
        <v>36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147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>
        <f t="shared" si="16"/>
        <v>1684</v>
      </c>
      <c r="G291" t="s">
        <v>19</v>
      </c>
      <c r="H291">
        <v>337</v>
      </c>
      <c r="I291">
        <f t="shared" si="17"/>
        <v>39.979999999999997</v>
      </c>
      <c r="J291" t="s">
        <v>14</v>
      </c>
      <c r="K291" t="s">
        <v>15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32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>
        <f t="shared" si="16"/>
        <v>54</v>
      </c>
      <c r="G292" t="s">
        <v>13</v>
      </c>
      <c r="H292">
        <v>908</v>
      </c>
      <c r="I292">
        <f t="shared" si="17"/>
        <v>101.02</v>
      </c>
      <c r="J292" t="s">
        <v>20</v>
      </c>
      <c r="K292" t="s">
        <v>21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41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>
        <f t="shared" si="16"/>
        <v>457</v>
      </c>
      <c r="G293" t="s">
        <v>19</v>
      </c>
      <c r="H293">
        <v>107</v>
      </c>
      <c r="I293">
        <f t="shared" si="17"/>
        <v>76.81</v>
      </c>
      <c r="J293" t="s">
        <v>20</v>
      </c>
      <c r="K293" t="s">
        <v>21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27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>
        <f t="shared" si="16"/>
        <v>10</v>
      </c>
      <c r="G294" t="s">
        <v>13</v>
      </c>
      <c r="H294">
        <v>10</v>
      </c>
      <c r="I294">
        <f t="shared" si="17"/>
        <v>71.7</v>
      </c>
      <c r="J294" t="s">
        <v>20</v>
      </c>
      <c r="K294" t="s">
        <v>21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16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>
        <f t="shared" si="16"/>
        <v>16</v>
      </c>
      <c r="G295" t="s">
        <v>2105</v>
      </c>
      <c r="H295">
        <v>32</v>
      </c>
      <c r="I295">
        <f t="shared" si="17"/>
        <v>33.28</v>
      </c>
      <c r="J295" t="s">
        <v>106</v>
      </c>
      <c r="K295" t="s">
        <v>107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32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>
        <f t="shared" si="16"/>
        <v>1340</v>
      </c>
      <c r="G296" t="s">
        <v>19</v>
      </c>
      <c r="H296">
        <v>183</v>
      </c>
      <c r="I296">
        <f t="shared" si="17"/>
        <v>43.92</v>
      </c>
      <c r="J296" t="s">
        <v>20</v>
      </c>
      <c r="K296" t="s">
        <v>21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32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>
        <f t="shared" si="16"/>
        <v>36</v>
      </c>
      <c r="G297" t="s">
        <v>13</v>
      </c>
      <c r="H297">
        <v>1910</v>
      </c>
      <c r="I297">
        <f t="shared" si="17"/>
        <v>36</v>
      </c>
      <c r="J297" t="s">
        <v>97</v>
      </c>
      <c r="K297" t="s">
        <v>98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32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>
        <f t="shared" si="16"/>
        <v>55</v>
      </c>
      <c r="G298" t="s">
        <v>13</v>
      </c>
      <c r="H298">
        <v>38</v>
      </c>
      <c r="I298">
        <f t="shared" si="17"/>
        <v>88.21</v>
      </c>
      <c r="J298" t="s">
        <v>25</v>
      </c>
      <c r="K298" t="s">
        <v>26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32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>
        <f t="shared" si="16"/>
        <v>94</v>
      </c>
      <c r="G299" t="s">
        <v>13</v>
      </c>
      <c r="H299">
        <v>104</v>
      </c>
      <c r="I299">
        <f t="shared" si="17"/>
        <v>65.239999999999995</v>
      </c>
      <c r="J299" t="s">
        <v>25</v>
      </c>
      <c r="K299" t="s">
        <v>26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32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>
        <f t="shared" si="16"/>
        <v>144</v>
      </c>
      <c r="G300" t="s">
        <v>19</v>
      </c>
      <c r="H300">
        <v>72</v>
      </c>
      <c r="I300">
        <f t="shared" si="17"/>
        <v>69.959999999999994</v>
      </c>
      <c r="J300" t="s">
        <v>20</v>
      </c>
      <c r="K300" t="s">
        <v>21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22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>
        <f t="shared" si="16"/>
        <v>51</v>
      </c>
      <c r="G301" t="s">
        <v>13</v>
      </c>
      <c r="H301">
        <v>49</v>
      </c>
      <c r="I301">
        <f t="shared" si="17"/>
        <v>39.880000000000003</v>
      </c>
      <c r="J301" t="s">
        <v>20</v>
      </c>
      <c r="K301" t="s">
        <v>21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16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>
        <f t="shared" si="16"/>
        <v>5</v>
      </c>
      <c r="G302" t="s">
        <v>13</v>
      </c>
      <c r="H302">
        <v>1</v>
      </c>
      <c r="I302">
        <f t="shared" si="17"/>
        <v>5</v>
      </c>
      <c r="J302" t="s">
        <v>35</v>
      </c>
      <c r="K302" t="s">
        <v>36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67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>
        <f t="shared" si="16"/>
        <v>1345</v>
      </c>
      <c r="G303" t="s">
        <v>19</v>
      </c>
      <c r="H303">
        <v>295</v>
      </c>
      <c r="I303">
        <f t="shared" si="17"/>
        <v>41.02</v>
      </c>
      <c r="J303" t="s">
        <v>20</v>
      </c>
      <c r="K303" t="s">
        <v>21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41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>
        <f t="shared" si="16"/>
        <v>32</v>
      </c>
      <c r="G304" t="s">
        <v>13</v>
      </c>
      <c r="H304">
        <v>245</v>
      </c>
      <c r="I304">
        <f t="shared" si="17"/>
        <v>98.91</v>
      </c>
      <c r="J304" t="s">
        <v>20</v>
      </c>
      <c r="K304" t="s">
        <v>21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32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>
        <f t="shared" si="16"/>
        <v>83</v>
      </c>
      <c r="G305" t="s">
        <v>13</v>
      </c>
      <c r="H305">
        <v>32</v>
      </c>
      <c r="I305">
        <f t="shared" si="17"/>
        <v>87.78</v>
      </c>
      <c r="J305" t="s">
        <v>20</v>
      </c>
      <c r="K305" t="s">
        <v>21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59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>
        <f t="shared" si="16"/>
        <v>546</v>
      </c>
      <c r="G306" t="s">
        <v>19</v>
      </c>
      <c r="H306">
        <v>142</v>
      </c>
      <c r="I306">
        <f t="shared" si="17"/>
        <v>80.77</v>
      </c>
      <c r="J306" t="s">
        <v>20</v>
      </c>
      <c r="K306" t="s">
        <v>21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41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>
        <f t="shared" si="16"/>
        <v>286</v>
      </c>
      <c r="G307" t="s">
        <v>19</v>
      </c>
      <c r="H307">
        <v>85</v>
      </c>
      <c r="I307">
        <f t="shared" si="17"/>
        <v>94.28</v>
      </c>
      <c r="J307" t="s">
        <v>20</v>
      </c>
      <c r="K307" t="s">
        <v>21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32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>
        <f t="shared" si="16"/>
        <v>8</v>
      </c>
      <c r="G308" t="s">
        <v>13</v>
      </c>
      <c r="H308">
        <v>7</v>
      </c>
      <c r="I308">
        <f t="shared" si="17"/>
        <v>73.430000000000007</v>
      </c>
      <c r="J308" t="s">
        <v>20</v>
      </c>
      <c r="K308" t="s">
        <v>21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32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>
        <f t="shared" si="16"/>
        <v>132</v>
      </c>
      <c r="G309" t="s">
        <v>19</v>
      </c>
      <c r="H309">
        <v>659</v>
      </c>
      <c r="I309">
        <f t="shared" si="17"/>
        <v>65.97</v>
      </c>
      <c r="J309" t="s">
        <v>35</v>
      </c>
      <c r="K309" t="s">
        <v>36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118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>
        <f t="shared" si="16"/>
        <v>74</v>
      </c>
      <c r="G310" t="s">
        <v>13</v>
      </c>
      <c r="H310">
        <v>803</v>
      </c>
      <c r="I310">
        <f t="shared" si="17"/>
        <v>109.04</v>
      </c>
      <c r="J310" t="s">
        <v>20</v>
      </c>
      <c r="K310" t="s">
        <v>21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32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>
        <f t="shared" si="16"/>
        <v>75</v>
      </c>
      <c r="G311" t="s">
        <v>2105</v>
      </c>
      <c r="H311">
        <v>75</v>
      </c>
      <c r="I311">
        <f t="shared" si="17"/>
        <v>41.16</v>
      </c>
      <c r="J311" t="s">
        <v>20</v>
      </c>
      <c r="K311" t="s">
        <v>21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59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>
        <f t="shared" si="16"/>
        <v>20</v>
      </c>
      <c r="G312" t="s">
        <v>13</v>
      </c>
      <c r="H312">
        <v>16</v>
      </c>
      <c r="I312">
        <f t="shared" si="17"/>
        <v>99.13</v>
      </c>
      <c r="J312" t="s">
        <v>20</v>
      </c>
      <c r="K312" t="s">
        <v>21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88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>
        <f t="shared" si="16"/>
        <v>203</v>
      </c>
      <c r="G313" t="s">
        <v>19</v>
      </c>
      <c r="H313">
        <v>121</v>
      </c>
      <c r="I313">
        <f t="shared" si="17"/>
        <v>105.88</v>
      </c>
      <c r="J313" t="s">
        <v>20</v>
      </c>
      <c r="K313" t="s">
        <v>21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32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>
        <f t="shared" si="16"/>
        <v>310</v>
      </c>
      <c r="G314" t="s">
        <v>19</v>
      </c>
      <c r="H314">
        <v>3742</v>
      </c>
      <c r="I314">
        <f t="shared" si="17"/>
        <v>49</v>
      </c>
      <c r="J314" t="s">
        <v>20</v>
      </c>
      <c r="K314" t="s">
        <v>21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32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>
        <f t="shared" si="16"/>
        <v>395</v>
      </c>
      <c r="G315" t="s">
        <v>19</v>
      </c>
      <c r="H315">
        <v>223</v>
      </c>
      <c r="I315">
        <f t="shared" si="17"/>
        <v>39</v>
      </c>
      <c r="J315" t="s">
        <v>20</v>
      </c>
      <c r="K315" t="s">
        <v>21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22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>
        <f t="shared" si="16"/>
        <v>295</v>
      </c>
      <c r="G316" t="s">
        <v>19</v>
      </c>
      <c r="H316">
        <v>133</v>
      </c>
      <c r="I316">
        <f t="shared" si="17"/>
        <v>31.02</v>
      </c>
      <c r="J316" t="s">
        <v>20</v>
      </c>
      <c r="K316" t="s">
        <v>21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41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>
        <f t="shared" si="16"/>
        <v>34</v>
      </c>
      <c r="G317" t="s">
        <v>13</v>
      </c>
      <c r="H317">
        <v>31</v>
      </c>
      <c r="I317">
        <f t="shared" si="17"/>
        <v>103.87</v>
      </c>
      <c r="J317" t="s">
        <v>20</v>
      </c>
      <c r="K317" t="s">
        <v>21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32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>
        <f t="shared" si="16"/>
        <v>67</v>
      </c>
      <c r="G318" t="s">
        <v>13</v>
      </c>
      <c r="H318">
        <v>108</v>
      </c>
      <c r="I318">
        <f t="shared" si="17"/>
        <v>59.27</v>
      </c>
      <c r="J318" t="s">
        <v>106</v>
      </c>
      <c r="K318" t="s">
        <v>107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16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>
        <f t="shared" si="16"/>
        <v>19</v>
      </c>
      <c r="G319" t="s">
        <v>13</v>
      </c>
      <c r="H319">
        <v>30</v>
      </c>
      <c r="I319">
        <f t="shared" si="17"/>
        <v>42.3</v>
      </c>
      <c r="J319" t="s">
        <v>20</v>
      </c>
      <c r="K319" t="s">
        <v>21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32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>
        <f t="shared" si="16"/>
        <v>16</v>
      </c>
      <c r="G320" t="s">
        <v>13</v>
      </c>
      <c r="H320">
        <v>17</v>
      </c>
      <c r="I320">
        <f t="shared" si="17"/>
        <v>53.12</v>
      </c>
      <c r="J320" t="s">
        <v>20</v>
      </c>
      <c r="K320" t="s">
        <v>21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22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>
        <f t="shared" si="16"/>
        <v>39</v>
      </c>
      <c r="G321" t="s">
        <v>2105</v>
      </c>
      <c r="H321">
        <v>64</v>
      </c>
      <c r="I321">
        <f t="shared" si="17"/>
        <v>50.8</v>
      </c>
      <c r="J321" t="s">
        <v>20</v>
      </c>
      <c r="K321" t="s">
        <v>21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27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>
        <f t="shared" si="16"/>
        <v>10</v>
      </c>
      <c r="G322" t="s">
        <v>13</v>
      </c>
      <c r="H322">
        <v>80</v>
      </c>
      <c r="I322">
        <f t="shared" si="17"/>
        <v>101.15</v>
      </c>
      <c r="J322" t="s">
        <v>20</v>
      </c>
      <c r="K322" t="s">
        <v>21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118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>
        <f t="shared" ref="F323:F386" si="20">ROUND(E323/D323*100,0)</f>
        <v>94</v>
      </c>
      <c r="G323" t="s">
        <v>13</v>
      </c>
      <c r="H323">
        <v>2468</v>
      </c>
      <c r="I323">
        <f t="shared" ref="I323:I386" si="21">IFERROR(ROUND(E323/H323,2),0)</f>
        <v>65</v>
      </c>
      <c r="J323" t="s">
        <v>20</v>
      </c>
      <c r="K323" t="s">
        <v>21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99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>
        <f t="shared" si="20"/>
        <v>167</v>
      </c>
      <c r="G324" t="s">
        <v>19</v>
      </c>
      <c r="H324">
        <v>5168</v>
      </c>
      <c r="I324">
        <f t="shared" si="21"/>
        <v>38</v>
      </c>
      <c r="J324" t="s">
        <v>20</v>
      </c>
      <c r="K324" t="s">
        <v>21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32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>
        <f t="shared" si="20"/>
        <v>24</v>
      </c>
      <c r="G325" t="s">
        <v>13</v>
      </c>
      <c r="H325">
        <v>26</v>
      </c>
      <c r="I325">
        <f t="shared" si="21"/>
        <v>82.62</v>
      </c>
      <c r="J325" t="s">
        <v>39</v>
      </c>
      <c r="K325" t="s">
        <v>40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41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>
        <f t="shared" si="20"/>
        <v>164</v>
      </c>
      <c r="G326" t="s">
        <v>19</v>
      </c>
      <c r="H326">
        <v>307</v>
      </c>
      <c r="I326">
        <f t="shared" si="21"/>
        <v>37.94</v>
      </c>
      <c r="J326" t="s">
        <v>20</v>
      </c>
      <c r="K326" t="s">
        <v>21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32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>
        <f t="shared" si="20"/>
        <v>91</v>
      </c>
      <c r="G327" t="s">
        <v>13</v>
      </c>
      <c r="H327">
        <v>73</v>
      </c>
      <c r="I327">
        <f t="shared" si="21"/>
        <v>80.78</v>
      </c>
      <c r="J327" t="s">
        <v>20</v>
      </c>
      <c r="K327" t="s">
        <v>21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32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>
        <f t="shared" si="20"/>
        <v>46</v>
      </c>
      <c r="G328" t="s">
        <v>13</v>
      </c>
      <c r="H328">
        <v>128</v>
      </c>
      <c r="I328">
        <f t="shared" si="21"/>
        <v>25.98</v>
      </c>
      <c r="J328" t="s">
        <v>20</v>
      </c>
      <c r="K328" t="s">
        <v>21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70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>
        <f t="shared" si="20"/>
        <v>39</v>
      </c>
      <c r="G329" t="s">
        <v>13</v>
      </c>
      <c r="H329">
        <v>33</v>
      </c>
      <c r="I329">
        <f t="shared" si="21"/>
        <v>30.36</v>
      </c>
      <c r="J329" t="s">
        <v>20</v>
      </c>
      <c r="K329" t="s">
        <v>21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32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>
        <f t="shared" si="20"/>
        <v>134</v>
      </c>
      <c r="G330" t="s">
        <v>19</v>
      </c>
      <c r="H330">
        <v>2441</v>
      </c>
      <c r="I330">
        <f t="shared" si="21"/>
        <v>54</v>
      </c>
      <c r="J330" t="s">
        <v>20</v>
      </c>
      <c r="K330" t="s">
        <v>21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22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>
        <f t="shared" si="20"/>
        <v>23</v>
      </c>
      <c r="G331" t="s">
        <v>46</v>
      </c>
      <c r="H331">
        <v>211</v>
      </c>
      <c r="I331">
        <f t="shared" si="21"/>
        <v>101.79</v>
      </c>
      <c r="J331" t="s">
        <v>20</v>
      </c>
      <c r="K331" t="s">
        <v>21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88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>
        <f t="shared" si="20"/>
        <v>185</v>
      </c>
      <c r="G332" t="s">
        <v>19</v>
      </c>
      <c r="H332">
        <v>1385</v>
      </c>
      <c r="I332">
        <f t="shared" si="21"/>
        <v>45</v>
      </c>
      <c r="J332" t="s">
        <v>39</v>
      </c>
      <c r="K332" t="s">
        <v>40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41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>
        <f t="shared" si="20"/>
        <v>444</v>
      </c>
      <c r="G333" t="s">
        <v>19</v>
      </c>
      <c r="H333">
        <v>190</v>
      </c>
      <c r="I333">
        <f t="shared" si="21"/>
        <v>77.069999999999993</v>
      </c>
      <c r="J333" t="s">
        <v>20</v>
      </c>
      <c r="K333" t="s">
        <v>21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16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>
        <f t="shared" si="20"/>
        <v>200</v>
      </c>
      <c r="G334" t="s">
        <v>19</v>
      </c>
      <c r="H334">
        <v>470</v>
      </c>
      <c r="I334">
        <f t="shared" si="21"/>
        <v>88.08</v>
      </c>
      <c r="J334" t="s">
        <v>20</v>
      </c>
      <c r="K334" t="s">
        <v>21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64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>
        <f t="shared" si="20"/>
        <v>124</v>
      </c>
      <c r="G335" t="s">
        <v>19</v>
      </c>
      <c r="H335">
        <v>253</v>
      </c>
      <c r="I335">
        <f t="shared" si="21"/>
        <v>47.04</v>
      </c>
      <c r="J335" t="s">
        <v>20</v>
      </c>
      <c r="K335" t="s">
        <v>21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32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>
        <f t="shared" si="20"/>
        <v>187</v>
      </c>
      <c r="G336" t="s">
        <v>19</v>
      </c>
      <c r="H336">
        <v>1113</v>
      </c>
      <c r="I336">
        <f t="shared" si="21"/>
        <v>111</v>
      </c>
      <c r="J336" t="s">
        <v>20</v>
      </c>
      <c r="K336" t="s">
        <v>21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22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>
        <f t="shared" si="20"/>
        <v>114</v>
      </c>
      <c r="G337" t="s">
        <v>19</v>
      </c>
      <c r="H337">
        <v>2283</v>
      </c>
      <c r="I337">
        <f t="shared" si="21"/>
        <v>87</v>
      </c>
      <c r="J337" t="s">
        <v>20</v>
      </c>
      <c r="K337" t="s">
        <v>21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22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>
        <f t="shared" si="20"/>
        <v>97</v>
      </c>
      <c r="G338" t="s">
        <v>13</v>
      </c>
      <c r="H338">
        <v>1072</v>
      </c>
      <c r="I338">
        <f t="shared" si="21"/>
        <v>63.99</v>
      </c>
      <c r="J338" t="s">
        <v>20</v>
      </c>
      <c r="K338" t="s">
        <v>21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22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>
        <f t="shared" si="20"/>
        <v>123</v>
      </c>
      <c r="G339" t="s">
        <v>19</v>
      </c>
      <c r="H339">
        <v>1095</v>
      </c>
      <c r="I339">
        <f t="shared" si="21"/>
        <v>105.99</v>
      </c>
      <c r="J339" t="s">
        <v>20</v>
      </c>
      <c r="K339" t="s">
        <v>21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32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>
        <f t="shared" si="20"/>
        <v>179</v>
      </c>
      <c r="G340" t="s">
        <v>19</v>
      </c>
      <c r="H340">
        <v>1690</v>
      </c>
      <c r="I340">
        <f t="shared" si="21"/>
        <v>73.989999999999995</v>
      </c>
      <c r="J340" t="s">
        <v>20</v>
      </c>
      <c r="K340" t="s">
        <v>21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32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>
        <f t="shared" si="20"/>
        <v>80</v>
      </c>
      <c r="G341" t="s">
        <v>2105</v>
      </c>
      <c r="H341">
        <v>1297</v>
      </c>
      <c r="I341">
        <f t="shared" si="21"/>
        <v>84.02</v>
      </c>
      <c r="J341" t="s">
        <v>14</v>
      </c>
      <c r="K341" t="s">
        <v>15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32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>
        <f t="shared" si="20"/>
        <v>94</v>
      </c>
      <c r="G342" t="s">
        <v>13</v>
      </c>
      <c r="H342">
        <v>393</v>
      </c>
      <c r="I342">
        <f t="shared" si="21"/>
        <v>88.97</v>
      </c>
      <c r="J342" t="s">
        <v>20</v>
      </c>
      <c r="K342" t="s">
        <v>21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121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>
        <f t="shared" si="20"/>
        <v>85</v>
      </c>
      <c r="G343" t="s">
        <v>13</v>
      </c>
      <c r="H343">
        <v>1257</v>
      </c>
      <c r="I343">
        <f t="shared" si="21"/>
        <v>76.989999999999995</v>
      </c>
      <c r="J343" t="s">
        <v>20</v>
      </c>
      <c r="K343" t="s">
        <v>21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59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>
        <f t="shared" si="20"/>
        <v>67</v>
      </c>
      <c r="G344" t="s">
        <v>13</v>
      </c>
      <c r="H344">
        <v>328</v>
      </c>
      <c r="I344">
        <f t="shared" si="21"/>
        <v>97.15</v>
      </c>
      <c r="J344" t="s">
        <v>20</v>
      </c>
      <c r="K344" t="s">
        <v>21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32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>
        <f t="shared" si="20"/>
        <v>54</v>
      </c>
      <c r="G345" t="s">
        <v>13</v>
      </c>
      <c r="H345">
        <v>147</v>
      </c>
      <c r="I345">
        <f t="shared" si="21"/>
        <v>33.01</v>
      </c>
      <c r="J345" t="s">
        <v>20</v>
      </c>
      <c r="K345" t="s">
        <v>21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32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>
        <f t="shared" si="20"/>
        <v>42</v>
      </c>
      <c r="G346" t="s">
        <v>13</v>
      </c>
      <c r="H346">
        <v>830</v>
      </c>
      <c r="I346">
        <f t="shared" si="21"/>
        <v>99.95</v>
      </c>
      <c r="J346" t="s">
        <v>20</v>
      </c>
      <c r="K346" t="s">
        <v>21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88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>
        <f t="shared" si="20"/>
        <v>15</v>
      </c>
      <c r="G347" t="s">
        <v>13</v>
      </c>
      <c r="H347">
        <v>331</v>
      </c>
      <c r="I347">
        <f t="shared" si="21"/>
        <v>69.97</v>
      </c>
      <c r="J347" t="s">
        <v>39</v>
      </c>
      <c r="K347" t="s">
        <v>40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52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>
        <f t="shared" si="20"/>
        <v>34</v>
      </c>
      <c r="G348" t="s">
        <v>13</v>
      </c>
      <c r="H348">
        <v>25</v>
      </c>
      <c r="I348">
        <f t="shared" si="21"/>
        <v>110.32</v>
      </c>
      <c r="J348" t="s">
        <v>20</v>
      </c>
      <c r="K348" t="s">
        <v>21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59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>
        <f t="shared" si="20"/>
        <v>1401</v>
      </c>
      <c r="G349" t="s">
        <v>19</v>
      </c>
      <c r="H349">
        <v>191</v>
      </c>
      <c r="I349">
        <f t="shared" si="21"/>
        <v>66.010000000000005</v>
      </c>
      <c r="J349" t="s">
        <v>20</v>
      </c>
      <c r="K349" t="s">
        <v>21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27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>
        <f t="shared" si="20"/>
        <v>72</v>
      </c>
      <c r="G350" t="s">
        <v>13</v>
      </c>
      <c r="H350">
        <v>3483</v>
      </c>
      <c r="I350">
        <f t="shared" si="21"/>
        <v>41.01</v>
      </c>
      <c r="J350" t="s">
        <v>20</v>
      </c>
      <c r="K350" t="s">
        <v>21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16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>
        <f t="shared" si="20"/>
        <v>53</v>
      </c>
      <c r="G351" t="s">
        <v>13</v>
      </c>
      <c r="H351">
        <v>923</v>
      </c>
      <c r="I351">
        <f t="shared" si="21"/>
        <v>103.96</v>
      </c>
      <c r="J351" t="s">
        <v>20</v>
      </c>
      <c r="K351" t="s">
        <v>21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32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>
        <f t="shared" si="20"/>
        <v>5</v>
      </c>
      <c r="G352" t="s">
        <v>13</v>
      </c>
      <c r="H352">
        <v>1</v>
      </c>
      <c r="I352">
        <f t="shared" si="21"/>
        <v>5</v>
      </c>
      <c r="J352" t="s">
        <v>20</v>
      </c>
      <c r="K352" t="s">
        <v>21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158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>
        <f t="shared" si="20"/>
        <v>128</v>
      </c>
      <c r="G353" t="s">
        <v>19</v>
      </c>
      <c r="H353">
        <v>2013</v>
      </c>
      <c r="I353">
        <f t="shared" si="21"/>
        <v>47.01</v>
      </c>
      <c r="J353" t="s">
        <v>20</v>
      </c>
      <c r="K353" t="s">
        <v>21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22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>
        <f t="shared" si="20"/>
        <v>35</v>
      </c>
      <c r="G354" t="s">
        <v>13</v>
      </c>
      <c r="H354">
        <v>33</v>
      </c>
      <c r="I354">
        <f t="shared" si="21"/>
        <v>29.61</v>
      </c>
      <c r="J354" t="s">
        <v>14</v>
      </c>
      <c r="K354" t="s">
        <v>15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32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>
        <f t="shared" si="20"/>
        <v>411</v>
      </c>
      <c r="G355" t="s">
        <v>19</v>
      </c>
      <c r="H355">
        <v>1703</v>
      </c>
      <c r="I355">
        <f t="shared" si="21"/>
        <v>81.010000000000005</v>
      </c>
      <c r="J355" t="s">
        <v>20</v>
      </c>
      <c r="K355" t="s">
        <v>21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32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>
        <f t="shared" si="20"/>
        <v>124</v>
      </c>
      <c r="G356" t="s">
        <v>19</v>
      </c>
      <c r="H356">
        <v>80</v>
      </c>
      <c r="I356">
        <f t="shared" si="21"/>
        <v>94.35</v>
      </c>
      <c r="J356" t="s">
        <v>35</v>
      </c>
      <c r="K356" t="s">
        <v>36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41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>
        <f t="shared" si="20"/>
        <v>59</v>
      </c>
      <c r="G357" t="s">
        <v>46</v>
      </c>
      <c r="H357">
        <v>86</v>
      </c>
      <c r="I357">
        <f t="shared" si="21"/>
        <v>26.06</v>
      </c>
      <c r="J357" t="s">
        <v>20</v>
      </c>
      <c r="K357" t="s">
        <v>21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64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>
        <f t="shared" si="20"/>
        <v>37</v>
      </c>
      <c r="G358" t="s">
        <v>13</v>
      </c>
      <c r="H358">
        <v>40</v>
      </c>
      <c r="I358">
        <f t="shared" si="21"/>
        <v>85.78</v>
      </c>
      <c r="J358" t="s">
        <v>106</v>
      </c>
      <c r="K358" t="s">
        <v>107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32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>
        <f t="shared" si="20"/>
        <v>185</v>
      </c>
      <c r="G359" t="s">
        <v>19</v>
      </c>
      <c r="H359">
        <v>41</v>
      </c>
      <c r="I359">
        <f t="shared" si="21"/>
        <v>103.73</v>
      </c>
      <c r="J359" t="s">
        <v>20</v>
      </c>
      <c r="K359" t="s">
        <v>21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88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>
        <f t="shared" si="20"/>
        <v>12</v>
      </c>
      <c r="G360" t="s">
        <v>13</v>
      </c>
      <c r="H360">
        <v>23</v>
      </c>
      <c r="I360">
        <f t="shared" si="21"/>
        <v>49.83</v>
      </c>
      <c r="J360" t="s">
        <v>14</v>
      </c>
      <c r="K360" t="s">
        <v>15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121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>
        <f t="shared" si="20"/>
        <v>299</v>
      </c>
      <c r="G361" t="s">
        <v>19</v>
      </c>
      <c r="H361">
        <v>187</v>
      </c>
      <c r="I361">
        <f t="shared" si="21"/>
        <v>63.89</v>
      </c>
      <c r="J361" t="s">
        <v>20</v>
      </c>
      <c r="K361" t="s">
        <v>21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70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>
        <f t="shared" si="20"/>
        <v>226</v>
      </c>
      <c r="G362" t="s">
        <v>19</v>
      </c>
      <c r="H362">
        <v>2875</v>
      </c>
      <c r="I362">
        <f t="shared" si="21"/>
        <v>47</v>
      </c>
      <c r="J362" t="s">
        <v>39</v>
      </c>
      <c r="K362" t="s">
        <v>40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32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>
        <f t="shared" si="20"/>
        <v>174</v>
      </c>
      <c r="G363" t="s">
        <v>19</v>
      </c>
      <c r="H363">
        <v>88</v>
      </c>
      <c r="I363">
        <f t="shared" si="21"/>
        <v>108.48</v>
      </c>
      <c r="J363" t="s">
        <v>20</v>
      </c>
      <c r="K363" t="s">
        <v>21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32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>
        <f t="shared" si="20"/>
        <v>372</v>
      </c>
      <c r="G364" t="s">
        <v>19</v>
      </c>
      <c r="H364">
        <v>191</v>
      </c>
      <c r="I364">
        <f t="shared" si="21"/>
        <v>72.02</v>
      </c>
      <c r="J364" t="s">
        <v>20</v>
      </c>
      <c r="K364" t="s">
        <v>21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22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>
        <f t="shared" si="20"/>
        <v>160</v>
      </c>
      <c r="G365" t="s">
        <v>19</v>
      </c>
      <c r="H365">
        <v>139</v>
      </c>
      <c r="I365">
        <f t="shared" si="21"/>
        <v>59.93</v>
      </c>
      <c r="J365" t="s">
        <v>20</v>
      </c>
      <c r="K365" t="s">
        <v>21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22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>
        <f t="shared" si="20"/>
        <v>1616</v>
      </c>
      <c r="G366" t="s">
        <v>19</v>
      </c>
      <c r="H366">
        <v>186</v>
      </c>
      <c r="I366">
        <f t="shared" si="21"/>
        <v>78.209999999999994</v>
      </c>
      <c r="J366" t="s">
        <v>20</v>
      </c>
      <c r="K366" t="s">
        <v>21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59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>
        <f t="shared" si="20"/>
        <v>733</v>
      </c>
      <c r="G367" t="s">
        <v>19</v>
      </c>
      <c r="H367">
        <v>112</v>
      </c>
      <c r="I367">
        <f t="shared" si="21"/>
        <v>104.78</v>
      </c>
      <c r="J367" t="s">
        <v>25</v>
      </c>
      <c r="K367" t="s">
        <v>26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32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>
        <f t="shared" si="20"/>
        <v>592</v>
      </c>
      <c r="G368" t="s">
        <v>19</v>
      </c>
      <c r="H368">
        <v>101</v>
      </c>
      <c r="I368">
        <f t="shared" si="21"/>
        <v>105.52</v>
      </c>
      <c r="J368" t="s">
        <v>20</v>
      </c>
      <c r="K368" t="s">
        <v>21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32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>
        <f t="shared" si="20"/>
        <v>19</v>
      </c>
      <c r="G369" t="s">
        <v>13</v>
      </c>
      <c r="H369">
        <v>75</v>
      </c>
      <c r="I369">
        <f t="shared" si="21"/>
        <v>24.93</v>
      </c>
      <c r="J369" t="s">
        <v>20</v>
      </c>
      <c r="K369" t="s">
        <v>21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32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>
        <f t="shared" si="20"/>
        <v>277</v>
      </c>
      <c r="G370" t="s">
        <v>19</v>
      </c>
      <c r="H370">
        <v>206</v>
      </c>
      <c r="I370">
        <f t="shared" si="21"/>
        <v>69.87</v>
      </c>
      <c r="J370" t="s">
        <v>39</v>
      </c>
      <c r="K370" t="s">
        <v>40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41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>
        <f t="shared" si="20"/>
        <v>273</v>
      </c>
      <c r="G371" t="s">
        <v>19</v>
      </c>
      <c r="H371">
        <v>154</v>
      </c>
      <c r="I371">
        <f t="shared" si="21"/>
        <v>95.73</v>
      </c>
      <c r="J371" t="s">
        <v>20</v>
      </c>
      <c r="K371" t="s">
        <v>21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268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>
        <f t="shared" si="20"/>
        <v>159</v>
      </c>
      <c r="G372" t="s">
        <v>19</v>
      </c>
      <c r="H372">
        <v>5966</v>
      </c>
      <c r="I372">
        <f t="shared" si="21"/>
        <v>30</v>
      </c>
      <c r="J372" t="s">
        <v>20</v>
      </c>
      <c r="K372" t="s">
        <v>21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32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>
        <f t="shared" si="20"/>
        <v>68</v>
      </c>
      <c r="G373" t="s">
        <v>13</v>
      </c>
      <c r="H373">
        <v>2176</v>
      </c>
      <c r="I373">
        <f t="shared" si="21"/>
        <v>59.01</v>
      </c>
      <c r="J373" t="s">
        <v>20</v>
      </c>
      <c r="K373" t="s">
        <v>21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32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>
        <f t="shared" si="20"/>
        <v>1592</v>
      </c>
      <c r="G374" t="s">
        <v>19</v>
      </c>
      <c r="H374">
        <v>169</v>
      </c>
      <c r="I374">
        <f t="shared" si="21"/>
        <v>84.76</v>
      </c>
      <c r="J374" t="s">
        <v>20</v>
      </c>
      <c r="K374" t="s">
        <v>21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41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>
        <f t="shared" si="20"/>
        <v>730</v>
      </c>
      <c r="G375" t="s">
        <v>19</v>
      </c>
      <c r="H375">
        <v>2106</v>
      </c>
      <c r="I375">
        <f t="shared" si="21"/>
        <v>78.010000000000005</v>
      </c>
      <c r="J375" t="s">
        <v>20</v>
      </c>
      <c r="K375" t="s">
        <v>21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32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>
        <f t="shared" si="20"/>
        <v>13</v>
      </c>
      <c r="G376" t="s">
        <v>13</v>
      </c>
      <c r="H376">
        <v>441</v>
      </c>
      <c r="I376">
        <f t="shared" si="21"/>
        <v>50.05</v>
      </c>
      <c r="J376" t="s">
        <v>20</v>
      </c>
      <c r="K376" t="s">
        <v>21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41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>
        <f t="shared" si="20"/>
        <v>55</v>
      </c>
      <c r="G377" t="s">
        <v>13</v>
      </c>
      <c r="H377">
        <v>25</v>
      </c>
      <c r="I377">
        <f t="shared" si="21"/>
        <v>59.16</v>
      </c>
      <c r="J377" t="s">
        <v>20</v>
      </c>
      <c r="K377" t="s">
        <v>21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59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>
        <f t="shared" si="20"/>
        <v>361</v>
      </c>
      <c r="G378" t="s">
        <v>19</v>
      </c>
      <c r="H378">
        <v>131</v>
      </c>
      <c r="I378">
        <f t="shared" si="21"/>
        <v>93.7</v>
      </c>
      <c r="J378" t="s">
        <v>20</v>
      </c>
      <c r="K378" t="s">
        <v>21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22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>
        <f t="shared" si="20"/>
        <v>10</v>
      </c>
      <c r="G379" t="s">
        <v>13</v>
      </c>
      <c r="H379">
        <v>127</v>
      </c>
      <c r="I379">
        <f t="shared" si="21"/>
        <v>40.14</v>
      </c>
      <c r="J379" t="s">
        <v>20</v>
      </c>
      <c r="K379" t="s">
        <v>21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32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>
        <f t="shared" si="20"/>
        <v>14</v>
      </c>
      <c r="G380" t="s">
        <v>13</v>
      </c>
      <c r="H380">
        <v>355</v>
      </c>
      <c r="I380">
        <f t="shared" si="21"/>
        <v>70.09</v>
      </c>
      <c r="J380" t="s">
        <v>20</v>
      </c>
      <c r="K380" t="s">
        <v>21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41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>
        <f t="shared" si="20"/>
        <v>40</v>
      </c>
      <c r="G381" t="s">
        <v>13</v>
      </c>
      <c r="H381">
        <v>44</v>
      </c>
      <c r="I381">
        <f t="shared" si="21"/>
        <v>66.180000000000007</v>
      </c>
      <c r="J381" t="s">
        <v>39</v>
      </c>
      <c r="K381" t="s">
        <v>40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32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>
        <f t="shared" si="20"/>
        <v>160</v>
      </c>
      <c r="G382" t="s">
        <v>19</v>
      </c>
      <c r="H382">
        <v>84</v>
      </c>
      <c r="I382">
        <f t="shared" si="21"/>
        <v>47.71</v>
      </c>
      <c r="J382" t="s">
        <v>20</v>
      </c>
      <c r="K382" t="s">
        <v>21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32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>
        <f t="shared" si="20"/>
        <v>184</v>
      </c>
      <c r="G383" t="s">
        <v>19</v>
      </c>
      <c r="H383">
        <v>155</v>
      </c>
      <c r="I383">
        <f t="shared" si="21"/>
        <v>62.9</v>
      </c>
      <c r="J383" t="s">
        <v>20</v>
      </c>
      <c r="K383" t="s">
        <v>21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32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>
        <f t="shared" si="20"/>
        <v>64</v>
      </c>
      <c r="G384" t="s">
        <v>13</v>
      </c>
      <c r="H384">
        <v>67</v>
      </c>
      <c r="I384">
        <f t="shared" si="21"/>
        <v>86.61</v>
      </c>
      <c r="J384" t="s">
        <v>20</v>
      </c>
      <c r="K384" t="s">
        <v>21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121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>
        <f t="shared" si="20"/>
        <v>225</v>
      </c>
      <c r="G385" t="s">
        <v>19</v>
      </c>
      <c r="H385">
        <v>189</v>
      </c>
      <c r="I385">
        <f t="shared" si="21"/>
        <v>75.13</v>
      </c>
      <c r="J385" t="s">
        <v>20</v>
      </c>
      <c r="K385" t="s">
        <v>21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16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>
        <f t="shared" si="20"/>
        <v>172</v>
      </c>
      <c r="G386" t="s">
        <v>19</v>
      </c>
      <c r="H386">
        <v>4799</v>
      </c>
      <c r="I386">
        <f t="shared" si="21"/>
        <v>41</v>
      </c>
      <c r="J386" t="s">
        <v>20</v>
      </c>
      <c r="K386" t="s">
        <v>21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41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>
        <f t="shared" ref="F387:F450" si="24">ROUND(E387/D387*100,0)</f>
        <v>146</v>
      </c>
      <c r="G387" t="s">
        <v>19</v>
      </c>
      <c r="H387">
        <v>1137</v>
      </c>
      <c r="I387">
        <f t="shared" ref="I387:I450" si="25">IFERROR(ROUND(E387/H387,2),0)</f>
        <v>50.01</v>
      </c>
      <c r="J387" t="s">
        <v>20</v>
      </c>
      <c r="K387" t="s">
        <v>21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67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>
        <f t="shared" si="24"/>
        <v>76</v>
      </c>
      <c r="G388" t="s">
        <v>13</v>
      </c>
      <c r="H388">
        <v>1068</v>
      </c>
      <c r="I388">
        <f t="shared" si="25"/>
        <v>96.96</v>
      </c>
      <c r="J388" t="s">
        <v>20</v>
      </c>
      <c r="K388" t="s">
        <v>21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32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>
        <f t="shared" si="24"/>
        <v>39</v>
      </c>
      <c r="G389" t="s">
        <v>13</v>
      </c>
      <c r="H389">
        <v>424</v>
      </c>
      <c r="I389">
        <f t="shared" si="25"/>
        <v>100.93</v>
      </c>
      <c r="J389" t="s">
        <v>20</v>
      </c>
      <c r="K389" t="s">
        <v>21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64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>
        <f t="shared" si="24"/>
        <v>11</v>
      </c>
      <c r="G390" t="s">
        <v>2105</v>
      </c>
      <c r="H390">
        <v>145</v>
      </c>
      <c r="I390">
        <f t="shared" si="25"/>
        <v>89.23</v>
      </c>
      <c r="J390" t="s">
        <v>97</v>
      </c>
      <c r="K390" t="s">
        <v>98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59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>
        <f t="shared" si="24"/>
        <v>122</v>
      </c>
      <c r="G391" t="s">
        <v>19</v>
      </c>
      <c r="H391">
        <v>1152</v>
      </c>
      <c r="I391">
        <f t="shared" si="25"/>
        <v>87.98</v>
      </c>
      <c r="J391" t="s">
        <v>20</v>
      </c>
      <c r="K391" t="s">
        <v>21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32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>
        <f t="shared" si="24"/>
        <v>187</v>
      </c>
      <c r="G392" t="s">
        <v>19</v>
      </c>
      <c r="H392">
        <v>50</v>
      </c>
      <c r="I392">
        <f t="shared" si="25"/>
        <v>89.54</v>
      </c>
      <c r="J392" t="s">
        <v>20</v>
      </c>
      <c r="K392" t="s">
        <v>21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121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>
        <f t="shared" si="24"/>
        <v>7</v>
      </c>
      <c r="G393" t="s">
        <v>13</v>
      </c>
      <c r="H393">
        <v>151</v>
      </c>
      <c r="I393">
        <f t="shared" si="25"/>
        <v>29.09</v>
      </c>
      <c r="J393" t="s">
        <v>20</v>
      </c>
      <c r="K393" t="s">
        <v>21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67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>
        <f t="shared" si="24"/>
        <v>66</v>
      </c>
      <c r="G394" t="s">
        <v>13</v>
      </c>
      <c r="H394">
        <v>1608</v>
      </c>
      <c r="I394">
        <f t="shared" si="25"/>
        <v>42.01</v>
      </c>
      <c r="J394" t="s">
        <v>20</v>
      </c>
      <c r="K394" t="s">
        <v>21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64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>
        <f t="shared" si="24"/>
        <v>229</v>
      </c>
      <c r="G395" t="s">
        <v>19</v>
      </c>
      <c r="H395">
        <v>3059</v>
      </c>
      <c r="I395">
        <f t="shared" si="25"/>
        <v>47</v>
      </c>
      <c r="J395" t="s">
        <v>14</v>
      </c>
      <c r="K395" t="s">
        <v>15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158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>
        <f t="shared" si="24"/>
        <v>469</v>
      </c>
      <c r="G396" t="s">
        <v>19</v>
      </c>
      <c r="H396">
        <v>34</v>
      </c>
      <c r="I396">
        <f t="shared" si="25"/>
        <v>110.44</v>
      </c>
      <c r="J396" t="s">
        <v>20</v>
      </c>
      <c r="K396" t="s">
        <v>21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41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>
        <f t="shared" si="24"/>
        <v>130</v>
      </c>
      <c r="G397" t="s">
        <v>19</v>
      </c>
      <c r="H397">
        <v>220</v>
      </c>
      <c r="I397">
        <f t="shared" si="25"/>
        <v>41.99</v>
      </c>
      <c r="J397" t="s">
        <v>20</v>
      </c>
      <c r="K397" t="s">
        <v>21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32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>
        <f t="shared" si="24"/>
        <v>167</v>
      </c>
      <c r="G398" t="s">
        <v>19</v>
      </c>
      <c r="H398">
        <v>1604</v>
      </c>
      <c r="I398">
        <f t="shared" si="25"/>
        <v>48.01</v>
      </c>
      <c r="J398" t="s">
        <v>25</v>
      </c>
      <c r="K398" t="s">
        <v>26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52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>
        <f t="shared" si="24"/>
        <v>174</v>
      </c>
      <c r="G399" t="s">
        <v>19</v>
      </c>
      <c r="H399">
        <v>454</v>
      </c>
      <c r="I399">
        <f t="shared" si="25"/>
        <v>31.02</v>
      </c>
      <c r="J399" t="s">
        <v>20</v>
      </c>
      <c r="K399" t="s">
        <v>21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22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>
        <f t="shared" si="24"/>
        <v>718</v>
      </c>
      <c r="G400" t="s">
        <v>19</v>
      </c>
      <c r="H400">
        <v>123</v>
      </c>
      <c r="I400">
        <f t="shared" si="25"/>
        <v>99.2</v>
      </c>
      <c r="J400" t="s">
        <v>106</v>
      </c>
      <c r="K400" t="s">
        <v>107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70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>
        <f t="shared" si="24"/>
        <v>64</v>
      </c>
      <c r="G401" t="s">
        <v>13</v>
      </c>
      <c r="H401">
        <v>941</v>
      </c>
      <c r="I401">
        <f t="shared" si="25"/>
        <v>66.02</v>
      </c>
      <c r="J401" t="s">
        <v>20</v>
      </c>
      <c r="K401" t="s">
        <v>21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59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>
        <f t="shared" si="24"/>
        <v>2</v>
      </c>
      <c r="G402" t="s">
        <v>13</v>
      </c>
      <c r="H402">
        <v>1</v>
      </c>
      <c r="I402">
        <f t="shared" si="25"/>
        <v>2</v>
      </c>
      <c r="J402" t="s">
        <v>20</v>
      </c>
      <c r="K402" t="s">
        <v>21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121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>
        <f t="shared" si="24"/>
        <v>1530</v>
      </c>
      <c r="G403" t="s">
        <v>19</v>
      </c>
      <c r="H403">
        <v>299</v>
      </c>
      <c r="I403">
        <f t="shared" si="25"/>
        <v>46.06</v>
      </c>
      <c r="J403" t="s">
        <v>20</v>
      </c>
      <c r="K403" t="s">
        <v>21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32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>
        <f t="shared" si="24"/>
        <v>40</v>
      </c>
      <c r="G404" t="s">
        <v>13</v>
      </c>
      <c r="H404">
        <v>40</v>
      </c>
      <c r="I404">
        <f t="shared" si="25"/>
        <v>73.650000000000006</v>
      </c>
      <c r="J404" t="s">
        <v>20</v>
      </c>
      <c r="K404" t="s">
        <v>21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99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>
        <f t="shared" si="24"/>
        <v>86</v>
      </c>
      <c r="G405" t="s">
        <v>13</v>
      </c>
      <c r="H405">
        <v>3015</v>
      </c>
      <c r="I405">
        <f t="shared" si="25"/>
        <v>55.99</v>
      </c>
      <c r="J405" t="s">
        <v>14</v>
      </c>
      <c r="K405" t="s">
        <v>15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32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>
        <f t="shared" si="24"/>
        <v>316</v>
      </c>
      <c r="G406" t="s">
        <v>19</v>
      </c>
      <c r="H406">
        <v>2237</v>
      </c>
      <c r="I406">
        <f t="shared" si="25"/>
        <v>68.989999999999995</v>
      </c>
      <c r="J406" t="s">
        <v>20</v>
      </c>
      <c r="K406" t="s">
        <v>21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32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>
        <f t="shared" si="24"/>
        <v>90</v>
      </c>
      <c r="G407" t="s">
        <v>13</v>
      </c>
      <c r="H407">
        <v>435</v>
      </c>
      <c r="I407">
        <f t="shared" si="25"/>
        <v>60.98</v>
      </c>
      <c r="J407" t="s">
        <v>20</v>
      </c>
      <c r="K407" t="s">
        <v>21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32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>
        <f t="shared" si="24"/>
        <v>182</v>
      </c>
      <c r="G408" t="s">
        <v>19</v>
      </c>
      <c r="H408">
        <v>645</v>
      </c>
      <c r="I408">
        <f t="shared" si="25"/>
        <v>110.98</v>
      </c>
      <c r="J408" t="s">
        <v>20</v>
      </c>
      <c r="K408" t="s">
        <v>21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41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>
        <f t="shared" si="24"/>
        <v>356</v>
      </c>
      <c r="G409" t="s">
        <v>19</v>
      </c>
      <c r="H409">
        <v>484</v>
      </c>
      <c r="I409">
        <f t="shared" si="25"/>
        <v>25</v>
      </c>
      <c r="J409" t="s">
        <v>35</v>
      </c>
      <c r="K409" t="s">
        <v>36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32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>
        <f t="shared" si="24"/>
        <v>132</v>
      </c>
      <c r="G410" t="s">
        <v>19</v>
      </c>
      <c r="H410">
        <v>154</v>
      </c>
      <c r="I410">
        <f t="shared" si="25"/>
        <v>78.760000000000005</v>
      </c>
      <c r="J410" t="s">
        <v>14</v>
      </c>
      <c r="K410" t="s">
        <v>15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41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>
        <f t="shared" si="24"/>
        <v>46</v>
      </c>
      <c r="G411" t="s">
        <v>13</v>
      </c>
      <c r="H411">
        <v>714</v>
      </c>
      <c r="I411">
        <f t="shared" si="25"/>
        <v>87.96</v>
      </c>
      <c r="J411" t="s">
        <v>20</v>
      </c>
      <c r="K411" t="s">
        <v>21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22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>
        <f t="shared" si="24"/>
        <v>36</v>
      </c>
      <c r="G412" t="s">
        <v>46</v>
      </c>
      <c r="H412">
        <v>1111</v>
      </c>
      <c r="I412">
        <f t="shared" si="25"/>
        <v>49.99</v>
      </c>
      <c r="J412" t="s">
        <v>20</v>
      </c>
      <c r="K412" t="s">
        <v>21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291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>
        <f t="shared" si="24"/>
        <v>105</v>
      </c>
      <c r="G413" t="s">
        <v>19</v>
      </c>
      <c r="H413">
        <v>82</v>
      </c>
      <c r="I413">
        <f t="shared" si="25"/>
        <v>99.52</v>
      </c>
      <c r="J413" t="s">
        <v>20</v>
      </c>
      <c r="K413" t="s">
        <v>21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32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>
        <f t="shared" si="24"/>
        <v>669</v>
      </c>
      <c r="G414" t="s">
        <v>19</v>
      </c>
      <c r="H414">
        <v>134</v>
      </c>
      <c r="I414">
        <f t="shared" si="25"/>
        <v>104.82</v>
      </c>
      <c r="J414" t="s">
        <v>20</v>
      </c>
      <c r="K414" t="s">
        <v>21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118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>
        <f t="shared" si="24"/>
        <v>62</v>
      </c>
      <c r="G415" t="s">
        <v>46</v>
      </c>
      <c r="H415">
        <v>1089</v>
      </c>
      <c r="I415">
        <f t="shared" si="25"/>
        <v>108.01</v>
      </c>
      <c r="J415" t="s">
        <v>20</v>
      </c>
      <c r="K415" t="s">
        <v>21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70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>
        <f t="shared" si="24"/>
        <v>85</v>
      </c>
      <c r="G416" t="s">
        <v>13</v>
      </c>
      <c r="H416">
        <v>5497</v>
      </c>
      <c r="I416">
        <f t="shared" si="25"/>
        <v>29</v>
      </c>
      <c r="J416" t="s">
        <v>20</v>
      </c>
      <c r="K416" t="s">
        <v>21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16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>
        <f t="shared" si="24"/>
        <v>11</v>
      </c>
      <c r="G417" t="s">
        <v>13</v>
      </c>
      <c r="H417">
        <v>418</v>
      </c>
      <c r="I417">
        <f t="shared" si="25"/>
        <v>30.03</v>
      </c>
      <c r="J417" t="s">
        <v>20</v>
      </c>
      <c r="K417" t="s">
        <v>21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32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>
        <f t="shared" si="24"/>
        <v>44</v>
      </c>
      <c r="G418" t="s">
        <v>13</v>
      </c>
      <c r="H418">
        <v>1439</v>
      </c>
      <c r="I418">
        <f t="shared" si="25"/>
        <v>41.01</v>
      </c>
      <c r="J418" t="s">
        <v>20</v>
      </c>
      <c r="K418" t="s">
        <v>21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41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>
        <f t="shared" si="24"/>
        <v>55</v>
      </c>
      <c r="G419" t="s">
        <v>13</v>
      </c>
      <c r="H419">
        <v>15</v>
      </c>
      <c r="I419">
        <f t="shared" si="25"/>
        <v>62.87</v>
      </c>
      <c r="J419" t="s">
        <v>20</v>
      </c>
      <c r="K419" t="s">
        <v>21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32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>
        <f t="shared" si="24"/>
        <v>57</v>
      </c>
      <c r="G420" t="s">
        <v>13</v>
      </c>
      <c r="H420">
        <v>1999</v>
      </c>
      <c r="I420">
        <f t="shared" si="25"/>
        <v>47.01</v>
      </c>
      <c r="J420" t="s">
        <v>14</v>
      </c>
      <c r="K420" t="s">
        <v>15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41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>
        <f t="shared" si="24"/>
        <v>123</v>
      </c>
      <c r="G421" t="s">
        <v>19</v>
      </c>
      <c r="H421">
        <v>5203</v>
      </c>
      <c r="I421">
        <f t="shared" si="25"/>
        <v>27</v>
      </c>
      <c r="J421" t="s">
        <v>20</v>
      </c>
      <c r="K421" t="s">
        <v>21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27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>
        <f t="shared" si="24"/>
        <v>128</v>
      </c>
      <c r="G422" t="s">
        <v>19</v>
      </c>
      <c r="H422">
        <v>94</v>
      </c>
      <c r="I422">
        <f t="shared" si="25"/>
        <v>68.33</v>
      </c>
      <c r="J422" t="s">
        <v>20</v>
      </c>
      <c r="K422" t="s">
        <v>21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32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>
        <f t="shared" si="24"/>
        <v>64</v>
      </c>
      <c r="G423" t="s">
        <v>13</v>
      </c>
      <c r="H423">
        <v>118</v>
      </c>
      <c r="I423">
        <f t="shared" si="25"/>
        <v>50.97</v>
      </c>
      <c r="J423" t="s">
        <v>20</v>
      </c>
      <c r="K423" t="s">
        <v>21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64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>
        <f t="shared" si="24"/>
        <v>127</v>
      </c>
      <c r="G424" t="s">
        <v>19</v>
      </c>
      <c r="H424">
        <v>205</v>
      </c>
      <c r="I424">
        <f t="shared" si="25"/>
        <v>54.02</v>
      </c>
      <c r="J424" t="s">
        <v>20</v>
      </c>
      <c r="K424" t="s">
        <v>21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32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>
        <f t="shared" si="24"/>
        <v>11</v>
      </c>
      <c r="G425" t="s">
        <v>13</v>
      </c>
      <c r="H425">
        <v>162</v>
      </c>
      <c r="I425">
        <f t="shared" si="25"/>
        <v>97.06</v>
      </c>
      <c r="J425" t="s">
        <v>20</v>
      </c>
      <c r="K425" t="s">
        <v>21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16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>
        <f t="shared" si="24"/>
        <v>40</v>
      </c>
      <c r="G426" t="s">
        <v>13</v>
      </c>
      <c r="H426">
        <v>83</v>
      </c>
      <c r="I426">
        <f t="shared" si="25"/>
        <v>24.87</v>
      </c>
      <c r="J426" t="s">
        <v>20</v>
      </c>
      <c r="K426" t="s">
        <v>21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59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>
        <f t="shared" si="24"/>
        <v>288</v>
      </c>
      <c r="G427" t="s">
        <v>19</v>
      </c>
      <c r="H427">
        <v>92</v>
      </c>
      <c r="I427">
        <f t="shared" si="25"/>
        <v>84.42</v>
      </c>
      <c r="J427" t="s">
        <v>20</v>
      </c>
      <c r="K427" t="s">
        <v>21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121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>
        <f t="shared" si="24"/>
        <v>573</v>
      </c>
      <c r="G428" t="s">
        <v>19</v>
      </c>
      <c r="H428">
        <v>219</v>
      </c>
      <c r="I428">
        <f t="shared" si="25"/>
        <v>47.09</v>
      </c>
      <c r="J428" t="s">
        <v>20</v>
      </c>
      <c r="K428" t="s">
        <v>21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32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>
        <f t="shared" si="24"/>
        <v>113</v>
      </c>
      <c r="G429" t="s">
        <v>19</v>
      </c>
      <c r="H429">
        <v>2526</v>
      </c>
      <c r="I429">
        <f t="shared" si="25"/>
        <v>78</v>
      </c>
      <c r="J429" t="s">
        <v>20</v>
      </c>
      <c r="K429" t="s">
        <v>21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32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>
        <f t="shared" si="24"/>
        <v>46</v>
      </c>
      <c r="G430" t="s">
        <v>13</v>
      </c>
      <c r="H430">
        <v>747</v>
      </c>
      <c r="I430">
        <f t="shared" si="25"/>
        <v>62.97</v>
      </c>
      <c r="J430" t="s">
        <v>20</v>
      </c>
      <c r="K430" t="s">
        <v>21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70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>
        <f t="shared" si="24"/>
        <v>91</v>
      </c>
      <c r="G431" t="s">
        <v>2105</v>
      </c>
      <c r="H431">
        <v>2138</v>
      </c>
      <c r="I431">
        <f t="shared" si="25"/>
        <v>81.010000000000005</v>
      </c>
      <c r="J431" t="s">
        <v>20</v>
      </c>
      <c r="K431" t="s">
        <v>21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121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>
        <f t="shared" si="24"/>
        <v>68</v>
      </c>
      <c r="G432" t="s">
        <v>13</v>
      </c>
      <c r="H432">
        <v>84</v>
      </c>
      <c r="I432">
        <f t="shared" si="25"/>
        <v>65.319999999999993</v>
      </c>
      <c r="J432" t="s">
        <v>20</v>
      </c>
      <c r="K432" t="s">
        <v>21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32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>
        <f t="shared" si="24"/>
        <v>192</v>
      </c>
      <c r="G433" t="s">
        <v>19</v>
      </c>
      <c r="H433">
        <v>94</v>
      </c>
      <c r="I433">
        <f t="shared" si="25"/>
        <v>104.44</v>
      </c>
      <c r="J433" t="s">
        <v>20</v>
      </c>
      <c r="K433" t="s">
        <v>21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32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>
        <f t="shared" si="24"/>
        <v>83</v>
      </c>
      <c r="G434" t="s">
        <v>13</v>
      </c>
      <c r="H434">
        <v>91</v>
      </c>
      <c r="I434">
        <f t="shared" si="25"/>
        <v>69.989999999999995</v>
      </c>
      <c r="J434" t="s">
        <v>20</v>
      </c>
      <c r="K434" t="s">
        <v>21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32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>
        <f t="shared" si="24"/>
        <v>54</v>
      </c>
      <c r="G435" t="s">
        <v>13</v>
      </c>
      <c r="H435">
        <v>792</v>
      </c>
      <c r="I435">
        <f t="shared" si="25"/>
        <v>83.02</v>
      </c>
      <c r="J435" t="s">
        <v>20</v>
      </c>
      <c r="K435" t="s">
        <v>21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41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>
        <f t="shared" si="24"/>
        <v>17</v>
      </c>
      <c r="G436" t="s">
        <v>2105</v>
      </c>
      <c r="H436">
        <v>10</v>
      </c>
      <c r="I436">
        <f t="shared" si="25"/>
        <v>90.3</v>
      </c>
      <c r="J436" t="s">
        <v>14</v>
      </c>
      <c r="K436" t="s">
        <v>15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32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>
        <f t="shared" si="24"/>
        <v>117</v>
      </c>
      <c r="G437" t="s">
        <v>19</v>
      </c>
      <c r="H437">
        <v>1713</v>
      </c>
      <c r="I437">
        <f t="shared" si="25"/>
        <v>103.98</v>
      </c>
      <c r="J437" t="s">
        <v>106</v>
      </c>
      <c r="K437" t="s">
        <v>107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32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>
        <f t="shared" si="24"/>
        <v>1052</v>
      </c>
      <c r="G438" t="s">
        <v>19</v>
      </c>
      <c r="H438">
        <v>249</v>
      </c>
      <c r="I438">
        <f t="shared" si="25"/>
        <v>54.93</v>
      </c>
      <c r="J438" t="s">
        <v>20</v>
      </c>
      <c r="K438" t="s">
        <v>21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158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>
        <f t="shared" si="24"/>
        <v>123</v>
      </c>
      <c r="G439" t="s">
        <v>19</v>
      </c>
      <c r="H439">
        <v>192</v>
      </c>
      <c r="I439">
        <f t="shared" si="25"/>
        <v>51.92</v>
      </c>
      <c r="J439" t="s">
        <v>20</v>
      </c>
      <c r="K439" t="s">
        <v>21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70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>
        <f t="shared" si="24"/>
        <v>179</v>
      </c>
      <c r="G440" t="s">
        <v>19</v>
      </c>
      <c r="H440">
        <v>247</v>
      </c>
      <c r="I440">
        <f t="shared" si="25"/>
        <v>60.03</v>
      </c>
      <c r="J440" t="s">
        <v>20</v>
      </c>
      <c r="K440" t="s">
        <v>21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32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>
        <f t="shared" si="24"/>
        <v>355</v>
      </c>
      <c r="G441" t="s">
        <v>19</v>
      </c>
      <c r="H441">
        <v>2293</v>
      </c>
      <c r="I441">
        <f t="shared" si="25"/>
        <v>44</v>
      </c>
      <c r="J441" t="s">
        <v>20</v>
      </c>
      <c r="K441" t="s">
        <v>21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473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>
        <f t="shared" si="24"/>
        <v>162</v>
      </c>
      <c r="G442" t="s">
        <v>19</v>
      </c>
      <c r="H442">
        <v>3131</v>
      </c>
      <c r="I442">
        <f t="shared" si="25"/>
        <v>53</v>
      </c>
      <c r="J442" t="s">
        <v>20</v>
      </c>
      <c r="K442" t="s">
        <v>21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268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>
        <f t="shared" si="24"/>
        <v>25</v>
      </c>
      <c r="G443" t="s">
        <v>13</v>
      </c>
      <c r="H443">
        <v>32</v>
      </c>
      <c r="I443">
        <f t="shared" si="25"/>
        <v>54.5</v>
      </c>
      <c r="J443" t="s">
        <v>20</v>
      </c>
      <c r="K443" t="s">
        <v>21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64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>
        <f t="shared" si="24"/>
        <v>199</v>
      </c>
      <c r="G444" t="s">
        <v>19</v>
      </c>
      <c r="H444">
        <v>143</v>
      </c>
      <c r="I444">
        <f t="shared" si="25"/>
        <v>75.040000000000006</v>
      </c>
      <c r="J444" t="s">
        <v>106</v>
      </c>
      <c r="K444" t="s">
        <v>107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32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>
        <f t="shared" si="24"/>
        <v>35</v>
      </c>
      <c r="G445" t="s">
        <v>2105</v>
      </c>
      <c r="H445">
        <v>90</v>
      </c>
      <c r="I445">
        <f t="shared" si="25"/>
        <v>35.909999999999997</v>
      </c>
      <c r="J445" t="s">
        <v>20</v>
      </c>
      <c r="K445" t="s">
        <v>21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32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>
        <f t="shared" si="24"/>
        <v>176</v>
      </c>
      <c r="G446" t="s">
        <v>19</v>
      </c>
      <c r="H446">
        <v>296</v>
      </c>
      <c r="I446">
        <f t="shared" si="25"/>
        <v>36.950000000000003</v>
      </c>
      <c r="J446" t="s">
        <v>20</v>
      </c>
      <c r="K446" t="s">
        <v>21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59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>
        <f t="shared" si="24"/>
        <v>511</v>
      </c>
      <c r="G447" t="s">
        <v>19</v>
      </c>
      <c r="H447">
        <v>170</v>
      </c>
      <c r="I447">
        <f t="shared" si="25"/>
        <v>63.17</v>
      </c>
      <c r="J447" t="s">
        <v>20</v>
      </c>
      <c r="K447" t="s">
        <v>21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32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>
        <f t="shared" si="24"/>
        <v>82</v>
      </c>
      <c r="G448" t="s">
        <v>13</v>
      </c>
      <c r="H448">
        <v>186</v>
      </c>
      <c r="I448">
        <f t="shared" si="25"/>
        <v>29.99</v>
      </c>
      <c r="J448" t="s">
        <v>20</v>
      </c>
      <c r="K448" t="s">
        <v>21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64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>
        <f t="shared" si="24"/>
        <v>24</v>
      </c>
      <c r="G449" t="s">
        <v>2105</v>
      </c>
      <c r="H449">
        <v>439</v>
      </c>
      <c r="I449">
        <f t="shared" si="25"/>
        <v>86</v>
      </c>
      <c r="J449" t="s">
        <v>39</v>
      </c>
      <c r="K449" t="s">
        <v>40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268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>
        <f t="shared" si="24"/>
        <v>50</v>
      </c>
      <c r="G450" t="s">
        <v>13</v>
      </c>
      <c r="H450">
        <v>605</v>
      </c>
      <c r="I450">
        <f t="shared" si="25"/>
        <v>75.010000000000005</v>
      </c>
      <c r="J450" t="s">
        <v>20</v>
      </c>
      <c r="K450" t="s">
        <v>21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88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>
        <f t="shared" ref="F451:F514" si="28">ROUND(E451/D451*100,0)</f>
        <v>967</v>
      </c>
      <c r="G451" t="s">
        <v>19</v>
      </c>
      <c r="H451">
        <v>86</v>
      </c>
      <c r="I451">
        <f t="shared" ref="I451:I514" si="29">IFERROR(ROUND(E451/H451,2),0)</f>
        <v>101.2</v>
      </c>
      <c r="J451" t="s">
        <v>35</v>
      </c>
      <c r="K451" t="s">
        <v>36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88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>
        <f t="shared" si="28"/>
        <v>4</v>
      </c>
      <c r="G452" t="s">
        <v>13</v>
      </c>
      <c r="H452">
        <v>1</v>
      </c>
      <c r="I452">
        <f t="shared" si="29"/>
        <v>4</v>
      </c>
      <c r="J452" t="s">
        <v>14</v>
      </c>
      <c r="K452" t="s">
        <v>15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70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>
        <f t="shared" si="28"/>
        <v>123</v>
      </c>
      <c r="G453" t="s">
        <v>19</v>
      </c>
      <c r="H453">
        <v>6286</v>
      </c>
      <c r="I453">
        <f t="shared" si="29"/>
        <v>29</v>
      </c>
      <c r="J453" t="s">
        <v>20</v>
      </c>
      <c r="K453" t="s">
        <v>21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22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>
        <f t="shared" si="28"/>
        <v>63</v>
      </c>
      <c r="G454" t="s">
        <v>13</v>
      </c>
      <c r="H454">
        <v>31</v>
      </c>
      <c r="I454">
        <f t="shared" si="29"/>
        <v>98.23</v>
      </c>
      <c r="J454" t="s">
        <v>20</v>
      </c>
      <c r="K454" t="s">
        <v>21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52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>
        <f t="shared" si="28"/>
        <v>56</v>
      </c>
      <c r="G455" t="s">
        <v>13</v>
      </c>
      <c r="H455">
        <v>1181</v>
      </c>
      <c r="I455">
        <f t="shared" si="29"/>
        <v>87</v>
      </c>
      <c r="J455" t="s">
        <v>20</v>
      </c>
      <c r="K455" t="s">
        <v>21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473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>
        <f t="shared" si="28"/>
        <v>44</v>
      </c>
      <c r="G456" t="s">
        <v>13</v>
      </c>
      <c r="H456">
        <v>39</v>
      </c>
      <c r="I456">
        <f t="shared" si="29"/>
        <v>45.21</v>
      </c>
      <c r="J456" t="s">
        <v>20</v>
      </c>
      <c r="K456" t="s">
        <v>21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52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>
        <f t="shared" si="28"/>
        <v>118</v>
      </c>
      <c r="G457" t="s">
        <v>19</v>
      </c>
      <c r="H457">
        <v>3727</v>
      </c>
      <c r="I457">
        <f t="shared" si="29"/>
        <v>37</v>
      </c>
      <c r="J457" t="s">
        <v>20</v>
      </c>
      <c r="K457" t="s">
        <v>21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32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>
        <f t="shared" si="28"/>
        <v>104</v>
      </c>
      <c r="G458" t="s">
        <v>19</v>
      </c>
      <c r="H458">
        <v>1605</v>
      </c>
      <c r="I458">
        <f t="shared" si="29"/>
        <v>94.98</v>
      </c>
      <c r="J458" t="s">
        <v>20</v>
      </c>
      <c r="K458" t="s">
        <v>21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59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>
        <f t="shared" si="28"/>
        <v>27</v>
      </c>
      <c r="G459" t="s">
        <v>13</v>
      </c>
      <c r="H459">
        <v>46</v>
      </c>
      <c r="I459">
        <f t="shared" si="29"/>
        <v>28.96</v>
      </c>
      <c r="J459" t="s">
        <v>20</v>
      </c>
      <c r="K459" t="s">
        <v>21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32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>
        <f t="shared" si="28"/>
        <v>351</v>
      </c>
      <c r="G460" t="s">
        <v>19</v>
      </c>
      <c r="H460">
        <v>2120</v>
      </c>
      <c r="I460">
        <f t="shared" si="29"/>
        <v>55.99</v>
      </c>
      <c r="J460" t="s">
        <v>20</v>
      </c>
      <c r="K460" t="s">
        <v>21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32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>
        <f t="shared" si="28"/>
        <v>90</v>
      </c>
      <c r="G461" t="s">
        <v>13</v>
      </c>
      <c r="H461">
        <v>105</v>
      </c>
      <c r="I461">
        <f t="shared" si="29"/>
        <v>54.04</v>
      </c>
      <c r="J461" t="s">
        <v>20</v>
      </c>
      <c r="K461" t="s">
        <v>21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41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>
        <f t="shared" si="28"/>
        <v>172</v>
      </c>
      <c r="G462" t="s">
        <v>19</v>
      </c>
      <c r="H462">
        <v>50</v>
      </c>
      <c r="I462">
        <f t="shared" si="29"/>
        <v>82.38</v>
      </c>
      <c r="J462" t="s">
        <v>20</v>
      </c>
      <c r="K462" t="s">
        <v>21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32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>
        <f t="shared" si="28"/>
        <v>141</v>
      </c>
      <c r="G463" t="s">
        <v>19</v>
      </c>
      <c r="H463">
        <v>2080</v>
      </c>
      <c r="I463">
        <f t="shared" si="29"/>
        <v>67</v>
      </c>
      <c r="J463" t="s">
        <v>20</v>
      </c>
      <c r="K463" t="s">
        <v>21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52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>
        <f t="shared" si="28"/>
        <v>31</v>
      </c>
      <c r="G464" t="s">
        <v>13</v>
      </c>
      <c r="H464">
        <v>535</v>
      </c>
      <c r="I464">
        <f t="shared" si="29"/>
        <v>107.91</v>
      </c>
      <c r="J464" t="s">
        <v>20</v>
      </c>
      <c r="K464" t="s">
        <v>21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291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>
        <f t="shared" si="28"/>
        <v>108</v>
      </c>
      <c r="G465" t="s">
        <v>19</v>
      </c>
      <c r="H465">
        <v>2105</v>
      </c>
      <c r="I465">
        <f t="shared" si="29"/>
        <v>69.010000000000005</v>
      </c>
      <c r="J465" t="s">
        <v>20</v>
      </c>
      <c r="K465" t="s">
        <v>21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70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>
        <f t="shared" si="28"/>
        <v>133</v>
      </c>
      <c r="G466" t="s">
        <v>19</v>
      </c>
      <c r="H466">
        <v>2436</v>
      </c>
      <c r="I466">
        <f t="shared" si="29"/>
        <v>39.01</v>
      </c>
      <c r="J466" t="s">
        <v>20</v>
      </c>
      <c r="K466" t="s">
        <v>21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32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>
        <f t="shared" si="28"/>
        <v>188</v>
      </c>
      <c r="G467" t="s">
        <v>19</v>
      </c>
      <c r="H467">
        <v>80</v>
      </c>
      <c r="I467">
        <f t="shared" si="29"/>
        <v>110.36</v>
      </c>
      <c r="J467" t="s">
        <v>20</v>
      </c>
      <c r="K467" t="s">
        <v>21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205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>
        <f t="shared" si="28"/>
        <v>332</v>
      </c>
      <c r="G468" t="s">
        <v>19</v>
      </c>
      <c r="H468">
        <v>42</v>
      </c>
      <c r="I468">
        <f t="shared" si="29"/>
        <v>94.86</v>
      </c>
      <c r="J468" t="s">
        <v>20</v>
      </c>
      <c r="K468" t="s">
        <v>21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64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>
        <f t="shared" si="28"/>
        <v>575</v>
      </c>
      <c r="G469" t="s">
        <v>19</v>
      </c>
      <c r="H469">
        <v>139</v>
      </c>
      <c r="I469">
        <f t="shared" si="29"/>
        <v>57.94</v>
      </c>
      <c r="J469" t="s">
        <v>14</v>
      </c>
      <c r="K469" t="s">
        <v>15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27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>
        <f t="shared" si="28"/>
        <v>41</v>
      </c>
      <c r="G470" t="s">
        <v>13</v>
      </c>
      <c r="H470">
        <v>16</v>
      </c>
      <c r="I470">
        <f t="shared" si="29"/>
        <v>101.25</v>
      </c>
      <c r="J470" t="s">
        <v>20</v>
      </c>
      <c r="K470" t="s">
        <v>21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32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>
        <f t="shared" si="28"/>
        <v>184</v>
      </c>
      <c r="G471" t="s">
        <v>19</v>
      </c>
      <c r="H471">
        <v>159</v>
      </c>
      <c r="I471">
        <f t="shared" si="29"/>
        <v>64.959999999999994</v>
      </c>
      <c r="J471" t="s">
        <v>20</v>
      </c>
      <c r="K471" t="s">
        <v>21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52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>
        <f t="shared" si="28"/>
        <v>286</v>
      </c>
      <c r="G472" t="s">
        <v>19</v>
      </c>
      <c r="H472">
        <v>381</v>
      </c>
      <c r="I472">
        <f t="shared" si="29"/>
        <v>27.01</v>
      </c>
      <c r="J472" t="s">
        <v>20</v>
      </c>
      <c r="K472" t="s">
        <v>21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64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>
        <f t="shared" si="28"/>
        <v>319</v>
      </c>
      <c r="G473" t="s">
        <v>19</v>
      </c>
      <c r="H473">
        <v>194</v>
      </c>
      <c r="I473">
        <f t="shared" si="29"/>
        <v>50.97</v>
      </c>
      <c r="J473" t="s">
        <v>39</v>
      </c>
      <c r="K473" t="s">
        <v>40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16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>
        <f t="shared" si="28"/>
        <v>39</v>
      </c>
      <c r="G474" t="s">
        <v>13</v>
      </c>
      <c r="H474">
        <v>575</v>
      </c>
      <c r="I474">
        <f t="shared" si="29"/>
        <v>104.94</v>
      </c>
      <c r="J474" t="s">
        <v>20</v>
      </c>
      <c r="K474" t="s">
        <v>21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22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>
        <f t="shared" si="28"/>
        <v>178</v>
      </c>
      <c r="G475" t="s">
        <v>19</v>
      </c>
      <c r="H475">
        <v>106</v>
      </c>
      <c r="I475">
        <f t="shared" si="29"/>
        <v>84.03</v>
      </c>
      <c r="J475" t="s">
        <v>20</v>
      </c>
      <c r="K475" t="s">
        <v>21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49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>
        <f t="shared" si="28"/>
        <v>365</v>
      </c>
      <c r="G476" t="s">
        <v>19</v>
      </c>
      <c r="H476">
        <v>142</v>
      </c>
      <c r="I476">
        <f t="shared" si="29"/>
        <v>102.86</v>
      </c>
      <c r="J476" t="s">
        <v>20</v>
      </c>
      <c r="K476" t="s">
        <v>21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268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>
        <f t="shared" si="28"/>
        <v>114</v>
      </c>
      <c r="G477" t="s">
        <v>19</v>
      </c>
      <c r="H477">
        <v>211</v>
      </c>
      <c r="I477">
        <f t="shared" si="29"/>
        <v>39.96</v>
      </c>
      <c r="J477" t="s">
        <v>20</v>
      </c>
      <c r="K477" t="s">
        <v>21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205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>
        <f t="shared" si="28"/>
        <v>30</v>
      </c>
      <c r="G478" t="s">
        <v>13</v>
      </c>
      <c r="H478">
        <v>1120</v>
      </c>
      <c r="I478">
        <f t="shared" si="29"/>
        <v>51</v>
      </c>
      <c r="J478" t="s">
        <v>20</v>
      </c>
      <c r="K478" t="s">
        <v>21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118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>
        <f t="shared" si="28"/>
        <v>54</v>
      </c>
      <c r="G479" t="s">
        <v>13</v>
      </c>
      <c r="H479">
        <v>113</v>
      </c>
      <c r="I479">
        <f t="shared" si="29"/>
        <v>40.82</v>
      </c>
      <c r="J479" t="s">
        <v>20</v>
      </c>
      <c r="K479" t="s">
        <v>21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473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>
        <f t="shared" si="28"/>
        <v>236</v>
      </c>
      <c r="G480" t="s">
        <v>19</v>
      </c>
      <c r="H480">
        <v>2756</v>
      </c>
      <c r="I480">
        <f t="shared" si="29"/>
        <v>59</v>
      </c>
      <c r="J480" t="s">
        <v>20</v>
      </c>
      <c r="K480" t="s">
        <v>21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64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>
        <f t="shared" si="28"/>
        <v>513</v>
      </c>
      <c r="G481" t="s">
        <v>19</v>
      </c>
      <c r="H481">
        <v>173</v>
      </c>
      <c r="I481">
        <f t="shared" si="29"/>
        <v>71.16</v>
      </c>
      <c r="J481" t="s">
        <v>39</v>
      </c>
      <c r="K481" t="s">
        <v>40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16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>
        <f t="shared" si="28"/>
        <v>101</v>
      </c>
      <c r="G482" t="s">
        <v>19</v>
      </c>
      <c r="H482">
        <v>87</v>
      </c>
      <c r="I482">
        <f t="shared" si="29"/>
        <v>99.49</v>
      </c>
      <c r="J482" t="s">
        <v>20</v>
      </c>
      <c r="K482" t="s">
        <v>21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121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>
        <f t="shared" si="28"/>
        <v>81</v>
      </c>
      <c r="G483" t="s">
        <v>13</v>
      </c>
      <c r="H483">
        <v>1538</v>
      </c>
      <c r="I483">
        <f t="shared" si="29"/>
        <v>103.99</v>
      </c>
      <c r="J483" t="s">
        <v>20</v>
      </c>
      <c r="K483" t="s">
        <v>21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32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>
        <f t="shared" si="28"/>
        <v>16</v>
      </c>
      <c r="G484" t="s">
        <v>13</v>
      </c>
      <c r="H484">
        <v>9</v>
      </c>
      <c r="I484">
        <f t="shared" si="29"/>
        <v>76.56</v>
      </c>
      <c r="J484" t="s">
        <v>20</v>
      </c>
      <c r="K484" t="s">
        <v>21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118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>
        <f t="shared" si="28"/>
        <v>53</v>
      </c>
      <c r="G485" t="s">
        <v>13</v>
      </c>
      <c r="H485">
        <v>554</v>
      </c>
      <c r="I485">
        <f t="shared" si="29"/>
        <v>87.07</v>
      </c>
      <c r="J485" t="s">
        <v>20</v>
      </c>
      <c r="K485" t="s">
        <v>21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32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>
        <f t="shared" si="28"/>
        <v>260</v>
      </c>
      <c r="G486" t="s">
        <v>19</v>
      </c>
      <c r="H486">
        <v>1572</v>
      </c>
      <c r="I486">
        <f t="shared" si="29"/>
        <v>49</v>
      </c>
      <c r="J486" t="s">
        <v>39</v>
      </c>
      <c r="K486" t="s">
        <v>40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16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>
        <f t="shared" si="28"/>
        <v>31</v>
      </c>
      <c r="G487" t="s">
        <v>13</v>
      </c>
      <c r="H487">
        <v>648</v>
      </c>
      <c r="I487">
        <f t="shared" si="29"/>
        <v>42.97</v>
      </c>
      <c r="J487" t="s">
        <v>39</v>
      </c>
      <c r="K487" t="s">
        <v>40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32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>
        <f t="shared" si="28"/>
        <v>14</v>
      </c>
      <c r="G488" t="s">
        <v>13</v>
      </c>
      <c r="H488">
        <v>21</v>
      </c>
      <c r="I488">
        <f t="shared" si="29"/>
        <v>33.43</v>
      </c>
      <c r="J488" t="s">
        <v>39</v>
      </c>
      <c r="K488" t="s">
        <v>40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205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>
        <f t="shared" si="28"/>
        <v>179</v>
      </c>
      <c r="G489" t="s">
        <v>19</v>
      </c>
      <c r="H489">
        <v>2346</v>
      </c>
      <c r="I489">
        <f t="shared" si="29"/>
        <v>83.98</v>
      </c>
      <c r="J489" t="s">
        <v>20</v>
      </c>
      <c r="K489" t="s">
        <v>21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32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>
        <f t="shared" si="28"/>
        <v>220</v>
      </c>
      <c r="G490" t="s">
        <v>19</v>
      </c>
      <c r="H490">
        <v>115</v>
      </c>
      <c r="I490">
        <f t="shared" si="29"/>
        <v>101.42</v>
      </c>
      <c r="J490" t="s">
        <v>20</v>
      </c>
      <c r="K490" t="s">
        <v>21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32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>
        <f t="shared" si="28"/>
        <v>102</v>
      </c>
      <c r="G491" t="s">
        <v>19</v>
      </c>
      <c r="H491">
        <v>85</v>
      </c>
      <c r="I491">
        <f t="shared" si="29"/>
        <v>109.87</v>
      </c>
      <c r="J491" t="s">
        <v>106</v>
      </c>
      <c r="K491" t="s">
        <v>107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64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>
        <f t="shared" si="28"/>
        <v>192</v>
      </c>
      <c r="G492" t="s">
        <v>19</v>
      </c>
      <c r="H492">
        <v>144</v>
      </c>
      <c r="I492">
        <f t="shared" si="29"/>
        <v>31.92</v>
      </c>
      <c r="J492" t="s">
        <v>20</v>
      </c>
      <c r="K492" t="s">
        <v>21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1028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>
        <f t="shared" si="28"/>
        <v>305</v>
      </c>
      <c r="G493" t="s">
        <v>19</v>
      </c>
      <c r="H493">
        <v>2443</v>
      </c>
      <c r="I493">
        <f t="shared" si="29"/>
        <v>70.989999999999995</v>
      </c>
      <c r="J493" t="s">
        <v>20</v>
      </c>
      <c r="K493" t="s">
        <v>21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16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>
        <f t="shared" si="28"/>
        <v>24</v>
      </c>
      <c r="G494" t="s">
        <v>2105</v>
      </c>
      <c r="H494">
        <v>595</v>
      </c>
      <c r="I494">
        <f t="shared" si="29"/>
        <v>77.03</v>
      </c>
      <c r="J494" t="s">
        <v>20</v>
      </c>
      <c r="K494" t="s">
        <v>21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99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>
        <f t="shared" si="28"/>
        <v>724</v>
      </c>
      <c r="G495" t="s">
        <v>19</v>
      </c>
      <c r="H495">
        <v>64</v>
      </c>
      <c r="I495">
        <f t="shared" si="29"/>
        <v>101.78</v>
      </c>
      <c r="J495" t="s">
        <v>20</v>
      </c>
      <c r="K495" t="s">
        <v>21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121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>
        <f t="shared" si="28"/>
        <v>547</v>
      </c>
      <c r="G496" t="s">
        <v>19</v>
      </c>
      <c r="H496">
        <v>268</v>
      </c>
      <c r="I496">
        <f t="shared" si="29"/>
        <v>51.06</v>
      </c>
      <c r="J496" t="s">
        <v>20</v>
      </c>
      <c r="K496" t="s">
        <v>21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64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>
        <f t="shared" si="28"/>
        <v>415</v>
      </c>
      <c r="G497" t="s">
        <v>19</v>
      </c>
      <c r="H497">
        <v>195</v>
      </c>
      <c r="I497">
        <f t="shared" si="29"/>
        <v>68.02</v>
      </c>
      <c r="J497" t="s">
        <v>35</v>
      </c>
      <c r="K497" t="s">
        <v>36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32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>
        <f t="shared" si="28"/>
        <v>1</v>
      </c>
      <c r="G498" t="s">
        <v>13</v>
      </c>
      <c r="H498">
        <v>54</v>
      </c>
      <c r="I498">
        <f t="shared" si="29"/>
        <v>30.87</v>
      </c>
      <c r="J498" t="s">
        <v>20</v>
      </c>
      <c r="K498" t="s">
        <v>21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70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>
        <f t="shared" si="28"/>
        <v>34</v>
      </c>
      <c r="G499" t="s">
        <v>13</v>
      </c>
      <c r="H499">
        <v>120</v>
      </c>
      <c r="I499">
        <f t="shared" si="29"/>
        <v>27.91</v>
      </c>
      <c r="J499" t="s">
        <v>20</v>
      </c>
      <c r="K499" t="s">
        <v>21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64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>
        <f t="shared" si="28"/>
        <v>24</v>
      </c>
      <c r="G500" t="s">
        <v>13</v>
      </c>
      <c r="H500">
        <v>579</v>
      </c>
      <c r="I500">
        <f t="shared" si="29"/>
        <v>79.989999999999995</v>
      </c>
      <c r="J500" t="s">
        <v>35</v>
      </c>
      <c r="K500" t="s">
        <v>36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27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>
        <f t="shared" si="28"/>
        <v>48</v>
      </c>
      <c r="G501" t="s">
        <v>13</v>
      </c>
      <c r="H501">
        <v>2072</v>
      </c>
      <c r="I501">
        <f t="shared" si="29"/>
        <v>38</v>
      </c>
      <c r="J501" t="s">
        <v>20</v>
      </c>
      <c r="K501" t="s">
        <v>21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41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>
        <f t="shared" si="28"/>
        <v>0</v>
      </c>
      <c r="G502" t="s">
        <v>13</v>
      </c>
      <c r="H502">
        <v>0</v>
      </c>
      <c r="I502">
        <f t="shared" si="29"/>
        <v>0</v>
      </c>
      <c r="J502" t="s">
        <v>20</v>
      </c>
      <c r="K502" t="s">
        <v>21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32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>
        <f t="shared" si="28"/>
        <v>70</v>
      </c>
      <c r="G503" t="s">
        <v>13</v>
      </c>
      <c r="H503">
        <v>1796</v>
      </c>
      <c r="I503">
        <f t="shared" si="29"/>
        <v>59.99</v>
      </c>
      <c r="J503" t="s">
        <v>20</v>
      </c>
      <c r="K503" t="s">
        <v>21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41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>
        <f t="shared" si="28"/>
        <v>530</v>
      </c>
      <c r="G504" t="s">
        <v>19</v>
      </c>
      <c r="H504">
        <v>186</v>
      </c>
      <c r="I504">
        <f t="shared" si="29"/>
        <v>37.04</v>
      </c>
      <c r="J504" t="s">
        <v>25</v>
      </c>
      <c r="K504" t="s">
        <v>26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88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>
        <f t="shared" si="28"/>
        <v>180</v>
      </c>
      <c r="G505" t="s">
        <v>19</v>
      </c>
      <c r="H505">
        <v>460</v>
      </c>
      <c r="I505">
        <f t="shared" si="29"/>
        <v>99.96</v>
      </c>
      <c r="J505" t="s">
        <v>20</v>
      </c>
      <c r="K505" t="s">
        <v>21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52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>
        <f t="shared" si="28"/>
        <v>92</v>
      </c>
      <c r="G506" t="s">
        <v>13</v>
      </c>
      <c r="H506">
        <v>62</v>
      </c>
      <c r="I506">
        <f t="shared" si="29"/>
        <v>111.68</v>
      </c>
      <c r="J506" t="s">
        <v>106</v>
      </c>
      <c r="K506" t="s">
        <v>107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22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>
        <f t="shared" si="28"/>
        <v>14</v>
      </c>
      <c r="G507" t="s">
        <v>13</v>
      </c>
      <c r="H507">
        <v>347</v>
      </c>
      <c r="I507">
        <f t="shared" si="29"/>
        <v>36.01</v>
      </c>
      <c r="J507" t="s">
        <v>20</v>
      </c>
      <c r="K507" t="s">
        <v>21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132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>
        <f t="shared" si="28"/>
        <v>927</v>
      </c>
      <c r="G508" t="s">
        <v>19</v>
      </c>
      <c r="H508">
        <v>2528</v>
      </c>
      <c r="I508">
        <f t="shared" si="29"/>
        <v>66.010000000000005</v>
      </c>
      <c r="J508" t="s">
        <v>20</v>
      </c>
      <c r="K508" t="s">
        <v>21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32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>
        <f t="shared" si="28"/>
        <v>40</v>
      </c>
      <c r="G509" t="s">
        <v>13</v>
      </c>
      <c r="H509">
        <v>19</v>
      </c>
      <c r="I509">
        <f t="shared" si="29"/>
        <v>44.05</v>
      </c>
      <c r="J509" t="s">
        <v>20</v>
      </c>
      <c r="K509" t="s">
        <v>21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27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>
        <f t="shared" si="28"/>
        <v>112</v>
      </c>
      <c r="G510" t="s">
        <v>19</v>
      </c>
      <c r="H510">
        <v>3657</v>
      </c>
      <c r="I510">
        <f t="shared" si="29"/>
        <v>53</v>
      </c>
      <c r="J510" t="s">
        <v>20</v>
      </c>
      <c r="K510" t="s">
        <v>21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32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>
        <f t="shared" si="28"/>
        <v>71</v>
      </c>
      <c r="G511" t="s">
        <v>13</v>
      </c>
      <c r="H511">
        <v>1258</v>
      </c>
      <c r="I511">
        <f t="shared" si="29"/>
        <v>95</v>
      </c>
      <c r="J511" t="s">
        <v>20</v>
      </c>
      <c r="K511" t="s">
        <v>21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32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>
        <f t="shared" si="28"/>
        <v>119</v>
      </c>
      <c r="G512" t="s">
        <v>19</v>
      </c>
      <c r="H512">
        <v>131</v>
      </c>
      <c r="I512">
        <f t="shared" si="29"/>
        <v>70.91</v>
      </c>
      <c r="J512" t="s">
        <v>25</v>
      </c>
      <c r="K512" t="s">
        <v>26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52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>
        <f t="shared" si="28"/>
        <v>24</v>
      </c>
      <c r="G513" t="s">
        <v>13</v>
      </c>
      <c r="H513">
        <v>362</v>
      </c>
      <c r="I513">
        <f t="shared" si="29"/>
        <v>98.06</v>
      </c>
      <c r="J513" t="s">
        <v>20</v>
      </c>
      <c r="K513" t="s">
        <v>21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32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>
        <f t="shared" si="28"/>
        <v>139</v>
      </c>
      <c r="G514" t="s">
        <v>19</v>
      </c>
      <c r="H514">
        <v>239</v>
      </c>
      <c r="I514">
        <f t="shared" si="29"/>
        <v>53.05</v>
      </c>
      <c r="J514" t="s">
        <v>20</v>
      </c>
      <c r="K514" t="s">
        <v>21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88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>
        <f t="shared" ref="F515:F578" si="32">ROUND(E515/D515*100,0)</f>
        <v>39</v>
      </c>
      <c r="G515" t="s">
        <v>2105</v>
      </c>
      <c r="H515">
        <v>35</v>
      </c>
      <c r="I515">
        <f t="shared" ref="I515:I578" si="33">IFERROR(ROUND(E515/H515,2),0)</f>
        <v>93.14</v>
      </c>
      <c r="J515" t="s">
        <v>20</v>
      </c>
      <c r="K515" t="s">
        <v>21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268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>
        <f t="shared" si="32"/>
        <v>22</v>
      </c>
      <c r="G516" t="s">
        <v>2105</v>
      </c>
      <c r="H516">
        <v>528</v>
      </c>
      <c r="I516">
        <f t="shared" si="33"/>
        <v>58.95</v>
      </c>
      <c r="J516" t="s">
        <v>97</v>
      </c>
      <c r="K516" t="s">
        <v>98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22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>
        <f t="shared" si="32"/>
        <v>56</v>
      </c>
      <c r="G517" t="s">
        <v>13</v>
      </c>
      <c r="H517">
        <v>133</v>
      </c>
      <c r="I517">
        <f t="shared" si="33"/>
        <v>36.07</v>
      </c>
      <c r="J517" t="s">
        <v>14</v>
      </c>
      <c r="K517" t="s">
        <v>15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32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>
        <f t="shared" si="32"/>
        <v>43</v>
      </c>
      <c r="G518" t="s">
        <v>13</v>
      </c>
      <c r="H518">
        <v>846</v>
      </c>
      <c r="I518">
        <f t="shared" si="33"/>
        <v>63.03</v>
      </c>
      <c r="J518" t="s">
        <v>20</v>
      </c>
      <c r="K518" t="s">
        <v>21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67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>
        <f t="shared" si="32"/>
        <v>112</v>
      </c>
      <c r="G519" t="s">
        <v>19</v>
      </c>
      <c r="H519">
        <v>78</v>
      </c>
      <c r="I519">
        <f t="shared" si="33"/>
        <v>84.72</v>
      </c>
      <c r="J519" t="s">
        <v>20</v>
      </c>
      <c r="K519" t="s">
        <v>21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16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>
        <f t="shared" si="32"/>
        <v>7</v>
      </c>
      <c r="G520" t="s">
        <v>13</v>
      </c>
      <c r="H520">
        <v>10</v>
      </c>
      <c r="I520">
        <f t="shared" si="33"/>
        <v>62.2</v>
      </c>
      <c r="J520" t="s">
        <v>20</v>
      </c>
      <c r="K520" t="s">
        <v>21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70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>
        <f t="shared" si="32"/>
        <v>102</v>
      </c>
      <c r="G521" t="s">
        <v>19</v>
      </c>
      <c r="H521">
        <v>1773</v>
      </c>
      <c r="I521">
        <f t="shared" si="33"/>
        <v>101.98</v>
      </c>
      <c r="J521" t="s">
        <v>20</v>
      </c>
      <c r="K521" t="s">
        <v>21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22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>
        <f t="shared" si="32"/>
        <v>426</v>
      </c>
      <c r="G522" t="s">
        <v>19</v>
      </c>
      <c r="H522">
        <v>32</v>
      </c>
      <c r="I522">
        <f t="shared" si="33"/>
        <v>106.44</v>
      </c>
      <c r="J522" t="s">
        <v>20</v>
      </c>
      <c r="K522" t="s">
        <v>21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32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>
        <f t="shared" si="32"/>
        <v>146</v>
      </c>
      <c r="G523" t="s">
        <v>19</v>
      </c>
      <c r="H523">
        <v>369</v>
      </c>
      <c r="I523">
        <f t="shared" si="33"/>
        <v>29.98</v>
      </c>
      <c r="J523" t="s">
        <v>20</v>
      </c>
      <c r="K523" t="s">
        <v>21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52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>
        <f t="shared" si="32"/>
        <v>32</v>
      </c>
      <c r="G524" t="s">
        <v>13</v>
      </c>
      <c r="H524">
        <v>191</v>
      </c>
      <c r="I524">
        <f t="shared" si="33"/>
        <v>85.81</v>
      </c>
      <c r="J524" t="s">
        <v>20</v>
      </c>
      <c r="K524" t="s">
        <v>21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99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>
        <f t="shared" si="32"/>
        <v>700</v>
      </c>
      <c r="G525" t="s">
        <v>19</v>
      </c>
      <c r="H525">
        <v>89</v>
      </c>
      <c r="I525">
        <f t="shared" si="33"/>
        <v>70.819999999999993</v>
      </c>
      <c r="J525" t="s">
        <v>20</v>
      </c>
      <c r="K525" t="s">
        <v>21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99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>
        <f t="shared" si="32"/>
        <v>84</v>
      </c>
      <c r="G526" t="s">
        <v>13</v>
      </c>
      <c r="H526">
        <v>1979</v>
      </c>
      <c r="I526">
        <f t="shared" si="33"/>
        <v>41</v>
      </c>
      <c r="J526" t="s">
        <v>20</v>
      </c>
      <c r="K526" t="s">
        <v>21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32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>
        <f t="shared" si="32"/>
        <v>84</v>
      </c>
      <c r="G527" t="s">
        <v>13</v>
      </c>
      <c r="H527">
        <v>63</v>
      </c>
      <c r="I527">
        <f t="shared" si="33"/>
        <v>28.06</v>
      </c>
      <c r="J527" t="s">
        <v>20</v>
      </c>
      <c r="K527" t="s">
        <v>21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64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>
        <f t="shared" si="32"/>
        <v>156</v>
      </c>
      <c r="G528" t="s">
        <v>19</v>
      </c>
      <c r="H528">
        <v>147</v>
      </c>
      <c r="I528">
        <f t="shared" si="33"/>
        <v>88.05</v>
      </c>
      <c r="J528" t="s">
        <v>20</v>
      </c>
      <c r="K528" t="s">
        <v>21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32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>
        <f t="shared" si="32"/>
        <v>100</v>
      </c>
      <c r="G529" t="s">
        <v>13</v>
      </c>
      <c r="H529">
        <v>6080</v>
      </c>
      <c r="I529">
        <f t="shared" si="33"/>
        <v>31</v>
      </c>
      <c r="J529" t="s">
        <v>14</v>
      </c>
      <c r="K529" t="s">
        <v>15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70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>
        <f t="shared" si="32"/>
        <v>80</v>
      </c>
      <c r="G530" t="s">
        <v>13</v>
      </c>
      <c r="H530">
        <v>80</v>
      </c>
      <c r="I530">
        <f t="shared" si="33"/>
        <v>90.34</v>
      </c>
      <c r="J530" t="s">
        <v>39</v>
      </c>
      <c r="K530" t="s">
        <v>40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59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>
        <f t="shared" si="32"/>
        <v>11</v>
      </c>
      <c r="G531" t="s">
        <v>13</v>
      </c>
      <c r="H531">
        <v>9</v>
      </c>
      <c r="I531">
        <f t="shared" si="33"/>
        <v>63.78</v>
      </c>
      <c r="J531" t="s">
        <v>20</v>
      </c>
      <c r="K531" t="s">
        <v>21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88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>
        <f t="shared" si="32"/>
        <v>92</v>
      </c>
      <c r="G532" t="s">
        <v>13</v>
      </c>
      <c r="H532">
        <v>1784</v>
      </c>
      <c r="I532">
        <f t="shared" si="33"/>
        <v>54</v>
      </c>
      <c r="J532" t="s">
        <v>20</v>
      </c>
      <c r="K532" t="s">
        <v>21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118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>
        <f t="shared" si="32"/>
        <v>96</v>
      </c>
      <c r="G533" t="s">
        <v>46</v>
      </c>
      <c r="H533">
        <v>3640</v>
      </c>
      <c r="I533">
        <f t="shared" si="33"/>
        <v>48.99</v>
      </c>
      <c r="J533" t="s">
        <v>97</v>
      </c>
      <c r="K533" t="s">
        <v>98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88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>
        <f t="shared" si="32"/>
        <v>503</v>
      </c>
      <c r="G534" t="s">
        <v>19</v>
      </c>
      <c r="H534">
        <v>126</v>
      </c>
      <c r="I534">
        <f t="shared" si="33"/>
        <v>63.86</v>
      </c>
      <c r="J534" t="s">
        <v>14</v>
      </c>
      <c r="K534" t="s">
        <v>15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32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>
        <f t="shared" si="32"/>
        <v>159</v>
      </c>
      <c r="G535" t="s">
        <v>19</v>
      </c>
      <c r="H535">
        <v>2218</v>
      </c>
      <c r="I535">
        <f t="shared" si="33"/>
        <v>83</v>
      </c>
      <c r="J535" t="s">
        <v>39</v>
      </c>
      <c r="K535" t="s">
        <v>40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59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>
        <f t="shared" si="32"/>
        <v>15</v>
      </c>
      <c r="G536" t="s">
        <v>13</v>
      </c>
      <c r="H536">
        <v>243</v>
      </c>
      <c r="I536">
        <f t="shared" si="33"/>
        <v>55.08</v>
      </c>
      <c r="J536" t="s">
        <v>20</v>
      </c>
      <c r="K536" t="s">
        <v>21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52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>
        <f t="shared" si="32"/>
        <v>482</v>
      </c>
      <c r="G537" t="s">
        <v>19</v>
      </c>
      <c r="H537">
        <v>202</v>
      </c>
      <c r="I537">
        <f t="shared" si="33"/>
        <v>62.04</v>
      </c>
      <c r="J537" t="s">
        <v>106</v>
      </c>
      <c r="K537" t="s">
        <v>107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32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>
        <f t="shared" si="32"/>
        <v>150</v>
      </c>
      <c r="G538" t="s">
        <v>19</v>
      </c>
      <c r="H538">
        <v>140</v>
      </c>
      <c r="I538">
        <f t="shared" si="33"/>
        <v>104.98</v>
      </c>
      <c r="J538" t="s">
        <v>106</v>
      </c>
      <c r="K538" t="s">
        <v>107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118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>
        <f t="shared" si="32"/>
        <v>117</v>
      </c>
      <c r="G539" t="s">
        <v>19</v>
      </c>
      <c r="H539">
        <v>1052</v>
      </c>
      <c r="I539">
        <f t="shared" si="33"/>
        <v>94.04</v>
      </c>
      <c r="J539" t="s">
        <v>35</v>
      </c>
      <c r="K539" t="s">
        <v>36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41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>
        <f t="shared" si="32"/>
        <v>38</v>
      </c>
      <c r="G540" t="s">
        <v>13</v>
      </c>
      <c r="H540">
        <v>1296</v>
      </c>
      <c r="I540">
        <f t="shared" si="33"/>
        <v>44.01</v>
      </c>
      <c r="J540" t="s">
        <v>20</v>
      </c>
      <c r="K540" t="s">
        <v>21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291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>
        <f t="shared" si="32"/>
        <v>73</v>
      </c>
      <c r="G541" t="s">
        <v>13</v>
      </c>
      <c r="H541">
        <v>77</v>
      </c>
      <c r="I541">
        <f t="shared" si="33"/>
        <v>92.47</v>
      </c>
      <c r="J541" t="s">
        <v>20</v>
      </c>
      <c r="K541" t="s">
        <v>21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16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>
        <f t="shared" si="32"/>
        <v>266</v>
      </c>
      <c r="G542" t="s">
        <v>19</v>
      </c>
      <c r="H542">
        <v>247</v>
      </c>
      <c r="I542">
        <f t="shared" si="33"/>
        <v>57.07</v>
      </c>
      <c r="J542" t="s">
        <v>20</v>
      </c>
      <c r="K542" t="s">
        <v>21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121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>
        <f t="shared" si="32"/>
        <v>24</v>
      </c>
      <c r="G543" t="s">
        <v>13</v>
      </c>
      <c r="H543">
        <v>395</v>
      </c>
      <c r="I543">
        <f t="shared" si="33"/>
        <v>109.08</v>
      </c>
      <c r="J543" t="s">
        <v>106</v>
      </c>
      <c r="K543" t="s">
        <v>107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291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>
        <f t="shared" si="32"/>
        <v>3</v>
      </c>
      <c r="G544" t="s">
        <v>13</v>
      </c>
      <c r="H544">
        <v>49</v>
      </c>
      <c r="I544">
        <f t="shared" si="33"/>
        <v>39.39</v>
      </c>
      <c r="J544" t="s">
        <v>39</v>
      </c>
      <c r="K544" t="s">
        <v>40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59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>
        <f t="shared" si="32"/>
        <v>16</v>
      </c>
      <c r="G545" t="s">
        <v>13</v>
      </c>
      <c r="H545">
        <v>180</v>
      </c>
      <c r="I545">
        <f t="shared" si="33"/>
        <v>77.02</v>
      </c>
      <c r="J545" t="s">
        <v>20</v>
      </c>
      <c r="K545" t="s">
        <v>21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88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>
        <f t="shared" si="32"/>
        <v>277</v>
      </c>
      <c r="G546" t="s">
        <v>19</v>
      </c>
      <c r="H546">
        <v>84</v>
      </c>
      <c r="I546">
        <f t="shared" si="33"/>
        <v>92.17</v>
      </c>
      <c r="J546" t="s">
        <v>20</v>
      </c>
      <c r="K546" t="s">
        <v>21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22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>
        <f t="shared" si="32"/>
        <v>89</v>
      </c>
      <c r="G547" t="s">
        <v>13</v>
      </c>
      <c r="H547">
        <v>2690</v>
      </c>
      <c r="I547">
        <f t="shared" si="33"/>
        <v>61.01</v>
      </c>
      <c r="J547" t="s">
        <v>20</v>
      </c>
      <c r="K547" t="s">
        <v>21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32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>
        <f t="shared" si="32"/>
        <v>164</v>
      </c>
      <c r="G548" t="s">
        <v>19</v>
      </c>
      <c r="H548">
        <v>88</v>
      </c>
      <c r="I548">
        <f t="shared" si="33"/>
        <v>78.069999999999993</v>
      </c>
      <c r="J548" t="s">
        <v>20</v>
      </c>
      <c r="K548" t="s">
        <v>21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32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>
        <f t="shared" si="32"/>
        <v>969</v>
      </c>
      <c r="G549" t="s">
        <v>19</v>
      </c>
      <c r="H549">
        <v>156</v>
      </c>
      <c r="I549">
        <f t="shared" si="33"/>
        <v>80.75</v>
      </c>
      <c r="J549" t="s">
        <v>20</v>
      </c>
      <c r="K549" t="s">
        <v>21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52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>
        <f t="shared" si="32"/>
        <v>271</v>
      </c>
      <c r="G550" t="s">
        <v>19</v>
      </c>
      <c r="H550">
        <v>2985</v>
      </c>
      <c r="I550">
        <f t="shared" si="33"/>
        <v>59.99</v>
      </c>
      <c r="J550" t="s">
        <v>20</v>
      </c>
      <c r="K550" t="s">
        <v>21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32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>
        <f t="shared" si="32"/>
        <v>284</v>
      </c>
      <c r="G551" t="s">
        <v>19</v>
      </c>
      <c r="H551">
        <v>762</v>
      </c>
      <c r="I551">
        <f t="shared" si="33"/>
        <v>110.03</v>
      </c>
      <c r="J551" t="s">
        <v>20</v>
      </c>
      <c r="K551" t="s">
        <v>21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64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>
        <f t="shared" si="32"/>
        <v>4</v>
      </c>
      <c r="G552" t="s">
        <v>2105</v>
      </c>
      <c r="H552">
        <v>1</v>
      </c>
      <c r="I552">
        <f t="shared" si="33"/>
        <v>4</v>
      </c>
      <c r="J552" t="s">
        <v>97</v>
      </c>
      <c r="K552" t="s">
        <v>98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59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>
        <f t="shared" si="32"/>
        <v>59</v>
      </c>
      <c r="G553" t="s">
        <v>13</v>
      </c>
      <c r="H553">
        <v>2779</v>
      </c>
      <c r="I553">
        <f t="shared" si="33"/>
        <v>38</v>
      </c>
      <c r="J553" t="s">
        <v>25</v>
      </c>
      <c r="K553" t="s">
        <v>26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27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>
        <f t="shared" si="32"/>
        <v>99</v>
      </c>
      <c r="G554" t="s">
        <v>13</v>
      </c>
      <c r="H554">
        <v>92</v>
      </c>
      <c r="I554">
        <f t="shared" si="33"/>
        <v>96.37</v>
      </c>
      <c r="J554" t="s">
        <v>20</v>
      </c>
      <c r="K554" t="s">
        <v>21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32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>
        <f t="shared" si="32"/>
        <v>44</v>
      </c>
      <c r="G555" t="s">
        <v>13</v>
      </c>
      <c r="H555">
        <v>1028</v>
      </c>
      <c r="I555">
        <f t="shared" si="33"/>
        <v>72.98</v>
      </c>
      <c r="J555" t="s">
        <v>20</v>
      </c>
      <c r="K555" t="s">
        <v>21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22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>
        <f t="shared" si="32"/>
        <v>152</v>
      </c>
      <c r="G556" t="s">
        <v>19</v>
      </c>
      <c r="H556">
        <v>554</v>
      </c>
      <c r="I556">
        <f t="shared" si="33"/>
        <v>26.01</v>
      </c>
      <c r="J556" t="s">
        <v>14</v>
      </c>
      <c r="K556" t="s">
        <v>15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59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>
        <f t="shared" si="32"/>
        <v>224</v>
      </c>
      <c r="G557" t="s">
        <v>19</v>
      </c>
      <c r="H557">
        <v>135</v>
      </c>
      <c r="I557">
        <f t="shared" si="33"/>
        <v>104.36</v>
      </c>
      <c r="J557" t="s">
        <v>35</v>
      </c>
      <c r="K557" t="s">
        <v>36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22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>
        <f t="shared" si="32"/>
        <v>240</v>
      </c>
      <c r="G558" t="s">
        <v>19</v>
      </c>
      <c r="H558">
        <v>122</v>
      </c>
      <c r="I558">
        <f t="shared" si="33"/>
        <v>102.19</v>
      </c>
      <c r="J558" t="s">
        <v>20</v>
      </c>
      <c r="K558" t="s">
        <v>21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205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>
        <f t="shared" si="32"/>
        <v>199</v>
      </c>
      <c r="G559" t="s">
        <v>19</v>
      </c>
      <c r="H559">
        <v>221</v>
      </c>
      <c r="I559">
        <f t="shared" si="33"/>
        <v>54.12</v>
      </c>
      <c r="J559" t="s">
        <v>20</v>
      </c>
      <c r="K559" t="s">
        <v>21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473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>
        <f t="shared" si="32"/>
        <v>137</v>
      </c>
      <c r="G560" t="s">
        <v>19</v>
      </c>
      <c r="H560">
        <v>126</v>
      </c>
      <c r="I560">
        <f t="shared" si="33"/>
        <v>63.22</v>
      </c>
      <c r="J560" t="s">
        <v>20</v>
      </c>
      <c r="K560" t="s">
        <v>21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32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>
        <f t="shared" si="32"/>
        <v>101</v>
      </c>
      <c r="G561" t="s">
        <v>19</v>
      </c>
      <c r="H561">
        <v>1022</v>
      </c>
      <c r="I561">
        <f t="shared" si="33"/>
        <v>104.03</v>
      </c>
      <c r="J561" t="s">
        <v>20</v>
      </c>
      <c r="K561" t="s">
        <v>21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32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>
        <f t="shared" si="32"/>
        <v>794</v>
      </c>
      <c r="G562" t="s">
        <v>19</v>
      </c>
      <c r="H562">
        <v>3177</v>
      </c>
      <c r="I562">
        <f t="shared" si="33"/>
        <v>49.99</v>
      </c>
      <c r="J562" t="s">
        <v>20</v>
      </c>
      <c r="K562" t="s">
        <v>21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70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>
        <f t="shared" si="32"/>
        <v>370</v>
      </c>
      <c r="G563" t="s">
        <v>19</v>
      </c>
      <c r="H563">
        <v>198</v>
      </c>
      <c r="I563">
        <f t="shared" si="33"/>
        <v>56.02</v>
      </c>
      <c r="J563" t="s">
        <v>97</v>
      </c>
      <c r="K563" t="s">
        <v>98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32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>
        <f t="shared" si="32"/>
        <v>13</v>
      </c>
      <c r="G564" t="s">
        <v>13</v>
      </c>
      <c r="H564">
        <v>26</v>
      </c>
      <c r="I564">
        <f t="shared" si="33"/>
        <v>48.81</v>
      </c>
      <c r="J564" t="s">
        <v>97</v>
      </c>
      <c r="K564" t="s">
        <v>98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22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>
        <f t="shared" si="32"/>
        <v>138</v>
      </c>
      <c r="G565" t="s">
        <v>19</v>
      </c>
      <c r="H565">
        <v>85</v>
      </c>
      <c r="I565">
        <f t="shared" si="33"/>
        <v>60.08</v>
      </c>
      <c r="J565" t="s">
        <v>25</v>
      </c>
      <c r="K565" t="s">
        <v>26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41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>
        <f t="shared" si="32"/>
        <v>84</v>
      </c>
      <c r="G566" t="s">
        <v>13</v>
      </c>
      <c r="H566">
        <v>1790</v>
      </c>
      <c r="I566">
        <f t="shared" si="33"/>
        <v>78.989999999999995</v>
      </c>
      <c r="J566" t="s">
        <v>20</v>
      </c>
      <c r="K566" t="s">
        <v>21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32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>
        <f t="shared" si="32"/>
        <v>205</v>
      </c>
      <c r="G567" t="s">
        <v>19</v>
      </c>
      <c r="H567">
        <v>3596</v>
      </c>
      <c r="I567">
        <f t="shared" si="33"/>
        <v>53.99</v>
      </c>
      <c r="J567" t="s">
        <v>20</v>
      </c>
      <c r="K567" t="s">
        <v>21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32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>
        <f t="shared" si="32"/>
        <v>44</v>
      </c>
      <c r="G568" t="s">
        <v>13</v>
      </c>
      <c r="H568">
        <v>37</v>
      </c>
      <c r="I568">
        <f t="shared" si="33"/>
        <v>111.46</v>
      </c>
      <c r="J568" t="s">
        <v>20</v>
      </c>
      <c r="K568" t="s">
        <v>21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49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>
        <f t="shared" si="32"/>
        <v>219</v>
      </c>
      <c r="G569" t="s">
        <v>19</v>
      </c>
      <c r="H569">
        <v>244</v>
      </c>
      <c r="I569">
        <f t="shared" si="33"/>
        <v>60.92</v>
      </c>
      <c r="J569" t="s">
        <v>20</v>
      </c>
      <c r="K569" t="s">
        <v>21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22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>
        <f t="shared" si="32"/>
        <v>186</v>
      </c>
      <c r="G570" t="s">
        <v>19</v>
      </c>
      <c r="H570">
        <v>5180</v>
      </c>
      <c r="I570">
        <f t="shared" si="33"/>
        <v>26</v>
      </c>
      <c r="J570" t="s">
        <v>20</v>
      </c>
      <c r="K570" t="s">
        <v>21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32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>
        <f t="shared" si="32"/>
        <v>237</v>
      </c>
      <c r="G571" t="s">
        <v>19</v>
      </c>
      <c r="H571">
        <v>589</v>
      </c>
      <c r="I571">
        <f t="shared" si="33"/>
        <v>80.989999999999995</v>
      </c>
      <c r="J571" t="s">
        <v>106</v>
      </c>
      <c r="K571" t="s">
        <v>107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70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>
        <f t="shared" si="32"/>
        <v>306</v>
      </c>
      <c r="G572" t="s">
        <v>19</v>
      </c>
      <c r="H572">
        <v>2725</v>
      </c>
      <c r="I572">
        <f t="shared" si="33"/>
        <v>35</v>
      </c>
      <c r="J572" t="s">
        <v>20</v>
      </c>
      <c r="K572" t="s">
        <v>21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22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>
        <f t="shared" si="32"/>
        <v>94</v>
      </c>
      <c r="G573" t="s">
        <v>13</v>
      </c>
      <c r="H573">
        <v>35</v>
      </c>
      <c r="I573">
        <f t="shared" si="33"/>
        <v>94.14</v>
      </c>
      <c r="J573" t="s">
        <v>106</v>
      </c>
      <c r="K573" t="s">
        <v>107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99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>
        <f t="shared" si="32"/>
        <v>54</v>
      </c>
      <c r="G574" t="s">
        <v>2105</v>
      </c>
      <c r="H574">
        <v>94</v>
      </c>
      <c r="I574">
        <f t="shared" si="33"/>
        <v>52.09</v>
      </c>
      <c r="J574" t="s">
        <v>20</v>
      </c>
      <c r="K574" t="s">
        <v>21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22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>
        <f t="shared" si="32"/>
        <v>112</v>
      </c>
      <c r="G575" t="s">
        <v>19</v>
      </c>
      <c r="H575">
        <v>300</v>
      </c>
      <c r="I575">
        <f t="shared" si="33"/>
        <v>24.99</v>
      </c>
      <c r="J575" t="s">
        <v>20</v>
      </c>
      <c r="K575" t="s">
        <v>21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1028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>
        <f t="shared" si="32"/>
        <v>369</v>
      </c>
      <c r="G576" t="s">
        <v>19</v>
      </c>
      <c r="H576">
        <v>144</v>
      </c>
      <c r="I576">
        <f t="shared" si="33"/>
        <v>69.22</v>
      </c>
      <c r="J576" t="s">
        <v>20</v>
      </c>
      <c r="K576" t="s">
        <v>21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16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>
        <f t="shared" si="32"/>
        <v>63</v>
      </c>
      <c r="G577" t="s">
        <v>13</v>
      </c>
      <c r="H577">
        <v>558</v>
      </c>
      <c r="I577">
        <f t="shared" si="33"/>
        <v>93.94</v>
      </c>
      <c r="J577" t="s">
        <v>20</v>
      </c>
      <c r="K577" t="s">
        <v>21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32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>
        <f t="shared" si="32"/>
        <v>65</v>
      </c>
      <c r="G578" t="s">
        <v>13</v>
      </c>
      <c r="H578">
        <v>64</v>
      </c>
      <c r="I578">
        <f t="shared" si="33"/>
        <v>98.41</v>
      </c>
      <c r="J578" t="s">
        <v>20</v>
      </c>
      <c r="K578" t="s">
        <v>21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32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>
        <f t="shared" ref="F579:F642" si="36">ROUND(E579/D579*100,0)</f>
        <v>19</v>
      </c>
      <c r="G579" t="s">
        <v>2105</v>
      </c>
      <c r="H579">
        <v>37</v>
      </c>
      <c r="I579">
        <f t="shared" ref="I579:I642" si="37">IFERROR(ROUND(E579/H579,2),0)</f>
        <v>41.78</v>
      </c>
      <c r="J579" t="s">
        <v>20</v>
      </c>
      <c r="K579" t="s">
        <v>21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158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>
        <f t="shared" si="36"/>
        <v>17</v>
      </c>
      <c r="G580" t="s">
        <v>13</v>
      </c>
      <c r="H580">
        <v>245</v>
      </c>
      <c r="I580">
        <f t="shared" si="37"/>
        <v>65.989999999999995</v>
      </c>
      <c r="J580" t="s">
        <v>20</v>
      </c>
      <c r="K580" t="s">
        <v>21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473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>
        <f t="shared" si="36"/>
        <v>101</v>
      </c>
      <c r="G581" t="s">
        <v>19</v>
      </c>
      <c r="H581">
        <v>87</v>
      </c>
      <c r="I581">
        <f t="shared" si="37"/>
        <v>72.06</v>
      </c>
      <c r="J581" t="s">
        <v>20</v>
      </c>
      <c r="K581" t="s">
        <v>21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158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>
        <f t="shared" si="36"/>
        <v>342</v>
      </c>
      <c r="G582" t="s">
        <v>19</v>
      </c>
      <c r="H582">
        <v>3116</v>
      </c>
      <c r="I582">
        <f t="shared" si="37"/>
        <v>48</v>
      </c>
      <c r="J582" t="s">
        <v>20</v>
      </c>
      <c r="K582" t="s">
        <v>21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32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>
        <f t="shared" si="36"/>
        <v>64</v>
      </c>
      <c r="G583" t="s">
        <v>13</v>
      </c>
      <c r="H583">
        <v>71</v>
      </c>
      <c r="I583">
        <f t="shared" si="37"/>
        <v>54.1</v>
      </c>
      <c r="J583" t="s">
        <v>20</v>
      </c>
      <c r="K583" t="s">
        <v>21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27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>
        <f t="shared" si="36"/>
        <v>52</v>
      </c>
      <c r="G584" t="s">
        <v>13</v>
      </c>
      <c r="H584">
        <v>42</v>
      </c>
      <c r="I584">
        <f t="shared" si="37"/>
        <v>107.88</v>
      </c>
      <c r="J584" t="s">
        <v>20</v>
      </c>
      <c r="K584" t="s">
        <v>21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88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>
        <f t="shared" si="36"/>
        <v>322</v>
      </c>
      <c r="G585" t="s">
        <v>19</v>
      </c>
      <c r="H585">
        <v>909</v>
      </c>
      <c r="I585">
        <f t="shared" si="37"/>
        <v>67.03</v>
      </c>
      <c r="J585" t="s">
        <v>20</v>
      </c>
      <c r="K585" t="s">
        <v>21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41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>
        <f t="shared" si="36"/>
        <v>120</v>
      </c>
      <c r="G586" t="s">
        <v>19</v>
      </c>
      <c r="H586">
        <v>1613</v>
      </c>
      <c r="I586">
        <f t="shared" si="37"/>
        <v>64.010000000000005</v>
      </c>
      <c r="J586" t="s">
        <v>20</v>
      </c>
      <c r="K586" t="s">
        <v>21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27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>
        <f t="shared" si="36"/>
        <v>147</v>
      </c>
      <c r="G587" t="s">
        <v>19</v>
      </c>
      <c r="H587">
        <v>136</v>
      </c>
      <c r="I587">
        <f t="shared" si="37"/>
        <v>96.07</v>
      </c>
      <c r="J587" t="s">
        <v>20</v>
      </c>
      <c r="K587" t="s">
        <v>21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205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>
        <f t="shared" si="36"/>
        <v>951</v>
      </c>
      <c r="G588" t="s">
        <v>19</v>
      </c>
      <c r="H588">
        <v>130</v>
      </c>
      <c r="I588">
        <f t="shared" si="37"/>
        <v>51.18</v>
      </c>
      <c r="J588" t="s">
        <v>20</v>
      </c>
      <c r="K588" t="s">
        <v>21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22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>
        <f t="shared" si="36"/>
        <v>73</v>
      </c>
      <c r="G589" t="s">
        <v>13</v>
      </c>
      <c r="H589">
        <v>156</v>
      </c>
      <c r="I589">
        <f t="shared" si="37"/>
        <v>43.92</v>
      </c>
      <c r="J589" t="s">
        <v>14</v>
      </c>
      <c r="K589" t="s">
        <v>15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16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>
        <f t="shared" si="36"/>
        <v>79</v>
      </c>
      <c r="G590" t="s">
        <v>13</v>
      </c>
      <c r="H590">
        <v>1368</v>
      </c>
      <c r="I590">
        <f t="shared" si="37"/>
        <v>91.02</v>
      </c>
      <c r="J590" t="s">
        <v>39</v>
      </c>
      <c r="K590" t="s">
        <v>40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32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>
        <f t="shared" si="36"/>
        <v>65</v>
      </c>
      <c r="G591" t="s">
        <v>13</v>
      </c>
      <c r="H591">
        <v>102</v>
      </c>
      <c r="I591">
        <f t="shared" si="37"/>
        <v>50.13</v>
      </c>
      <c r="J591" t="s">
        <v>20</v>
      </c>
      <c r="K591" t="s">
        <v>21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41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>
        <f t="shared" si="36"/>
        <v>82</v>
      </c>
      <c r="G592" t="s">
        <v>13</v>
      </c>
      <c r="H592">
        <v>86</v>
      </c>
      <c r="I592">
        <f t="shared" si="37"/>
        <v>67.72</v>
      </c>
      <c r="J592" t="s">
        <v>25</v>
      </c>
      <c r="K592" t="s">
        <v>26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132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>
        <f t="shared" si="36"/>
        <v>1038</v>
      </c>
      <c r="G593" t="s">
        <v>19</v>
      </c>
      <c r="H593">
        <v>102</v>
      </c>
      <c r="I593">
        <f t="shared" si="37"/>
        <v>61.04</v>
      </c>
      <c r="J593" t="s">
        <v>20</v>
      </c>
      <c r="K593" t="s">
        <v>21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88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>
        <f t="shared" si="36"/>
        <v>13</v>
      </c>
      <c r="G594" t="s">
        <v>13</v>
      </c>
      <c r="H594">
        <v>253</v>
      </c>
      <c r="I594">
        <f t="shared" si="37"/>
        <v>80.010000000000005</v>
      </c>
      <c r="J594" t="s">
        <v>20</v>
      </c>
      <c r="K594" t="s">
        <v>21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32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>
        <f t="shared" si="36"/>
        <v>155</v>
      </c>
      <c r="G595" t="s">
        <v>19</v>
      </c>
      <c r="H595">
        <v>4006</v>
      </c>
      <c r="I595">
        <f t="shared" si="37"/>
        <v>47</v>
      </c>
      <c r="J595" t="s">
        <v>20</v>
      </c>
      <c r="K595" t="s">
        <v>21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70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>
        <f t="shared" si="36"/>
        <v>7</v>
      </c>
      <c r="G596" t="s">
        <v>13</v>
      </c>
      <c r="H596">
        <v>157</v>
      </c>
      <c r="I596">
        <f t="shared" si="37"/>
        <v>71.13</v>
      </c>
      <c r="J596" t="s">
        <v>20</v>
      </c>
      <c r="K596" t="s">
        <v>21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32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>
        <f t="shared" si="36"/>
        <v>209</v>
      </c>
      <c r="G597" t="s">
        <v>19</v>
      </c>
      <c r="H597">
        <v>1629</v>
      </c>
      <c r="I597">
        <f t="shared" si="37"/>
        <v>89.99</v>
      </c>
      <c r="J597" t="s">
        <v>20</v>
      </c>
      <c r="K597" t="s">
        <v>21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32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>
        <f t="shared" si="36"/>
        <v>100</v>
      </c>
      <c r="G598" t="s">
        <v>13</v>
      </c>
      <c r="H598">
        <v>183</v>
      </c>
      <c r="I598">
        <f t="shared" si="37"/>
        <v>43.03</v>
      </c>
      <c r="J598" t="s">
        <v>20</v>
      </c>
      <c r="K598" t="s">
        <v>21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52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>
        <f t="shared" si="36"/>
        <v>202</v>
      </c>
      <c r="G599" t="s">
        <v>19</v>
      </c>
      <c r="H599">
        <v>2188</v>
      </c>
      <c r="I599">
        <f t="shared" si="37"/>
        <v>68</v>
      </c>
      <c r="J599" t="s">
        <v>20</v>
      </c>
      <c r="K599" t="s">
        <v>21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32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>
        <f t="shared" si="36"/>
        <v>162</v>
      </c>
      <c r="G600" t="s">
        <v>19</v>
      </c>
      <c r="H600">
        <v>2409</v>
      </c>
      <c r="I600">
        <f t="shared" si="37"/>
        <v>73</v>
      </c>
      <c r="J600" t="s">
        <v>106</v>
      </c>
      <c r="K600" t="s">
        <v>107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22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>
        <f t="shared" si="36"/>
        <v>4</v>
      </c>
      <c r="G601" t="s">
        <v>13</v>
      </c>
      <c r="H601">
        <v>82</v>
      </c>
      <c r="I601">
        <f t="shared" si="37"/>
        <v>62.34</v>
      </c>
      <c r="J601" t="s">
        <v>35</v>
      </c>
      <c r="K601" t="s">
        <v>36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41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>
        <f t="shared" si="36"/>
        <v>5</v>
      </c>
      <c r="G602" t="s">
        <v>13</v>
      </c>
      <c r="H602">
        <v>1</v>
      </c>
      <c r="I602">
        <f t="shared" si="37"/>
        <v>5</v>
      </c>
      <c r="J602" t="s">
        <v>39</v>
      </c>
      <c r="K602" t="s">
        <v>40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16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>
        <f t="shared" si="36"/>
        <v>207</v>
      </c>
      <c r="G603" t="s">
        <v>19</v>
      </c>
      <c r="H603">
        <v>194</v>
      </c>
      <c r="I603">
        <f t="shared" si="37"/>
        <v>67.099999999999994</v>
      </c>
      <c r="J603" t="s">
        <v>20</v>
      </c>
      <c r="K603" t="s">
        <v>21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64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>
        <f t="shared" si="36"/>
        <v>128</v>
      </c>
      <c r="G604" t="s">
        <v>19</v>
      </c>
      <c r="H604">
        <v>1140</v>
      </c>
      <c r="I604">
        <f t="shared" si="37"/>
        <v>79.98</v>
      </c>
      <c r="J604" t="s">
        <v>20</v>
      </c>
      <c r="K604" t="s">
        <v>21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32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>
        <f t="shared" si="36"/>
        <v>120</v>
      </c>
      <c r="G605" t="s">
        <v>19</v>
      </c>
      <c r="H605">
        <v>102</v>
      </c>
      <c r="I605">
        <f t="shared" si="37"/>
        <v>62.18</v>
      </c>
      <c r="J605" t="s">
        <v>20</v>
      </c>
      <c r="K605" t="s">
        <v>21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32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>
        <f t="shared" si="36"/>
        <v>171</v>
      </c>
      <c r="G606" t="s">
        <v>19</v>
      </c>
      <c r="H606">
        <v>2857</v>
      </c>
      <c r="I606">
        <f t="shared" si="37"/>
        <v>53.01</v>
      </c>
      <c r="J606" t="s">
        <v>20</v>
      </c>
      <c r="K606" t="s">
        <v>21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32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>
        <f t="shared" si="36"/>
        <v>187</v>
      </c>
      <c r="G607" t="s">
        <v>19</v>
      </c>
      <c r="H607">
        <v>107</v>
      </c>
      <c r="I607">
        <f t="shared" si="37"/>
        <v>57.74</v>
      </c>
      <c r="J607" t="s">
        <v>20</v>
      </c>
      <c r="K607" t="s">
        <v>21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67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>
        <f t="shared" si="36"/>
        <v>188</v>
      </c>
      <c r="G608" t="s">
        <v>19</v>
      </c>
      <c r="H608">
        <v>160</v>
      </c>
      <c r="I608">
        <f t="shared" si="37"/>
        <v>40.03</v>
      </c>
      <c r="J608" t="s">
        <v>39</v>
      </c>
      <c r="K608" t="s">
        <v>40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22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>
        <f t="shared" si="36"/>
        <v>131</v>
      </c>
      <c r="G609" t="s">
        <v>19</v>
      </c>
      <c r="H609">
        <v>2230</v>
      </c>
      <c r="I609">
        <f t="shared" si="37"/>
        <v>81.02</v>
      </c>
      <c r="J609" t="s">
        <v>20</v>
      </c>
      <c r="K609" t="s">
        <v>21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16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>
        <f t="shared" si="36"/>
        <v>284</v>
      </c>
      <c r="G610" t="s">
        <v>19</v>
      </c>
      <c r="H610">
        <v>316</v>
      </c>
      <c r="I610">
        <f t="shared" si="37"/>
        <v>35.049999999999997</v>
      </c>
      <c r="J610" t="s">
        <v>20</v>
      </c>
      <c r="K610" t="s">
        <v>21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158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>
        <f t="shared" si="36"/>
        <v>120</v>
      </c>
      <c r="G611" t="s">
        <v>19</v>
      </c>
      <c r="H611">
        <v>117</v>
      </c>
      <c r="I611">
        <f t="shared" si="37"/>
        <v>102.92</v>
      </c>
      <c r="J611" t="s">
        <v>20</v>
      </c>
      <c r="K611" t="s">
        <v>21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473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>
        <f t="shared" si="36"/>
        <v>419</v>
      </c>
      <c r="G612" t="s">
        <v>19</v>
      </c>
      <c r="H612">
        <v>6406</v>
      </c>
      <c r="I612">
        <f t="shared" si="37"/>
        <v>28</v>
      </c>
      <c r="J612" t="s">
        <v>20</v>
      </c>
      <c r="K612" t="s">
        <v>21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32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>
        <f t="shared" si="36"/>
        <v>14</v>
      </c>
      <c r="G613" t="s">
        <v>2105</v>
      </c>
      <c r="H613">
        <v>15</v>
      </c>
      <c r="I613">
        <f t="shared" si="37"/>
        <v>75.73</v>
      </c>
      <c r="J613" t="s">
        <v>20</v>
      </c>
      <c r="K613" t="s">
        <v>21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32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>
        <f t="shared" si="36"/>
        <v>139</v>
      </c>
      <c r="G614" t="s">
        <v>19</v>
      </c>
      <c r="H614">
        <v>192</v>
      </c>
      <c r="I614">
        <f t="shared" si="37"/>
        <v>45.03</v>
      </c>
      <c r="J614" t="s">
        <v>20</v>
      </c>
      <c r="K614" t="s">
        <v>21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49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>
        <f t="shared" si="36"/>
        <v>174</v>
      </c>
      <c r="G615" t="s">
        <v>19</v>
      </c>
      <c r="H615">
        <v>26</v>
      </c>
      <c r="I615">
        <f t="shared" si="37"/>
        <v>73.62</v>
      </c>
      <c r="J615" t="s">
        <v>14</v>
      </c>
      <c r="K615" t="s">
        <v>15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32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>
        <f t="shared" si="36"/>
        <v>155</v>
      </c>
      <c r="G616" t="s">
        <v>19</v>
      </c>
      <c r="H616">
        <v>723</v>
      </c>
      <c r="I616">
        <f t="shared" si="37"/>
        <v>56.99</v>
      </c>
      <c r="J616" t="s">
        <v>20</v>
      </c>
      <c r="K616" t="s">
        <v>21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32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>
        <f t="shared" si="36"/>
        <v>170</v>
      </c>
      <c r="G617" t="s">
        <v>19</v>
      </c>
      <c r="H617">
        <v>170</v>
      </c>
      <c r="I617">
        <f t="shared" si="37"/>
        <v>85.22</v>
      </c>
      <c r="J617" t="s">
        <v>106</v>
      </c>
      <c r="K617" t="s">
        <v>107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32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>
        <f t="shared" si="36"/>
        <v>190</v>
      </c>
      <c r="G618" t="s">
        <v>19</v>
      </c>
      <c r="H618">
        <v>238</v>
      </c>
      <c r="I618">
        <f t="shared" si="37"/>
        <v>50.96</v>
      </c>
      <c r="J618" t="s">
        <v>39</v>
      </c>
      <c r="K618" t="s">
        <v>40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59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>
        <f t="shared" si="36"/>
        <v>250</v>
      </c>
      <c r="G619" t="s">
        <v>19</v>
      </c>
      <c r="H619">
        <v>55</v>
      </c>
      <c r="I619">
        <f t="shared" si="37"/>
        <v>63.56</v>
      </c>
      <c r="J619" t="s">
        <v>20</v>
      </c>
      <c r="K619" t="s">
        <v>21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32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>
        <f t="shared" si="36"/>
        <v>49</v>
      </c>
      <c r="G620" t="s">
        <v>13</v>
      </c>
      <c r="H620">
        <v>1198</v>
      </c>
      <c r="I620">
        <f t="shared" si="37"/>
        <v>81</v>
      </c>
      <c r="J620" t="s">
        <v>20</v>
      </c>
      <c r="K620" t="s">
        <v>21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67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>
        <f t="shared" si="36"/>
        <v>28</v>
      </c>
      <c r="G621" t="s">
        <v>13</v>
      </c>
      <c r="H621">
        <v>648</v>
      </c>
      <c r="I621">
        <f t="shared" si="37"/>
        <v>86.04</v>
      </c>
      <c r="J621" t="s">
        <v>20</v>
      </c>
      <c r="K621" t="s">
        <v>21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32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>
        <f t="shared" si="36"/>
        <v>268</v>
      </c>
      <c r="G622" t="s">
        <v>19</v>
      </c>
      <c r="H622">
        <v>128</v>
      </c>
      <c r="I622">
        <f t="shared" si="37"/>
        <v>90.04</v>
      </c>
      <c r="J622" t="s">
        <v>25</v>
      </c>
      <c r="K622" t="s">
        <v>26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121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>
        <f t="shared" si="36"/>
        <v>620</v>
      </c>
      <c r="G623" t="s">
        <v>19</v>
      </c>
      <c r="H623">
        <v>2144</v>
      </c>
      <c r="I623">
        <f t="shared" si="37"/>
        <v>74.010000000000005</v>
      </c>
      <c r="J623" t="s">
        <v>20</v>
      </c>
      <c r="K623" t="s">
        <v>21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32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>
        <f t="shared" si="36"/>
        <v>3</v>
      </c>
      <c r="G624" t="s">
        <v>13</v>
      </c>
      <c r="H624">
        <v>64</v>
      </c>
      <c r="I624">
        <f t="shared" si="37"/>
        <v>92.44</v>
      </c>
      <c r="J624" t="s">
        <v>20</v>
      </c>
      <c r="K624" t="s">
        <v>21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59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>
        <f t="shared" si="36"/>
        <v>160</v>
      </c>
      <c r="G625" t="s">
        <v>19</v>
      </c>
      <c r="H625">
        <v>2693</v>
      </c>
      <c r="I625">
        <f t="shared" si="37"/>
        <v>56</v>
      </c>
      <c r="J625" t="s">
        <v>39</v>
      </c>
      <c r="K625" t="s">
        <v>40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32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>
        <f t="shared" si="36"/>
        <v>279</v>
      </c>
      <c r="G626" t="s">
        <v>19</v>
      </c>
      <c r="H626">
        <v>432</v>
      </c>
      <c r="I626">
        <f t="shared" si="37"/>
        <v>32.979999999999997</v>
      </c>
      <c r="J626" t="s">
        <v>20</v>
      </c>
      <c r="K626" t="s">
        <v>21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121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>
        <f t="shared" si="36"/>
        <v>77</v>
      </c>
      <c r="G627" t="s">
        <v>13</v>
      </c>
      <c r="H627">
        <v>62</v>
      </c>
      <c r="I627">
        <f t="shared" si="37"/>
        <v>93.6</v>
      </c>
      <c r="J627" t="s">
        <v>20</v>
      </c>
      <c r="K627" t="s">
        <v>21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32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>
        <f t="shared" si="36"/>
        <v>206</v>
      </c>
      <c r="G628" t="s">
        <v>19</v>
      </c>
      <c r="H628">
        <v>189</v>
      </c>
      <c r="I628">
        <f t="shared" si="37"/>
        <v>69.87</v>
      </c>
      <c r="J628" t="s">
        <v>20</v>
      </c>
      <c r="K628" t="s">
        <v>21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32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>
        <f t="shared" si="36"/>
        <v>694</v>
      </c>
      <c r="G629" t="s">
        <v>19</v>
      </c>
      <c r="H629">
        <v>154</v>
      </c>
      <c r="I629">
        <f t="shared" si="37"/>
        <v>72.13</v>
      </c>
      <c r="J629" t="s">
        <v>39</v>
      </c>
      <c r="K629" t="s">
        <v>40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16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>
        <f t="shared" si="36"/>
        <v>152</v>
      </c>
      <c r="G630" t="s">
        <v>19</v>
      </c>
      <c r="H630">
        <v>96</v>
      </c>
      <c r="I630">
        <f t="shared" si="37"/>
        <v>30.04</v>
      </c>
      <c r="J630" t="s">
        <v>20</v>
      </c>
      <c r="K630" t="s">
        <v>21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59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>
        <f t="shared" si="36"/>
        <v>65</v>
      </c>
      <c r="G631" t="s">
        <v>13</v>
      </c>
      <c r="H631">
        <v>750</v>
      </c>
      <c r="I631">
        <f t="shared" si="37"/>
        <v>73.97</v>
      </c>
      <c r="J631" t="s">
        <v>20</v>
      </c>
      <c r="K631" t="s">
        <v>21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32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>
        <f t="shared" si="36"/>
        <v>63</v>
      </c>
      <c r="G632" t="s">
        <v>2105</v>
      </c>
      <c r="H632">
        <v>87</v>
      </c>
      <c r="I632">
        <f t="shared" si="37"/>
        <v>68.66</v>
      </c>
      <c r="J632" t="s">
        <v>20</v>
      </c>
      <c r="K632" t="s">
        <v>21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32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>
        <f t="shared" si="36"/>
        <v>310</v>
      </c>
      <c r="G633" t="s">
        <v>19</v>
      </c>
      <c r="H633">
        <v>3063</v>
      </c>
      <c r="I633">
        <f t="shared" si="37"/>
        <v>59.99</v>
      </c>
      <c r="J633" t="s">
        <v>20</v>
      </c>
      <c r="K633" t="s">
        <v>21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32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>
        <f t="shared" si="36"/>
        <v>43</v>
      </c>
      <c r="G634" t="s">
        <v>46</v>
      </c>
      <c r="H634">
        <v>278</v>
      </c>
      <c r="I634">
        <f t="shared" si="37"/>
        <v>111.16</v>
      </c>
      <c r="J634" t="s">
        <v>20</v>
      </c>
      <c r="K634" t="s">
        <v>21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32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>
        <f t="shared" si="36"/>
        <v>83</v>
      </c>
      <c r="G635" t="s">
        <v>13</v>
      </c>
      <c r="H635">
        <v>105</v>
      </c>
      <c r="I635">
        <f t="shared" si="37"/>
        <v>53.04</v>
      </c>
      <c r="J635" t="s">
        <v>20</v>
      </c>
      <c r="K635" t="s">
        <v>21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70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>
        <f t="shared" si="36"/>
        <v>79</v>
      </c>
      <c r="G636" t="s">
        <v>2105</v>
      </c>
      <c r="H636">
        <v>1658</v>
      </c>
      <c r="I636">
        <f t="shared" si="37"/>
        <v>55.99</v>
      </c>
      <c r="J636" t="s">
        <v>20</v>
      </c>
      <c r="K636" t="s">
        <v>21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268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>
        <f t="shared" si="36"/>
        <v>114</v>
      </c>
      <c r="G637" t="s">
        <v>19</v>
      </c>
      <c r="H637">
        <v>2266</v>
      </c>
      <c r="I637">
        <f t="shared" si="37"/>
        <v>69.989999999999995</v>
      </c>
      <c r="J637" t="s">
        <v>20</v>
      </c>
      <c r="K637" t="s">
        <v>21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268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>
        <f t="shared" si="36"/>
        <v>65</v>
      </c>
      <c r="G638" t="s">
        <v>13</v>
      </c>
      <c r="H638">
        <v>2604</v>
      </c>
      <c r="I638">
        <f t="shared" si="37"/>
        <v>49</v>
      </c>
      <c r="J638" t="s">
        <v>35</v>
      </c>
      <c r="K638" t="s">
        <v>36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70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>
        <f t="shared" si="36"/>
        <v>79</v>
      </c>
      <c r="G639" t="s">
        <v>13</v>
      </c>
      <c r="H639">
        <v>65</v>
      </c>
      <c r="I639">
        <f t="shared" si="37"/>
        <v>103.85</v>
      </c>
      <c r="J639" t="s">
        <v>20</v>
      </c>
      <c r="K639" t="s">
        <v>21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32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>
        <f t="shared" si="36"/>
        <v>11</v>
      </c>
      <c r="G640" t="s">
        <v>13</v>
      </c>
      <c r="H640">
        <v>94</v>
      </c>
      <c r="I640">
        <f t="shared" si="37"/>
        <v>99.13</v>
      </c>
      <c r="J640" t="s">
        <v>20</v>
      </c>
      <c r="K640" t="s">
        <v>21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32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>
        <f t="shared" si="36"/>
        <v>56</v>
      </c>
      <c r="G641" t="s">
        <v>46</v>
      </c>
      <c r="H641">
        <v>45</v>
      </c>
      <c r="I641">
        <f t="shared" si="37"/>
        <v>107.38</v>
      </c>
      <c r="J641" t="s">
        <v>20</v>
      </c>
      <c r="K641" t="s">
        <v>21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52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>
        <f t="shared" si="36"/>
        <v>17</v>
      </c>
      <c r="G642" t="s">
        <v>13</v>
      </c>
      <c r="H642">
        <v>257</v>
      </c>
      <c r="I642">
        <f t="shared" si="37"/>
        <v>76.92</v>
      </c>
      <c r="J642" t="s">
        <v>20</v>
      </c>
      <c r="K642" t="s">
        <v>21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32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>
        <f t="shared" ref="F643:F706" si="40">ROUND(E643/D643*100,0)</f>
        <v>120</v>
      </c>
      <c r="G643" t="s">
        <v>19</v>
      </c>
      <c r="H643">
        <v>194</v>
      </c>
      <c r="I643">
        <f t="shared" ref="I643:I706" si="41">IFERROR(ROUND(E643/H643,2),0)</f>
        <v>58.13</v>
      </c>
      <c r="J643" t="s">
        <v>97</v>
      </c>
      <c r="K643" t="s">
        <v>98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32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>
        <f t="shared" si="40"/>
        <v>145</v>
      </c>
      <c r="G644" t="s">
        <v>19</v>
      </c>
      <c r="H644">
        <v>129</v>
      </c>
      <c r="I644">
        <f t="shared" si="41"/>
        <v>103.74</v>
      </c>
      <c r="J644" t="s">
        <v>14</v>
      </c>
      <c r="K644" t="s">
        <v>15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64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>
        <f t="shared" si="40"/>
        <v>221</v>
      </c>
      <c r="G645" t="s">
        <v>19</v>
      </c>
      <c r="H645">
        <v>375</v>
      </c>
      <c r="I645">
        <f t="shared" si="41"/>
        <v>87.96</v>
      </c>
      <c r="J645" t="s">
        <v>20</v>
      </c>
      <c r="K645" t="s">
        <v>21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32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>
        <f t="shared" si="40"/>
        <v>48</v>
      </c>
      <c r="G646" t="s">
        <v>13</v>
      </c>
      <c r="H646">
        <v>2928</v>
      </c>
      <c r="I646">
        <f t="shared" si="41"/>
        <v>28</v>
      </c>
      <c r="J646" t="s">
        <v>14</v>
      </c>
      <c r="K646" t="s">
        <v>15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32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>
        <f t="shared" si="40"/>
        <v>93</v>
      </c>
      <c r="G647" t="s">
        <v>13</v>
      </c>
      <c r="H647">
        <v>4697</v>
      </c>
      <c r="I647">
        <f t="shared" si="41"/>
        <v>38</v>
      </c>
      <c r="J647" t="s">
        <v>20</v>
      </c>
      <c r="K647" t="s">
        <v>21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22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>
        <f t="shared" si="40"/>
        <v>89</v>
      </c>
      <c r="G648" t="s">
        <v>13</v>
      </c>
      <c r="H648">
        <v>2915</v>
      </c>
      <c r="I648">
        <f t="shared" si="41"/>
        <v>30</v>
      </c>
      <c r="J648" t="s">
        <v>20</v>
      </c>
      <c r="K648" t="s">
        <v>21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88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>
        <f t="shared" si="40"/>
        <v>41</v>
      </c>
      <c r="G649" t="s">
        <v>13</v>
      </c>
      <c r="H649">
        <v>18</v>
      </c>
      <c r="I649">
        <f t="shared" si="41"/>
        <v>103.5</v>
      </c>
      <c r="J649" t="s">
        <v>20</v>
      </c>
      <c r="K649" t="s">
        <v>21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205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>
        <f t="shared" si="40"/>
        <v>63</v>
      </c>
      <c r="G650" t="s">
        <v>2105</v>
      </c>
      <c r="H650">
        <v>723</v>
      </c>
      <c r="I650">
        <f t="shared" si="41"/>
        <v>85.99</v>
      </c>
      <c r="J650" t="s">
        <v>20</v>
      </c>
      <c r="K650" t="s">
        <v>21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16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>
        <f t="shared" si="40"/>
        <v>48</v>
      </c>
      <c r="G651" t="s">
        <v>13</v>
      </c>
      <c r="H651">
        <v>602</v>
      </c>
      <c r="I651">
        <f t="shared" si="41"/>
        <v>98.01</v>
      </c>
      <c r="J651" t="s">
        <v>97</v>
      </c>
      <c r="K651" t="s">
        <v>98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32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>
        <f t="shared" si="40"/>
        <v>2</v>
      </c>
      <c r="G652" t="s">
        <v>13</v>
      </c>
      <c r="H652">
        <v>1</v>
      </c>
      <c r="I652">
        <f t="shared" si="41"/>
        <v>2</v>
      </c>
      <c r="J652" t="s">
        <v>20</v>
      </c>
      <c r="K652" t="s">
        <v>21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158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>
        <f t="shared" si="40"/>
        <v>88</v>
      </c>
      <c r="G653" t="s">
        <v>13</v>
      </c>
      <c r="H653">
        <v>3868</v>
      </c>
      <c r="I653">
        <f t="shared" si="41"/>
        <v>44.99</v>
      </c>
      <c r="J653" t="s">
        <v>106</v>
      </c>
      <c r="K653" t="s">
        <v>107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99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>
        <f t="shared" si="40"/>
        <v>127</v>
      </c>
      <c r="G654" t="s">
        <v>19</v>
      </c>
      <c r="H654">
        <v>409</v>
      </c>
      <c r="I654">
        <f t="shared" si="41"/>
        <v>31.01</v>
      </c>
      <c r="J654" t="s">
        <v>20</v>
      </c>
      <c r="K654" t="s">
        <v>21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27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>
        <f t="shared" si="40"/>
        <v>2339</v>
      </c>
      <c r="G655" t="s">
        <v>19</v>
      </c>
      <c r="H655">
        <v>234</v>
      </c>
      <c r="I655">
        <f t="shared" si="41"/>
        <v>59.97</v>
      </c>
      <c r="J655" t="s">
        <v>20</v>
      </c>
      <c r="K655" t="s">
        <v>21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27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>
        <f t="shared" si="40"/>
        <v>508</v>
      </c>
      <c r="G656" t="s">
        <v>19</v>
      </c>
      <c r="H656">
        <v>3016</v>
      </c>
      <c r="I656">
        <f t="shared" si="41"/>
        <v>59</v>
      </c>
      <c r="J656" t="s">
        <v>20</v>
      </c>
      <c r="K656" t="s">
        <v>21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147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>
        <f t="shared" si="40"/>
        <v>191</v>
      </c>
      <c r="G657" t="s">
        <v>19</v>
      </c>
      <c r="H657">
        <v>264</v>
      </c>
      <c r="I657">
        <f t="shared" si="41"/>
        <v>50.05</v>
      </c>
      <c r="J657" t="s">
        <v>20</v>
      </c>
      <c r="K657" t="s">
        <v>21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121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>
        <f t="shared" si="40"/>
        <v>42</v>
      </c>
      <c r="G658" t="s">
        <v>13</v>
      </c>
      <c r="H658">
        <v>504</v>
      </c>
      <c r="I658">
        <f t="shared" si="41"/>
        <v>98.97</v>
      </c>
      <c r="J658" t="s">
        <v>25</v>
      </c>
      <c r="K658" t="s">
        <v>26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16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>
        <f t="shared" si="40"/>
        <v>8</v>
      </c>
      <c r="G659" t="s">
        <v>13</v>
      </c>
      <c r="H659">
        <v>14</v>
      </c>
      <c r="I659">
        <f t="shared" si="41"/>
        <v>58.86</v>
      </c>
      <c r="J659" t="s">
        <v>20</v>
      </c>
      <c r="K659" t="s">
        <v>21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473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>
        <f t="shared" si="40"/>
        <v>60</v>
      </c>
      <c r="G660" t="s">
        <v>2105</v>
      </c>
      <c r="H660">
        <v>390</v>
      </c>
      <c r="I660">
        <f t="shared" si="41"/>
        <v>81.010000000000005</v>
      </c>
      <c r="J660" t="s">
        <v>20</v>
      </c>
      <c r="K660" t="s">
        <v>21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22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>
        <f t="shared" si="40"/>
        <v>47</v>
      </c>
      <c r="G661" t="s">
        <v>13</v>
      </c>
      <c r="H661">
        <v>750</v>
      </c>
      <c r="I661">
        <f t="shared" si="41"/>
        <v>76.010000000000005</v>
      </c>
      <c r="J661" t="s">
        <v>39</v>
      </c>
      <c r="K661" t="s">
        <v>40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41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>
        <f t="shared" si="40"/>
        <v>82</v>
      </c>
      <c r="G662" t="s">
        <v>13</v>
      </c>
      <c r="H662">
        <v>77</v>
      </c>
      <c r="I662">
        <f t="shared" si="41"/>
        <v>96.6</v>
      </c>
      <c r="J662" t="s">
        <v>20</v>
      </c>
      <c r="K662" t="s">
        <v>21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32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>
        <f t="shared" si="40"/>
        <v>54</v>
      </c>
      <c r="G663" t="s">
        <v>13</v>
      </c>
      <c r="H663">
        <v>752</v>
      </c>
      <c r="I663">
        <f t="shared" si="41"/>
        <v>76.959999999999994</v>
      </c>
      <c r="J663" t="s">
        <v>35</v>
      </c>
      <c r="K663" t="s">
        <v>36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158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>
        <f t="shared" si="40"/>
        <v>98</v>
      </c>
      <c r="G664" t="s">
        <v>13</v>
      </c>
      <c r="H664">
        <v>131</v>
      </c>
      <c r="I664">
        <f t="shared" si="41"/>
        <v>67.98</v>
      </c>
      <c r="J664" t="s">
        <v>20</v>
      </c>
      <c r="K664" t="s">
        <v>21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32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>
        <f t="shared" si="40"/>
        <v>77</v>
      </c>
      <c r="G665" t="s">
        <v>13</v>
      </c>
      <c r="H665">
        <v>87</v>
      </c>
      <c r="I665">
        <f t="shared" si="41"/>
        <v>88.78</v>
      </c>
      <c r="J665" t="s">
        <v>20</v>
      </c>
      <c r="K665" t="s">
        <v>21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32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>
        <f t="shared" si="40"/>
        <v>33</v>
      </c>
      <c r="G666" t="s">
        <v>13</v>
      </c>
      <c r="H666">
        <v>1063</v>
      </c>
      <c r="I666">
        <f t="shared" si="41"/>
        <v>25</v>
      </c>
      <c r="J666" t="s">
        <v>20</v>
      </c>
      <c r="K666" t="s">
        <v>21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158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>
        <f t="shared" si="40"/>
        <v>240</v>
      </c>
      <c r="G667" t="s">
        <v>19</v>
      </c>
      <c r="H667">
        <v>272</v>
      </c>
      <c r="I667">
        <f t="shared" si="41"/>
        <v>44.92</v>
      </c>
      <c r="J667" t="s">
        <v>20</v>
      </c>
      <c r="K667" t="s">
        <v>21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41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>
        <f t="shared" si="40"/>
        <v>64</v>
      </c>
      <c r="G668" t="s">
        <v>2105</v>
      </c>
      <c r="H668">
        <v>25</v>
      </c>
      <c r="I668">
        <f t="shared" si="41"/>
        <v>79.400000000000006</v>
      </c>
      <c r="J668" t="s">
        <v>20</v>
      </c>
      <c r="K668" t="s">
        <v>21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32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>
        <f t="shared" si="40"/>
        <v>176</v>
      </c>
      <c r="G669" t="s">
        <v>19</v>
      </c>
      <c r="H669">
        <v>419</v>
      </c>
      <c r="I669">
        <f t="shared" si="41"/>
        <v>29.01</v>
      </c>
      <c r="J669" t="s">
        <v>20</v>
      </c>
      <c r="K669" t="s">
        <v>21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1028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>
        <f t="shared" si="40"/>
        <v>20</v>
      </c>
      <c r="G670" t="s">
        <v>13</v>
      </c>
      <c r="H670">
        <v>76</v>
      </c>
      <c r="I670">
        <f t="shared" si="41"/>
        <v>73.59</v>
      </c>
      <c r="J670" t="s">
        <v>20</v>
      </c>
      <c r="K670" t="s">
        <v>21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32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>
        <f t="shared" si="40"/>
        <v>359</v>
      </c>
      <c r="G671" t="s">
        <v>19</v>
      </c>
      <c r="H671">
        <v>1621</v>
      </c>
      <c r="I671">
        <f t="shared" si="41"/>
        <v>107.97</v>
      </c>
      <c r="J671" t="s">
        <v>106</v>
      </c>
      <c r="K671" t="s">
        <v>107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32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>
        <f t="shared" si="40"/>
        <v>469</v>
      </c>
      <c r="G672" t="s">
        <v>19</v>
      </c>
      <c r="H672">
        <v>1101</v>
      </c>
      <c r="I672">
        <f t="shared" si="41"/>
        <v>68.989999999999995</v>
      </c>
      <c r="J672" t="s">
        <v>20</v>
      </c>
      <c r="K672" t="s">
        <v>21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59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>
        <f t="shared" si="40"/>
        <v>122</v>
      </c>
      <c r="G673" t="s">
        <v>19</v>
      </c>
      <c r="H673">
        <v>1073</v>
      </c>
      <c r="I673">
        <f t="shared" si="41"/>
        <v>111.02</v>
      </c>
      <c r="J673" t="s">
        <v>20</v>
      </c>
      <c r="K673" t="s">
        <v>21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32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>
        <f t="shared" si="40"/>
        <v>56</v>
      </c>
      <c r="G674" t="s">
        <v>13</v>
      </c>
      <c r="H674">
        <v>4428</v>
      </c>
      <c r="I674">
        <f t="shared" si="41"/>
        <v>25</v>
      </c>
      <c r="J674" t="s">
        <v>25</v>
      </c>
      <c r="K674" t="s">
        <v>26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32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>
        <f t="shared" si="40"/>
        <v>44</v>
      </c>
      <c r="G675" t="s">
        <v>13</v>
      </c>
      <c r="H675">
        <v>58</v>
      </c>
      <c r="I675">
        <f t="shared" si="41"/>
        <v>42.16</v>
      </c>
      <c r="J675" t="s">
        <v>106</v>
      </c>
      <c r="K675" t="s">
        <v>107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59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>
        <f t="shared" si="40"/>
        <v>34</v>
      </c>
      <c r="G676" t="s">
        <v>2105</v>
      </c>
      <c r="H676">
        <v>1218</v>
      </c>
      <c r="I676">
        <f t="shared" si="41"/>
        <v>47</v>
      </c>
      <c r="J676" t="s">
        <v>20</v>
      </c>
      <c r="K676" t="s">
        <v>21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121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>
        <f t="shared" si="40"/>
        <v>123</v>
      </c>
      <c r="G677" t="s">
        <v>19</v>
      </c>
      <c r="H677">
        <v>331</v>
      </c>
      <c r="I677">
        <f t="shared" si="41"/>
        <v>36.04</v>
      </c>
      <c r="J677" t="s">
        <v>20</v>
      </c>
      <c r="K677" t="s">
        <v>21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1028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>
        <f t="shared" si="40"/>
        <v>190</v>
      </c>
      <c r="G678" t="s">
        <v>19</v>
      </c>
      <c r="H678">
        <v>1170</v>
      </c>
      <c r="I678">
        <f t="shared" si="41"/>
        <v>101.04</v>
      </c>
      <c r="J678" t="s">
        <v>20</v>
      </c>
      <c r="K678" t="s">
        <v>21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121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>
        <f t="shared" si="40"/>
        <v>84</v>
      </c>
      <c r="G679" t="s">
        <v>13</v>
      </c>
      <c r="H679">
        <v>111</v>
      </c>
      <c r="I679">
        <f t="shared" si="41"/>
        <v>39.93</v>
      </c>
      <c r="J679" t="s">
        <v>20</v>
      </c>
      <c r="K679" t="s">
        <v>21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118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>
        <f t="shared" si="40"/>
        <v>18</v>
      </c>
      <c r="G680" t="s">
        <v>2105</v>
      </c>
      <c r="H680">
        <v>215</v>
      </c>
      <c r="I680">
        <f t="shared" si="41"/>
        <v>83.16</v>
      </c>
      <c r="J680" t="s">
        <v>20</v>
      </c>
      <c r="K680" t="s">
        <v>21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52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>
        <f t="shared" si="40"/>
        <v>1037</v>
      </c>
      <c r="G681" t="s">
        <v>19</v>
      </c>
      <c r="H681">
        <v>363</v>
      </c>
      <c r="I681">
        <f t="shared" si="41"/>
        <v>39.979999999999997</v>
      </c>
      <c r="J681" t="s">
        <v>20</v>
      </c>
      <c r="K681" t="s">
        <v>21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16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>
        <f t="shared" si="40"/>
        <v>97</v>
      </c>
      <c r="G682" t="s">
        <v>13</v>
      </c>
      <c r="H682">
        <v>2955</v>
      </c>
      <c r="I682">
        <f t="shared" si="41"/>
        <v>47.99</v>
      </c>
      <c r="J682" t="s">
        <v>20</v>
      </c>
      <c r="K682" t="s">
        <v>21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291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>
        <f t="shared" si="40"/>
        <v>86</v>
      </c>
      <c r="G683" t="s">
        <v>13</v>
      </c>
      <c r="H683">
        <v>1657</v>
      </c>
      <c r="I683">
        <f t="shared" si="41"/>
        <v>95.98</v>
      </c>
      <c r="J683" t="s">
        <v>20</v>
      </c>
      <c r="K683" t="s">
        <v>21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32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>
        <f t="shared" si="40"/>
        <v>150</v>
      </c>
      <c r="G684" t="s">
        <v>19</v>
      </c>
      <c r="H684">
        <v>103</v>
      </c>
      <c r="I684">
        <f t="shared" si="41"/>
        <v>78.73</v>
      </c>
      <c r="J684" t="s">
        <v>20</v>
      </c>
      <c r="K684" t="s">
        <v>21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32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>
        <f t="shared" si="40"/>
        <v>358</v>
      </c>
      <c r="G685" t="s">
        <v>19</v>
      </c>
      <c r="H685">
        <v>147</v>
      </c>
      <c r="I685">
        <f t="shared" si="41"/>
        <v>56.08</v>
      </c>
      <c r="J685" t="s">
        <v>20</v>
      </c>
      <c r="K685" t="s">
        <v>21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32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>
        <f t="shared" si="40"/>
        <v>543</v>
      </c>
      <c r="G686" t="s">
        <v>19</v>
      </c>
      <c r="H686">
        <v>110</v>
      </c>
      <c r="I686">
        <f t="shared" si="41"/>
        <v>69.09</v>
      </c>
      <c r="J686" t="s">
        <v>14</v>
      </c>
      <c r="K686" t="s">
        <v>15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67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>
        <f t="shared" si="40"/>
        <v>68</v>
      </c>
      <c r="G687" t="s">
        <v>13</v>
      </c>
      <c r="H687">
        <v>926</v>
      </c>
      <c r="I687">
        <f t="shared" si="41"/>
        <v>102.05</v>
      </c>
      <c r="J687" t="s">
        <v>14</v>
      </c>
      <c r="K687" t="s">
        <v>15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32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>
        <f t="shared" si="40"/>
        <v>192</v>
      </c>
      <c r="G688" t="s">
        <v>19</v>
      </c>
      <c r="H688">
        <v>134</v>
      </c>
      <c r="I688">
        <f t="shared" si="41"/>
        <v>107.32</v>
      </c>
      <c r="J688" t="s">
        <v>20</v>
      </c>
      <c r="K688" t="s">
        <v>21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64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>
        <f t="shared" si="40"/>
        <v>932</v>
      </c>
      <c r="G689" t="s">
        <v>19</v>
      </c>
      <c r="H689">
        <v>269</v>
      </c>
      <c r="I689">
        <f t="shared" si="41"/>
        <v>51.97</v>
      </c>
      <c r="J689" t="s">
        <v>20</v>
      </c>
      <c r="K689" t="s">
        <v>21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32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>
        <f t="shared" si="40"/>
        <v>429</v>
      </c>
      <c r="G690" t="s">
        <v>19</v>
      </c>
      <c r="H690">
        <v>175</v>
      </c>
      <c r="I690">
        <f t="shared" si="41"/>
        <v>71.14</v>
      </c>
      <c r="J690" t="s">
        <v>20</v>
      </c>
      <c r="K690" t="s">
        <v>21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268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>
        <f t="shared" si="40"/>
        <v>101</v>
      </c>
      <c r="G691" t="s">
        <v>19</v>
      </c>
      <c r="H691">
        <v>69</v>
      </c>
      <c r="I691">
        <f t="shared" si="41"/>
        <v>106.49</v>
      </c>
      <c r="J691" t="s">
        <v>20</v>
      </c>
      <c r="K691" t="s">
        <v>21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27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>
        <f t="shared" si="40"/>
        <v>227</v>
      </c>
      <c r="G692" t="s">
        <v>19</v>
      </c>
      <c r="H692">
        <v>190</v>
      </c>
      <c r="I692">
        <f t="shared" si="41"/>
        <v>42.94</v>
      </c>
      <c r="J692" t="s">
        <v>20</v>
      </c>
      <c r="K692" t="s">
        <v>21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41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>
        <f t="shared" si="40"/>
        <v>142</v>
      </c>
      <c r="G693" t="s">
        <v>19</v>
      </c>
      <c r="H693">
        <v>237</v>
      </c>
      <c r="I693">
        <f t="shared" si="41"/>
        <v>30.04</v>
      </c>
      <c r="J693" t="s">
        <v>20</v>
      </c>
      <c r="K693" t="s">
        <v>21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41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>
        <f t="shared" si="40"/>
        <v>91</v>
      </c>
      <c r="G694" t="s">
        <v>13</v>
      </c>
      <c r="H694">
        <v>77</v>
      </c>
      <c r="I694">
        <f t="shared" si="41"/>
        <v>70.62</v>
      </c>
      <c r="J694" t="s">
        <v>39</v>
      </c>
      <c r="K694" t="s">
        <v>40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22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>
        <f t="shared" si="40"/>
        <v>64</v>
      </c>
      <c r="G695" t="s">
        <v>13</v>
      </c>
      <c r="H695">
        <v>1748</v>
      </c>
      <c r="I695">
        <f t="shared" si="41"/>
        <v>66.02</v>
      </c>
      <c r="J695" t="s">
        <v>20</v>
      </c>
      <c r="K695" t="s">
        <v>21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32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>
        <f t="shared" si="40"/>
        <v>84</v>
      </c>
      <c r="G696" t="s">
        <v>13</v>
      </c>
      <c r="H696">
        <v>79</v>
      </c>
      <c r="I696">
        <f t="shared" si="41"/>
        <v>96.91</v>
      </c>
      <c r="J696" t="s">
        <v>20</v>
      </c>
      <c r="K696" t="s">
        <v>21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32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>
        <f t="shared" si="40"/>
        <v>134</v>
      </c>
      <c r="G697" t="s">
        <v>19</v>
      </c>
      <c r="H697">
        <v>196</v>
      </c>
      <c r="I697">
        <f t="shared" si="41"/>
        <v>62.87</v>
      </c>
      <c r="J697" t="s">
        <v>106</v>
      </c>
      <c r="K697" t="s">
        <v>107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22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>
        <f t="shared" si="40"/>
        <v>59</v>
      </c>
      <c r="G698" t="s">
        <v>13</v>
      </c>
      <c r="H698">
        <v>889</v>
      </c>
      <c r="I698">
        <f t="shared" si="41"/>
        <v>108.99</v>
      </c>
      <c r="J698" t="s">
        <v>20</v>
      </c>
      <c r="K698" t="s">
        <v>21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32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>
        <f t="shared" si="40"/>
        <v>153</v>
      </c>
      <c r="G699" t="s">
        <v>19</v>
      </c>
      <c r="H699">
        <v>7295</v>
      </c>
      <c r="I699">
        <f t="shared" si="41"/>
        <v>27</v>
      </c>
      <c r="J699" t="s">
        <v>20</v>
      </c>
      <c r="K699" t="s">
        <v>21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49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>
        <f t="shared" si="40"/>
        <v>447</v>
      </c>
      <c r="G700" t="s">
        <v>19</v>
      </c>
      <c r="H700">
        <v>2893</v>
      </c>
      <c r="I700">
        <f t="shared" si="41"/>
        <v>65</v>
      </c>
      <c r="J700" t="s">
        <v>14</v>
      </c>
      <c r="K700" t="s">
        <v>15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64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>
        <f t="shared" si="40"/>
        <v>84</v>
      </c>
      <c r="G701" t="s">
        <v>13</v>
      </c>
      <c r="H701">
        <v>56</v>
      </c>
      <c r="I701">
        <f t="shared" si="41"/>
        <v>111.52</v>
      </c>
      <c r="J701" t="s">
        <v>20</v>
      </c>
      <c r="K701" t="s">
        <v>21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52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>
        <f t="shared" si="40"/>
        <v>3</v>
      </c>
      <c r="G702" t="s">
        <v>13</v>
      </c>
      <c r="H702">
        <v>1</v>
      </c>
      <c r="I702">
        <f t="shared" si="41"/>
        <v>3</v>
      </c>
      <c r="J702" t="s">
        <v>20</v>
      </c>
      <c r="K702" t="s">
        <v>21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64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>
        <f t="shared" si="40"/>
        <v>175</v>
      </c>
      <c r="G703" t="s">
        <v>19</v>
      </c>
      <c r="H703">
        <v>820</v>
      </c>
      <c r="I703">
        <f t="shared" si="41"/>
        <v>110.99</v>
      </c>
      <c r="J703" t="s">
        <v>20</v>
      </c>
      <c r="K703" t="s">
        <v>21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32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>
        <f t="shared" si="40"/>
        <v>54</v>
      </c>
      <c r="G704" t="s">
        <v>13</v>
      </c>
      <c r="H704">
        <v>83</v>
      </c>
      <c r="I704">
        <f t="shared" si="41"/>
        <v>56.75</v>
      </c>
      <c r="J704" t="s">
        <v>20</v>
      </c>
      <c r="K704" t="s">
        <v>21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64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>
        <f t="shared" si="40"/>
        <v>312</v>
      </c>
      <c r="G705" t="s">
        <v>19</v>
      </c>
      <c r="H705">
        <v>2038</v>
      </c>
      <c r="I705">
        <f t="shared" si="41"/>
        <v>97.02</v>
      </c>
      <c r="J705" t="s">
        <v>20</v>
      </c>
      <c r="K705" t="s">
        <v>21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205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>
        <f t="shared" si="40"/>
        <v>123</v>
      </c>
      <c r="G706" t="s">
        <v>19</v>
      </c>
      <c r="H706">
        <v>116</v>
      </c>
      <c r="I706">
        <f t="shared" si="41"/>
        <v>92.09</v>
      </c>
      <c r="J706" t="s">
        <v>20</v>
      </c>
      <c r="K706" t="s">
        <v>21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70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>
        <f t="shared" ref="F707:F770" si="44">ROUND(E707/D707*100,0)</f>
        <v>99</v>
      </c>
      <c r="G707" t="s">
        <v>13</v>
      </c>
      <c r="H707">
        <v>2025</v>
      </c>
      <c r="I707">
        <f t="shared" ref="I707:I770" si="45">IFERROR(ROUND(E707/H707,2),0)</f>
        <v>82.99</v>
      </c>
      <c r="J707" t="s">
        <v>39</v>
      </c>
      <c r="K707" t="s">
        <v>40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67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>
        <f t="shared" si="44"/>
        <v>128</v>
      </c>
      <c r="G708" t="s">
        <v>19</v>
      </c>
      <c r="H708">
        <v>1345</v>
      </c>
      <c r="I708">
        <f t="shared" si="45"/>
        <v>103.04</v>
      </c>
      <c r="J708" t="s">
        <v>25</v>
      </c>
      <c r="K708" t="s">
        <v>26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27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>
        <f t="shared" si="44"/>
        <v>159</v>
      </c>
      <c r="G709" t="s">
        <v>19</v>
      </c>
      <c r="H709">
        <v>168</v>
      </c>
      <c r="I709">
        <f t="shared" si="45"/>
        <v>68.92</v>
      </c>
      <c r="J709" t="s">
        <v>20</v>
      </c>
      <c r="K709" t="s">
        <v>21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52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>
        <f t="shared" si="44"/>
        <v>707</v>
      </c>
      <c r="G710" t="s">
        <v>19</v>
      </c>
      <c r="H710">
        <v>137</v>
      </c>
      <c r="I710">
        <f t="shared" si="45"/>
        <v>87.74</v>
      </c>
      <c r="J710" t="s">
        <v>97</v>
      </c>
      <c r="K710" t="s">
        <v>98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32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>
        <f t="shared" si="44"/>
        <v>142</v>
      </c>
      <c r="G711" t="s">
        <v>19</v>
      </c>
      <c r="H711">
        <v>186</v>
      </c>
      <c r="I711">
        <f t="shared" si="45"/>
        <v>75.02</v>
      </c>
      <c r="J711" t="s">
        <v>106</v>
      </c>
      <c r="K711" t="s">
        <v>107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32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>
        <f t="shared" si="44"/>
        <v>148</v>
      </c>
      <c r="G712" t="s">
        <v>19</v>
      </c>
      <c r="H712">
        <v>125</v>
      </c>
      <c r="I712">
        <f t="shared" si="45"/>
        <v>50.86</v>
      </c>
      <c r="J712" t="s">
        <v>20</v>
      </c>
      <c r="K712" t="s">
        <v>21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32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>
        <f t="shared" si="44"/>
        <v>20</v>
      </c>
      <c r="G713" t="s">
        <v>13</v>
      </c>
      <c r="H713">
        <v>14</v>
      </c>
      <c r="I713">
        <f t="shared" si="45"/>
        <v>90</v>
      </c>
      <c r="J713" t="s">
        <v>106</v>
      </c>
      <c r="K713" t="s">
        <v>107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32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>
        <f t="shared" si="44"/>
        <v>1841</v>
      </c>
      <c r="G714" t="s">
        <v>19</v>
      </c>
      <c r="H714">
        <v>202</v>
      </c>
      <c r="I714">
        <f t="shared" si="45"/>
        <v>72.900000000000006</v>
      </c>
      <c r="J714" t="s">
        <v>20</v>
      </c>
      <c r="K714" t="s">
        <v>21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32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>
        <f t="shared" si="44"/>
        <v>162</v>
      </c>
      <c r="G715" t="s">
        <v>19</v>
      </c>
      <c r="H715">
        <v>103</v>
      </c>
      <c r="I715">
        <f t="shared" si="45"/>
        <v>108.49</v>
      </c>
      <c r="J715" t="s">
        <v>20</v>
      </c>
      <c r="K715" t="s">
        <v>21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132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>
        <f t="shared" si="44"/>
        <v>473</v>
      </c>
      <c r="G716" t="s">
        <v>19</v>
      </c>
      <c r="H716">
        <v>1785</v>
      </c>
      <c r="I716">
        <f t="shared" si="45"/>
        <v>101.98</v>
      </c>
      <c r="J716" t="s">
        <v>20</v>
      </c>
      <c r="K716" t="s">
        <v>21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22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>
        <f t="shared" si="44"/>
        <v>24</v>
      </c>
      <c r="G717" t="s">
        <v>13</v>
      </c>
      <c r="H717">
        <v>656</v>
      </c>
      <c r="I717">
        <f t="shared" si="45"/>
        <v>44.01</v>
      </c>
      <c r="J717" t="s">
        <v>20</v>
      </c>
      <c r="K717" t="s">
        <v>21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291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>
        <f t="shared" si="44"/>
        <v>518</v>
      </c>
      <c r="G718" t="s">
        <v>19</v>
      </c>
      <c r="H718">
        <v>157</v>
      </c>
      <c r="I718">
        <f t="shared" si="45"/>
        <v>65.94</v>
      </c>
      <c r="J718" t="s">
        <v>20</v>
      </c>
      <c r="K718" t="s">
        <v>21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32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>
        <f t="shared" si="44"/>
        <v>248</v>
      </c>
      <c r="G719" t="s">
        <v>19</v>
      </c>
      <c r="H719">
        <v>555</v>
      </c>
      <c r="I719">
        <f t="shared" si="45"/>
        <v>24.99</v>
      </c>
      <c r="J719" t="s">
        <v>20</v>
      </c>
      <c r="K719" t="s">
        <v>21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41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>
        <f t="shared" si="44"/>
        <v>100</v>
      </c>
      <c r="G720" t="s">
        <v>19</v>
      </c>
      <c r="H720">
        <v>297</v>
      </c>
      <c r="I720">
        <f t="shared" si="45"/>
        <v>28</v>
      </c>
      <c r="J720" t="s">
        <v>20</v>
      </c>
      <c r="K720" t="s">
        <v>21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64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>
        <f t="shared" si="44"/>
        <v>153</v>
      </c>
      <c r="G721" t="s">
        <v>19</v>
      </c>
      <c r="H721">
        <v>123</v>
      </c>
      <c r="I721">
        <f t="shared" si="45"/>
        <v>85.83</v>
      </c>
      <c r="J721" t="s">
        <v>20</v>
      </c>
      <c r="K721" t="s">
        <v>21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118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>
        <f t="shared" si="44"/>
        <v>37</v>
      </c>
      <c r="G722" t="s">
        <v>2105</v>
      </c>
      <c r="H722">
        <v>38</v>
      </c>
      <c r="I722">
        <f t="shared" si="45"/>
        <v>84.92</v>
      </c>
      <c r="J722" t="s">
        <v>35</v>
      </c>
      <c r="K722" t="s">
        <v>36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32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>
        <f t="shared" si="44"/>
        <v>4</v>
      </c>
      <c r="G723" t="s">
        <v>2105</v>
      </c>
      <c r="H723">
        <v>60</v>
      </c>
      <c r="I723">
        <f t="shared" si="45"/>
        <v>90.48</v>
      </c>
      <c r="J723" t="s">
        <v>20</v>
      </c>
      <c r="K723" t="s">
        <v>21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22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>
        <f t="shared" si="44"/>
        <v>157</v>
      </c>
      <c r="G724" t="s">
        <v>19</v>
      </c>
      <c r="H724">
        <v>3036</v>
      </c>
      <c r="I724">
        <f t="shared" si="45"/>
        <v>25</v>
      </c>
      <c r="J724" t="s">
        <v>20</v>
      </c>
      <c r="K724" t="s">
        <v>21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41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>
        <f t="shared" si="44"/>
        <v>270</v>
      </c>
      <c r="G725" t="s">
        <v>19</v>
      </c>
      <c r="H725">
        <v>144</v>
      </c>
      <c r="I725">
        <f t="shared" si="45"/>
        <v>92.01</v>
      </c>
      <c r="J725" t="s">
        <v>25</v>
      </c>
      <c r="K725" t="s">
        <v>26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32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>
        <f t="shared" si="44"/>
        <v>134</v>
      </c>
      <c r="G726" t="s">
        <v>19</v>
      </c>
      <c r="H726">
        <v>121</v>
      </c>
      <c r="I726">
        <f t="shared" si="45"/>
        <v>93.07</v>
      </c>
      <c r="J726" t="s">
        <v>39</v>
      </c>
      <c r="K726" t="s">
        <v>40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32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>
        <f t="shared" si="44"/>
        <v>50</v>
      </c>
      <c r="G727" t="s">
        <v>13</v>
      </c>
      <c r="H727">
        <v>1596</v>
      </c>
      <c r="I727">
        <f t="shared" si="45"/>
        <v>61.01</v>
      </c>
      <c r="J727" t="s">
        <v>20</v>
      </c>
      <c r="K727" t="s">
        <v>21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291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>
        <f t="shared" si="44"/>
        <v>89</v>
      </c>
      <c r="G728" t="s">
        <v>2105</v>
      </c>
      <c r="H728">
        <v>524</v>
      </c>
      <c r="I728">
        <f t="shared" si="45"/>
        <v>92.04</v>
      </c>
      <c r="J728" t="s">
        <v>20</v>
      </c>
      <c r="K728" t="s">
        <v>21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32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>
        <f t="shared" si="44"/>
        <v>165</v>
      </c>
      <c r="G729" t="s">
        <v>19</v>
      </c>
      <c r="H729">
        <v>181</v>
      </c>
      <c r="I729">
        <f t="shared" si="45"/>
        <v>81.13</v>
      </c>
      <c r="J729" t="s">
        <v>20</v>
      </c>
      <c r="K729" t="s">
        <v>21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27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>
        <f t="shared" si="44"/>
        <v>18</v>
      </c>
      <c r="G730" t="s">
        <v>13</v>
      </c>
      <c r="H730">
        <v>10</v>
      </c>
      <c r="I730">
        <f t="shared" si="45"/>
        <v>73.5</v>
      </c>
      <c r="J730" t="s">
        <v>20</v>
      </c>
      <c r="K730" t="s">
        <v>21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32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>
        <f t="shared" si="44"/>
        <v>186</v>
      </c>
      <c r="G731" t="s">
        <v>19</v>
      </c>
      <c r="H731">
        <v>122</v>
      </c>
      <c r="I731">
        <f t="shared" si="45"/>
        <v>85.22</v>
      </c>
      <c r="J731" t="s">
        <v>20</v>
      </c>
      <c r="K731" t="s">
        <v>21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52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>
        <f t="shared" si="44"/>
        <v>413</v>
      </c>
      <c r="G732" t="s">
        <v>19</v>
      </c>
      <c r="H732">
        <v>1071</v>
      </c>
      <c r="I732">
        <f t="shared" si="45"/>
        <v>110.97</v>
      </c>
      <c r="J732" t="s">
        <v>14</v>
      </c>
      <c r="K732" t="s">
        <v>15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64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>
        <f t="shared" si="44"/>
        <v>90</v>
      </c>
      <c r="G733" t="s">
        <v>2105</v>
      </c>
      <c r="H733">
        <v>219</v>
      </c>
      <c r="I733">
        <f t="shared" si="45"/>
        <v>32.97</v>
      </c>
      <c r="J733" t="s">
        <v>20</v>
      </c>
      <c r="K733" t="s">
        <v>21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27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>
        <f t="shared" si="44"/>
        <v>92</v>
      </c>
      <c r="G734" t="s">
        <v>13</v>
      </c>
      <c r="H734">
        <v>1121</v>
      </c>
      <c r="I734">
        <f t="shared" si="45"/>
        <v>96.01</v>
      </c>
      <c r="J734" t="s">
        <v>20</v>
      </c>
      <c r="K734" t="s">
        <v>21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22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>
        <f t="shared" si="44"/>
        <v>527</v>
      </c>
      <c r="G735" t="s">
        <v>19</v>
      </c>
      <c r="H735">
        <v>980</v>
      </c>
      <c r="I735">
        <f t="shared" si="45"/>
        <v>84.97</v>
      </c>
      <c r="J735" t="s">
        <v>20</v>
      </c>
      <c r="K735" t="s">
        <v>21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147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>
        <f t="shared" si="44"/>
        <v>319</v>
      </c>
      <c r="G736" t="s">
        <v>19</v>
      </c>
      <c r="H736">
        <v>536</v>
      </c>
      <c r="I736">
        <f t="shared" si="45"/>
        <v>25.01</v>
      </c>
      <c r="J736" t="s">
        <v>20</v>
      </c>
      <c r="K736" t="s">
        <v>21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32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>
        <f t="shared" si="44"/>
        <v>354</v>
      </c>
      <c r="G737" t="s">
        <v>19</v>
      </c>
      <c r="H737">
        <v>1991</v>
      </c>
      <c r="I737">
        <f t="shared" si="45"/>
        <v>66</v>
      </c>
      <c r="J737" t="s">
        <v>20</v>
      </c>
      <c r="K737" t="s">
        <v>21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121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>
        <f t="shared" si="44"/>
        <v>33</v>
      </c>
      <c r="G738" t="s">
        <v>2105</v>
      </c>
      <c r="H738">
        <v>29</v>
      </c>
      <c r="I738">
        <f t="shared" si="45"/>
        <v>87.34</v>
      </c>
      <c r="J738" t="s">
        <v>20</v>
      </c>
      <c r="K738" t="s">
        <v>21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67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>
        <f t="shared" si="44"/>
        <v>136</v>
      </c>
      <c r="G739" t="s">
        <v>19</v>
      </c>
      <c r="H739">
        <v>180</v>
      </c>
      <c r="I739">
        <f t="shared" si="45"/>
        <v>27.93</v>
      </c>
      <c r="J739" t="s">
        <v>20</v>
      </c>
      <c r="K739" t="s">
        <v>21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59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>
        <f t="shared" si="44"/>
        <v>2</v>
      </c>
      <c r="G740" t="s">
        <v>13</v>
      </c>
      <c r="H740">
        <v>15</v>
      </c>
      <c r="I740">
        <f t="shared" si="45"/>
        <v>103.8</v>
      </c>
      <c r="J740" t="s">
        <v>20</v>
      </c>
      <c r="K740" t="s">
        <v>21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32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>
        <f t="shared" si="44"/>
        <v>61</v>
      </c>
      <c r="G741" t="s">
        <v>13</v>
      </c>
      <c r="H741">
        <v>191</v>
      </c>
      <c r="I741">
        <f t="shared" si="45"/>
        <v>31.94</v>
      </c>
      <c r="J741" t="s">
        <v>20</v>
      </c>
      <c r="K741" t="s">
        <v>21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59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>
        <f t="shared" si="44"/>
        <v>30</v>
      </c>
      <c r="G742" t="s">
        <v>13</v>
      </c>
      <c r="H742">
        <v>16</v>
      </c>
      <c r="I742">
        <f t="shared" si="45"/>
        <v>99.5</v>
      </c>
      <c r="J742" t="s">
        <v>20</v>
      </c>
      <c r="K742" t="s">
        <v>21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32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>
        <f t="shared" si="44"/>
        <v>1179</v>
      </c>
      <c r="G743" t="s">
        <v>19</v>
      </c>
      <c r="H743">
        <v>130</v>
      </c>
      <c r="I743">
        <f t="shared" si="45"/>
        <v>108.85</v>
      </c>
      <c r="J743" t="s">
        <v>20</v>
      </c>
      <c r="K743" t="s">
        <v>21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32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>
        <f t="shared" si="44"/>
        <v>1126</v>
      </c>
      <c r="G744" t="s">
        <v>19</v>
      </c>
      <c r="H744">
        <v>122</v>
      </c>
      <c r="I744">
        <f t="shared" si="45"/>
        <v>110.76</v>
      </c>
      <c r="J744" t="s">
        <v>20</v>
      </c>
      <c r="K744" t="s">
        <v>21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49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>
        <f t="shared" si="44"/>
        <v>13</v>
      </c>
      <c r="G745" t="s">
        <v>13</v>
      </c>
      <c r="H745">
        <v>17</v>
      </c>
      <c r="I745">
        <f t="shared" si="45"/>
        <v>29.65</v>
      </c>
      <c r="J745" t="s">
        <v>20</v>
      </c>
      <c r="K745" t="s">
        <v>21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32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>
        <f t="shared" si="44"/>
        <v>712</v>
      </c>
      <c r="G746" t="s">
        <v>19</v>
      </c>
      <c r="H746">
        <v>140</v>
      </c>
      <c r="I746">
        <f t="shared" si="45"/>
        <v>101.71</v>
      </c>
      <c r="J746" t="s">
        <v>20</v>
      </c>
      <c r="K746" t="s">
        <v>21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32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>
        <f t="shared" si="44"/>
        <v>30</v>
      </c>
      <c r="G747" t="s">
        <v>13</v>
      </c>
      <c r="H747">
        <v>34</v>
      </c>
      <c r="I747">
        <f t="shared" si="45"/>
        <v>61.5</v>
      </c>
      <c r="J747" t="s">
        <v>20</v>
      </c>
      <c r="K747" t="s">
        <v>21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64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>
        <f t="shared" si="44"/>
        <v>213</v>
      </c>
      <c r="G748" t="s">
        <v>19</v>
      </c>
      <c r="H748">
        <v>3388</v>
      </c>
      <c r="I748">
        <f t="shared" si="45"/>
        <v>35</v>
      </c>
      <c r="J748" t="s">
        <v>20</v>
      </c>
      <c r="K748" t="s">
        <v>21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27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>
        <f t="shared" si="44"/>
        <v>229</v>
      </c>
      <c r="G749" t="s">
        <v>19</v>
      </c>
      <c r="H749">
        <v>280</v>
      </c>
      <c r="I749">
        <f t="shared" si="45"/>
        <v>40.049999999999997</v>
      </c>
      <c r="J749" t="s">
        <v>20</v>
      </c>
      <c r="K749" t="s">
        <v>21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32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>
        <f t="shared" si="44"/>
        <v>35</v>
      </c>
      <c r="G750" t="s">
        <v>2105</v>
      </c>
      <c r="H750">
        <v>614</v>
      </c>
      <c r="I750">
        <f t="shared" si="45"/>
        <v>110.97</v>
      </c>
      <c r="J750" t="s">
        <v>20</v>
      </c>
      <c r="K750" t="s">
        <v>21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70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>
        <f t="shared" si="44"/>
        <v>157</v>
      </c>
      <c r="G751" t="s">
        <v>19</v>
      </c>
      <c r="H751">
        <v>366</v>
      </c>
      <c r="I751">
        <f t="shared" si="45"/>
        <v>36.96</v>
      </c>
      <c r="J751" t="s">
        <v>106</v>
      </c>
      <c r="K751" t="s">
        <v>107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64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>
        <f t="shared" si="44"/>
        <v>1</v>
      </c>
      <c r="G752" t="s">
        <v>13</v>
      </c>
      <c r="H752">
        <v>1</v>
      </c>
      <c r="I752">
        <f t="shared" si="45"/>
        <v>1</v>
      </c>
      <c r="J752" t="s">
        <v>39</v>
      </c>
      <c r="K752" t="s">
        <v>40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49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>
        <f t="shared" si="44"/>
        <v>232</v>
      </c>
      <c r="G753" t="s">
        <v>19</v>
      </c>
      <c r="H753">
        <v>270</v>
      </c>
      <c r="I753">
        <f t="shared" si="45"/>
        <v>30.97</v>
      </c>
      <c r="J753" t="s">
        <v>20</v>
      </c>
      <c r="K753" t="s">
        <v>21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67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>
        <f t="shared" si="44"/>
        <v>92</v>
      </c>
      <c r="G754" t="s">
        <v>2105</v>
      </c>
      <c r="H754">
        <v>114</v>
      </c>
      <c r="I754">
        <f t="shared" si="45"/>
        <v>47.04</v>
      </c>
      <c r="J754" t="s">
        <v>20</v>
      </c>
      <c r="K754" t="s">
        <v>21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32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>
        <f t="shared" si="44"/>
        <v>257</v>
      </c>
      <c r="G755" t="s">
        <v>19</v>
      </c>
      <c r="H755">
        <v>137</v>
      </c>
      <c r="I755">
        <f t="shared" si="45"/>
        <v>88.07</v>
      </c>
      <c r="J755" t="s">
        <v>20</v>
      </c>
      <c r="K755" t="s">
        <v>21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121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>
        <f t="shared" si="44"/>
        <v>168</v>
      </c>
      <c r="G756" t="s">
        <v>19</v>
      </c>
      <c r="H756">
        <v>3205</v>
      </c>
      <c r="I756">
        <f t="shared" si="45"/>
        <v>37.01</v>
      </c>
      <c r="J756" t="s">
        <v>20</v>
      </c>
      <c r="K756" t="s">
        <v>21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32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>
        <f t="shared" si="44"/>
        <v>167</v>
      </c>
      <c r="G757" t="s">
        <v>19</v>
      </c>
      <c r="H757">
        <v>288</v>
      </c>
      <c r="I757">
        <f t="shared" si="45"/>
        <v>26.03</v>
      </c>
      <c r="J757" t="s">
        <v>35</v>
      </c>
      <c r="K757" t="s">
        <v>36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32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>
        <f t="shared" si="44"/>
        <v>772</v>
      </c>
      <c r="G758" t="s">
        <v>19</v>
      </c>
      <c r="H758">
        <v>148</v>
      </c>
      <c r="I758">
        <f t="shared" si="45"/>
        <v>67.819999999999993</v>
      </c>
      <c r="J758" t="s">
        <v>20</v>
      </c>
      <c r="K758" t="s">
        <v>21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32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>
        <f t="shared" si="44"/>
        <v>407</v>
      </c>
      <c r="G759" t="s">
        <v>19</v>
      </c>
      <c r="H759">
        <v>114</v>
      </c>
      <c r="I759">
        <f t="shared" si="45"/>
        <v>49.96</v>
      </c>
      <c r="J759" t="s">
        <v>20</v>
      </c>
      <c r="K759" t="s">
        <v>21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52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>
        <f t="shared" si="44"/>
        <v>564</v>
      </c>
      <c r="G760" t="s">
        <v>19</v>
      </c>
      <c r="H760">
        <v>1518</v>
      </c>
      <c r="I760">
        <f t="shared" si="45"/>
        <v>110.02</v>
      </c>
      <c r="J760" t="s">
        <v>14</v>
      </c>
      <c r="K760" t="s">
        <v>15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22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>
        <f t="shared" si="44"/>
        <v>68</v>
      </c>
      <c r="G761" t="s">
        <v>13</v>
      </c>
      <c r="H761">
        <v>1274</v>
      </c>
      <c r="I761">
        <f t="shared" si="45"/>
        <v>89.96</v>
      </c>
      <c r="J761" t="s">
        <v>20</v>
      </c>
      <c r="K761" t="s">
        <v>21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49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>
        <f t="shared" si="44"/>
        <v>34</v>
      </c>
      <c r="G762" t="s">
        <v>13</v>
      </c>
      <c r="H762">
        <v>210</v>
      </c>
      <c r="I762">
        <f t="shared" si="45"/>
        <v>79.010000000000005</v>
      </c>
      <c r="J762" t="s">
        <v>106</v>
      </c>
      <c r="K762" t="s">
        <v>107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88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>
        <f t="shared" si="44"/>
        <v>655</v>
      </c>
      <c r="G763" t="s">
        <v>19</v>
      </c>
      <c r="H763">
        <v>166</v>
      </c>
      <c r="I763">
        <f t="shared" si="45"/>
        <v>86.87</v>
      </c>
      <c r="J763" t="s">
        <v>20</v>
      </c>
      <c r="K763" t="s">
        <v>21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22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>
        <f t="shared" si="44"/>
        <v>177</v>
      </c>
      <c r="G764" t="s">
        <v>19</v>
      </c>
      <c r="H764">
        <v>100</v>
      </c>
      <c r="I764">
        <f t="shared" si="45"/>
        <v>62.04</v>
      </c>
      <c r="J764" t="s">
        <v>25</v>
      </c>
      <c r="K764" t="s">
        <v>26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158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>
        <f t="shared" si="44"/>
        <v>113</v>
      </c>
      <c r="G765" t="s">
        <v>19</v>
      </c>
      <c r="H765">
        <v>235</v>
      </c>
      <c r="I765">
        <f t="shared" si="45"/>
        <v>26.97</v>
      </c>
      <c r="J765" t="s">
        <v>20</v>
      </c>
      <c r="K765" t="s">
        <v>21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32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>
        <f t="shared" si="44"/>
        <v>728</v>
      </c>
      <c r="G766" t="s">
        <v>19</v>
      </c>
      <c r="H766">
        <v>148</v>
      </c>
      <c r="I766">
        <f t="shared" si="45"/>
        <v>54.12</v>
      </c>
      <c r="J766" t="s">
        <v>20</v>
      </c>
      <c r="K766" t="s">
        <v>21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22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>
        <f t="shared" si="44"/>
        <v>208</v>
      </c>
      <c r="G767" t="s">
        <v>19</v>
      </c>
      <c r="H767">
        <v>198</v>
      </c>
      <c r="I767">
        <f t="shared" si="45"/>
        <v>41.04</v>
      </c>
      <c r="J767" t="s">
        <v>20</v>
      </c>
      <c r="K767" t="s">
        <v>21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59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>
        <f t="shared" si="44"/>
        <v>31</v>
      </c>
      <c r="G768" t="s">
        <v>13</v>
      </c>
      <c r="H768">
        <v>248</v>
      </c>
      <c r="I768">
        <f t="shared" si="45"/>
        <v>55.05</v>
      </c>
      <c r="J768" t="s">
        <v>25</v>
      </c>
      <c r="K768" t="s">
        <v>26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473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>
        <f t="shared" si="44"/>
        <v>57</v>
      </c>
      <c r="G769" t="s">
        <v>13</v>
      </c>
      <c r="H769">
        <v>513</v>
      </c>
      <c r="I769">
        <f t="shared" si="45"/>
        <v>107.94</v>
      </c>
      <c r="J769" t="s">
        <v>20</v>
      </c>
      <c r="K769" t="s">
        <v>21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205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>
        <f t="shared" si="44"/>
        <v>231</v>
      </c>
      <c r="G770" t="s">
        <v>19</v>
      </c>
      <c r="H770">
        <v>150</v>
      </c>
      <c r="I770">
        <f t="shared" si="45"/>
        <v>73.92</v>
      </c>
      <c r="J770" t="s">
        <v>20</v>
      </c>
      <c r="K770" t="s">
        <v>21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32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>
        <f t="shared" ref="F771:F834" si="48">ROUND(E771/D771*100,0)</f>
        <v>87</v>
      </c>
      <c r="G771" t="s">
        <v>13</v>
      </c>
      <c r="H771">
        <v>3410</v>
      </c>
      <c r="I771">
        <f t="shared" ref="I771:I834" si="49">IFERROR(ROUND(E771/H771,2),0)</f>
        <v>32</v>
      </c>
      <c r="J771" t="s">
        <v>20</v>
      </c>
      <c r="K771" t="s">
        <v>21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88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>
        <f t="shared" si="48"/>
        <v>271</v>
      </c>
      <c r="G772" t="s">
        <v>19</v>
      </c>
      <c r="H772">
        <v>216</v>
      </c>
      <c r="I772">
        <f t="shared" si="49"/>
        <v>53.9</v>
      </c>
      <c r="J772" t="s">
        <v>106</v>
      </c>
      <c r="K772" t="s">
        <v>107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32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>
        <f t="shared" si="48"/>
        <v>49</v>
      </c>
      <c r="G773" t="s">
        <v>2105</v>
      </c>
      <c r="H773">
        <v>26</v>
      </c>
      <c r="I773">
        <f t="shared" si="49"/>
        <v>106.5</v>
      </c>
      <c r="J773" t="s">
        <v>20</v>
      </c>
      <c r="K773" t="s">
        <v>21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32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>
        <f t="shared" si="48"/>
        <v>113</v>
      </c>
      <c r="G774" t="s">
        <v>19</v>
      </c>
      <c r="H774">
        <v>5139</v>
      </c>
      <c r="I774">
        <f t="shared" si="49"/>
        <v>33</v>
      </c>
      <c r="J774" t="s">
        <v>20</v>
      </c>
      <c r="K774" t="s">
        <v>21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59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>
        <f t="shared" si="48"/>
        <v>191</v>
      </c>
      <c r="G775" t="s">
        <v>19</v>
      </c>
      <c r="H775">
        <v>2353</v>
      </c>
      <c r="I775">
        <f t="shared" si="49"/>
        <v>43</v>
      </c>
      <c r="J775" t="s">
        <v>20</v>
      </c>
      <c r="K775" t="s">
        <v>21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32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>
        <f t="shared" si="48"/>
        <v>136</v>
      </c>
      <c r="G776" t="s">
        <v>19</v>
      </c>
      <c r="H776">
        <v>78</v>
      </c>
      <c r="I776">
        <f t="shared" si="49"/>
        <v>86.86</v>
      </c>
      <c r="J776" t="s">
        <v>106</v>
      </c>
      <c r="K776" t="s">
        <v>107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27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>
        <f t="shared" si="48"/>
        <v>10</v>
      </c>
      <c r="G777" t="s">
        <v>13</v>
      </c>
      <c r="H777">
        <v>10</v>
      </c>
      <c r="I777">
        <f t="shared" si="49"/>
        <v>96.8</v>
      </c>
      <c r="J777" t="s">
        <v>20</v>
      </c>
      <c r="K777" t="s">
        <v>21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22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>
        <f t="shared" si="48"/>
        <v>66</v>
      </c>
      <c r="G778" t="s">
        <v>13</v>
      </c>
      <c r="H778">
        <v>2201</v>
      </c>
      <c r="I778">
        <f t="shared" si="49"/>
        <v>33</v>
      </c>
      <c r="J778" t="s">
        <v>20</v>
      </c>
      <c r="K778" t="s">
        <v>21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32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>
        <f t="shared" si="48"/>
        <v>49</v>
      </c>
      <c r="G779" t="s">
        <v>13</v>
      </c>
      <c r="H779">
        <v>676</v>
      </c>
      <c r="I779">
        <f t="shared" si="49"/>
        <v>68.03</v>
      </c>
      <c r="J779" t="s">
        <v>20</v>
      </c>
      <c r="K779" t="s">
        <v>21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32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>
        <f t="shared" si="48"/>
        <v>788</v>
      </c>
      <c r="G780" t="s">
        <v>19</v>
      </c>
      <c r="H780">
        <v>174</v>
      </c>
      <c r="I780">
        <f t="shared" si="49"/>
        <v>58.87</v>
      </c>
      <c r="J780" t="s">
        <v>97</v>
      </c>
      <c r="K780" t="s">
        <v>98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70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>
        <f t="shared" si="48"/>
        <v>80</v>
      </c>
      <c r="G781" t="s">
        <v>13</v>
      </c>
      <c r="H781">
        <v>831</v>
      </c>
      <c r="I781">
        <f t="shared" si="49"/>
        <v>105.05</v>
      </c>
      <c r="J781" t="s">
        <v>20</v>
      </c>
      <c r="K781" t="s">
        <v>21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32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>
        <f t="shared" si="48"/>
        <v>106</v>
      </c>
      <c r="G782" t="s">
        <v>19</v>
      </c>
      <c r="H782">
        <v>164</v>
      </c>
      <c r="I782">
        <f t="shared" si="49"/>
        <v>33.049999999999997</v>
      </c>
      <c r="J782" t="s">
        <v>20</v>
      </c>
      <c r="K782" t="s">
        <v>21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52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>
        <f t="shared" si="48"/>
        <v>51</v>
      </c>
      <c r="G783" t="s">
        <v>2105</v>
      </c>
      <c r="H783">
        <v>56</v>
      </c>
      <c r="I783">
        <f t="shared" si="49"/>
        <v>78.819999999999993</v>
      </c>
      <c r="J783" t="s">
        <v>97</v>
      </c>
      <c r="K783" t="s">
        <v>98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32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>
        <f t="shared" si="48"/>
        <v>215</v>
      </c>
      <c r="G784" t="s">
        <v>19</v>
      </c>
      <c r="H784">
        <v>161</v>
      </c>
      <c r="I784">
        <f t="shared" si="49"/>
        <v>68.2</v>
      </c>
      <c r="J784" t="s">
        <v>20</v>
      </c>
      <c r="K784" t="s">
        <v>21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70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>
        <f t="shared" si="48"/>
        <v>141</v>
      </c>
      <c r="G785" t="s">
        <v>19</v>
      </c>
      <c r="H785">
        <v>138</v>
      </c>
      <c r="I785">
        <f t="shared" si="49"/>
        <v>75.73</v>
      </c>
      <c r="J785" t="s">
        <v>20</v>
      </c>
      <c r="K785" t="s">
        <v>21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22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>
        <f t="shared" si="48"/>
        <v>115</v>
      </c>
      <c r="G786" t="s">
        <v>19</v>
      </c>
      <c r="H786">
        <v>3308</v>
      </c>
      <c r="I786">
        <f t="shared" si="49"/>
        <v>31</v>
      </c>
      <c r="J786" t="s">
        <v>20</v>
      </c>
      <c r="K786" t="s">
        <v>21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27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>
        <f t="shared" si="48"/>
        <v>193</v>
      </c>
      <c r="G787" t="s">
        <v>19</v>
      </c>
      <c r="H787">
        <v>127</v>
      </c>
      <c r="I787">
        <f t="shared" si="49"/>
        <v>101.88</v>
      </c>
      <c r="J787" t="s">
        <v>25</v>
      </c>
      <c r="K787" t="s">
        <v>26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70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>
        <f t="shared" si="48"/>
        <v>730</v>
      </c>
      <c r="G788" t="s">
        <v>19</v>
      </c>
      <c r="H788">
        <v>207</v>
      </c>
      <c r="I788">
        <f t="shared" si="49"/>
        <v>52.88</v>
      </c>
      <c r="J788" t="s">
        <v>106</v>
      </c>
      <c r="K788" t="s">
        <v>107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158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>
        <f t="shared" si="48"/>
        <v>100</v>
      </c>
      <c r="G789" t="s">
        <v>13</v>
      </c>
      <c r="H789">
        <v>859</v>
      </c>
      <c r="I789">
        <f t="shared" si="49"/>
        <v>71.010000000000005</v>
      </c>
      <c r="J789" t="s">
        <v>14</v>
      </c>
      <c r="K789" t="s">
        <v>15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22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>
        <f t="shared" si="48"/>
        <v>88</v>
      </c>
      <c r="G790" t="s">
        <v>46</v>
      </c>
      <c r="H790">
        <v>31</v>
      </c>
      <c r="I790">
        <f t="shared" si="49"/>
        <v>102.39</v>
      </c>
      <c r="J790" t="s">
        <v>20</v>
      </c>
      <c r="K790" t="s">
        <v>21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70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>
        <f t="shared" si="48"/>
        <v>37</v>
      </c>
      <c r="G791" t="s">
        <v>13</v>
      </c>
      <c r="H791">
        <v>45</v>
      </c>
      <c r="I791">
        <f t="shared" si="49"/>
        <v>74.47</v>
      </c>
      <c r="J791" t="s">
        <v>20</v>
      </c>
      <c r="K791" t="s">
        <v>21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32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>
        <f t="shared" si="48"/>
        <v>31</v>
      </c>
      <c r="G792" t="s">
        <v>2105</v>
      </c>
      <c r="H792">
        <v>1113</v>
      </c>
      <c r="I792">
        <f t="shared" si="49"/>
        <v>51.01</v>
      </c>
      <c r="J792" t="s">
        <v>20</v>
      </c>
      <c r="K792" t="s">
        <v>21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32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>
        <f t="shared" si="48"/>
        <v>26</v>
      </c>
      <c r="G793" t="s">
        <v>13</v>
      </c>
      <c r="H793">
        <v>6</v>
      </c>
      <c r="I793">
        <f t="shared" si="49"/>
        <v>90</v>
      </c>
      <c r="J793" t="s">
        <v>20</v>
      </c>
      <c r="K793" t="s">
        <v>21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16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>
        <f t="shared" si="48"/>
        <v>34</v>
      </c>
      <c r="G794" t="s">
        <v>13</v>
      </c>
      <c r="H794">
        <v>7</v>
      </c>
      <c r="I794">
        <f t="shared" si="49"/>
        <v>97.14</v>
      </c>
      <c r="J794" t="s">
        <v>20</v>
      </c>
      <c r="K794" t="s">
        <v>21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32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>
        <f t="shared" si="48"/>
        <v>1186</v>
      </c>
      <c r="G795" t="s">
        <v>19</v>
      </c>
      <c r="H795">
        <v>181</v>
      </c>
      <c r="I795">
        <f t="shared" si="49"/>
        <v>72.069999999999993</v>
      </c>
      <c r="J795" t="s">
        <v>97</v>
      </c>
      <c r="K795" t="s">
        <v>98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67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>
        <f t="shared" si="48"/>
        <v>125</v>
      </c>
      <c r="G796" t="s">
        <v>19</v>
      </c>
      <c r="H796">
        <v>110</v>
      </c>
      <c r="I796">
        <f t="shared" si="49"/>
        <v>75.239999999999995</v>
      </c>
      <c r="J796" t="s">
        <v>20</v>
      </c>
      <c r="K796" t="s">
        <v>21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22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>
        <f t="shared" si="48"/>
        <v>14</v>
      </c>
      <c r="G797" t="s">
        <v>13</v>
      </c>
      <c r="H797">
        <v>31</v>
      </c>
      <c r="I797">
        <f t="shared" si="49"/>
        <v>32.97</v>
      </c>
      <c r="J797" t="s">
        <v>20</v>
      </c>
      <c r="K797" t="s">
        <v>21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52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>
        <f t="shared" si="48"/>
        <v>55</v>
      </c>
      <c r="G798" t="s">
        <v>13</v>
      </c>
      <c r="H798">
        <v>78</v>
      </c>
      <c r="I798">
        <f t="shared" si="49"/>
        <v>54.81</v>
      </c>
      <c r="J798" t="s">
        <v>20</v>
      </c>
      <c r="K798" t="s">
        <v>21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291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>
        <f t="shared" si="48"/>
        <v>110</v>
      </c>
      <c r="G799" t="s">
        <v>19</v>
      </c>
      <c r="H799">
        <v>185</v>
      </c>
      <c r="I799">
        <f t="shared" si="49"/>
        <v>45.04</v>
      </c>
      <c r="J799" t="s">
        <v>20</v>
      </c>
      <c r="K799" t="s">
        <v>21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27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>
        <f t="shared" si="48"/>
        <v>188</v>
      </c>
      <c r="G800" t="s">
        <v>19</v>
      </c>
      <c r="H800">
        <v>121</v>
      </c>
      <c r="I800">
        <f t="shared" si="49"/>
        <v>52.96</v>
      </c>
      <c r="J800" t="s">
        <v>20</v>
      </c>
      <c r="K800" t="s">
        <v>21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32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>
        <f t="shared" si="48"/>
        <v>87</v>
      </c>
      <c r="G801" t="s">
        <v>13</v>
      </c>
      <c r="H801">
        <v>1225</v>
      </c>
      <c r="I801">
        <f t="shared" si="49"/>
        <v>60.02</v>
      </c>
      <c r="J801" t="s">
        <v>39</v>
      </c>
      <c r="K801" t="s">
        <v>40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32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>
        <f t="shared" si="48"/>
        <v>1</v>
      </c>
      <c r="G802" t="s">
        <v>13</v>
      </c>
      <c r="H802">
        <v>1</v>
      </c>
      <c r="I802">
        <f t="shared" si="49"/>
        <v>1</v>
      </c>
      <c r="J802" t="s">
        <v>97</v>
      </c>
      <c r="K802" t="s">
        <v>98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22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>
        <f t="shared" si="48"/>
        <v>203</v>
      </c>
      <c r="G803" t="s">
        <v>19</v>
      </c>
      <c r="H803">
        <v>106</v>
      </c>
      <c r="I803">
        <f t="shared" si="49"/>
        <v>44.03</v>
      </c>
      <c r="J803" t="s">
        <v>20</v>
      </c>
      <c r="K803" t="s">
        <v>21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121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>
        <f t="shared" si="48"/>
        <v>197</v>
      </c>
      <c r="G804" t="s">
        <v>19</v>
      </c>
      <c r="H804">
        <v>142</v>
      </c>
      <c r="I804">
        <f t="shared" si="49"/>
        <v>86.03</v>
      </c>
      <c r="J804" t="s">
        <v>20</v>
      </c>
      <c r="K804" t="s">
        <v>21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121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>
        <f t="shared" si="48"/>
        <v>107</v>
      </c>
      <c r="G805" t="s">
        <v>19</v>
      </c>
      <c r="H805">
        <v>233</v>
      </c>
      <c r="I805">
        <f t="shared" si="49"/>
        <v>28.01</v>
      </c>
      <c r="J805" t="s">
        <v>20</v>
      </c>
      <c r="K805" t="s">
        <v>21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32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>
        <f t="shared" si="48"/>
        <v>269</v>
      </c>
      <c r="G806" t="s">
        <v>19</v>
      </c>
      <c r="H806">
        <v>218</v>
      </c>
      <c r="I806">
        <f t="shared" si="49"/>
        <v>32.049999999999997</v>
      </c>
      <c r="J806" t="s">
        <v>20</v>
      </c>
      <c r="K806" t="s">
        <v>21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22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>
        <f t="shared" si="48"/>
        <v>51</v>
      </c>
      <c r="G807" t="s">
        <v>13</v>
      </c>
      <c r="H807">
        <v>67</v>
      </c>
      <c r="I807">
        <f t="shared" si="49"/>
        <v>73.61</v>
      </c>
      <c r="J807" t="s">
        <v>25</v>
      </c>
      <c r="K807" t="s">
        <v>26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41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>
        <f t="shared" si="48"/>
        <v>1180</v>
      </c>
      <c r="G808" t="s">
        <v>19</v>
      </c>
      <c r="H808">
        <v>76</v>
      </c>
      <c r="I808">
        <f t="shared" si="49"/>
        <v>108.71</v>
      </c>
      <c r="J808" t="s">
        <v>20</v>
      </c>
      <c r="K808" t="s">
        <v>21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52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>
        <f t="shared" si="48"/>
        <v>264</v>
      </c>
      <c r="G809" t="s">
        <v>19</v>
      </c>
      <c r="H809">
        <v>43</v>
      </c>
      <c r="I809">
        <f t="shared" si="49"/>
        <v>42.98</v>
      </c>
      <c r="J809" t="s">
        <v>20</v>
      </c>
      <c r="K809" t="s">
        <v>21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32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>
        <f t="shared" si="48"/>
        <v>30</v>
      </c>
      <c r="G810" t="s">
        <v>13</v>
      </c>
      <c r="H810">
        <v>19</v>
      </c>
      <c r="I810">
        <f t="shared" si="49"/>
        <v>83.32</v>
      </c>
      <c r="J810" t="s">
        <v>20</v>
      </c>
      <c r="K810" t="s">
        <v>21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16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>
        <f t="shared" si="48"/>
        <v>63</v>
      </c>
      <c r="G811" t="s">
        <v>13</v>
      </c>
      <c r="H811">
        <v>2108</v>
      </c>
      <c r="I811">
        <f t="shared" si="49"/>
        <v>42</v>
      </c>
      <c r="J811" t="s">
        <v>97</v>
      </c>
      <c r="K811" t="s">
        <v>98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41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>
        <f t="shared" si="48"/>
        <v>193</v>
      </c>
      <c r="G812" t="s">
        <v>19</v>
      </c>
      <c r="H812">
        <v>221</v>
      </c>
      <c r="I812">
        <f t="shared" si="49"/>
        <v>55.93</v>
      </c>
      <c r="J812" t="s">
        <v>20</v>
      </c>
      <c r="K812" t="s">
        <v>21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32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>
        <f t="shared" si="48"/>
        <v>77</v>
      </c>
      <c r="G813" t="s">
        <v>13</v>
      </c>
      <c r="H813">
        <v>679</v>
      </c>
      <c r="I813">
        <f t="shared" si="49"/>
        <v>105.04</v>
      </c>
      <c r="J813" t="s">
        <v>20</v>
      </c>
      <c r="K813" t="s">
        <v>21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88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>
        <f t="shared" si="48"/>
        <v>226</v>
      </c>
      <c r="G814" t="s">
        <v>19</v>
      </c>
      <c r="H814">
        <v>2805</v>
      </c>
      <c r="I814">
        <f t="shared" si="49"/>
        <v>48</v>
      </c>
      <c r="J814" t="s">
        <v>14</v>
      </c>
      <c r="K814" t="s">
        <v>15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67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>
        <f t="shared" si="48"/>
        <v>239</v>
      </c>
      <c r="G815" t="s">
        <v>19</v>
      </c>
      <c r="H815">
        <v>68</v>
      </c>
      <c r="I815">
        <f t="shared" si="49"/>
        <v>112.66</v>
      </c>
      <c r="J815" t="s">
        <v>20</v>
      </c>
      <c r="K815" t="s">
        <v>21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88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>
        <f t="shared" si="48"/>
        <v>92</v>
      </c>
      <c r="G816" t="s">
        <v>13</v>
      </c>
      <c r="H816">
        <v>36</v>
      </c>
      <c r="I816">
        <f t="shared" si="49"/>
        <v>81.94</v>
      </c>
      <c r="J816" t="s">
        <v>35</v>
      </c>
      <c r="K816" t="s">
        <v>36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22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>
        <f t="shared" si="48"/>
        <v>130</v>
      </c>
      <c r="G817" t="s">
        <v>19</v>
      </c>
      <c r="H817">
        <v>183</v>
      </c>
      <c r="I817">
        <f t="shared" si="49"/>
        <v>64.05</v>
      </c>
      <c r="J817" t="s">
        <v>14</v>
      </c>
      <c r="K817" t="s">
        <v>15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22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>
        <f t="shared" si="48"/>
        <v>615</v>
      </c>
      <c r="G818" t="s">
        <v>19</v>
      </c>
      <c r="H818">
        <v>133</v>
      </c>
      <c r="I818">
        <f t="shared" si="49"/>
        <v>106.39</v>
      </c>
      <c r="J818" t="s">
        <v>20</v>
      </c>
      <c r="K818" t="s">
        <v>21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32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>
        <f t="shared" si="48"/>
        <v>369</v>
      </c>
      <c r="G819" t="s">
        <v>19</v>
      </c>
      <c r="H819">
        <v>2489</v>
      </c>
      <c r="I819">
        <f t="shared" si="49"/>
        <v>76.010000000000005</v>
      </c>
      <c r="J819" t="s">
        <v>106</v>
      </c>
      <c r="K819" t="s">
        <v>107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67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>
        <f t="shared" si="48"/>
        <v>1095</v>
      </c>
      <c r="G820" t="s">
        <v>19</v>
      </c>
      <c r="H820">
        <v>69</v>
      </c>
      <c r="I820">
        <f t="shared" si="49"/>
        <v>111.07</v>
      </c>
      <c r="J820" t="s">
        <v>20</v>
      </c>
      <c r="K820" t="s">
        <v>21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32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>
        <f t="shared" si="48"/>
        <v>51</v>
      </c>
      <c r="G821" t="s">
        <v>13</v>
      </c>
      <c r="H821">
        <v>47</v>
      </c>
      <c r="I821">
        <f t="shared" si="49"/>
        <v>95.94</v>
      </c>
      <c r="J821" t="s">
        <v>20</v>
      </c>
      <c r="K821" t="s">
        <v>21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88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>
        <f t="shared" si="48"/>
        <v>801</v>
      </c>
      <c r="G822" t="s">
        <v>19</v>
      </c>
      <c r="H822">
        <v>279</v>
      </c>
      <c r="I822">
        <f t="shared" si="49"/>
        <v>43.04</v>
      </c>
      <c r="J822" t="s">
        <v>39</v>
      </c>
      <c r="K822" t="s">
        <v>40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22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>
        <f t="shared" si="48"/>
        <v>291</v>
      </c>
      <c r="G823" t="s">
        <v>19</v>
      </c>
      <c r="H823">
        <v>210</v>
      </c>
      <c r="I823">
        <f t="shared" si="49"/>
        <v>67.97</v>
      </c>
      <c r="J823" t="s">
        <v>20</v>
      </c>
      <c r="K823" t="s">
        <v>21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41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>
        <f t="shared" si="48"/>
        <v>350</v>
      </c>
      <c r="G824" t="s">
        <v>19</v>
      </c>
      <c r="H824">
        <v>2100</v>
      </c>
      <c r="I824">
        <f t="shared" si="49"/>
        <v>89.99</v>
      </c>
      <c r="J824" t="s">
        <v>20</v>
      </c>
      <c r="K824" t="s">
        <v>21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22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>
        <f t="shared" si="48"/>
        <v>357</v>
      </c>
      <c r="G825" t="s">
        <v>19</v>
      </c>
      <c r="H825">
        <v>252</v>
      </c>
      <c r="I825">
        <f t="shared" si="49"/>
        <v>58.1</v>
      </c>
      <c r="J825" t="s">
        <v>20</v>
      </c>
      <c r="K825" t="s">
        <v>21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22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>
        <f t="shared" si="48"/>
        <v>126</v>
      </c>
      <c r="G826" t="s">
        <v>19</v>
      </c>
      <c r="H826">
        <v>1280</v>
      </c>
      <c r="I826">
        <f t="shared" si="49"/>
        <v>84</v>
      </c>
      <c r="J826" t="s">
        <v>20</v>
      </c>
      <c r="K826" t="s">
        <v>21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67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>
        <f t="shared" si="48"/>
        <v>388</v>
      </c>
      <c r="G827" t="s">
        <v>19</v>
      </c>
      <c r="H827">
        <v>157</v>
      </c>
      <c r="I827">
        <f t="shared" si="49"/>
        <v>88.85</v>
      </c>
      <c r="J827" t="s">
        <v>39</v>
      </c>
      <c r="K827" t="s">
        <v>40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99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>
        <f t="shared" si="48"/>
        <v>457</v>
      </c>
      <c r="G828" t="s">
        <v>19</v>
      </c>
      <c r="H828">
        <v>194</v>
      </c>
      <c r="I828">
        <f t="shared" si="49"/>
        <v>65.959999999999994</v>
      </c>
      <c r="J828" t="s">
        <v>20</v>
      </c>
      <c r="K828" t="s">
        <v>21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32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>
        <f t="shared" si="48"/>
        <v>267</v>
      </c>
      <c r="G829" t="s">
        <v>19</v>
      </c>
      <c r="H829">
        <v>82</v>
      </c>
      <c r="I829">
        <f t="shared" si="49"/>
        <v>74.8</v>
      </c>
      <c r="J829" t="s">
        <v>25</v>
      </c>
      <c r="K829" t="s">
        <v>26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52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>
        <f t="shared" si="48"/>
        <v>69</v>
      </c>
      <c r="G830" t="s">
        <v>13</v>
      </c>
      <c r="H830">
        <v>70</v>
      </c>
      <c r="I830">
        <f t="shared" si="49"/>
        <v>69.989999999999995</v>
      </c>
      <c r="J830" t="s">
        <v>20</v>
      </c>
      <c r="K830" t="s">
        <v>21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32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>
        <f t="shared" si="48"/>
        <v>51</v>
      </c>
      <c r="G831" t="s">
        <v>13</v>
      </c>
      <c r="H831">
        <v>154</v>
      </c>
      <c r="I831">
        <f t="shared" si="49"/>
        <v>32.01</v>
      </c>
      <c r="J831" t="s">
        <v>20</v>
      </c>
      <c r="K831" t="s">
        <v>21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32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>
        <f t="shared" si="48"/>
        <v>1</v>
      </c>
      <c r="G832" t="s">
        <v>13</v>
      </c>
      <c r="H832">
        <v>22</v>
      </c>
      <c r="I832">
        <f t="shared" si="49"/>
        <v>64.73</v>
      </c>
      <c r="J832" t="s">
        <v>20</v>
      </c>
      <c r="K832" t="s">
        <v>21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32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>
        <f t="shared" si="48"/>
        <v>109</v>
      </c>
      <c r="G833" t="s">
        <v>19</v>
      </c>
      <c r="H833">
        <v>4233</v>
      </c>
      <c r="I833">
        <f t="shared" si="49"/>
        <v>25</v>
      </c>
      <c r="J833" t="s">
        <v>20</v>
      </c>
      <c r="K833" t="s">
        <v>21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121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>
        <f t="shared" si="48"/>
        <v>315</v>
      </c>
      <c r="G834" t="s">
        <v>19</v>
      </c>
      <c r="H834">
        <v>1297</v>
      </c>
      <c r="I834">
        <f t="shared" si="49"/>
        <v>104.98</v>
      </c>
      <c r="J834" t="s">
        <v>35</v>
      </c>
      <c r="K834" t="s">
        <v>36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205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>
        <f t="shared" ref="F835:F898" si="52">ROUND(E835/D835*100,0)</f>
        <v>158</v>
      </c>
      <c r="G835" t="s">
        <v>19</v>
      </c>
      <c r="H835">
        <v>165</v>
      </c>
      <c r="I835">
        <f t="shared" ref="I835:I898" si="53">IFERROR(ROUND(E835/H835,2),0)</f>
        <v>64.989999999999995</v>
      </c>
      <c r="J835" t="s">
        <v>35</v>
      </c>
      <c r="K835" t="s">
        <v>36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205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>
        <f t="shared" si="52"/>
        <v>154</v>
      </c>
      <c r="G836" t="s">
        <v>19</v>
      </c>
      <c r="H836">
        <v>119</v>
      </c>
      <c r="I836">
        <f t="shared" si="53"/>
        <v>94.35</v>
      </c>
      <c r="J836" t="s">
        <v>20</v>
      </c>
      <c r="K836" t="s">
        <v>21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32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>
        <f t="shared" si="52"/>
        <v>90</v>
      </c>
      <c r="G837" t="s">
        <v>13</v>
      </c>
      <c r="H837">
        <v>1758</v>
      </c>
      <c r="I837">
        <f t="shared" si="53"/>
        <v>44</v>
      </c>
      <c r="J837" t="s">
        <v>20</v>
      </c>
      <c r="K837" t="s">
        <v>21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27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>
        <f t="shared" si="52"/>
        <v>75</v>
      </c>
      <c r="G838" t="s">
        <v>13</v>
      </c>
      <c r="H838">
        <v>94</v>
      </c>
      <c r="I838">
        <f t="shared" si="53"/>
        <v>64.739999999999995</v>
      </c>
      <c r="J838" t="s">
        <v>20</v>
      </c>
      <c r="K838" t="s">
        <v>21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59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>
        <f t="shared" si="52"/>
        <v>853</v>
      </c>
      <c r="G839" t="s">
        <v>19</v>
      </c>
      <c r="H839">
        <v>1797</v>
      </c>
      <c r="I839">
        <f t="shared" si="53"/>
        <v>84.01</v>
      </c>
      <c r="J839" t="s">
        <v>20</v>
      </c>
      <c r="K839" t="s">
        <v>21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158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>
        <f t="shared" si="52"/>
        <v>139</v>
      </c>
      <c r="G840" t="s">
        <v>19</v>
      </c>
      <c r="H840">
        <v>261</v>
      </c>
      <c r="I840">
        <f t="shared" si="53"/>
        <v>34.06</v>
      </c>
      <c r="J840" t="s">
        <v>20</v>
      </c>
      <c r="K840" t="s">
        <v>21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32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>
        <f t="shared" si="52"/>
        <v>190</v>
      </c>
      <c r="G841" t="s">
        <v>19</v>
      </c>
      <c r="H841">
        <v>157</v>
      </c>
      <c r="I841">
        <f t="shared" si="53"/>
        <v>93.27</v>
      </c>
      <c r="J841" t="s">
        <v>20</v>
      </c>
      <c r="K841" t="s">
        <v>21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41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>
        <f t="shared" si="52"/>
        <v>100</v>
      </c>
      <c r="G842" t="s">
        <v>19</v>
      </c>
      <c r="H842">
        <v>3533</v>
      </c>
      <c r="I842">
        <f t="shared" si="53"/>
        <v>33</v>
      </c>
      <c r="J842" t="s">
        <v>20</v>
      </c>
      <c r="K842" t="s">
        <v>21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32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>
        <f t="shared" si="52"/>
        <v>143</v>
      </c>
      <c r="G843" t="s">
        <v>19</v>
      </c>
      <c r="H843">
        <v>155</v>
      </c>
      <c r="I843">
        <f t="shared" si="53"/>
        <v>83.81</v>
      </c>
      <c r="J843" t="s">
        <v>20</v>
      </c>
      <c r="K843" t="s">
        <v>21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27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>
        <f t="shared" si="52"/>
        <v>563</v>
      </c>
      <c r="G844" t="s">
        <v>19</v>
      </c>
      <c r="H844">
        <v>132</v>
      </c>
      <c r="I844">
        <f t="shared" si="53"/>
        <v>63.99</v>
      </c>
      <c r="J844" t="s">
        <v>106</v>
      </c>
      <c r="K844" t="s">
        <v>107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64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>
        <f t="shared" si="52"/>
        <v>31</v>
      </c>
      <c r="G845" t="s">
        <v>13</v>
      </c>
      <c r="H845">
        <v>33</v>
      </c>
      <c r="I845">
        <f t="shared" si="53"/>
        <v>81.91</v>
      </c>
      <c r="J845" t="s">
        <v>20</v>
      </c>
      <c r="K845" t="s">
        <v>21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121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>
        <f t="shared" si="52"/>
        <v>99</v>
      </c>
      <c r="G846" t="s">
        <v>2105</v>
      </c>
      <c r="H846">
        <v>94</v>
      </c>
      <c r="I846">
        <f t="shared" si="53"/>
        <v>93.05</v>
      </c>
      <c r="J846" t="s">
        <v>20</v>
      </c>
      <c r="K846" t="s">
        <v>21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41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>
        <f t="shared" si="52"/>
        <v>198</v>
      </c>
      <c r="G847" t="s">
        <v>19</v>
      </c>
      <c r="H847">
        <v>1354</v>
      </c>
      <c r="I847">
        <f t="shared" si="53"/>
        <v>101.98</v>
      </c>
      <c r="J847" t="s">
        <v>39</v>
      </c>
      <c r="K847" t="s">
        <v>40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27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>
        <f t="shared" si="52"/>
        <v>509</v>
      </c>
      <c r="G848" t="s">
        <v>19</v>
      </c>
      <c r="H848">
        <v>48</v>
      </c>
      <c r="I848">
        <f t="shared" si="53"/>
        <v>105.94</v>
      </c>
      <c r="J848" t="s">
        <v>20</v>
      </c>
      <c r="K848" t="s">
        <v>21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27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>
        <f t="shared" si="52"/>
        <v>238</v>
      </c>
      <c r="G849" t="s">
        <v>19</v>
      </c>
      <c r="H849">
        <v>110</v>
      </c>
      <c r="I849">
        <f t="shared" si="53"/>
        <v>101.58</v>
      </c>
      <c r="J849" t="s">
        <v>20</v>
      </c>
      <c r="K849" t="s">
        <v>21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16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>
        <f t="shared" si="52"/>
        <v>338</v>
      </c>
      <c r="G850" t="s">
        <v>19</v>
      </c>
      <c r="H850">
        <v>172</v>
      </c>
      <c r="I850">
        <f t="shared" si="53"/>
        <v>62.97</v>
      </c>
      <c r="J850" t="s">
        <v>20</v>
      </c>
      <c r="K850" t="s">
        <v>21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52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>
        <f t="shared" si="52"/>
        <v>133</v>
      </c>
      <c r="G851" t="s">
        <v>19</v>
      </c>
      <c r="H851">
        <v>307</v>
      </c>
      <c r="I851">
        <f t="shared" si="53"/>
        <v>29.05</v>
      </c>
      <c r="J851" t="s">
        <v>20</v>
      </c>
      <c r="K851" t="s">
        <v>21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59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>
        <f t="shared" si="52"/>
        <v>1</v>
      </c>
      <c r="G852" t="s">
        <v>13</v>
      </c>
      <c r="H852">
        <v>1</v>
      </c>
      <c r="I852">
        <f t="shared" si="53"/>
        <v>1</v>
      </c>
      <c r="J852" t="s">
        <v>20</v>
      </c>
      <c r="K852" t="s">
        <v>21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22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>
        <f t="shared" si="52"/>
        <v>208</v>
      </c>
      <c r="G853" t="s">
        <v>19</v>
      </c>
      <c r="H853">
        <v>160</v>
      </c>
      <c r="I853">
        <f t="shared" si="53"/>
        <v>77.930000000000007</v>
      </c>
      <c r="J853" t="s">
        <v>20</v>
      </c>
      <c r="K853" t="s">
        <v>21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49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>
        <f t="shared" si="52"/>
        <v>51</v>
      </c>
      <c r="G854" t="s">
        <v>13</v>
      </c>
      <c r="H854">
        <v>31</v>
      </c>
      <c r="I854">
        <f t="shared" si="53"/>
        <v>80.81</v>
      </c>
      <c r="J854" t="s">
        <v>20</v>
      </c>
      <c r="K854" t="s">
        <v>21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88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>
        <f t="shared" si="52"/>
        <v>652</v>
      </c>
      <c r="G855" t="s">
        <v>19</v>
      </c>
      <c r="H855">
        <v>1467</v>
      </c>
      <c r="I855">
        <f t="shared" si="53"/>
        <v>76.010000000000005</v>
      </c>
      <c r="J855" t="s">
        <v>14</v>
      </c>
      <c r="K855" t="s">
        <v>15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59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>
        <f t="shared" si="52"/>
        <v>114</v>
      </c>
      <c r="G856" t="s">
        <v>19</v>
      </c>
      <c r="H856">
        <v>2662</v>
      </c>
      <c r="I856">
        <f t="shared" si="53"/>
        <v>72.989999999999995</v>
      </c>
      <c r="J856" t="s">
        <v>14</v>
      </c>
      <c r="K856" t="s">
        <v>15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118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>
        <f t="shared" si="52"/>
        <v>102</v>
      </c>
      <c r="G857" t="s">
        <v>19</v>
      </c>
      <c r="H857">
        <v>452</v>
      </c>
      <c r="I857">
        <f t="shared" si="53"/>
        <v>53</v>
      </c>
      <c r="J857" t="s">
        <v>25</v>
      </c>
      <c r="K857" t="s">
        <v>26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32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>
        <f t="shared" si="52"/>
        <v>357</v>
      </c>
      <c r="G858" t="s">
        <v>19</v>
      </c>
      <c r="H858">
        <v>158</v>
      </c>
      <c r="I858">
        <f t="shared" si="53"/>
        <v>54.16</v>
      </c>
      <c r="J858" t="s">
        <v>20</v>
      </c>
      <c r="K858" t="s">
        <v>21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16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>
        <f t="shared" si="52"/>
        <v>140</v>
      </c>
      <c r="G859" t="s">
        <v>19</v>
      </c>
      <c r="H859">
        <v>225</v>
      </c>
      <c r="I859">
        <f t="shared" si="53"/>
        <v>32.950000000000003</v>
      </c>
      <c r="J859" t="s">
        <v>97</v>
      </c>
      <c r="K859" t="s">
        <v>98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99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>
        <f t="shared" si="52"/>
        <v>69</v>
      </c>
      <c r="G860" t="s">
        <v>13</v>
      </c>
      <c r="H860">
        <v>35</v>
      </c>
      <c r="I860">
        <f t="shared" si="53"/>
        <v>79.37</v>
      </c>
      <c r="J860" t="s">
        <v>20</v>
      </c>
      <c r="K860" t="s">
        <v>21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16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>
        <f t="shared" si="52"/>
        <v>36</v>
      </c>
      <c r="G861" t="s">
        <v>13</v>
      </c>
      <c r="H861">
        <v>63</v>
      </c>
      <c r="I861">
        <f t="shared" si="53"/>
        <v>41.17</v>
      </c>
      <c r="J861" t="s">
        <v>20</v>
      </c>
      <c r="K861" t="s">
        <v>21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32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>
        <f t="shared" si="52"/>
        <v>252</v>
      </c>
      <c r="G862" t="s">
        <v>19</v>
      </c>
      <c r="H862">
        <v>65</v>
      </c>
      <c r="I862">
        <f t="shared" si="53"/>
        <v>77.430000000000007</v>
      </c>
      <c r="J862" t="s">
        <v>20</v>
      </c>
      <c r="K862" t="s">
        <v>21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64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>
        <f t="shared" si="52"/>
        <v>106</v>
      </c>
      <c r="G863" t="s">
        <v>19</v>
      </c>
      <c r="H863">
        <v>163</v>
      </c>
      <c r="I863">
        <f t="shared" si="53"/>
        <v>57.16</v>
      </c>
      <c r="J863" t="s">
        <v>20</v>
      </c>
      <c r="K863" t="s">
        <v>21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32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>
        <f t="shared" si="52"/>
        <v>187</v>
      </c>
      <c r="G864" t="s">
        <v>19</v>
      </c>
      <c r="H864">
        <v>85</v>
      </c>
      <c r="I864">
        <f t="shared" si="53"/>
        <v>77.180000000000007</v>
      </c>
      <c r="J864" t="s">
        <v>20</v>
      </c>
      <c r="K864" t="s">
        <v>21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32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>
        <f t="shared" si="52"/>
        <v>387</v>
      </c>
      <c r="G865" t="s">
        <v>19</v>
      </c>
      <c r="H865">
        <v>217</v>
      </c>
      <c r="I865">
        <f t="shared" si="53"/>
        <v>24.95</v>
      </c>
      <c r="J865" t="s">
        <v>20</v>
      </c>
      <c r="K865" t="s">
        <v>21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268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>
        <f t="shared" si="52"/>
        <v>347</v>
      </c>
      <c r="G866" t="s">
        <v>19</v>
      </c>
      <c r="H866">
        <v>150</v>
      </c>
      <c r="I866">
        <f t="shared" si="53"/>
        <v>97.18</v>
      </c>
      <c r="J866" t="s">
        <v>20</v>
      </c>
      <c r="K866" t="s">
        <v>21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99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>
        <f t="shared" si="52"/>
        <v>186</v>
      </c>
      <c r="G867" t="s">
        <v>19</v>
      </c>
      <c r="H867">
        <v>3272</v>
      </c>
      <c r="I867">
        <f t="shared" si="53"/>
        <v>46</v>
      </c>
      <c r="J867" t="s">
        <v>20</v>
      </c>
      <c r="K867" t="s">
        <v>21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32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>
        <f t="shared" si="52"/>
        <v>43</v>
      </c>
      <c r="G868" t="s">
        <v>2105</v>
      </c>
      <c r="H868">
        <v>898</v>
      </c>
      <c r="I868">
        <f t="shared" si="53"/>
        <v>88.02</v>
      </c>
      <c r="J868" t="s">
        <v>20</v>
      </c>
      <c r="K868" t="s">
        <v>21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121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>
        <f t="shared" si="52"/>
        <v>162</v>
      </c>
      <c r="G869" t="s">
        <v>19</v>
      </c>
      <c r="H869">
        <v>300</v>
      </c>
      <c r="I869">
        <f t="shared" si="53"/>
        <v>25.99</v>
      </c>
      <c r="J869" t="s">
        <v>20</v>
      </c>
      <c r="K869" t="s">
        <v>21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16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>
        <f t="shared" si="52"/>
        <v>185</v>
      </c>
      <c r="G870" t="s">
        <v>19</v>
      </c>
      <c r="H870">
        <v>126</v>
      </c>
      <c r="I870">
        <f t="shared" si="53"/>
        <v>102.69</v>
      </c>
      <c r="J870" t="s">
        <v>20</v>
      </c>
      <c r="K870" t="s">
        <v>21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32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>
        <f t="shared" si="52"/>
        <v>24</v>
      </c>
      <c r="G871" t="s">
        <v>13</v>
      </c>
      <c r="H871">
        <v>526</v>
      </c>
      <c r="I871">
        <f t="shared" si="53"/>
        <v>72.959999999999994</v>
      </c>
      <c r="J871" t="s">
        <v>20</v>
      </c>
      <c r="K871" t="s">
        <v>21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52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>
        <f t="shared" si="52"/>
        <v>90</v>
      </c>
      <c r="G872" t="s">
        <v>13</v>
      </c>
      <c r="H872">
        <v>121</v>
      </c>
      <c r="I872">
        <f t="shared" si="53"/>
        <v>57.19</v>
      </c>
      <c r="J872" t="s">
        <v>20</v>
      </c>
      <c r="K872" t="s">
        <v>21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32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>
        <f t="shared" si="52"/>
        <v>273</v>
      </c>
      <c r="G873" t="s">
        <v>19</v>
      </c>
      <c r="H873">
        <v>2320</v>
      </c>
      <c r="I873">
        <f t="shared" si="53"/>
        <v>84.01</v>
      </c>
      <c r="J873" t="s">
        <v>20</v>
      </c>
      <c r="K873" t="s">
        <v>21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32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>
        <f t="shared" si="52"/>
        <v>170</v>
      </c>
      <c r="G874" t="s">
        <v>19</v>
      </c>
      <c r="H874">
        <v>81</v>
      </c>
      <c r="I874">
        <f t="shared" si="53"/>
        <v>98.67</v>
      </c>
      <c r="J874" t="s">
        <v>25</v>
      </c>
      <c r="K874" t="s">
        <v>26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473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>
        <f t="shared" si="52"/>
        <v>188</v>
      </c>
      <c r="G875" t="s">
        <v>19</v>
      </c>
      <c r="H875">
        <v>1887</v>
      </c>
      <c r="I875">
        <f t="shared" si="53"/>
        <v>42.01</v>
      </c>
      <c r="J875" t="s">
        <v>20</v>
      </c>
      <c r="K875" t="s">
        <v>21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121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>
        <f t="shared" si="52"/>
        <v>347</v>
      </c>
      <c r="G876" t="s">
        <v>19</v>
      </c>
      <c r="H876">
        <v>4358</v>
      </c>
      <c r="I876">
        <f t="shared" si="53"/>
        <v>32</v>
      </c>
      <c r="J876" t="s">
        <v>20</v>
      </c>
      <c r="K876" t="s">
        <v>21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121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>
        <f t="shared" si="52"/>
        <v>69</v>
      </c>
      <c r="G877" t="s">
        <v>13</v>
      </c>
      <c r="H877">
        <v>67</v>
      </c>
      <c r="I877">
        <f t="shared" si="53"/>
        <v>81.569999999999993</v>
      </c>
      <c r="J877" t="s">
        <v>20</v>
      </c>
      <c r="K877" t="s">
        <v>21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22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>
        <f t="shared" si="52"/>
        <v>25</v>
      </c>
      <c r="G878" t="s">
        <v>13</v>
      </c>
      <c r="H878">
        <v>57</v>
      </c>
      <c r="I878">
        <f t="shared" si="53"/>
        <v>37.04</v>
      </c>
      <c r="J878" t="s">
        <v>14</v>
      </c>
      <c r="K878" t="s">
        <v>15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121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>
        <f t="shared" si="52"/>
        <v>77</v>
      </c>
      <c r="G879" t="s">
        <v>13</v>
      </c>
      <c r="H879">
        <v>1229</v>
      </c>
      <c r="I879">
        <f t="shared" si="53"/>
        <v>103.03</v>
      </c>
      <c r="J879" t="s">
        <v>20</v>
      </c>
      <c r="K879" t="s">
        <v>21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16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>
        <f t="shared" si="52"/>
        <v>37</v>
      </c>
      <c r="G880" t="s">
        <v>13</v>
      </c>
      <c r="H880">
        <v>12</v>
      </c>
      <c r="I880">
        <f t="shared" si="53"/>
        <v>84.33</v>
      </c>
      <c r="J880" t="s">
        <v>106</v>
      </c>
      <c r="K880" t="s">
        <v>107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147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>
        <f t="shared" si="52"/>
        <v>544</v>
      </c>
      <c r="G881" t="s">
        <v>19</v>
      </c>
      <c r="H881">
        <v>53</v>
      </c>
      <c r="I881">
        <f t="shared" si="53"/>
        <v>102.6</v>
      </c>
      <c r="J881" t="s">
        <v>20</v>
      </c>
      <c r="K881" t="s">
        <v>21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67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>
        <f t="shared" si="52"/>
        <v>229</v>
      </c>
      <c r="G882" t="s">
        <v>19</v>
      </c>
      <c r="H882">
        <v>2414</v>
      </c>
      <c r="I882">
        <f t="shared" si="53"/>
        <v>79.989999999999995</v>
      </c>
      <c r="J882" t="s">
        <v>20</v>
      </c>
      <c r="K882" t="s">
        <v>21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49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>
        <f t="shared" si="52"/>
        <v>39</v>
      </c>
      <c r="G883" t="s">
        <v>13</v>
      </c>
      <c r="H883">
        <v>452</v>
      </c>
      <c r="I883">
        <f t="shared" si="53"/>
        <v>70.06</v>
      </c>
      <c r="J883" t="s">
        <v>20</v>
      </c>
      <c r="K883" t="s">
        <v>21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32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>
        <f t="shared" si="52"/>
        <v>370</v>
      </c>
      <c r="G884" t="s">
        <v>19</v>
      </c>
      <c r="H884">
        <v>80</v>
      </c>
      <c r="I884">
        <f t="shared" si="53"/>
        <v>37</v>
      </c>
      <c r="J884" t="s">
        <v>20</v>
      </c>
      <c r="K884" t="s">
        <v>21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32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>
        <f t="shared" si="52"/>
        <v>238</v>
      </c>
      <c r="G885" t="s">
        <v>19</v>
      </c>
      <c r="H885">
        <v>193</v>
      </c>
      <c r="I885">
        <f t="shared" si="53"/>
        <v>41.91</v>
      </c>
      <c r="J885" t="s">
        <v>20</v>
      </c>
      <c r="K885" t="s">
        <v>21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99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>
        <f t="shared" si="52"/>
        <v>64</v>
      </c>
      <c r="G886" t="s">
        <v>13</v>
      </c>
      <c r="H886">
        <v>1886</v>
      </c>
      <c r="I886">
        <f t="shared" si="53"/>
        <v>57.99</v>
      </c>
      <c r="J886" t="s">
        <v>20</v>
      </c>
      <c r="K886" t="s">
        <v>21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32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>
        <f t="shared" si="52"/>
        <v>118</v>
      </c>
      <c r="G887" t="s">
        <v>19</v>
      </c>
      <c r="H887">
        <v>52</v>
      </c>
      <c r="I887">
        <f t="shared" si="53"/>
        <v>40.94</v>
      </c>
      <c r="J887" t="s">
        <v>20</v>
      </c>
      <c r="K887" t="s">
        <v>21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32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>
        <f t="shared" si="52"/>
        <v>85</v>
      </c>
      <c r="G888" t="s">
        <v>13</v>
      </c>
      <c r="H888">
        <v>1825</v>
      </c>
      <c r="I888">
        <f t="shared" si="53"/>
        <v>70</v>
      </c>
      <c r="J888" t="s">
        <v>20</v>
      </c>
      <c r="K888" t="s">
        <v>21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59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>
        <f t="shared" si="52"/>
        <v>29</v>
      </c>
      <c r="G889" t="s">
        <v>13</v>
      </c>
      <c r="H889">
        <v>31</v>
      </c>
      <c r="I889">
        <f t="shared" si="53"/>
        <v>73.84</v>
      </c>
      <c r="J889" t="s">
        <v>20</v>
      </c>
      <c r="K889" t="s">
        <v>21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32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>
        <f t="shared" si="52"/>
        <v>210</v>
      </c>
      <c r="G890" t="s">
        <v>19</v>
      </c>
      <c r="H890">
        <v>290</v>
      </c>
      <c r="I890">
        <f t="shared" si="53"/>
        <v>41.98</v>
      </c>
      <c r="J890" t="s">
        <v>20</v>
      </c>
      <c r="K890" t="s">
        <v>21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32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>
        <f t="shared" si="52"/>
        <v>170</v>
      </c>
      <c r="G891" t="s">
        <v>19</v>
      </c>
      <c r="H891">
        <v>122</v>
      </c>
      <c r="I891">
        <f t="shared" si="53"/>
        <v>77.930000000000007</v>
      </c>
      <c r="J891" t="s">
        <v>20</v>
      </c>
      <c r="K891" t="s">
        <v>21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49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>
        <f t="shared" si="52"/>
        <v>116</v>
      </c>
      <c r="G892" t="s">
        <v>19</v>
      </c>
      <c r="H892">
        <v>1470</v>
      </c>
      <c r="I892">
        <f t="shared" si="53"/>
        <v>106.02</v>
      </c>
      <c r="J892" t="s">
        <v>20</v>
      </c>
      <c r="K892" t="s">
        <v>21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59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>
        <f t="shared" si="52"/>
        <v>259</v>
      </c>
      <c r="G893" t="s">
        <v>19</v>
      </c>
      <c r="H893">
        <v>165</v>
      </c>
      <c r="I893">
        <f t="shared" si="53"/>
        <v>47.02</v>
      </c>
      <c r="J893" t="s">
        <v>14</v>
      </c>
      <c r="K893" t="s">
        <v>15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41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>
        <f t="shared" si="52"/>
        <v>231</v>
      </c>
      <c r="G894" t="s">
        <v>19</v>
      </c>
      <c r="H894">
        <v>182</v>
      </c>
      <c r="I894">
        <f t="shared" si="53"/>
        <v>76.02</v>
      </c>
      <c r="J894" t="s">
        <v>20</v>
      </c>
      <c r="K894" t="s">
        <v>21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205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>
        <f t="shared" si="52"/>
        <v>128</v>
      </c>
      <c r="G895" t="s">
        <v>19</v>
      </c>
      <c r="H895">
        <v>199</v>
      </c>
      <c r="I895">
        <f t="shared" si="53"/>
        <v>54.12</v>
      </c>
      <c r="J895" t="s">
        <v>106</v>
      </c>
      <c r="K895" t="s">
        <v>107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41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>
        <f t="shared" si="52"/>
        <v>189</v>
      </c>
      <c r="G896" t="s">
        <v>19</v>
      </c>
      <c r="H896">
        <v>56</v>
      </c>
      <c r="I896">
        <f t="shared" si="53"/>
        <v>57.29</v>
      </c>
      <c r="J896" t="s">
        <v>39</v>
      </c>
      <c r="K896" t="s">
        <v>40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268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>
        <f t="shared" si="52"/>
        <v>7</v>
      </c>
      <c r="G897" t="s">
        <v>13</v>
      </c>
      <c r="H897">
        <v>107</v>
      </c>
      <c r="I897">
        <f t="shared" si="53"/>
        <v>103.81</v>
      </c>
      <c r="J897" t="s">
        <v>20</v>
      </c>
      <c r="K897" t="s">
        <v>21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32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>
        <f t="shared" si="52"/>
        <v>774</v>
      </c>
      <c r="G898" t="s">
        <v>19</v>
      </c>
      <c r="H898">
        <v>1460</v>
      </c>
      <c r="I898">
        <f t="shared" si="53"/>
        <v>105.03</v>
      </c>
      <c r="J898" t="s">
        <v>25</v>
      </c>
      <c r="K898" t="s">
        <v>26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16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>
        <f t="shared" ref="F899:F962" si="56">ROUND(E899/D899*100,0)</f>
        <v>28</v>
      </c>
      <c r="G899" t="s">
        <v>13</v>
      </c>
      <c r="H899">
        <v>27</v>
      </c>
      <c r="I899">
        <f t="shared" ref="I899:I962" si="57">IFERROR(ROUND(E899/H899,2),0)</f>
        <v>90.26</v>
      </c>
      <c r="J899" t="s">
        <v>20</v>
      </c>
      <c r="K899" t="s">
        <v>21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32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>
        <f t="shared" si="56"/>
        <v>52</v>
      </c>
      <c r="G900" t="s">
        <v>13</v>
      </c>
      <c r="H900">
        <v>1221</v>
      </c>
      <c r="I900">
        <f t="shared" si="57"/>
        <v>76.98</v>
      </c>
      <c r="J900" t="s">
        <v>20</v>
      </c>
      <c r="K900" t="s">
        <v>21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41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>
        <f t="shared" si="56"/>
        <v>407</v>
      </c>
      <c r="G901" t="s">
        <v>19</v>
      </c>
      <c r="H901">
        <v>123</v>
      </c>
      <c r="I901">
        <f t="shared" si="57"/>
        <v>102.6</v>
      </c>
      <c r="J901" t="s">
        <v>97</v>
      </c>
      <c r="K901" t="s">
        <v>98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158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>
        <f t="shared" si="56"/>
        <v>2</v>
      </c>
      <c r="G902" t="s">
        <v>13</v>
      </c>
      <c r="H902">
        <v>1</v>
      </c>
      <c r="I902">
        <f t="shared" si="57"/>
        <v>2</v>
      </c>
      <c r="J902" t="s">
        <v>20</v>
      </c>
      <c r="K902" t="s">
        <v>21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27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>
        <f t="shared" si="56"/>
        <v>156</v>
      </c>
      <c r="G903" t="s">
        <v>19</v>
      </c>
      <c r="H903">
        <v>159</v>
      </c>
      <c r="I903">
        <f t="shared" si="57"/>
        <v>55.01</v>
      </c>
      <c r="J903" t="s">
        <v>20</v>
      </c>
      <c r="K903" t="s">
        <v>21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22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>
        <f t="shared" si="56"/>
        <v>252</v>
      </c>
      <c r="G904" t="s">
        <v>19</v>
      </c>
      <c r="H904">
        <v>110</v>
      </c>
      <c r="I904">
        <f t="shared" si="57"/>
        <v>32.130000000000003</v>
      </c>
      <c r="J904" t="s">
        <v>20</v>
      </c>
      <c r="K904" t="s">
        <v>21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27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>
        <f t="shared" si="56"/>
        <v>2</v>
      </c>
      <c r="G905" t="s">
        <v>46</v>
      </c>
      <c r="H905">
        <v>14</v>
      </c>
      <c r="I905">
        <f t="shared" si="57"/>
        <v>50.64</v>
      </c>
      <c r="J905" t="s">
        <v>20</v>
      </c>
      <c r="K905" t="s">
        <v>21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67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>
        <f t="shared" si="56"/>
        <v>12</v>
      </c>
      <c r="G906" t="s">
        <v>13</v>
      </c>
      <c r="H906">
        <v>16</v>
      </c>
      <c r="I906">
        <f t="shared" si="57"/>
        <v>49.69</v>
      </c>
      <c r="J906" t="s">
        <v>20</v>
      </c>
      <c r="K906" t="s">
        <v>21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132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>
        <f t="shared" si="56"/>
        <v>164</v>
      </c>
      <c r="G907" t="s">
        <v>19</v>
      </c>
      <c r="H907">
        <v>236</v>
      </c>
      <c r="I907">
        <f t="shared" si="57"/>
        <v>54.89</v>
      </c>
      <c r="J907" t="s">
        <v>20</v>
      </c>
      <c r="K907" t="s">
        <v>21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32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>
        <f t="shared" si="56"/>
        <v>163</v>
      </c>
      <c r="G908" t="s">
        <v>19</v>
      </c>
      <c r="H908">
        <v>191</v>
      </c>
      <c r="I908">
        <f t="shared" si="57"/>
        <v>46.93</v>
      </c>
      <c r="J908" t="s">
        <v>20</v>
      </c>
      <c r="K908" t="s">
        <v>21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41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>
        <f t="shared" si="56"/>
        <v>20</v>
      </c>
      <c r="G909" t="s">
        <v>13</v>
      </c>
      <c r="H909">
        <v>41</v>
      </c>
      <c r="I909">
        <f t="shared" si="57"/>
        <v>44.95</v>
      </c>
      <c r="J909" t="s">
        <v>20</v>
      </c>
      <c r="K909" t="s">
        <v>21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32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>
        <f t="shared" si="56"/>
        <v>319</v>
      </c>
      <c r="G910" t="s">
        <v>19</v>
      </c>
      <c r="H910">
        <v>3934</v>
      </c>
      <c r="I910">
        <f t="shared" si="57"/>
        <v>31</v>
      </c>
      <c r="J910" t="s">
        <v>20</v>
      </c>
      <c r="K910" t="s">
        <v>21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88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>
        <f t="shared" si="56"/>
        <v>479</v>
      </c>
      <c r="G911" t="s">
        <v>19</v>
      </c>
      <c r="H911">
        <v>80</v>
      </c>
      <c r="I911">
        <f t="shared" si="57"/>
        <v>107.76</v>
      </c>
      <c r="J911" t="s">
        <v>14</v>
      </c>
      <c r="K911" t="s">
        <v>15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32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>
        <f t="shared" si="56"/>
        <v>20</v>
      </c>
      <c r="G912" t="s">
        <v>2105</v>
      </c>
      <c r="H912">
        <v>296</v>
      </c>
      <c r="I912">
        <f t="shared" si="57"/>
        <v>102.08</v>
      </c>
      <c r="J912" t="s">
        <v>20</v>
      </c>
      <c r="K912" t="s">
        <v>21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32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>
        <f t="shared" si="56"/>
        <v>199</v>
      </c>
      <c r="G913" t="s">
        <v>19</v>
      </c>
      <c r="H913">
        <v>462</v>
      </c>
      <c r="I913">
        <f t="shared" si="57"/>
        <v>24.98</v>
      </c>
      <c r="J913" t="s">
        <v>20</v>
      </c>
      <c r="K913" t="s">
        <v>21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27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>
        <f t="shared" si="56"/>
        <v>795</v>
      </c>
      <c r="G914" t="s">
        <v>19</v>
      </c>
      <c r="H914">
        <v>179</v>
      </c>
      <c r="I914">
        <f t="shared" si="57"/>
        <v>79.94</v>
      </c>
      <c r="J914" t="s">
        <v>20</v>
      </c>
      <c r="K914" t="s">
        <v>21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52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>
        <f t="shared" si="56"/>
        <v>51</v>
      </c>
      <c r="G915" t="s">
        <v>13</v>
      </c>
      <c r="H915">
        <v>523</v>
      </c>
      <c r="I915">
        <f t="shared" si="57"/>
        <v>67.95</v>
      </c>
      <c r="J915" t="s">
        <v>25</v>
      </c>
      <c r="K915" t="s">
        <v>26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52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>
        <f t="shared" si="56"/>
        <v>57</v>
      </c>
      <c r="G916" t="s">
        <v>13</v>
      </c>
      <c r="H916">
        <v>141</v>
      </c>
      <c r="I916">
        <f t="shared" si="57"/>
        <v>26.07</v>
      </c>
      <c r="J916" t="s">
        <v>39</v>
      </c>
      <c r="K916" t="s">
        <v>40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32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>
        <f t="shared" si="56"/>
        <v>156</v>
      </c>
      <c r="G917" t="s">
        <v>19</v>
      </c>
      <c r="H917">
        <v>1866</v>
      </c>
      <c r="I917">
        <f t="shared" si="57"/>
        <v>105</v>
      </c>
      <c r="J917" t="s">
        <v>39</v>
      </c>
      <c r="K917" t="s">
        <v>40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268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>
        <f t="shared" si="56"/>
        <v>36</v>
      </c>
      <c r="G918" t="s">
        <v>13</v>
      </c>
      <c r="H918">
        <v>52</v>
      </c>
      <c r="I918">
        <f t="shared" si="57"/>
        <v>25.83</v>
      </c>
      <c r="J918" t="s">
        <v>20</v>
      </c>
      <c r="K918" t="s">
        <v>21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121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>
        <f t="shared" si="56"/>
        <v>58</v>
      </c>
      <c r="G919" t="s">
        <v>46</v>
      </c>
      <c r="H919">
        <v>27</v>
      </c>
      <c r="I919">
        <f t="shared" si="57"/>
        <v>77.67</v>
      </c>
      <c r="J919" t="s">
        <v>39</v>
      </c>
      <c r="K919" t="s">
        <v>40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99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>
        <f t="shared" si="56"/>
        <v>237</v>
      </c>
      <c r="G920" t="s">
        <v>19</v>
      </c>
      <c r="H920">
        <v>156</v>
      </c>
      <c r="I920">
        <f t="shared" si="57"/>
        <v>57.83</v>
      </c>
      <c r="J920" t="s">
        <v>97</v>
      </c>
      <c r="K920" t="s">
        <v>98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132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>
        <f t="shared" si="56"/>
        <v>59</v>
      </c>
      <c r="G921" t="s">
        <v>13</v>
      </c>
      <c r="H921">
        <v>225</v>
      </c>
      <c r="I921">
        <f t="shared" si="57"/>
        <v>92.96</v>
      </c>
      <c r="J921" t="s">
        <v>25</v>
      </c>
      <c r="K921" t="s">
        <v>26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32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>
        <f t="shared" si="56"/>
        <v>183</v>
      </c>
      <c r="G922" t="s">
        <v>19</v>
      </c>
      <c r="H922">
        <v>255</v>
      </c>
      <c r="I922">
        <f t="shared" si="57"/>
        <v>37.950000000000003</v>
      </c>
      <c r="J922" t="s">
        <v>20</v>
      </c>
      <c r="K922" t="s">
        <v>21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70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>
        <f t="shared" si="56"/>
        <v>1</v>
      </c>
      <c r="G923" t="s">
        <v>13</v>
      </c>
      <c r="H923">
        <v>38</v>
      </c>
      <c r="I923">
        <f t="shared" si="57"/>
        <v>31.84</v>
      </c>
      <c r="J923" t="s">
        <v>20</v>
      </c>
      <c r="K923" t="s">
        <v>21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27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>
        <f t="shared" si="56"/>
        <v>176</v>
      </c>
      <c r="G924" t="s">
        <v>19</v>
      </c>
      <c r="H924">
        <v>2261</v>
      </c>
      <c r="I924">
        <f t="shared" si="57"/>
        <v>40</v>
      </c>
      <c r="J924" t="s">
        <v>20</v>
      </c>
      <c r="K924" t="s">
        <v>21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318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>
        <f t="shared" si="56"/>
        <v>238</v>
      </c>
      <c r="G925" t="s">
        <v>19</v>
      </c>
      <c r="H925">
        <v>40</v>
      </c>
      <c r="I925">
        <f t="shared" si="57"/>
        <v>101.1</v>
      </c>
      <c r="J925" t="s">
        <v>20</v>
      </c>
      <c r="K925" t="s">
        <v>21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32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>
        <f t="shared" si="56"/>
        <v>488</v>
      </c>
      <c r="G926" t="s">
        <v>19</v>
      </c>
      <c r="H926">
        <v>2289</v>
      </c>
      <c r="I926">
        <f t="shared" si="57"/>
        <v>84.01</v>
      </c>
      <c r="J926" t="s">
        <v>106</v>
      </c>
      <c r="K926" t="s">
        <v>107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32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>
        <f t="shared" si="56"/>
        <v>224</v>
      </c>
      <c r="G927" t="s">
        <v>19</v>
      </c>
      <c r="H927">
        <v>65</v>
      </c>
      <c r="I927">
        <f t="shared" si="57"/>
        <v>103.42</v>
      </c>
      <c r="J927" t="s">
        <v>20</v>
      </c>
      <c r="K927" t="s">
        <v>21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32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>
        <f t="shared" si="56"/>
        <v>18</v>
      </c>
      <c r="G928" t="s">
        <v>13</v>
      </c>
      <c r="H928">
        <v>15</v>
      </c>
      <c r="I928">
        <f t="shared" si="57"/>
        <v>105.13</v>
      </c>
      <c r="J928" t="s">
        <v>20</v>
      </c>
      <c r="K928" t="s">
        <v>21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16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>
        <f t="shared" si="56"/>
        <v>46</v>
      </c>
      <c r="G929" t="s">
        <v>13</v>
      </c>
      <c r="H929">
        <v>37</v>
      </c>
      <c r="I929">
        <f t="shared" si="57"/>
        <v>89.22</v>
      </c>
      <c r="J929" t="s">
        <v>20</v>
      </c>
      <c r="K929" t="s">
        <v>21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32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>
        <f t="shared" si="56"/>
        <v>117</v>
      </c>
      <c r="G930" t="s">
        <v>19</v>
      </c>
      <c r="H930">
        <v>3777</v>
      </c>
      <c r="I930">
        <f t="shared" si="57"/>
        <v>52</v>
      </c>
      <c r="J930" t="s">
        <v>106</v>
      </c>
      <c r="K930" t="s">
        <v>107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27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>
        <f t="shared" si="56"/>
        <v>217</v>
      </c>
      <c r="G931" t="s">
        <v>19</v>
      </c>
      <c r="H931">
        <v>184</v>
      </c>
      <c r="I931">
        <f t="shared" si="57"/>
        <v>64.959999999999994</v>
      </c>
      <c r="J931" t="s">
        <v>39</v>
      </c>
      <c r="K931" t="s">
        <v>40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32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>
        <f t="shared" si="56"/>
        <v>112</v>
      </c>
      <c r="G932" t="s">
        <v>19</v>
      </c>
      <c r="H932">
        <v>85</v>
      </c>
      <c r="I932">
        <f t="shared" si="57"/>
        <v>46.24</v>
      </c>
      <c r="J932" t="s">
        <v>20</v>
      </c>
      <c r="K932" t="s">
        <v>21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32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>
        <f t="shared" si="56"/>
        <v>73</v>
      </c>
      <c r="G933" t="s">
        <v>13</v>
      </c>
      <c r="H933">
        <v>112</v>
      </c>
      <c r="I933">
        <f t="shared" si="57"/>
        <v>51.15</v>
      </c>
      <c r="J933" t="s">
        <v>20</v>
      </c>
      <c r="K933" t="s">
        <v>21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32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>
        <f t="shared" si="56"/>
        <v>212</v>
      </c>
      <c r="G934" t="s">
        <v>19</v>
      </c>
      <c r="H934">
        <v>144</v>
      </c>
      <c r="I934">
        <f t="shared" si="57"/>
        <v>33.909999999999997</v>
      </c>
      <c r="J934" t="s">
        <v>20</v>
      </c>
      <c r="K934" t="s">
        <v>21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22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>
        <f t="shared" si="56"/>
        <v>240</v>
      </c>
      <c r="G935" t="s">
        <v>19</v>
      </c>
      <c r="H935">
        <v>1902</v>
      </c>
      <c r="I935">
        <f t="shared" si="57"/>
        <v>92.02</v>
      </c>
      <c r="J935" t="s">
        <v>20</v>
      </c>
      <c r="K935" t="s">
        <v>21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32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>
        <f t="shared" si="56"/>
        <v>182</v>
      </c>
      <c r="G936" t="s">
        <v>19</v>
      </c>
      <c r="H936">
        <v>105</v>
      </c>
      <c r="I936">
        <f t="shared" si="57"/>
        <v>107.43</v>
      </c>
      <c r="J936" t="s">
        <v>20</v>
      </c>
      <c r="K936" t="s">
        <v>21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32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>
        <f t="shared" si="56"/>
        <v>164</v>
      </c>
      <c r="G937" t="s">
        <v>19</v>
      </c>
      <c r="H937">
        <v>132</v>
      </c>
      <c r="I937">
        <f t="shared" si="57"/>
        <v>75.849999999999994</v>
      </c>
      <c r="J937" t="s">
        <v>20</v>
      </c>
      <c r="K937" t="s">
        <v>21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32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>
        <f t="shared" si="56"/>
        <v>2</v>
      </c>
      <c r="G938" t="s">
        <v>13</v>
      </c>
      <c r="H938">
        <v>21</v>
      </c>
      <c r="I938">
        <f t="shared" si="57"/>
        <v>80.48</v>
      </c>
      <c r="J938" t="s">
        <v>20</v>
      </c>
      <c r="K938" t="s">
        <v>21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32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>
        <f t="shared" si="56"/>
        <v>50</v>
      </c>
      <c r="G939" t="s">
        <v>2105</v>
      </c>
      <c r="H939">
        <v>976</v>
      </c>
      <c r="I939">
        <f t="shared" si="57"/>
        <v>86.98</v>
      </c>
      <c r="J939" t="s">
        <v>20</v>
      </c>
      <c r="K939" t="s">
        <v>21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41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>
        <f t="shared" si="56"/>
        <v>110</v>
      </c>
      <c r="G940" t="s">
        <v>19</v>
      </c>
      <c r="H940">
        <v>96</v>
      </c>
      <c r="I940">
        <f t="shared" si="57"/>
        <v>105.14</v>
      </c>
      <c r="J940" t="s">
        <v>20</v>
      </c>
      <c r="K940" t="s">
        <v>21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118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>
        <f t="shared" si="56"/>
        <v>49</v>
      </c>
      <c r="G941" t="s">
        <v>13</v>
      </c>
      <c r="H941">
        <v>67</v>
      </c>
      <c r="I941">
        <f t="shared" si="57"/>
        <v>57.3</v>
      </c>
      <c r="J941" t="s">
        <v>20</v>
      </c>
      <c r="K941" t="s">
        <v>21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88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>
        <f t="shared" si="56"/>
        <v>62</v>
      </c>
      <c r="G942" t="s">
        <v>46</v>
      </c>
      <c r="H942">
        <v>66</v>
      </c>
      <c r="I942">
        <f t="shared" si="57"/>
        <v>93.35</v>
      </c>
      <c r="J942" t="s">
        <v>14</v>
      </c>
      <c r="K942" t="s">
        <v>15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27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>
        <f t="shared" si="56"/>
        <v>13</v>
      </c>
      <c r="G943" t="s">
        <v>13</v>
      </c>
      <c r="H943">
        <v>78</v>
      </c>
      <c r="I943">
        <f t="shared" si="57"/>
        <v>71.989999999999995</v>
      </c>
      <c r="J943" t="s">
        <v>20</v>
      </c>
      <c r="K943" t="s">
        <v>21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32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>
        <f t="shared" si="56"/>
        <v>65</v>
      </c>
      <c r="G944" t="s">
        <v>13</v>
      </c>
      <c r="H944">
        <v>67</v>
      </c>
      <c r="I944">
        <f t="shared" si="57"/>
        <v>92.61</v>
      </c>
      <c r="J944" t="s">
        <v>25</v>
      </c>
      <c r="K944" t="s">
        <v>26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32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>
        <f t="shared" si="56"/>
        <v>160</v>
      </c>
      <c r="G945" t="s">
        <v>19</v>
      </c>
      <c r="H945">
        <v>114</v>
      </c>
      <c r="I945">
        <f t="shared" si="57"/>
        <v>104.99</v>
      </c>
      <c r="J945" t="s">
        <v>20</v>
      </c>
      <c r="K945" t="s">
        <v>21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16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>
        <f t="shared" si="56"/>
        <v>81</v>
      </c>
      <c r="G946" t="s">
        <v>13</v>
      </c>
      <c r="H946">
        <v>263</v>
      </c>
      <c r="I946">
        <f t="shared" si="57"/>
        <v>30.96</v>
      </c>
      <c r="J946" t="s">
        <v>25</v>
      </c>
      <c r="K946" t="s">
        <v>26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121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>
        <f t="shared" si="56"/>
        <v>32</v>
      </c>
      <c r="G947" t="s">
        <v>13</v>
      </c>
      <c r="H947">
        <v>1691</v>
      </c>
      <c r="I947">
        <f t="shared" si="57"/>
        <v>33</v>
      </c>
      <c r="J947" t="s">
        <v>20</v>
      </c>
      <c r="K947" t="s">
        <v>21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121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>
        <f t="shared" si="56"/>
        <v>10</v>
      </c>
      <c r="G948" t="s">
        <v>13</v>
      </c>
      <c r="H948">
        <v>181</v>
      </c>
      <c r="I948">
        <f t="shared" si="57"/>
        <v>84.19</v>
      </c>
      <c r="J948" t="s">
        <v>20</v>
      </c>
      <c r="K948" t="s">
        <v>21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32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>
        <f t="shared" si="56"/>
        <v>27</v>
      </c>
      <c r="G949" t="s">
        <v>13</v>
      </c>
      <c r="H949">
        <v>13</v>
      </c>
      <c r="I949">
        <f t="shared" si="57"/>
        <v>73.92</v>
      </c>
      <c r="J949" t="s">
        <v>20</v>
      </c>
      <c r="K949" t="s">
        <v>21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32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>
        <f t="shared" si="56"/>
        <v>63</v>
      </c>
      <c r="G950" t="s">
        <v>2105</v>
      </c>
      <c r="H950">
        <v>160</v>
      </c>
      <c r="I950">
        <f t="shared" si="57"/>
        <v>36.99</v>
      </c>
      <c r="J950" t="s">
        <v>20</v>
      </c>
      <c r="K950" t="s">
        <v>21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41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>
        <f t="shared" si="56"/>
        <v>161</v>
      </c>
      <c r="G951" t="s">
        <v>19</v>
      </c>
      <c r="H951">
        <v>203</v>
      </c>
      <c r="I951">
        <f t="shared" si="57"/>
        <v>46.9</v>
      </c>
      <c r="J951" t="s">
        <v>20</v>
      </c>
      <c r="K951" t="s">
        <v>21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27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>
        <f t="shared" si="56"/>
        <v>5</v>
      </c>
      <c r="G952" t="s">
        <v>13</v>
      </c>
      <c r="H952">
        <v>1</v>
      </c>
      <c r="I952">
        <f t="shared" si="57"/>
        <v>5</v>
      </c>
      <c r="J952" t="s">
        <v>20</v>
      </c>
      <c r="K952" t="s">
        <v>21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32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>
        <f t="shared" si="56"/>
        <v>1097</v>
      </c>
      <c r="G953" t="s">
        <v>19</v>
      </c>
      <c r="H953">
        <v>1559</v>
      </c>
      <c r="I953">
        <f t="shared" si="57"/>
        <v>102.02</v>
      </c>
      <c r="J953" t="s">
        <v>20</v>
      </c>
      <c r="K953" t="s">
        <v>21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22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>
        <f t="shared" si="56"/>
        <v>70</v>
      </c>
      <c r="G954" t="s">
        <v>2105</v>
      </c>
      <c r="H954">
        <v>2266</v>
      </c>
      <c r="I954">
        <f t="shared" si="57"/>
        <v>45.01</v>
      </c>
      <c r="J954" t="s">
        <v>20</v>
      </c>
      <c r="K954" t="s">
        <v>21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41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>
        <f t="shared" si="56"/>
        <v>60</v>
      </c>
      <c r="G955" t="s">
        <v>13</v>
      </c>
      <c r="H955">
        <v>21</v>
      </c>
      <c r="I955">
        <f t="shared" si="57"/>
        <v>94.29</v>
      </c>
      <c r="J955" t="s">
        <v>20</v>
      </c>
      <c r="K955" t="s">
        <v>21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473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>
        <f t="shared" si="56"/>
        <v>367</v>
      </c>
      <c r="G956" t="s">
        <v>19</v>
      </c>
      <c r="H956">
        <v>1548</v>
      </c>
      <c r="I956">
        <f t="shared" si="57"/>
        <v>101.02</v>
      </c>
      <c r="J956" t="s">
        <v>25</v>
      </c>
      <c r="K956" t="s">
        <v>26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27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>
        <f t="shared" si="56"/>
        <v>1109</v>
      </c>
      <c r="G957" t="s">
        <v>19</v>
      </c>
      <c r="H957">
        <v>80</v>
      </c>
      <c r="I957">
        <f t="shared" si="57"/>
        <v>97.04</v>
      </c>
      <c r="J957" t="s">
        <v>20</v>
      </c>
      <c r="K957" t="s">
        <v>21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32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>
        <f t="shared" si="56"/>
        <v>19</v>
      </c>
      <c r="G958" t="s">
        <v>13</v>
      </c>
      <c r="H958">
        <v>830</v>
      </c>
      <c r="I958">
        <f t="shared" si="57"/>
        <v>43.01</v>
      </c>
      <c r="J958" t="s">
        <v>20</v>
      </c>
      <c r="K958" t="s">
        <v>21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473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>
        <f t="shared" si="56"/>
        <v>127</v>
      </c>
      <c r="G959" t="s">
        <v>19</v>
      </c>
      <c r="H959">
        <v>131</v>
      </c>
      <c r="I959">
        <f t="shared" si="57"/>
        <v>94.92</v>
      </c>
      <c r="J959" t="s">
        <v>20</v>
      </c>
      <c r="K959" t="s">
        <v>21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32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>
        <f t="shared" si="56"/>
        <v>735</v>
      </c>
      <c r="G960" t="s">
        <v>19</v>
      </c>
      <c r="H960">
        <v>112</v>
      </c>
      <c r="I960">
        <f t="shared" si="57"/>
        <v>72.150000000000006</v>
      </c>
      <c r="J960" t="s">
        <v>20</v>
      </c>
      <c r="K960" t="s">
        <v>21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70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>
        <f t="shared" si="56"/>
        <v>5</v>
      </c>
      <c r="G961" t="s">
        <v>13</v>
      </c>
      <c r="H961">
        <v>130</v>
      </c>
      <c r="I961">
        <f t="shared" si="57"/>
        <v>51.01</v>
      </c>
      <c r="J961" t="s">
        <v>20</v>
      </c>
      <c r="K961" t="s">
        <v>21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205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>
        <f t="shared" si="56"/>
        <v>85</v>
      </c>
      <c r="G962" t="s">
        <v>13</v>
      </c>
      <c r="H962">
        <v>55</v>
      </c>
      <c r="I962">
        <f t="shared" si="57"/>
        <v>85.05</v>
      </c>
      <c r="J962" t="s">
        <v>20</v>
      </c>
      <c r="K962" t="s">
        <v>21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27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>
        <f t="shared" ref="F963:F1001" si="60">ROUND(E963/D963*100,0)</f>
        <v>119</v>
      </c>
      <c r="G963" t="s">
        <v>19</v>
      </c>
      <c r="H963">
        <v>155</v>
      </c>
      <c r="I963">
        <f t="shared" ref="I963:I1001" si="61">IFERROR(ROUND(E963/H963,2),0)</f>
        <v>43.87</v>
      </c>
      <c r="J963" t="s">
        <v>20</v>
      </c>
      <c r="K963" t="s">
        <v>21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205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>
        <f t="shared" si="60"/>
        <v>296</v>
      </c>
      <c r="G964" t="s">
        <v>19</v>
      </c>
      <c r="H964">
        <v>266</v>
      </c>
      <c r="I964">
        <f t="shared" si="61"/>
        <v>40.06</v>
      </c>
      <c r="J964" t="s">
        <v>20</v>
      </c>
      <c r="K964" t="s">
        <v>21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16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>
        <f t="shared" si="60"/>
        <v>85</v>
      </c>
      <c r="G965" t="s">
        <v>13</v>
      </c>
      <c r="H965">
        <v>114</v>
      </c>
      <c r="I965">
        <f t="shared" si="61"/>
        <v>43.83</v>
      </c>
      <c r="J965" t="s">
        <v>106</v>
      </c>
      <c r="K965" t="s">
        <v>107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121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>
        <f t="shared" si="60"/>
        <v>356</v>
      </c>
      <c r="G966" t="s">
        <v>19</v>
      </c>
      <c r="H966">
        <v>155</v>
      </c>
      <c r="I966">
        <f t="shared" si="61"/>
        <v>84.93</v>
      </c>
      <c r="J966" t="s">
        <v>20</v>
      </c>
      <c r="K966" t="s">
        <v>21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32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>
        <f t="shared" si="60"/>
        <v>386</v>
      </c>
      <c r="G967" t="s">
        <v>19</v>
      </c>
      <c r="H967">
        <v>207</v>
      </c>
      <c r="I967">
        <f t="shared" si="61"/>
        <v>41.07</v>
      </c>
      <c r="J967" t="s">
        <v>39</v>
      </c>
      <c r="K967" t="s">
        <v>40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22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>
        <f t="shared" si="60"/>
        <v>792</v>
      </c>
      <c r="G968" t="s">
        <v>19</v>
      </c>
      <c r="H968">
        <v>245</v>
      </c>
      <c r="I968">
        <f t="shared" si="61"/>
        <v>54.97</v>
      </c>
      <c r="J968" t="s">
        <v>20</v>
      </c>
      <c r="K968" t="s">
        <v>21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32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>
        <f t="shared" si="60"/>
        <v>137</v>
      </c>
      <c r="G969" t="s">
        <v>19</v>
      </c>
      <c r="H969">
        <v>1573</v>
      </c>
      <c r="I969">
        <f t="shared" si="61"/>
        <v>77.010000000000005</v>
      </c>
      <c r="J969" t="s">
        <v>20</v>
      </c>
      <c r="K969" t="s">
        <v>21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318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>
        <f t="shared" si="60"/>
        <v>338</v>
      </c>
      <c r="G970" t="s">
        <v>19</v>
      </c>
      <c r="H970">
        <v>114</v>
      </c>
      <c r="I970">
        <f t="shared" si="61"/>
        <v>71.2</v>
      </c>
      <c r="J970" t="s">
        <v>20</v>
      </c>
      <c r="K970" t="s">
        <v>21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16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>
        <f t="shared" si="60"/>
        <v>108</v>
      </c>
      <c r="G971" t="s">
        <v>19</v>
      </c>
      <c r="H971">
        <v>93</v>
      </c>
      <c r="I971">
        <f t="shared" si="61"/>
        <v>91.94</v>
      </c>
      <c r="J971" t="s">
        <v>20</v>
      </c>
      <c r="K971" t="s">
        <v>21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32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>
        <f t="shared" si="60"/>
        <v>61</v>
      </c>
      <c r="G972" t="s">
        <v>13</v>
      </c>
      <c r="H972">
        <v>594</v>
      </c>
      <c r="I972">
        <f t="shared" si="61"/>
        <v>97.07</v>
      </c>
      <c r="J972" t="s">
        <v>20</v>
      </c>
      <c r="K972" t="s">
        <v>21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32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>
        <f t="shared" si="60"/>
        <v>28</v>
      </c>
      <c r="G973" t="s">
        <v>13</v>
      </c>
      <c r="H973">
        <v>24</v>
      </c>
      <c r="I973">
        <f t="shared" si="61"/>
        <v>58.92</v>
      </c>
      <c r="J973" t="s">
        <v>20</v>
      </c>
      <c r="K973" t="s">
        <v>21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268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>
        <f t="shared" si="60"/>
        <v>228</v>
      </c>
      <c r="G974" t="s">
        <v>19</v>
      </c>
      <c r="H974">
        <v>1681</v>
      </c>
      <c r="I974">
        <f t="shared" si="61"/>
        <v>58.02</v>
      </c>
      <c r="J974" t="s">
        <v>20</v>
      </c>
      <c r="K974" t="s">
        <v>21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27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>
        <f t="shared" si="60"/>
        <v>22</v>
      </c>
      <c r="G975" t="s">
        <v>13</v>
      </c>
      <c r="H975">
        <v>252</v>
      </c>
      <c r="I975">
        <f t="shared" si="61"/>
        <v>103.87</v>
      </c>
      <c r="J975" t="s">
        <v>20</v>
      </c>
      <c r="K975" t="s">
        <v>21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32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>
        <f t="shared" si="60"/>
        <v>374</v>
      </c>
      <c r="G976" t="s">
        <v>19</v>
      </c>
      <c r="H976">
        <v>32</v>
      </c>
      <c r="I976">
        <f t="shared" si="61"/>
        <v>93.47</v>
      </c>
      <c r="J976" t="s">
        <v>20</v>
      </c>
      <c r="K976" t="s">
        <v>21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59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>
        <f t="shared" si="60"/>
        <v>155</v>
      </c>
      <c r="G977" t="s">
        <v>19</v>
      </c>
      <c r="H977">
        <v>135</v>
      </c>
      <c r="I977">
        <f t="shared" si="61"/>
        <v>61.97</v>
      </c>
      <c r="J977" t="s">
        <v>20</v>
      </c>
      <c r="K977" t="s">
        <v>21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32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>
        <f t="shared" si="60"/>
        <v>322</v>
      </c>
      <c r="G978" t="s">
        <v>19</v>
      </c>
      <c r="H978">
        <v>140</v>
      </c>
      <c r="I978">
        <f t="shared" si="61"/>
        <v>92.04</v>
      </c>
      <c r="J978" t="s">
        <v>20</v>
      </c>
      <c r="K978" t="s">
        <v>21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32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>
        <f t="shared" si="60"/>
        <v>74</v>
      </c>
      <c r="G979" t="s">
        <v>13</v>
      </c>
      <c r="H979">
        <v>67</v>
      </c>
      <c r="I979">
        <f t="shared" si="61"/>
        <v>77.27</v>
      </c>
      <c r="J979" t="s">
        <v>20</v>
      </c>
      <c r="K979" t="s">
        <v>21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16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>
        <f t="shared" si="60"/>
        <v>864</v>
      </c>
      <c r="G980" t="s">
        <v>19</v>
      </c>
      <c r="H980">
        <v>92</v>
      </c>
      <c r="I980">
        <f t="shared" si="61"/>
        <v>93.92</v>
      </c>
      <c r="J980" t="s">
        <v>20</v>
      </c>
      <c r="K980" t="s">
        <v>21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88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>
        <f t="shared" si="60"/>
        <v>143</v>
      </c>
      <c r="G981" t="s">
        <v>19</v>
      </c>
      <c r="H981">
        <v>1015</v>
      </c>
      <c r="I981">
        <f t="shared" si="61"/>
        <v>84.97</v>
      </c>
      <c r="J981" t="s">
        <v>39</v>
      </c>
      <c r="K981" t="s">
        <v>40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32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>
        <f t="shared" si="60"/>
        <v>40</v>
      </c>
      <c r="G982" t="s">
        <v>13</v>
      </c>
      <c r="H982">
        <v>742</v>
      </c>
      <c r="I982">
        <f t="shared" si="61"/>
        <v>105.97</v>
      </c>
      <c r="J982" t="s">
        <v>20</v>
      </c>
      <c r="K982" t="s">
        <v>21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67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>
        <f t="shared" si="60"/>
        <v>178</v>
      </c>
      <c r="G983" t="s">
        <v>19</v>
      </c>
      <c r="H983">
        <v>323</v>
      </c>
      <c r="I983">
        <f t="shared" si="61"/>
        <v>36.97</v>
      </c>
      <c r="J983" t="s">
        <v>20</v>
      </c>
      <c r="K983" t="s">
        <v>21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27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>
        <f t="shared" si="60"/>
        <v>85</v>
      </c>
      <c r="G984" t="s">
        <v>13</v>
      </c>
      <c r="H984">
        <v>75</v>
      </c>
      <c r="I984">
        <f t="shared" si="61"/>
        <v>81.53</v>
      </c>
      <c r="J984" t="s">
        <v>20</v>
      </c>
      <c r="K984" t="s">
        <v>21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41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>
        <f t="shared" si="60"/>
        <v>146</v>
      </c>
      <c r="G985" t="s">
        <v>19</v>
      </c>
      <c r="H985">
        <v>2326</v>
      </c>
      <c r="I985">
        <f t="shared" si="61"/>
        <v>81</v>
      </c>
      <c r="J985" t="s">
        <v>20</v>
      </c>
      <c r="K985" t="s">
        <v>21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41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>
        <f t="shared" si="60"/>
        <v>152</v>
      </c>
      <c r="G986" t="s">
        <v>19</v>
      </c>
      <c r="H986">
        <v>381</v>
      </c>
      <c r="I986">
        <f t="shared" si="61"/>
        <v>26.01</v>
      </c>
      <c r="J986" t="s">
        <v>20</v>
      </c>
      <c r="K986" t="s">
        <v>21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32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>
        <f t="shared" si="60"/>
        <v>67</v>
      </c>
      <c r="G987" t="s">
        <v>13</v>
      </c>
      <c r="H987">
        <v>4405</v>
      </c>
      <c r="I987">
        <f t="shared" si="61"/>
        <v>26</v>
      </c>
      <c r="J987" t="s">
        <v>20</v>
      </c>
      <c r="K987" t="s">
        <v>21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22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>
        <f t="shared" si="60"/>
        <v>40</v>
      </c>
      <c r="G988" t="s">
        <v>13</v>
      </c>
      <c r="H988">
        <v>92</v>
      </c>
      <c r="I988">
        <f t="shared" si="61"/>
        <v>34.17</v>
      </c>
      <c r="J988" t="s">
        <v>20</v>
      </c>
      <c r="K988" t="s">
        <v>21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22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>
        <f t="shared" si="60"/>
        <v>217</v>
      </c>
      <c r="G989" t="s">
        <v>19</v>
      </c>
      <c r="H989">
        <v>480</v>
      </c>
      <c r="I989">
        <f t="shared" si="61"/>
        <v>28</v>
      </c>
      <c r="J989" t="s">
        <v>20</v>
      </c>
      <c r="K989" t="s">
        <v>21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41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>
        <f t="shared" si="60"/>
        <v>52</v>
      </c>
      <c r="G990" t="s">
        <v>13</v>
      </c>
      <c r="H990">
        <v>64</v>
      </c>
      <c r="I990">
        <f t="shared" si="61"/>
        <v>76.55</v>
      </c>
      <c r="J990" t="s">
        <v>20</v>
      </c>
      <c r="K990" t="s">
        <v>21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132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>
        <f t="shared" si="60"/>
        <v>500</v>
      </c>
      <c r="G991" t="s">
        <v>19</v>
      </c>
      <c r="H991">
        <v>226</v>
      </c>
      <c r="I991">
        <f t="shared" si="61"/>
        <v>53.05</v>
      </c>
      <c r="J991" t="s">
        <v>20</v>
      </c>
      <c r="K991" t="s">
        <v>21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205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>
        <f t="shared" si="60"/>
        <v>88</v>
      </c>
      <c r="G992" t="s">
        <v>13</v>
      </c>
      <c r="H992">
        <v>64</v>
      </c>
      <c r="I992">
        <f t="shared" si="61"/>
        <v>106.86</v>
      </c>
      <c r="J992" t="s">
        <v>20</v>
      </c>
      <c r="K992" t="s">
        <v>21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52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>
        <f t="shared" si="60"/>
        <v>113</v>
      </c>
      <c r="G993" t="s">
        <v>19</v>
      </c>
      <c r="H993">
        <v>241</v>
      </c>
      <c r="I993">
        <f t="shared" si="61"/>
        <v>46.02</v>
      </c>
      <c r="J993" t="s">
        <v>20</v>
      </c>
      <c r="K993" t="s">
        <v>21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22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>
        <f t="shared" si="60"/>
        <v>427</v>
      </c>
      <c r="G994" t="s">
        <v>19</v>
      </c>
      <c r="H994">
        <v>132</v>
      </c>
      <c r="I994">
        <f t="shared" si="61"/>
        <v>100.17</v>
      </c>
      <c r="J994" t="s">
        <v>20</v>
      </c>
      <c r="K994" t="s">
        <v>21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52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>
        <f t="shared" si="60"/>
        <v>78</v>
      </c>
      <c r="G995" t="s">
        <v>2105</v>
      </c>
      <c r="H995">
        <v>75</v>
      </c>
      <c r="I995">
        <f t="shared" si="61"/>
        <v>101.44</v>
      </c>
      <c r="J995" t="s">
        <v>106</v>
      </c>
      <c r="K995" t="s">
        <v>107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121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>
        <f t="shared" si="60"/>
        <v>52</v>
      </c>
      <c r="G996" t="s">
        <v>13</v>
      </c>
      <c r="H996">
        <v>842</v>
      </c>
      <c r="I996">
        <f t="shared" si="61"/>
        <v>87.97</v>
      </c>
      <c r="J996" t="s">
        <v>20</v>
      </c>
      <c r="K996" t="s">
        <v>21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205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>
        <f t="shared" si="60"/>
        <v>157</v>
      </c>
      <c r="G997" t="s">
        <v>19</v>
      </c>
      <c r="H997">
        <v>2043</v>
      </c>
      <c r="I997">
        <f t="shared" si="61"/>
        <v>75</v>
      </c>
      <c r="J997" t="s">
        <v>20</v>
      </c>
      <c r="K997" t="s">
        <v>21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16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>
        <f t="shared" si="60"/>
        <v>73</v>
      </c>
      <c r="G998" t="s">
        <v>13</v>
      </c>
      <c r="H998">
        <v>112</v>
      </c>
      <c r="I998">
        <f t="shared" si="61"/>
        <v>42.98</v>
      </c>
      <c r="J998" t="s">
        <v>20</v>
      </c>
      <c r="K998" t="s">
        <v>21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32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>
        <f t="shared" si="60"/>
        <v>61</v>
      </c>
      <c r="G999" t="s">
        <v>2105</v>
      </c>
      <c r="H999">
        <v>139</v>
      </c>
      <c r="I999">
        <f t="shared" si="61"/>
        <v>33.119999999999997</v>
      </c>
      <c r="J999" t="s">
        <v>106</v>
      </c>
      <c r="K999" t="s">
        <v>107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32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>
        <f t="shared" si="60"/>
        <v>57</v>
      </c>
      <c r="G1000" t="s">
        <v>13</v>
      </c>
      <c r="H1000">
        <v>374</v>
      </c>
      <c r="I1000">
        <f t="shared" si="61"/>
        <v>101.13</v>
      </c>
      <c r="J1000" t="s">
        <v>20</v>
      </c>
      <c r="K1000" t="s">
        <v>21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59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>
        <f t="shared" si="60"/>
        <v>57</v>
      </c>
      <c r="G1001" t="s">
        <v>2105</v>
      </c>
      <c r="H1001">
        <v>1122</v>
      </c>
      <c r="I1001">
        <f t="shared" si="61"/>
        <v>55.99</v>
      </c>
      <c r="J1001" t="s">
        <v>20</v>
      </c>
      <c r="K1001" t="s">
        <v>21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16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01">
    <cfRule type="colorScale" priority="1">
      <colorScale>
        <cfvo type="num" val="0"/>
        <cfvo type="num" val="100"/>
        <cfvo type="num" val="200"/>
        <color rgb="FFA10000"/>
        <color rgb="FF007F21"/>
        <color rgb="FF4A69AA"/>
      </colorScale>
    </cfRule>
  </conditionalFormatting>
  <conditionalFormatting sqref="F1002:F1048576">
    <cfRule type="colorScale" priority="5">
      <colorScale>
        <cfvo type="num" val="0"/>
        <cfvo type="num" val="100"/>
        <cfvo type="num" val="200"/>
        <color rgb="FFFF0000"/>
        <color rgb="FF00B050"/>
        <color theme="4"/>
      </colorScale>
    </cfRule>
  </conditionalFormatting>
  <conditionalFormatting sqref="G1">
    <cfRule type="containsText" dxfId="7" priority="14" operator="containsText" text="Failed">
      <formula>NOT(ISERROR(SEARCH("Failed",G1)))</formula>
    </cfRule>
  </conditionalFormatting>
  <conditionalFormatting sqref="G1:G1001">
    <cfRule type="containsText" dxfId="6" priority="7" operator="containsText" text="cance">
      <formula>NOT(ISERROR(SEARCH("cance",G1)))</formula>
    </cfRule>
    <cfRule type="containsText" dxfId="5" priority="8" operator="containsText" text="succ">
      <formula>NOT(ISERROR(SEARCH("succ",G1)))</formula>
    </cfRule>
    <cfRule type="containsText" dxfId="4" priority="9" operator="containsText" text="succ">
      <formula>NOT(ISERROR(SEARCH("succ",G1)))</formula>
    </cfRule>
    <cfRule type="containsText" dxfId="3" priority="10" operator="containsText" text="succesful">
      <formula>NOT(ISERROR(SEARCH("succesful",G1)))</formula>
    </cfRule>
    <cfRule type="containsText" dxfId="2" priority="12" operator="containsText" text="failed">
      <formula>NOT(ISERROR(SEARCH("failed",G1)))</formula>
    </cfRule>
  </conditionalFormatting>
  <conditionalFormatting sqref="G1:G1048576">
    <cfRule type="containsText" dxfId="1" priority="11" operator="containsText" text="succesful">
      <formula>NOT(ISERROR(SEARCH("succesful",G1)))</formula>
    </cfRule>
  </conditionalFormatting>
  <conditionalFormatting sqref="G2:G1001">
    <cfRule type="containsText" dxfId="0" priority="6" operator="containsText" text="live">
      <formula>NOT(ISERROR(SEARCH("live",G2)))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4E10-2D09-F347-BD9E-93B2F6196D9F}">
  <dimension ref="A1:K15"/>
  <sheetViews>
    <sheetView tabSelected="1" workbookViewId="0">
      <selection activeCell="B2" sqref="B2"/>
    </sheetView>
  </sheetViews>
  <sheetFormatPr baseColWidth="10" defaultRowHeight="16" x14ac:dyDescent="0.2"/>
  <cols>
    <col min="2" max="2" width="13.1640625" customWidth="1"/>
    <col min="3" max="3" width="9" customWidth="1"/>
    <col min="7" max="7" width="50.33203125" customWidth="1"/>
    <col min="8" max="9" width="32.1640625" customWidth="1"/>
    <col min="10" max="10" width="41.83203125" customWidth="1"/>
  </cols>
  <sheetData>
    <row r="1" spans="1:11" x14ac:dyDescent="0.2">
      <c r="A1" t="s">
        <v>2106</v>
      </c>
      <c r="B1" t="s">
        <v>2107</v>
      </c>
      <c r="D1" t="s">
        <v>2106</v>
      </c>
      <c r="E1" t="s">
        <v>2107</v>
      </c>
      <c r="G1" s="11" t="s">
        <v>2108</v>
      </c>
      <c r="J1" s="12" t="s">
        <v>2109</v>
      </c>
    </row>
    <row r="2" spans="1:11" x14ac:dyDescent="0.2">
      <c r="A2" s="11" t="s">
        <v>2108</v>
      </c>
      <c r="B2">
        <v>158</v>
      </c>
      <c r="D2" s="12" t="s">
        <v>2109</v>
      </c>
      <c r="E2">
        <v>0</v>
      </c>
      <c r="G2" t="s">
        <v>2110</v>
      </c>
      <c r="H2" s="13">
        <f>AVERAGE(B2:B10)</f>
        <v>560.77777777777783</v>
      </c>
      <c r="I2" s="13"/>
      <c r="J2" t="s">
        <v>2110</v>
      </c>
      <c r="K2" s="13">
        <f>AVERAGE(E2:E10)</f>
        <v>97</v>
      </c>
    </row>
    <row r="3" spans="1:11" x14ac:dyDescent="0.2">
      <c r="A3" s="11" t="s">
        <v>2108</v>
      </c>
      <c r="B3">
        <v>1425</v>
      </c>
      <c r="D3" s="12" t="s">
        <v>2109</v>
      </c>
      <c r="E3">
        <v>24</v>
      </c>
      <c r="G3" t="s">
        <v>2111</v>
      </c>
      <c r="H3" s="13">
        <f>MEDIAN(B2:B10)</f>
        <v>220</v>
      </c>
      <c r="I3" s="13"/>
      <c r="J3" t="s">
        <v>2111</v>
      </c>
      <c r="K3" s="13">
        <f>MEDIAN(E2:E10)</f>
        <v>44</v>
      </c>
    </row>
    <row r="4" spans="1:11" x14ac:dyDescent="0.2">
      <c r="A4" s="11" t="s">
        <v>2108</v>
      </c>
      <c r="B4">
        <v>174</v>
      </c>
      <c r="D4" s="12" t="s">
        <v>2109</v>
      </c>
      <c r="E4">
        <v>53</v>
      </c>
      <c r="G4" t="s">
        <v>2112</v>
      </c>
      <c r="H4">
        <f>MIN(B2:B10)</f>
        <v>98</v>
      </c>
      <c r="J4" t="s">
        <v>2112</v>
      </c>
      <c r="K4">
        <f>MIN(E2:E10)</f>
        <v>0</v>
      </c>
    </row>
    <row r="5" spans="1:11" x14ac:dyDescent="0.2">
      <c r="A5" s="11" t="s">
        <v>2108</v>
      </c>
      <c r="B5">
        <v>227</v>
      </c>
      <c r="D5" s="12" t="s">
        <v>2109</v>
      </c>
      <c r="E5">
        <v>18</v>
      </c>
      <c r="G5" t="s">
        <v>2113</v>
      </c>
      <c r="H5">
        <f>MAX(B2:B10)</f>
        <v>1425</v>
      </c>
      <c r="J5" t="s">
        <v>2113</v>
      </c>
      <c r="K5">
        <f>MAX(E2:E10)</f>
        <v>452</v>
      </c>
    </row>
    <row r="6" spans="1:11" x14ac:dyDescent="0.2">
      <c r="A6" s="11" t="s">
        <v>2108</v>
      </c>
      <c r="B6">
        <v>220</v>
      </c>
      <c r="D6" s="12" t="s">
        <v>2109</v>
      </c>
      <c r="E6">
        <v>44</v>
      </c>
      <c r="G6" t="s">
        <v>2114</v>
      </c>
      <c r="H6" s="13">
        <f>_xlfn.VAR.S(B2:B10)</f>
        <v>360496.19444444444</v>
      </c>
      <c r="I6" s="13"/>
      <c r="J6" t="s">
        <v>2114</v>
      </c>
      <c r="K6" s="13">
        <f>_xlfn.VAR.S(E2:E10)</f>
        <v>21127.75</v>
      </c>
    </row>
    <row r="7" spans="1:11" x14ac:dyDescent="0.2">
      <c r="A7" s="11" t="s">
        <v>2108</v>
      </c>
      <c r="B7">
        <v>98</v>
      </c>
      <c r="D7" s="12" t="s">
        <v>2109</v>
      </c>
      <c r="E7">
        <v>27</v>
      </c>
      <c r="G7" t="s">
        <v>2115</v>
      </c>
      <c r="H7" s="13">
        <f>STDEV(B2:B10)</f>
        <v>600.41335298646084</v>
      </c>
      <c r="I7" s="13"/>
      <c r="J7" t="s">
        <v>2115</v>
      </c>
      <c r="K7" s="13">
        <f>STDEV(E2:E10)</f>
        <v>145.3538785172243</v>
      </c>
    </row>
    <row r="8" spans="1:11" x14ac:dyDescent="0.2">
      <c r="A8" s="11" t="s">
        <v>2108</v>
      </c>
      <c r="B8">
        <v>100</v>
      </c>
      <c r="D8" s="12" t="s">
        <v>2109</v>
      </c>
      <c r="E8">
        <v>55</v>
      </c>
    </row>
    <row r="9" spans="1:11" x14ac:dyDescent="0.2">
      <c r="A9" s="11" t="s">
        <v>2108</v>
      </c>
      <c r="B9">
        <v>1249</v>
      </c>
      <c r="D9" s="12" t="s">
        <v>2109</v>
      </c>
      <c r="E9">
        <v>200</v>
      </c>
    </row>
    <row r="10" spans="1:11" x14ac:dyDescent="0.2">
      <c r="A10" s="11" t="s">
        <v>2108</v>
      </c>
      <c r="B10">
        <v>1396</v>
      </c>
      <c r="D10" s="12" t="s">
        <v>2109</v>
      </c>
      <c r="E10">
        <v>452</v>
      </c>
    </row>
    <row r="11" spans="1:11" ht="68" x14ac:dyDescent="0.2">
      <c r="G11" s="14" t="s">
        <v>2116</v>
      </c>
      <c r="J11" s="14" t="s">
        <v>2117</v>
      </c>
    </row>
    <row r="15" spans="1:11" ht="136" x14ac:dyDescent="0.2">
      <c r="H15" s="14" t="s">
        <v>2118</v>
      </c>
      <c r="I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3333-EF7C-CD47-AF9B-4FC31EA86BA0}">
  <dimension ref="A1:H13"/>
  <sheetViews>
    <sheetView workbookViewId="0">
      <selection activeCell="L18" sqref="L18"/>
    </sheetView>
  </sheetViews>
  <sheetFormatPr baseColWidth="10" defaultRowHeight="16" x14ac:dyDescent="0.2"/>
  <cols>
    <col min="1" max="1" width="28" customWidth="1"/>
    <col min="2" max="2" width="17.33203125" customWidth="1"/>
    <col min="3" max="3" width="13.5" customWidth="1"/>
    <col min="4" max="4" width="16" customWidth="1"/>
    <col min="5" max="5" width="12" customWidth="1"/>
    <col min="6" max="6" width="18.6640625" customWidth="1"/>
    <col min="7" max="7" width="15.6640625" style="10" customWidth="1"/>
    <col min="8" max="8" width="18.6640625" customWidth="1"/>
  </cols>
  <sheetData>
    <row r="1" spans="1:8" x14ac:dyDescent="0.2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s="10" t="s">
        <v>2091</v>
      </c>
      <c r="H1" t="s">
        <v>2092</v>
      </c>
    </row>
    <row r="2" spans="1:8" x14ac:dyDescent="0.2">
      <c r="A2" t="s">
        <v>2093</v>
      </c>
      <c r="B2">
        <f>COUNTIFS('Crowdfunding Dataset'!$D:$D,"&lt;1000",'Crowdfunding Dataset'!$G:$G,"successful")</f>
        <v>30</v>
      </c>
      <c r="C2">
        <f>COUNTIFS('Crowdfunding Dataset'!$D:$D,"&lt;1000",'Crowdfunding Dataset'!$G:$G,"failed")</f>
        <v>20</v>
      </c>
      <c r="D2">
        <f>COUNTIFS('Crowdfunding Dataset'!$D:$D,"&lt;1000",'Crowdfunding Dataset'!$G:$G,"cancelled")</f>
        <v>1</v>
      </c>
      <c r="E2">
        <f>SUM(B2,C2,D2)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2094</v>
      </c>
      <c r="B3">
        <f>COUNTIFS('Crowdfunding Dataset'!$D:$D,"&gt;1000",'Crowdfunding Dataset'!$D:$D,"&lt;4999",'Crowdfunding Dataset'!$G:$G,"successful")</f>
        <v>185</v>
      </c>
      <c r="C3">
        <f>COUNTIFS('Crowdfunding Dataset'!$D:$D,"&gt;1000",'Crowdfunding Dataset'!$D:$D,"&lt;4999",'Crowdfunding Dataset'!$G:$G,"failed")</f>
        <v>37</v>
      </c>
      <c r="D3">
        <f>COUNTIFS('Crowdfunding Dataset'!$D:$D,"&gt;1000",'Crowdfunding Dataset'!$D:$D,"&lt;4999",'Crowdfunding Dataset'!$G:$G,"cancelled")</f>
        <v>2</v>
      </c>
      <c r="E3">
        <f t="shared" ref="E3:E13" si="0">SUM(B3,C3,D3)</f>
        <v>224</v>
      </c>
      <c r="F3" s="10">
        <f t="shared" ref="F3:F13" si="1">B3/E3</f>
        <v>0.8258928571428571</v>
      </c>
      <c r="G3" s="10">
        <f t="shared" ref="G3:G13" si="2">C3/E3</f>
        <v>0.16517857142857142</v>
      </c>
      <c r="H3" s="10">
        <f t="shared" ref="H3:H13" si="3">D3/E3</f>
        <v>8.9285714285714281E-3</v>
      </c>
    </row>
    <row r="4" spans="1:8" x14ac:dyDescent="0.2">
      <c r="A4" t="s">
        <v>2095</v>
      </c>
      <c r="B4">
        <f>COUNTIFS('Crowdfunding Dataset'!$D:$D,"&gt;5000",'Crowdfunding Dataset'!$D:$D,"&lt;9999",'Crowdfunding Dataset'!$G:$G,"successful")</f>
        <v>157</v>
      </c>
      <c r="C4">
        <f>COUNTIFS('Crowdfunding Dataset'!$D:$D,"&gt;5000",'Crowdfunding Dataset'!$D:$D,"&lt;9999",'Crowdfunding Dataset'!$G:$G,"failed")</f>
        <v>125</v>
      </c>
      <c r="D4">
        <f>COUNTIFS('Crowdfunding Dataset'!$D:$D,"&gt;5000",'Crowdfunding Dataset'!$D:$D,"&lt;9999",'Crowdfunding Dataset'!$G:$G,"cancelled")</f>
        <v>25</v>
      </c>
      <c r="E4">
        <f t="shared" si="0"/>
        <v>307</v>
      </c>
      <c r="F4" s="10">
        <f t="shared" si="1"/>
        <v>0.51140065146579805</v>
      </c>
      <c r="G4" s="10">
        <f t="shared" si="2"/>
        <v>0.40716612377850164</v>
      </c>
      <c r="H4" s="10">
        <f t="shared" si="3"/>
        <v>8.143322475570032E-2</v>
      </c>
    </row>
    <row r="5" spans="1:8" x14ac:dyDescent="0.2">
      <c r="A5" t="s">
        <v>2096</v>
      </c>
      <c r="B5">
        <f>COUNTIFS('Crowdfunding Dataset'!$D:$D,"&gt;10000",'Crowdfunding Dataset'!$D:$D,"&lt;14999",'Crowdfunding Dataset'!$G:$G,"successful")</f>
        <v>2</v>
      </c>
      <c r="C5">
        <f>COUNTIFS('Crowdfunding Dataset'!$D:$D,"&gt;10000",'Crowdfunding Dataset'!$D:$D,"&lt;14999",'Crowdfunding Dataset'!$G:$G,"failed")</f>
        <v>0</v>
      </c>
      <c r="D5">
        <f>COUNTIFS('Crowdfunding Dataset'!$D:$D,"&gt;10000",'Crowdfunding Dataset'!$D:$D,"&lt;14999",'Crowdfunding Dataset'!$G:$G,"cancelled")</f>
        <v>0</v>
      </c>
      <c r="E5">
        <f t="shared" si="0"/>
        <v>2</v>
      </c>
      <c r="F5" s="10">
        <f t="shared" si="1"/>
        <v>1</v>
      </c>
      <c r="G5" s="10">
        <f t="shared" si="2"/>
        <v>0</v>
      </c>
      <c r="H5" s="10">
        <f t="shared" si="3"/>
        <v>0</v>
      </c>
    </row>
    <row r="6" spans="1:8" x14ac:dyDescent="0.2">
      <c r="A6" t="s">
        <v>2097</v>
      </c>
      <c r="B6">
        <f>COUNTIFS('Crowdfunding Dataset'!$D:$D,"&gt;15000",'Crowdfunding Dataset'!$D:$D,"&lt;19999",'Crowdfunding Dataset'!$G:$G,"successful")</f>
        <v>10</v>
      </c>
      <c r="C6">
        <f>COUNTIFS('Crowdfunding Dataset'!$D:$D,"&gt;15000",'Crowdfunding Dataset'!$D:$D,"&lt;19999",'Crowdfunding Dataset'!$G:$G,"failed")</f>
        <v>0</v>
      </c>
      <c r="D6">
        <f>COUNTIFS('Crowdfunding Dataset'!$D:$D,"&gt;15000",'Crowdfunding Dataset'!$D:$D,"&lt;19999",'Crowdfunding Dataset'!$G:$G,"cancelled")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2098</v>
      </c>
      <c r="B7">
        <f>COUNTIFS('Crowdfunding Dataset'!$D:$D,"&gt;20000",'Crowdfunding Dataset'!$D:$D,"&lt;24999",'Crowdfunding Dataset'!$G:$G,"successful")</f>
        <v>5</v>
      </c>
      <c r="C7">
        <f>COUNTIFS('Crowdfunding Dataset'!$D:$D,"&gt;20000",'Crowdfunding Dataset'!$D:$D,"&lt;24999",'Crowdfunding Dataset'!$G:$G,"failed")</f>
        <v>0</v>
      </c>
      <c r="D7">
        <f>COUNTIFS('Crowdfunding Dataset'!$D:$D,"&gt;20000",'Crowdfunding Dataset'!$D:$D,"&lt;24999",'Crowdfunding Dataset'!$G:$G,"cancelled")</f>
        <v>0</v>
      </c>
      <c r="E7">
        <f t="shared" si="0"/>
        <v>5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2099</v>
      </c>
      <c r="B8">
        <f>COUNTIFS('Crowdfunding Dataset'!$D:$D,"&gt;25000",'Crowdfunding Dataset'!$D:$D,"&lt;29999",'Crowdfunding Dataset'!$G:$G,"successful")</f>
        <v>10</v>
      </c>
      <c r="C8">
        <f>COUNTIFS('Crowdfunding Dataset'!$D:$D,"&gt;25000",'Crowdfunding Dataset'!$D:$D,"&lt;29999",'Crowdfunding Dataset'!$G:$G,"failed")</f>
        <v>3</v>
      </c>
      <c r="D8">
        <f>COUNTIFS('Crowdfunding Dataset'!$D:$D,"&gt;25000",'Crowdfunding Dataset'!$D:$D,"&lt;29999",'Crowdfunding Dataset'!$G:$G,"cancelled")</f>
        <v>0</v>
      </c>
      <c r="E8">
        <f t="shared" si="0"/>
        <v>13</v>
      </c>
      <c r="F8" s="10">
        <f t="shared" si="1"/>
        <v>0.76923076923076927</v>
      </c>
      <c r="G8" s="10">
        <f t="shared" si="2"/>
        <v>0.23076923076923078</v>
      </c>
      <c r="H8" s="10">
        <f t="shared" si="3"/>
        <v>0</v>
      </c>
    </row>
    <row r="9" spans="1:8" x14ac:dyDescent="0.2">
      <c r="A9" t="s">
        <v>2100</v>
      </c>
      <c r="B9">
        <f>COUNTIFS('Crowdfunding Dataset'!$D:$D,"&gt;30000",'Crowdfunding Dataset'!$D:$D,"&lt;34999",'Crowdfunding Dataset'!$G:$G,"successful")</f>
        <v>7</v>
      </c>
      <c r="C9">
        <f>COUNTIFS('Crowdfunding Dataset'!$D:$D,"&gt;30000",'Crowdfunding Dataset'!$D:$D,"&lt;34999",'Crowdfunding Dataset'!$G:$G,"failed")</f>
        <v>0</v>
      </c>
      <c r="D9">
        <f>COUNTIFS('Crowdfunding Dataset'!$D:$D,"&gt;30000",'Crowdfunding Dataset'!$D:$D,"&lt;34999",'Crowdfunding Dataset'!$G:$G,"cancelled")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2101</v>
      </c>
      <c r="B10">
        <f>COUNTIFS('Crowdfunding Dataset'!$D:$D,"&gt;35000",'Crowdfunding Dataset'!$D:$D,"&lt;39999",'Crowdfunding Dataset'!$G:$G,"successful")</f>
        <v>7</v>
      </c>
      <c r="C10">
        <f>COUNTIFS('Crowdfunding Dataset'!$D:$D,"&gt;35000",'Crowdfunding Dataset'!$D:$D,"&lt;39999",'Crowdfunding Dataset'!$G:$G,"failed")</f>
        <v>3</v>
      </c>
      <c r="D10">
        <f>COUNTIFS('Crowdfunding Dataset'!$D:$D,"&gt;35000",'Crowdfunding Dataset'!$D:$D,"&lt;39999",'Crowdfunding Dataset'!$G:$G,"cancelled")</f>
        <v>1</v>
      </c>
      <c r="E10">
        <f t="shared" si="0"/>
        <v>11</v>
      </c>
      <c r="F10" s="10">
        <f t="shared" si="1"/>
        <v>0.63636363636363635</v>
      </c>
      <c r="G10" s="10">
        <f t="shared" si="2"/>
        <v>0.27272727272727271</v>
      </c>
      <c r="H10" s="10">
        <f t="shared" si="3"/>
        <v>9.0909090909090912E-2</v>
      </c>
    </row>
    <row r="11" spans="1:8" x14ac:dyDescent="0.2">
      <c r="A11" t="s">
        <v>2102</v>
      </c>
      <c r="B11">
        <f>COUNTIFS('Crowdfunding Dataset'!$D:$D,"&gt;40000",'Crowdfunding Dataset'!$D:$D,"&lt;44999",'Crowdfunding Dataset'!$G:$G,"successful")</f>
        <v>11</v>
      </c>
      <c r="C11">
        <f>COUNTIFS('Crowdfunding Dataset'!$D:$D,"&gt;40000",'Crowdfunding Dataset'!$D:$D,"&lt;44999",'Crowdfunding Dataset'!$G:$G,"failed")</f>
        <v>3</v>
      </c>
      <c r="D11">
        <f>COUNTIFS('Crowdfunding Dataset'!$D:$D,"&gt;40000",'Crowdfunding Dataset'!$D:$D,"&lt;44999",'Crowdfunding Dataset'!$G:$G,"cancelled")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COUNTIFS('Crowdfunding Dataset'!$D:$D,"&gt;45000",'Crowdfunding Dataset'!$D:$D,"&lt;49999",'Crowdfunding Dataset'!$G:$G,"successful")</f>
        <v>8</v>
      </c>
      <c r="C12">
        <f>COUNTIFS('Crowdfunding Dataset'!$D:$D,"&gt;45000",'Crowdfunding Dataset'!$D:$D,"&lt;49999",'Crowdfunding Dataset'!$G:$G,"failed")</f>
        <v>3</v>
      </c>
      <c r="D12">
        <f>COUNTIFS('Crowdfunding Dataset'!$D:$D,"&gt;45000",'Crowdfunding Dataset'!$D:$D,"&lt;49999",'Crowdfunding Dataset'!$G:$G,"cancelled")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COUNTIFS('Crowdfunding Dataset'!$D:$D,"&gt;=50000",'Crowdfunding Dataset'!$G:$G,"successful")</f>
        <v>114</v>
      </c>
      <c r="C13">
        <f>COUNTIFS('Crowdfunding Dataset'!$D:$D,"&gt;=50000",'Crowdfunding Dataset'!$G:$G,"failed")</f>
        <v>163</v>
      </c>
      <c r="D13">
        <f>COUNTIFS('Crowdfunding Dataset'!$D:$D,"&gt;=50000",'Crowdfunding Dataset'!$G:$G,"cancelled")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122F-A2E9-0642-A60C-D68FEF6E08E0}">
  <dimension ref="A1:F30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2030</v>
      </c>
      <c r="B1" t="s">
        <v>2069</v>
      </c>
    </row>
    <row r="2" spans="1:6" x14ac:dyDescent="0.2">
      <c r="A2" s="4" t="s">
        <v>6</v>
      </c>
      <c r="B2" t="s">
        <v>2069</v>
      </c>
    </row>
    <row r="4" spans="1:6" x14ac:dyDescent="0.2">
      <c r="A4" s="4" t="s">
        <v>2068</v>
      </c>
      <c r="B4" s="4" t="s">
        <v>2065</v>
      </c>
    </row>
    <row r="5" spans="1:6" x14ac:dyDescent="0.2">
      <c r="A5" s="4" t="s">
        <v>2066</v>
      </c>
      <c r="B5" t="s">
        <v>73</v>
      </c>
      <c r="C5" t="s">
        <v>13</v>
      </c>
      <c r="D5" t="s">
        <v>46</v>
      </c>
      <c r="E5" t="s">
        <v>19</v>
      </c>
      <c r="F5" t="s">
        <v>2067</v>
      </c>
    </row>
    <row r="6" spans="1:6" x14ac:dyDescent="0.2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2064</v>
      </c>
      <c r="E7">
        <v>4</v>
      </c>
      <c r="F7">
        <v>4</v>
      </c>
    </row>
    <row r="8" spans="1:6" x14ac:dyDescent="0.2">
      <c r="A8" s="5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2042</v>
      </c>
      <c r="C10">
        <v>8</v>
      </c>
      <c r="E10">
        <v>10</v>
      </c>
      <c r="F10">
        <v>18</v>
      </c>
    </row>
    <row r="11" spans="1:6" x14ac:dyDescent="0.2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2056</v>
      </c>
      <c r="C15">
        <v>3</v>
      </c>
      <c r="E15">
        <v>4</v>
      </c>
      <c r="F15">
        <v>7</v>
      </c>
    </row>
    <row r="16" spans="1:6" x14ac:dyDescent="0.2">
      <c r="A16" s="5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2055</v>
      </c>
      <c r="C20">
        <v>4</v>
      </c>
      <c r="E20">
        <v>4</v>
      </c>
      <c r="F20">
        <v>8</v>
      </c>
    </row>
    <row r="21" spans="1:6" x14ac:dyDescent="0.2">
      <c r="A21" s="5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2062</v>
      </c>
      <c r="C22">
        <v>9</v>
      </c>
      <c r="E22">
        <v>5</v>
      </c>
      <c r="F22">
        <v>14</v>
      </c>
    </row>
    <row r="23" spans="1:6" x14ac:dyDescent="0.2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2058</v>
      </c>
      <c r="C25">
        <v>7</v>
      </c>
      <c r="E25">
        <v>14</v>
      </c>
      <c r="F25">
        <v>21</v>
      </c>
    </row>
    <row r="26" spans="1:6" x14ac:dyDescent="0.2">
      <c r="A26" s="5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2061</v>
      </c>
      <c r="E29">
        <v>3</v>
      </c>
      <c r="F29">
        <v>3</v>
      </c>
    </row>
    <row r="30" spans="1:6" x14ac:dyDescent="0.2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7BEC-0931-1741-9478-C5A43A84EE23}">
  <dimension ref="A1:F18"/>
  <sheetViews>
    <sheetView workbookViewId="0">
      <selection activeCell="B3" sqref="B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2084</v>
      </c>
      <c r="B1" t="s">
        <v>2069</v>
      </c>
    </row>
    <row r="2" spans="1:6" x14ac:dyDescent="0.2">
      <c r="A2" s="4" t="s">
        <v>2030</v>
      </c>
      <c r="B2" t="s">
        <v>2069</v>
      </c>
    </row>
    <row r="4" spans="1:6" x14ac:dyDescent="0.2">
      <c r="A4" s="4" t="s">
        <v>2068</v>
      </c>
      <c r="B4" s="4" t="s">
        <v>2065</v>
      </c>
    </row>
    <row r="5" spans="1:6" x14ac:dyDescent="0.2">
      <c r="A5" s="4" t="s">
        <v>2066</v>
      </c>
      <c r="B5" t="s">
        <v>73</v>
      </c>
      <c r="C5" t="s">
        <v>13</v>
      </c>
      <c r="D5" t="s">
        <v>46</v>
      </c>
      <c r="E5" t="s">
        <v>19</v>
      </c>
      <c r="F5" t="s">
        <v>2067</v>
      </c>
    </row>
    <row r="6" spans="1:6" x14ac:dyDescent="0.2">
      <c r="A6" s="8" t="s">
        <v>2072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">
      <c r="A7" s="8" t="s">
        <v>2073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">
      <c r="A8" s="8" t="s">
        <v>2074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">
      <c r="A9" s="8" t="s">
        <v>2075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">
      <c r="A10" s="8" t="s">
        <v>2076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">
      <c r="A11" s="8" t="s">
        <v>2077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">
      <c r="A12" s="8" t="s">
        <v>2078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">
      <c r="A13" s="8" t="s">
        <v>2079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">
      <c r="A14" s="8" t="s">
        <v>2080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">
      <c r="A15" s="8" t="s">
        <v>2081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">
      <c r="A16" s="8" t="s">
        <v>2082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">
      <c r="A17" s="8" t="s">
        <v>2083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">
      <c r="A18" s="8" t="s">
        <v>2067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 Pivot</vt:lpstr>
      <vt:lpstr>Country Pivot</vt:lpstr>
      <vt:lpstr>Sub Category Pivot</vt:lpstr>
      <vt:lpstr>Crowdfunding Dataset</vt:lpstr>
      <vt:lpstr>Statistcal Analysis</vt:lpstr>
      <vt:lpstr>Goal Analysis</vt:lpstr>
      <vt:lpstr>Parent Country Pivot</vt:lpstr>
      <vt:lpstr>Data Created Pivot and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Arsh Khan</cp:lastModifiedBy>
  <dcterms:created xsi:type="dcterms:W3CDTF">2021-09-29T18:52:28Z</dcterms:created>
  <dcterms:modified xsi:type="dcterms:W3CDTF">2023-05-16T21:51:44Z</dcterms:modified>
</cp:coreProperties>
</file>