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" sheetId="1" r:id="rId4"/>
    <sheet state="visible" name="request" sheetId="2" r:id="rId5"/>
  </sheets>
  <definedNames/>
  <calcPr/>
</workbook>
</file>

<file path=xl/sharedStrings.xml><?xml version="1.0" encoding="utf-8"?>
<sst xmlns="http://schemas.openxmlformats.org/spreadsheetml/2006/main" count="63" uniqueCount="48">
  <si>
    <t>period (months)</t>
  </si>
  <si>
    <t>bnb</t>
  </si>
  <si>
    <t>polkadot</t>
  </si>
  <si>
    <t>num of txs</t>
  </si>
  <si>
    <t>Cost Calculation</t>
  </si>
  <si>
    <t xml:space="preserve">gas used </t>
  </si>
  <si>
    <t>average gas price</t>
  </si>
  <si>
    <t>Total Fee (Unit: Native Token)</t>
  </si>
  <si>
    <t>USD (8.24)</t>
  </si>
  <si>
    <t>chain ID</t>
  </si>
  <si>
    <t xml:space="preserve">avalanche </t>
  </si>
  <si>
    <t>once a hour</t>
  </si>
  <si>
    <t>polygon</t>
  </si>
  <si>
    <t xml:space="preserve">klaytn </t>
  </si>
  <si>
    <t>BNB</t>
  </si>
  <si>
    <t xml:space="preserve">once every three hours </t>
  </si>
  <si>
    <t>Fantom</t>
  </si>
  <si>
    <t>Near Protocol</t>
  </si>
  <si>
    <t># of signatures</t>
  </si>
  <si>
    <t>fee per signature</t>
  </si>
  <si>
    <t>solana</t>
  </si>
  <si>
    <t xml:space="preserve">average tx Fee </t>
  </si>
  <si>
    <t>Polkadot</t>
  </si>
  <si>
    <t xml:space="preserve">once every six hours </t>
  </si>
  <si>
    <t xml:space="preserve">Total USD </t>
  </si>
  <si>
    <t>Chain</t>
  </si>
  <si>
    <t>addr</t>
  </si>
  <si>
    <t>cost</t>
  </si>
  <si>
    <t>unit</t>
  </si>
  <si>
    <t xml:space="preserve">USD( 8.31 coinmarket cap  </t>
  </si>
  <si>
    <t>Polygon</t>
  </si>
  <si>
    <t>0x9AA2C8cee218D56AEc9dfA8BbA2380De9394a4Ae</t>
  </si>
  <si>
    <t>MATIC</t>
  </si>
  <si>
    <t>Avalanche</t>
  </si>
  <si>
    <t>AVAX</t>
  </si>
  <si>
    <t xml:space="preserve">Klaytn </t>
  </si>
  <si>
    <t>KLAY</t>
  </si>
  <si>
    <t xml:space="preserve">FANTOM </t>
  </si>
  <si>
    <t>FTM</t>
  </si>
  <si>
    <t>NEAR PROTOCOL</t>
  </si>
  <si>
    <t>b0fed703032aae31ff299986075bd79b709eff31f23a4aa9f65e4214355f4d7d</t>
  </si>
  <si>
    <t>NEAR</t>
  </si>
  <si>
    <t>SOLANA</t>
  </si>
  <si>
    <t>CY16q5MjYGKRo7uEJJxUuzKY91RBZ5QGMoJuNA6tcsgL</t>
  </si>
  <si>
    <t xml:space="preserve">SOL </t>
  </si>
  <si>
    <t>POLKADOT</t>
  </si>
  <si>
    <t xml:space="preserve">12bapgvk7p9a1JBbU64rTeNcjLs8ZVzWMMmEomL68dD8MvXL </t>
  </si>
  <si>
    <t>DOT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</si>
</sst>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0.000000000"/>
    <numFmt numFmtId="166" formatCode="#,##0.000000000000000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4.0"/>
      <color theme="1"/>
      <name val="Arial"/>
    </font>
    <font>
      <sz val="10.0"/>
      <color theme="1"/>
      <name val="Arial"/>
      <scheme val="minor"/>
    </font>
    <font>
      <sz val="10.0"/>
      <color rgb="FF172B4D"/>
      <name val="Arial"/>
    </font>
    <font>
      <sz val="10.0"/>
      <color rgb="FF172B4D"/>
      <name val="-apple-system"/>
    </font>
    <font>
      <sz val="10.0"/>
      <color rgb="FF24272A"/>
      <name val="Inter"/>
    </font>
    <font>
      <sz val="10.0"/>
      <color theme="1"/>
      <name val="Arial"/>
    </font>
    <font>
      <sz val="11.0"/>
      <color rgb="FF000000"/>
      <name val="Roboto"/>
    </font>
    <font>
      <sz val="14.0"/>
      <color rgb="FF24272A"/>
      <name val="Inter"/>
    </font>
    <font>
      <color rgb="FFFF0000"/>
      <name val="Arial"/>
      <scheme val="minor"/>
    </font>
    <font>
      <sz val="11.0"/>
      <color rgb="FF999999"/>
      <name val="&quot;Eina 01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6" fillId="0" fontId="2" numFmtId="0" xfId="0" applyAlignment="1" applyBorder="1" applyFont="1">
      <alignment horizontal="right" vertical="bottom"/>
    </xf>
    <xf borderId="0" fillId="2" fontId="5" numFmtId="0" xfId="0" applyAlignment="1" applyFill="1" applyFont="1">
      <alignment horizontal="right" readingOrder="0"/>
    </xf>
    <xf borderId="0" fillId="0" fontId="2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/>
    </xf>
    <xf borderId="0" fillId="0" fontId="2" numFmtId="165" xfId="0" applyAlignment="1" applyFont="1" applyNumberFormat="1">
      <alignment horizontal="right" vertical="bottom"/>
    </xf>
    <xf borderId="0" fillId="2" fontId="6" numFmtId="0" xfId="0" applyAlignment="1" applyFont="1">
      <alignment horizontal="right" readingOrder="0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2" fontId="2" numFmtId="166" xfId="0" applyAlignment="1" applyBorder="1" applyFont="1" applyNumberForma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2" fontId="7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2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Font="1"/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18.13"/>
    <col customWidth="1" min="4" max="4" width="17.5"/>
    <col customWidth="1" min="5" max="5" width="21.25"/>
    <col customWidth="1" min="6" max="6" width="29.0"/>
  </cols>
  <sheetData>
    <row r="2">
      <c r="A2" s="1" t="s">
        <v>0</v>
      </c>
      <c r="B2" s="2">
        <f> 6 </f>
        <v>6</v>
      </c>
      <c r="D2" s="1" t="s">
        <v>1</v>
      </c>
      <c r="E2" s="1" t="s">
        <v>2</v>
      </c>
    </row>
    <row r="3">
      <c r="A3" s="1" t="s">
        <v>3</v>
      </c>
      <c r="B3" s="2">
        <f>6*30*24</f>
        <v>4320</v>
      </c>
      <c r="D3" s="1">
        <v>1440.0</v>
      </c>
      <c r="E3" s="2">
        <f>4*30*6</f>
        <v>720</v>
      </c>
    </row>
    <row r="5">
      <c r="A5" s="3"/>
      <c r="B5" s="4"/>
      <c r="C5" s="4"/>
      <c r="D5" s="3"/>
      <c r="E5" s="3"/>
      <c r="F5" s="3"/>
      <c r="G5" s="3"/>
    </row>
    <row r="6">
      <c r="A6" s="5" t="s">
        <v>4</v>
      </c>
      <c r="B6" s="6"/>
      <c r="C6" s="6"/>
      <c r="D6" s="6"/>
      <c r="E6" s="6"/>
      <c r="F6" s="3"/>
      <c r="G6" s="3"/>
    </row>
    <row r="7">
      <c r="A7" s="7"/>
      <c r="B7" s="8" t="s">
        <v>5</v>
      </c>
      <c r="C7" s="8" t="s">
        <v>6</v>
      </c>
      <c r="D7" s="8" t="s">
        <v>7</v>
      </c>
      <c r="E7" s="9" t="s">
        <v>8</v>
      </c>
      <c r="G7" s="10" t="s">
        <v>9</v>
      </c>
    </row>
    <row r="8">
      <c r="A8" s="11" t="s">
        <v>10</v>
      </c>
      <c r="B8" s="12">
        <v>21000.0</v>
      </c>
      <c r="C8" s="13">
        <v>3.5E-8</v>
      </c>
      <c r="D8" s="12">
        <f t="shared" ref="D8:D10" si="1"> B8*C8*$B$3</f>
        <v>3.1752</v>
      </c>
      <c r="E8" s="14">
        <f>10.32*D8</f>
        <v>32.768064</v>
      </c>
      <c r="F8" s="1" t="s">
        <v>11</v>
      </c>
      <c r="G8" s="15">
        <v>43114.0</v>
      </c>
    </row>
    <row r="9">
      <c r="A9" s="11" t="s">
        <v>12</v>
      </c>
      <c r="B9" s="12">
        <v>21000.0</v>
      </c>
      <c r="C9" s="16">
        <v>2.33E-7</v>
      </c>
      <c r="D9" s="12">
        <f t="shared" si="1"/>
        <v>21.13776</v>
      </c>
      <c r="E9" s="14">
        <f>D9*0.5584</f>
        <v>11.80332518</v>
      </c>
      <c r="F9" s="1" t="s">
        <v>11</v>
      </c>
      <c r="G9" s="17">
        <v>137.0</v>
      </c>
    </row>
    <row r="10">
      <c r="A10" s="11" t="s">
        <v>13</v>
      </c>
      <c r="B10" s="12">
        <v>21000.0</v>
      </c>
      <c r="C10" s="18">
        <f>25/10^9</f>
        <v>0.000000025</v>
      </c>
      <c r="D10" s="12">
        <f t="shared" si="1"/>
        <v>2.268</v>
      </c>
      <c r="E10" s="14">
        <f>D10*0.1402</f>
        <v>0.3179736</v>
      </c>
      <c r="F10" s="1" t="s">
        <v>11</v>
      </c>
      <c r="G10" s="17">
        <v>8217.0</v>
      </c>
    </row>
    <row r="11">
      <c r="A11" s="11" t="s">
        <v>14</v>
      </c>
      <c r="B11" s="12">
        <v>21000.0</v>
      </c>
      <c r="C11" s="12">
        <v>7.0E-9</v>
      </c>
      <c r="D11" s="12">
        <f> B11*C11*D3</f>
        <v>0.21168</v>
      </c>
      <c r="E11" s="14">
        <f>219.52*D11</f>
        <v>46.4679936</v>
      </c>
      <c r="F11" s="1" t="s">
        <v>15</v>
      </c>
      <c r="G11" s="19">
        <v>56.0</v>
      </c>
    </row>
    <row r="12">
      <c r="A12" s="11" t="s">
        <v>16</v>
      </c>
      <c r="B12" s="12">
        <v>21000.0</v>
      </c>
      <c r="C12" s="16">
        <v>4.7E-7</v>
      </c>
      <c r="D12" s="12">
        <f t="shared" ref="D12:D13" si="2"> B12*C12*$B$3</f>
        <v>42.6384</v>
      </c>
      <c r="E12" s="14">
        <f> 0.2106*D12</f>
        <v>8.97964704</v>
      </c>
      <c r="F12" s="1" t="s">
        <v>11</v>
      </c>
      <c r="G12" s="17">
        <v>250.0</v>
      </c>
    </row>
    <row r="13">
      <c r="A13" s="20" t="s">
        <v>17</v>
      </c>
      <c r="B13" s="21">
        <f>84.911 * (10^10 )</f>
        <v>849110000000</v>
      </c>
      <c r="C13" s="22">
        <f>100000000*(10^(-24))</f>
        <v>0</v>
      </c>
      <c r="D13" s="21">
        <f t="shared" si="2"/>
        <v>0.36681552</v>
      </c>
      <c r="E13" s="23">
        <f>D13*1.21</f>
        <v>0.4438467792</v>
      </c>
      <c r="F13" s="1" t="s">
        <v>11</v>
      </c>
      <c r="G13" s="24">
        <v>444444.0</v>
      </c>
    </row>
    <row r="14">
      <c r="A14" s="6"/>
      <c r="B14" s="6"/>
      <c r="C14" s="6"/>
      <c r="D14" s="6"/>
      <c r="E14" s="6"/>
      <c r="G14" s="25"/>
    </row>
    <row r="15">
      <c r="A15" s="26"/>
      <c r="B15" s="8" t="s">
        <v>18</v>
      </c>
      <c r="C15" s="8" t="s">
        <v>19</v>
      </c>
      <c r="D15" s="8" t="s">
        <v>7</v>
      </c>
      <c r="E15" s="9" t="s">
        <v>8</v>
      </c>
      <c r="G15" s="25"/>
    </row>
    <row r="16">
      <c r="A16" s="20" t="s">
        <v>20</v>
      </c>
      <c r="B16" s="21">
        <v>1.0</v>
      </c>
      <c r="C16" s="21">
        <v>5.0E-6</v>
      </c>
      <c r="D16" s="21">
        <f>B3*B16*C16</f>
        <v>0.0216</v>
      </c>
      <c r="E16" s="23">
        <f>21.77*D16</f>
        <v>0.470232</v>
      </c>
      <c r="F16" s="1" t="s">
        <v>11</v>
      </c>
      <c r="G16" s="17">
        <v>222222.0</v>
      </c>
    </row>
    <row r="17">
      <c r="A17" s="6"/>
      <c r="B17" s="6"/>
      <c r="C17" s="6"/>
      <c r="D17" s="6"/>
      <c r="E17" s="3"/>
      <c r="G17" s="25"/>
    </row>
    <row r="18">
      <c r="A18" s="27"/>
      <c r="B18" s="28" t="s">
        <v>21</v>
      </c>
      <c r="C18" s="28" t="s">
        <v>7</v>
      </c>
      <c r="D18" s="29" t="s">
        <v>8</v>
      </c>
      <c r="E18" s="3"/>
      <c r="G18" s="25"/>
    </row>
    <row r="19">
      <c r="A19" s="20" t="s">
        <v>22</v>
      </c>
      <c r="B19" s="21">
        <v>0.0159000016</v>
      </c>
      <c r="C19" s="21">
        <f>B19*E3</f>
        <v>11.44800115</v>
      </c>
      <c r="D19" s="23">
        <f>C19*4.5</f>
        <v>51.51600518</v>
      </c>
      <c r="E19" s="30" t="s">
        <v>23</v>
      </c>
      <c r="G19" s="19">
        <v>999999.0</v>
      </c>
    </row>
    <row r="20">
      <c r="A20" s="3"/>
      <c r="B20" s="3"/>
      <c r="C20" s="3"/>
      <c r="D20" s="3"/>
      <c r="E20" s="3"/>
      <c r="G20" s="31"/>
    </row>
    <row r="21">
      <c r="A21" s="32" t="s">
        <v>24</v>
      </c>
      <c r="B21" s="33">
        <f>sum(E8:E13,E16,D19)</f>
        <v>152.7670874</v>
      </c>
      <c r="C21" s="3"/>
      <c r="D21" s="3"/>
      <c r="E21" s="3"/>
      <c r="F21" s="3"/>
      <c r="G21" s="34"/>
    </row>
    <row r="22">
      <c r="G22" s="31"/>
    </row>
    <row r="23">
      <c r="G23" s="31"/>
    </row>
    <row r="24">
      <c r="G24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88"/>
  </cols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</row>
    <row r="2">
      <c r="A2" s="1" t="s">
        <v>30</v>
      </c>
      <c r="B2" s="35" t="s">
        <v>31</v>
      </c>
      <c r="C2" s="36">
        <v>22.0</v>
      </c>
      <c r="D2" s="1" t="s">
        <v>32</v>
      </c>
      <c r="E2" s="2">
        <f>C2*0.5735</f>
        <v>12.617</v>
      </c>
    </row>
    <row r="3">
      <c r="A3" s="1" t="s">
        <v>33</v>
      </c>
      <c r="B3" s="35" t="s">
        <v>31</v>
      </c>
      <c r="C3" s="36">
        <v>3.5</v>
      </c>
      <c r="D3" s="1" t="s">
        <v>34</v>
      </c>
      <c r="E3" s="2">
        <f>C3*10.37</f>
        <v>36.295</v>
      </c>
    </row>
    <row r="4">
      <c r="A4" s="1" t="s">
        <v>35</v>
      </c>
      <c r="B4" s="35" t="s">
        <v>31</v>
      </c>
      <c r="C4" s="36">
        <v>2.3</v>
      </c>
      <c r="D4" s="1" t="s">
        <v>36</v>
      </c>
      <c r="E4" s="2">
        <f>0.138*C4</f>
        <v>0.3174</v>
      </c>
    </row>
    <row r="5">
      <c r="A5" s="1" t="s">
        <v>14</v>
      </c>
      <c r="B5" s="35" t="s">
        <v>31</v>
      </c>
      <c r="C5" s="36">
        <v>0.22</v>
      </c>
      <c r="D5" s="1" t="s">
        <v>14</v>
      </c>
      <c r="E5" s="2">
        <f>223.13 * C5</f>
        <v>49.0886</v>
      </c>
      <c r="F5" s="37"/>
    </row>
    <row r="6">
      <c r="A6" s="1" t="s">
        <v>37</v>
      </c>
      <c r="B6" s="35" t="s">
        <v>31</v>
      </c>
      <c r="C6" s="36">
        <v>43.0</v>
      </c>
      <c r="D6" s="1" t="s">
        <v>38</v>
      </c>
      <c r="E6" s="2">
        <f>0.2102*C6</f>
        <v>9.0386</v>
      </c>
    </row>
    <row r="7">
      <c r="A7" s="1" t="s">
        <v>39</v>
      </c>
      <c r="B7" s="1" t="s">
        <v>40</v>
      </c>
      <c r="C7" s="36">
        <v>0.4</v>
      </c>
      <c r="D7" s="1" t="s">
        <v>41</v>
      </c>
      <c r="E7" s="2">
        <f>C7 * 1.2</f>
        <v>0.48</v>
      </c>
      <c r="F7" s="37"/>
    </row>
    <row r="8">
      <c r="A8" s="1" t="s">
        <v>42</v>
      </c>
      <c r="B8" s="1" t="s">
        <v>43</v>
      </c>
      <c r="C8" s="36">
        <v>0.022</v>
      </c>
      <c r="D8" s="1" t="s">
        <v>44</v>
      </c>
      <c r="E8" s="2">
        <f>20.69* C8</f>
        <v>0.45518</v>
      </c>
    </row>
    <row r="9">
      <c r="A9" s="1" t="s">
        <v>45</v>
      </c>
      <c r="B9" s="38" t="s">
        <v>46</v>
      </c>
      <c r="C9" s="36">
        <v>12.0</v>
      </c>
      <c r="D9" s="1" t="s">
        <v>47</v>
      </c>
      <c r="E9" s="2">
        <f>4.51 * C9</f>
        <v>54.12</v>
      </c>
      <c r="G9" s="39">
        <v>0.0152462163</v>
      </c>
    </row>
    <row r="10">
      <c r="E10" s="40">
        <f>SUM(E2:E9)</f>
        <v>162.41178</v>
      </c>
    </row>
    <row r="12">
      <c r="G12" s="39"/>
    </row>
  </sheetData>
  <drawing r:id="rId1"/>
</worksheet>
</file>