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enrathi/Desktop/College_Senior/Winter 2017/EECS 486/Project/code/EECS486project/"/>
    </mc:Choice>
  </mc:AlternateContent>
  <bookViews>
    <workbookView xWindow="700" yWindow="460" windowWidth="27360" windowHeight="15880" tabRatio="500"/>
  </bookViews>
  <sheets>
    <sheet name="Sheet1" sheetId="1" r:id="rId1"/>
  </sheets>
  <calcPr calcId="150001" calcMode="autoNoTable" iterate="1" iterateCount="1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2" i="1"/>
  <c r="M9" i="1"/>
  <c r="N7" i="1"/>
  <c r="O6" i="1"/>
  <c r="O5" i="1"/>
  <c r="O4" i="1"/>
  <c r="O3" i="1"/>
  <c r="O2" i="1"/>
  <c r="R6" i="1"/>
  <c r="R5" i="1"/>
  <c r="R4" i="1"/>
  <c r="R3" i="1"/>
  <c r="R2" i="1"/>
  <c r="T3" i="1"/>
  <c r="T4" i="1"/>
  <c r="T5" i="1"/>
  <c r="T6" i="1"/>
  <c r="T2" i="1"/>
  <c r="S11" i="1"/>
  <c r="S7" i="1"/>
  <c r="Q11" i="1"/>
  <c r="Q7" i="1"/>
  <c r="M2" i="1"/>
  <c r="M6" i="1"/>
  <c r="M5" i="1"/>
  <c r="M4" i="1"/>
  <c r="M3" i="1"/>
  <c r="M7" i="1"/>
  <c r="K9" i="1"/>
  <c r="I9" i="1"/>
  <c r="G9" i="1"/>
  <c r="E9" i="1"/>
  <c r="C9" i="1"/>
  <c r="N11" i="1"/>
  <c r="K3" i="1"/>
  <c r="K4" i="1"/>
  <c r="K5" i="1"/>
  <c r="K6" i="1"/>
  <c r="I3" i="1"/>
  <c r="I4" i="1"/>
  <c r="I5" i="1"/>
  <c r="I6" i="1"/>
  <c r="G3" i="1"/>
  <c r="G4" i="1"/>
  <c r="G5" i="1"/>
  <c r="G6" i="1"/>
  <c r="E3" i="1"/>
  <c r="E4" i="1"/>
  <c r="E5" i="1"/>
  <c r="E6" i="1"/>
  <c r="K2" i="1"/>
  <c r="I2" i="1"/>
  <c r="G2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<sst xmlns="http://schemas.openxmlformats.org/spreadsheetml/2006/main" count="29" uniqueCount="23">
  <si>
    <t>GM</t>
  </si>
  <si>
    <t>Stock</t>
  </si>
  <si>
    <t>Ford</t>
  </si>
  <si>
    <t>VW</t>
  </si>
  <si>
    <t>Toyota</t>
  </si>
  <si>
    <t>Tesla</t>
  </si>
  <si>
    <t>% Change</t>
  </si>
  <si>
    <t>% Change 4/3-4/10</t>
  </si>
  <si>
    <t>Accurate?</t>
  </si>
  <si>
    <t>Correlation:</t>
  </si>
  <si>
    <t>IPD (Auto Industry ETF)</t>
  </si>
  <si>
    <t>Average of 5 stocks:</t>
  </si>
  <si>
    <t>% positivity (all tweets)</t>
  </si>
  <si>
    <t>% positivity ( &gt; 1000)</t>
  </si>
  <si>
    <t>% positivity ( &gt; 10000)</t>
  </si>
  <si>
    <t>Evaluation:</t>
  </si>
  <si>
    <t>-Correlation between % change (week) and % positivity</t>
  </si>
  <si>
    <t>-Accuracy (whether sign of our prediction matches weekly price movement)</t>
  </si>
  <si>
    <t>Analysis:</t>
  </si>
  <si>
    <t>-Follower count(s) correlations</t>
  </si>
  <si>
    <t>-Industry correlation (auto ETF) with each stock</t>
  </si>
  <si>
    <t>Difference</t>
  </si>
  <si>
    <t>-"The greater the % change, the further our model is"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</si>
</sst>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A26" sqref="A26"/>
    </sheetView>
  </sheetViews>
  <sheetFormatPr baseColWidth="10" defaultRowHeight="16" x14ac:dyDescent="0.2"/>
  <cols>
    <col min="1" max="1" width="20" bestFit="1" customWidth="1"/>
    <col min="13" max="13" width="16.6640625" bestFit="1" customWidth="1"/>
    <col min="14" max="14" width="20.5" bestFit="1" customWidth="1"/>
    <col min="17" max="17" width="18.33203125" bestFit="1" customWidth="1"/>
    <col min="18" max="19" width="18.33203125" customWidth="1"/>
    <col min="21" max="21" width="12.1640625" bestFit="1" customWidth="1"/>
  </cols>
  <sheetData>
    <row r="1" spans="1:21" x14ac:dyDescent="0.2">
      <c r="A1" s="2" t="s">
        <v>1</v>
      </c>
      <c r="B1" s="4">
        <v>42828</v>
      </c>
      <c r="C1" s="4" t="s">
        <v>6</v>
      </c>
      <c r="D1" s="4">
        <v>42829</v>
      </c>
      <c r="E1" s="4" t="s">
        <v>6</v>
      </c>
      <c r="F1" s="4">
        <v>42830</v>
      </c>
      <c r="G1" s="4" t="s">
        <v>6</v>
      </c>
      <c r="H1" s="4">
        <v>42831</v>
      </c>
      <c r="I1" s="4" t="s">
        <v>6</v>
      </c>
      <c r="J1" s="4">
        <v>42832</v>
      </c>
      <c r="K1" s="4" t="s">
        <v>6</v>
      </c>
      <c r="L1" s="4">
        <v>42835</v>
      </c>
      <c r="M1" s="2" t="s">
        <v>7</v>
      </c>
      <c r="N1" s="3" t="s">
        <v>12</v>
      </c>
      <c r="O1" s="4" t="s">
        <v>8</v>
      </c>
      <c r="P1" s="4" t="s">
        <v>21</v>
      </c>
      <c r="Q1" s="3" t="s">
        <v>13</v>
      </c>
      <c r="R1" s="4" t="s">
        <v>8</v>
      </c>
      <c r="S1" s="3" t="s">
        <v>14</v>
      </c>
      <c r="T1" s="4" t="s">
        <v>8</v>
      </c>
    </row>
    <row r="2" spans="1:21" x14ac:dyDescent="0.2">
      <c r="A2" t="s">
        <v>0</v>
      </c>
      <c r="B2">
        <v>34.17</v>
      </c>
      <c r="C2">
        <f>(D2-B2)/B2*100</f>
        <v>0.29265437518291315</v>
      </c>
      <c r="D2">
        <v>34.270000000000003</v>
      </c>
      <c r="E2">
        <f>(F2-D2)/D2*100</f>
        <v>-0.78786110300555334</v>
      </c>
      <c r="F2">
        <v>34</v>
      </c>
      <c r="G2">
        <f>(H2-F2)/F2*100</f>
        <v>0.47058823529410765</v>
      </c>
      <c r="H2">
        <v>34.159999999999997</v>
      </c>
      <c r="I2">
        <f>(J2-H2)/H2*100</f>
        <v>-1.3173302107728213</v>
      </c>
      <c r="J2">
        <v>33.71</v>
      </c>
      <c r="K2">
        <f>(L2-J2)/J2*100</f>
        <v>0.77128448531592408</v>
      </c>
      <c r="L2">
        <v>33.97</v>
      </c>
      <c r="M2" s="1">
        <f>(L2-B2)/B2</f>
        <v>-5.8530875036582625E-3</v>
      </c>
      <c r="N2" s="1">
        <v>-1.6299999999999999E-2</v>
      </c>
      <c r="O2" t="str">
        <f>IF(OR(AND(N2&gt;0,$M2&gt;0),AND(N2&lt;0,$M2&lt;0)),"YES","NO")</f>
        <v>YES</v>
      </c>
      <c r="P2" s="1">
        <f>ABS(N2-M2)</f>
        <v>1.0446912496341736E-2</v>
      </c>
      <c r="Q2" s="1">
        <v>-3.31E-3</v>
      </c>
      <c r="R2" t="str">
        <f>IF(OR(AND(Q2&gt;0,$M2&gt;0),AND(Q2&lt;0,$M2&lt;0)),"YES","NO")</f>
        <v>YES</v>
      </c>
      <c r="S2" s="1">
        <v>1.46E-2</v>
      </c>
      <c r="T2" t="str">
        <f>IF(OR(AND(S2&gt;0,$M2&gt;0),AND(S2&lt;0,$M2&lt;0)),"YES","NO")</f>
        <v>NO</v>
      </c>
      <c r="U2" s="1"/>
    </row>
    <row r="3" spans="1:21" x14ac:dyDescent="0.2">
      <c r="A3" t="s">
        <v>2</v>
      </c>
      <c r="B3">
        <v>11.44</v>
      </c>
      <c r="C3">
        <f t="shared" ref="C3:C7" si="0">(D3-B3)/B3*100</f>
        <v>-0.61188811188811443</v>
      </c>
      <c r="D3">
        <v>11.37</v>
      </c>
      <c r="E3">
        <f t="shared" ref="E3:E7" si="1">(F3-D3)/D3*100</f>
        <v>-0.96745822339489396</v>
      </c>
      <c r="F3">
        <v>11.26</v>
      </c>
      <c r="G3">
        <f t="shared" ref="G3:G7" si="2">(H3-F3)/F3*100</f>
        <v>8.8809946714030072E-2</v>
      </c>
      <c r="H3">
        <v>11.27</v>
      </c>
      <c r="I3">
        <f t="shared" ref="I3:I7" si="3">(J3-H3)/H3*100</f>
        <v>-0.35492457852705545</v>
      </c>
      <c r="J3">
        <v>11.23</v>
      </c>
      <c r="K3">
        <f t="shared" ref="K3:K7" si="4">(L3-J3)/J3*100</f>
        <v>0.17809439002671035</v>
      </c>
      <c r="L3">
        <v>11.25</v>
      </c>
      <c r="M3" s="1">
        <f>(L3-B3)/B3</f>
        <v>-1.6608391608391566E-2</v>
      </c>
      <c r="N3" s="1">
        <v>7.4999999999999997E-3</v>
      </c>
      <c r="O3" t="str">
        <f t="shared" ref="O3" si="5">IF(OR(AND(N3&gt;0,$M3&gt;0),AND(N3&lt;0,$M3&lt;0)),"YES","NO")</f>
        <v>NO</v>
      </c>
      <c r="P3" s="1">
        <f t="shared" ref="P3:P6" si="6">ABS(N3-M3)</f>
        <v>2.4108391608391566E-2</v>
      </c>
      <c r="Q3" s="1">
        <v>6.3499999999999997E-3</v>
      </c>
      <c r="R3" t="str">
        <f t="shared" ref="R3:T6" si="7">IF(OR(AND(Q3&gt;0,$M3&gt;0),AND(Q3&lt;0,$M3&lt;0)),"YES","NO")</f>
        <v>NO</v>
      </c>
      <c r="S3" s="1">
        <v>-1.6629999999999999E-2</v>
      </c>
      <c r="T3" t="str">
        <f t="shared" si="7"/>
        <v>YES</v>
      </c>
      <c r="U3" s="1"/>
    </row>
    <row r="4" spans="1:21" x14ac:dyDescent="0.2">
      <c r="A4" t="s">
        <v>3</v>
      </c>
      <c r="B4">
        <v>29.97</v>
      </c>
      <c r="C4">
        <f t="shared" si="0"/>
        <v>-1.0677344010677352</v>
      </c>
      <c r="D4">
        <v>29.65</v>
      </c>
      <c r="E4">
        <f t="shared" si="1"/>
        <v>-1.1804384485666033</v>
      </c>
      <c r="F4">
        <v>29.3</v>
      </c>
      <c r="G4">
        <f t="shared" si="2"/>
        <v>-0.51194539249147486</v>
      </c>
      <c r="H4">
        <v>29.15</v>
      </c>
      <c r="I4">
        <f t="shared" si="3"/>
        <v>-0.30874785591766674</v>
      </c>
      <c r="J4">
        <v>29.06</v>
      </c>
      <c r="K4">
        <f t="shared" si="4"/>
        <v>1.8582243633861069</v>
      </c>
      <c r="L4">
        <v>29.6</v>
      </c>
      <c r="M4" s="1">
        <f t="shared" ref="M4:M7" si="8">(L4-B4)/B4</f>
        <v>-1.2345679012345593E-2</v>
      </c>
      <c r="N4" s="1">
        <v>8.8000000000000005E-3</v>
      </c>
      <c r="O4" t="str">
        <f t="shared" ref="O4" si="9">IF(OR(AND(N4&gt;0,$M4&gt;0),AND(N4&lt;0,$M4&lt;0)),"YES","NO")</f>
        <v>NO</v>
      </c>
      <c r="P4" s="1">
        <f t="shared" si="6"/>
        <v>2.1145679012345594E-2</v>
      </c>
      <c r="Q4" s="1">
        <v>2.3560000000000001E-2</v>
      </c>
      <c r="R4" t="str">
        <f t="shared" si="7"/>
        <v>NO</v>
      </c>
      <c r="S4" s="1">
        <v>3.49E-2</v>
      </c>
      <c r="T4" t="str">
        <f t="shared" si="7"/>
        <v>NO</v>
      </c>
      <c r="U4" s="1"/>
    </row>
    <row r="5" spans="1:21" x14ac:dyDescent="0.2">
      <c r="A5" t="s">
        <v>4</v>
      </c>
      <c r="B5">
        <v>108.52</v>
      </c>
      <c r="C5">
        <f t="shared" si="0"/>
        <v>-0.46995945447842874</v>
      </c>
      <c r="D5">
        <v>108.01</v>
      </c>
      <c r="E5">
        <f t="shared" si="1"/>
        <v>-1.7313211739653778</v>
      </c>
      <c r="F5">
        <v>106.14</v>
      </c>
      <c r="G5">
        <f t="shared" si="2"/>
        <v>-0.60297719992462839</v>
      </c>
      <c r="H5">
        <v>105.5</v>
      </c>
      <c r="I5">
        <f t="shared" si="3"/>
        <v>0.38862559241705835</v>
      </c>
      <c r="J5">
        <v>105.91</v>
      </c>
      <c r="K5">
        <f t="shared" si="4"/>
        <v>6.6093853271652722E-2</v>
      </c>
      <c r="L5">
        <v>105.98</v>
      </c>
      <c r="M5" s="1">
        <f t="shared" si="8"/>
        <v>-2.3405823811278953E-2</v>
      </c>
      <c r="N5" s="1">
        <v>7.1999999999999998E-3</v>
      </c>
      <c r="O5" t="str">
        <f t="shared" ref="O5" si="10">IF(OR(AND(N5&gt;0,$M5&gt;0),AND(N5&lt;0,$M5&lt;0)),"YES","NO")</f>
        <v>NO</v>
      </c>
      <c r="P5" s="1">
        <f t="shared" si="6"/>
        <v>3.0605823811278951E-2</v>
      </c>
      <c r="Q5" s="1">
        <v>5.1200000000000004E-3</v>
      </c>
      <c r="R5" t="str">
        <f t="shared" si="7"/>
        <v>NO</v>
      </c>
      <c r="S5" s="1">
        <v>4.4749999999999998E-2</v>
      </c>
      <c r="T5" t="str">
        <f t="shared" si="7"/>
        <v>NO</v>
      </c>
      <c r="U5" s="1"/>
    </row>
    <row r="6" spans="1:21" x14ac:dyDescent="0.2">
      <c r="A6" t="s">
        <v>5</v>
      </c>
      <c r="B6">
        <v>298.52</v>
      </c>
      <c r="C6">
        <f t="shared" si="0"/>
        <v>1.7352271204609429</v>
      </c>
      <c r="D6">
        <v>303.7</v>
      </c>
      <c r="E6">
        <f t="shared" si="1"/>
        <v>-2.8646690813302564</v>
      </c>
      <c r="F6">
        <v>295</v>
      </c>
      <c r="G6">
        <f t="shared" si="2"/>
        <v>1.2542372881355894</v>
      </c>
      <c r="H6">
        <v>298.7</v>
      </c>
      <c r="I6">
        <f t="shared" si="3"/>
        <v>1.2855708068296057</v>
      </c>
      <c r="J6">
        <v>302.54000000000002</v>
      </c>
      <c r="K6">
        <f t="shared" si="4"/>
        <v>3.2557678323527348</v>
      </c>
      <c r="L6">
        <v>312.39</v>
      </c>
      <c r="M6" s="1">
        <f t="shared" si="8"/>
        <v>4.6462548572959957E-2</v>
      </c>
      <c r="N6" s="1">
        <v>6.5399999999999998E-3</v>
      </c>
      <c r="O6" t="str">
        <f t="shared" ref="O6" si="11">IF(OR(AND(N6&gt;0,$M6&gt;0),AND(N6&lt;0,$M6&lt;0)),"YES","NO")</f>
        <v>YES</v>
      </c>
      <c r="P6" s="1">
        <f t="shared" si="6"/>
        <v>3.9922548572959959E-2</v>
      </c>
      <c r="Q6" s="1">
        <v>1.231E-2</v>
      </c>
      <c r="R6" t="str">
        <f t="shared" si="7"/>
        <v>YES</v>
      </c>
      <c r="S6" s="1">
        <v>2.3650000000000001E-2</v>
      </c>
      <c r="T6" t="str">
        <f t="shared" si="7"/>
        <v>YES</v>
      </c>
      <c r="U6" s="1"/>
    </row>
    <row r="7" spans="1:21" x14ac:dyDescent="0.2">
      <c r="A7" t="s">
        <v>11</v>
      </c>
      <c r="M7" s="1">
        <f>AVERAGE(M2:M6)</f>
        <v>-2.3500866725428837E-3</v>
      </c>
      <c r="N7" s="1">
        <f>AVERAGE(N2:N6)</f>
        <v>2.7480000000000004E-3</v>
      </c>
      <c r="O7" s="1"/>
      <c r="P7" s="1"/>
      <c r="Q7" s="1">
        <f>AVERAGE(Q2:Q6)</f>
        <v>8.8060000000000013E-3</v>
      </c>
      <c r="R7" s="1"/>
      <c r="S7" s="1">
        <f>AVERAGE(S2:S6)</f>
        <v>2.0254000000000001E-2</v>
      </c>
    </row>
    <row r="9" spans="1:21" x14ac:dyDescent="0.2">
      <c r="A9" t="s">
        <v>10</v>
      </c>
      <c r="B9">
        <v>37.96</v>
      </c>
      <c r="C9">
        <f>(D9-B9)/B9*100</f>
        <v>-0.23709167544784882</v>
      </c>
      <c r="D9">
        <v>37.869999999999997</v>
      </c>
      <c r="E9">
        <f>(F9-D9)/D9*100</f>
        <v>-0.44890414576180249</v>
      </c>
      <c r="F9">
        <v>37.700000000000003</v>
      </c>
      <c r="G9">
        <f>(H9-F9)/F9*100</f>
        <v>-0.13262599469497149</v>
      </c>
      <c r="H9">
        <v>37.65</v>
      </c>
      <c r="I9">
        <f>(J9-H9)/H9*100</f>
        <v>-0.15936254980078399</v>
      </c>
      <c r="J9">
        <v>37.590000000000003</v>
      </c>
      <c r="K9">
        <f>(L9-J9)/J9*100</f>
        <v>0</v>
      </c>
      <c r="L9">
        <v>37.590000000000003</v>
      </c>
      <c r="M9" s="1">
        <f>(L9-B9)/B9</f>
        <v>-9.7471022128555705E-3</v>
      </c>
    </row>
    <row r="11" spans="1:21" x14ac:dyDescent="0.2">
      <c r="M11" t="s">
        <v>9</v>
      </c>
      <c r="N11">
        <f>CORREL(M2:M6,N2:N6)</f>
        <v>2.4919845879028381E-2</v>
      </c>
      <c r="Q11">
        <f>CORREL(M2:M6,Q2:Q6)</f>
        <v>0.1600845194782988</v>
      </c>
      <c r="S11">
        <f>CORREL(M2:M6,S2:S6)</f>
        <v>1.8674613466391494E-2</v>
      </c>
    </row>
    <row r="16" spans="1:21" x14ac:dyDescent="0.2">
      <c r="A16" t="s">
        <v>15</v>
      </c>
    </row>
    <row r="17" spans="1:1" x14ac:dyDescent="0.2">
      <c r="A17" s="5" t="s">
        <v>16</v>
      </c>
    </row>
    <row r="18" spans="1:1" x14ac:dyDescent="0.2">
      <c r="A18" s="5" t="s">
        <v>17</v>
      </c>
    </row>
    <row r="22" spans="1:1" x14ac:dyDescent="0.2">
      <c r="A22" t="s">
        <v>18</v>
      </c>
    </row>
    <row r="23" spans="1:1" x14ac:dyDescent="0.2">
      <c r="A23" s="5" t="s">
        <v>19</v>
      </c>
    </row>
    <row r="24" spans="1:1" x14ac:dyDescent="0.2">
      <c r="A24" s="5" t="s">
        <v>20</v>
      </c>
    </row>
    <row r="25" spans="1:1" x14ac:dyDescent="0.2">
      <c r="A25" s="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2017-04-10T01:29:37Z</dcterms:created>
  <dcterms:modified xsi:type="dcterms:W3CDTF">2017-04-11T02:06:47Z</dcterms:modified>
</cp:coreProperties>
</file>