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radford-my.sharepoint.com/personal/aramoscortez_radford_edu/Documents/Classes/itec281/Chapter 2/"/>
    </mc:Choice>
  </mc:AlternateContent>
  <xr:revisionPtr revIDLastSave="1" documentId="13_ncr:1_{EDC2320B-A92D-4FAF-BE09-4E57165C583F}" xr6:coauthVersionLast="47" xr6:coauthVersionMax="47" xr10:uidLastSave="{4DC2F5A7-2E43-4C3E-9111-4B40C64F5508}"/>
  <bookViews>
    <workbookView xWindow="-110" yWindow="-110" windowWidth="19420" windowHeight="10300" xr2:uid="{D659E92D-2D4C-4C59-A94A-E941314B0240}"/>
  </bookViews>
  <sheets>
    <sheet name="Sa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H22" i="1"/>
  <c r="H21" i="1"/>
  <c r="H20" i="1"/>
  <c r="H19" i="1"/>
  <c r="H14" i="1"/>
  <c r="H6" i="1"/>
  <c r="H7" i="1"/>
  <c r="H8" i="1"/>
  <c r="H9" i="1"/>
  <c r="H10" i="1"/>
  <c r="H11" i="1"/>
  <c r="H12" i="1"/>
  <c r="H13" i="1"/>
  <c r="H5" i="1"/>
  <c r="F6" i="1"/>
  <c r="F7" i="1"/>
  <c r="F8" i="1"/>
  <c r="F9" i="1"/>
  <c r="F10" i="1"/>
  <c r="F11" i="1"/>
  <c r="F12" i="1"/>
  <c r="F13" i="1"/>
  <c r="F5" i="1"/>
  <c r="E6" i="1"/>
  <c r="E7" i="1"/>
  <c r="E8" i="1"/>
  <c r="E9" i="1"/>
  <c r="E10" i="1"/>
  <c r="E11" i="1"/>
  <c r="E12" i="1"/>
  <c r="E13" i="1"/>
  <c r="E5" i="1"/>
  <c r="C6" i="1"/>
  <c r="C7" i="1"/>
  <c r="C8" i="1"/>
  <c r="C9" i="1"/>
  <c r="C10" i="1"/>
  <c r="C11" i="1"/>
  <c r="C12" i="1"/>
  <c r="C13" i="1"/>
  <c r="C5" i="1"/>
  <c r="B2" i="1"/>
</calcChain>
</file>

<file path=xl/sharedStrings.xml><?xml version="1.0" encoding="utf-8"?>
<sst xmlns="http://schemas.openxmlformats.org/spreadsheetml/2006/main" count="48" uniqueCount="39">
  <si>
    <t>Date Prepared:</t>
  </si>
  <si>
    <t>Years</t>
  </si>
  <si>
    <t>Total Due</t>
  </si>
  <si>
    <t>Monthly Payment</t>
  </si>
  <si>
    <t>Yes</t>
  </si>
  <si>
    <t>No</t>
  </si>
  <si>
    <t>Totals</t>
  </si>
  <si>
    <t>Summary Statistics</t>
  </si>
  <si>
    <t>Lowest Monthly Payment</t>
  </si>
  <si>
    <t>Average Monthly Payment</t>
  </si>
  <si>
    <t>Median Monthly Payment</t>
  </si>
  <si>
    <t>Interest Rate</t>
  </si>
  <si>
    <t>Months Per Year</t>
  </si>
  <si>
    <t>W.C. Hicks Appliances</t>
  </si>
  <si>
    <t>SKU</t>
  </si>
  <si>
    <t>Item Name</t>
  </si>
  <si>
    <t>Delivery</t>
  </si>
  <si>
    <t>Description</t>
  </si>
  <si>
    <t>Client Name</t>
  </si>
  <si>
    <t>Dishwasher</t>
  </si>
  <si>
    <t>Microwave</t>
  </si>
  <si>
    <t>Oven</t>
  </si>
  <si>
    <t>Washer</t>
  </si>
  <si>
    <t>Dryer</t>
  </si>
  <si>
    <t>Price</t>
  </si>
  <si>
    <t>Garten</t>
  </si>
  <si>
    <t>Leggett</t>
  </si>
  <si>
    <t>Ranger</t>
  </si>
  <si>
    <t>Vong</t>
  </si>
  <si>
    <t>Williams</t>
  </si>
  <si>
    <t>Davis</t>
  </si>
  <si>
    <t>Jackson</t>
  </si>
  <si>
    <t>Garcia</t>
  </si>
  <si>
    <t>Broadnax</t>
  </si>
  <si>
    <t>Delivery Fee</t>
  </si>
  <si>
    <t>Inventory Information</t>
  </si>
  <si>
    <t>Number of Orders</t>
  </si>
  <si>
    <t>Refrigerator</t>
  </si>
  <si>
    <t>Maximum 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</si>
</sst>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3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</cellStyleXfs>
  <cellXfs count="23">
    <xf numFmtId="0" fontId="0" fillId="0" borderId="0" xfId="0"/>
    <xf numFmtId="0" fontId="1" fillId="0" borderId="0" xfId="10" applyFill="1"/>
    <xf numFmtId="14" fontId="4" fillId="0" borderId="0" xfId="11" applyNumberFormat="1" applyFont="1"/>
    <xf numFmtId="14" fontId="1" fillId="0" borderId="0" xfId="12" applyNumberFormat="1"/>
    <xf numFmtId="0" fontId="4" fillId="0" borderId="0" xfId="13" applyFont="1"/>
    <xf numFmtId="164" fontId="0" fillId="0" borderId="0" xfId="14" applyNumberFormat="1" applyFont="1"/>
    <xf numFmtId="0" fontId="1" fillId="0" borderId="0" xfId="15" applyAlignment="1">
      <alignment horizontal="center"/>
    </xf>
    <xf numFmtId="0" fontId="5" fillId="0" borderId="0" xfId="17" applyFont="1" applyAlignment="1">
      <alignment horizontal="left" indent="2"/>
    </xf>
    <xf numFmtId="10" fontId="1" fillId="0" borderId="0" xfId="18" applyNumberFormat="1"/>
    <xf numFmtId="0" fontId="2" fillId="2" borderId="0" xfId="19" applyFont="1" applyFill="1" applyAlignment="1">
      <alignment horizontal="center" vertical="center" wrapText="1"/>
    </xf>
    <xf numFmtId="165" fontId="0" fillId="0" borderId="0" xfId="20" applyNumberFormat="1" applyFont="1"/>
    <xf numFmtId="165" fontId="1" fillId="0" borderId="0" xfId="21" applyNumberFormat="1" applyFill="1"/>
    <xf numFmtId="0" fontId="2" fillId="0" borderId="0" xfId="22" applyNumberFormat="1" applyFont="1" applyFill="1" applyAlignment="1">
      <alignment horizontal="center" vertical="center" wrapText="1"/>
    </xf>
    <xf numFmtId="166" fontId="1" fillId="0" borderId="0" xfId="26" applyNumberFormat="1"/>
    <xf numFmtId="165" fontId="0" fillId="0" borderId="0" xfId="0" applyNumberFormat="1"/>
    <xf numFmtId="165" fontId="2" fillId="2" borderId="0" xfId="19" applyNumberFormat="1" applyFont="1" applyFill="1" applyAlignment="1">
      <alignment horizontal="center" vertical="center" wrapText="1"/>
    </xf>
    <xf numFmtId="165" fontId="0" fillId="0" borderId="0" xfId="16" applyNumberFormat="1" applyFont="1"/>
    <xf numFmtId="8" fontId="0" fillId="0" borderId="0" xfId="23" applyNumberFormat="1" applyFont="1"/>
    <xf numFmtId="8" fontId="0" fillId="0" borderId="0" xfId="0" applyNumberFormat="1"/>
    <xf numFmtId="0" fontId="1" fillId="0" borderId="0" xfId="9" applyAlignment="1">
      <alignment horizontal="left"/>
    </xf>
    <xf numFmtId="0" fontId="4" fillId="0" borderId="0" xfId="8" applyFont="1" applyAlignment="1">
      <alignment horizontal="left"/>
    </xf>
    <xf numFmtId="0" fontId="3" fillId="0" borderId="0" xfId="7" applyFont="1" applyAlignment="1">
      <alignment horizontal="center"/>
    </xf>
    <xf numFmtId="0" fontId="2" fillId="2" borderId="0" xfId="6" applyNumberFormat="1" applyFont="1" applyAlignment="1">
      <alignment horizontal="center" vertical="center" wrapText="1"/>
    </xf>
  </cellXfs>
  <cellStyles count="27">
    <cellStyle name="/epbd/n986NtrwKD/Ay2f9hml4yWQMIh2taDAPXFDLs=-~NwJwRertw4o+2X66Q6tVGw==" xfId="15" xr:uid="{00000000-0005-0000-0000-000004000000}"/>
    <cellStyle name="0WGIeoRrX6LDaXK53FdCg+oOi64zxqMLswGI3uMMguw=-~xkb4hCOI7JPDhkTK+TVusg==" xfId="17" xr:uid="{00000000-0005-0000-0000-000004000000}"/>
    <cellStyle name="1RP94hp3zdjYhwr2tw4DEDViZLjHBLAYGyE8/8+eTDo=-~aiUS6RLNTyn0ZBSzMJYR9w==" xfId="21" xr:uid="{00000000-0005-0000-0000-000010000000}"/>
    <cellStyle name="2keW0zxAqOMp+gsYiy93aBmgkGBrHowOg+QIkqQFTHc=-~G/pnxnioG5sW0FKrK7jCAA==" xfId="20" xr:uid="{00000000-0005-0000-0000-000004000000}"/>
    <cellStyle name="33/Qb9P51VhQzcFKnbYIJWHgu8XBIH57h4JpKCdyNkA=-~UJmQgFMCgbTH7gtw60FycQ==" xfId="8" xr:uid="{00000000-0005-0000-0000-000004000000}"/>
    <cellStyle name="adIQ7xunWXyG3DgkeCJ21vMY1sOe9FuSG19ZpI4YNP0=-~NnYI9KhTcbGKw1bOUYGfGw==" xfId="19" xr:uid="{00000000-0005-0000-0000-000004000000}"/>
    <cellStyle name="btDnS1FggMH4W4uX0mrOQzjt45SDpbNWEeaP9RK+QzQ=-~Krt4T/5BUl3vabLsEIxzxQ==" xfId="10" xr:uid="{00000000-0005-0000-0000-000010000000}"/>
    <cellStyle name="CrIOB3PaAOqGY6yM0gDjji7W32aDV4kFOw9JVSZHGH8=-~CmZDo9h99TKG6KE23m0gTw==" xfId="7" xr:uid="{00000000-0005-0000-0000-000004000000}"/>
    <cellStyle name="Custom Style 1" xfId="1" xr:uid="{00000000-0005-0000-0000-000004000000}"/>
    <cellStyle name="Custom Style 2" xfId="2" xr:uid="{00000000-0005-0000-0000-00000D000000}"/>
    <cellStyle name="Custom Style 3" xfId="3" xr:uid="{00000000-0005-0000-0000-000010000000}"/>
    <cellStyle name="Custom Style 4" xfId="4" xr:uid="{00000000-0005-0000-0000-000011000000}"/>
    <cellStyle name="iyU3R+1dMWdMgbPjOlyV/6KBxTyPHH9+1bBErLXBRa4=-~Ssqgw4G7+gaAGxDtYPA1nA==" xfId="5" xr:uid="{00000000-0005-0000-0000-000005000000}"/>
    <cellStyle name="k5Xb4GIw1IN0109lXrHdoI2jmWQ+lecYO3yY3OD0Rew=-~B+jkYj6p1Sl2O5e3+vqUgw==" xfId="6" xr:uid="{00000000-0005-0000-0000-000010000000}"/>
    <cellStyle name="Lb8SX/xJUP6KIehF42WBII5VKmhgsIzY1Sm8MHbaFzk=-~OCJNle0PMoSVt6lOWRjLsw==" xfId="9" xr:uid="{00000000-0005-0000-0000-000004000000}"/>
    <cellStyle name="LOr0w74efdtEK8mq/5P63LdILxFKGQgFVi9wZP9M9ec=-~IHVj/0UIgr+VMNilDrNa2Q==" xfId="12" xr:uid="{00000000-0005-0000-0000-000004000000}"/>
    <cellStyle name="Normal" xfId="0" builtinId="0"/>
    <cellStyle name="okaZkXkNP4hM74noc5PN4Vm88u8nbOzlkr+iIS0BrBY=-~2uMXQWNr2oXRcRr7PtJOFg==" xfId="18" xr:uid="{00000000-0005-0000-0000-00000D000000}"/>
    <cellStyle name="oKer/qBhf0Iopmhy2qHxZQMakYsXJPMuM7rIPwvV4ow=-~HDBV9jmbhINuuKtECQr2dQ==" xfId="13" xr:uid="{00000000-0005-0000-0000-000004000000}"/>
    <cellStyle name="qgj7LXH3VJccgJdTy4ho7HdqpCGlXJHf3D5a53IfMa8=-~C014GyFO/6g1EzBr67UPPA==" xfId="14" xr:uid="{00000000-0005-0000-0000-000004000000}"/>
    <cellStyle name="RUJcNsx+HuW6FNXaAFxXG2NZCa/NGrz+1bxAjjXYs+I=-~vlySjuh/hwsZtGfVvIsGvw==" xfId="16" xr:uid="{00000000-0005-0000-0000-000011000000}"/>
    <cellStyle name="sqq9gQm3qi+a5q2SGsFWmC+uDFJM9nkMe2ElbIl1aa0=-~6K+uAStuRhW2NIYI/0vxoA==" xfId="11" xr:uid="{00000000-0005-0000-0000-000004000000}"/>
    <cellStyle name="tGih2f2hcuz6kOOOSET8AZjz/DkweMqccCFQSFHyBj4=-~5RlSBvEOCbkv5XleK8FFLQ==" xfId="22" xr:uid="{00000000-0005-0000-0000-000011000000}"/>
    <cellStyle name="uqYJf4d+moIkImGXugNr092WLVotBSO2A7B6vo0KYiU=-~rt8b+rAUoo0DSQPMQ4cKtQ==" xfId="25" xr:uid="{00000000-0005-0000-0000-000004000000}"/>
    <cellStyle name="vDtH+/qkncE9SjUe+8ggmOGHbQr45HP8t6ym8hFeN4g=-~ayIcdT85tuBE1SzGyvd0dQ==" xfId="26" xr:uid="{00000000-0005-0000-0000-000004000000}"/>
    <cellStyle name="W60TMryTQeyZ8Jzgh+FdQZ57WaedV/zFdZr/bDKsM5w=-~p/VCOQ9cxyiZqXfdd74/iw==" xfId="23" xr:uid="{00000000-0005-0000-0000-000004000000}"/>
    <cellStyle name="Y1GboFvOlj6lgHaAX2q/63W/Y8aFqDiyCtFPBnQVbcs=-~PLhheWAI5SKw6LO44KfReA==" xfId="24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94B5-1909-437B-A942-04FF07B6C92B}">
  <dimension ref="A1:H27"/>
  <sheetViews>
    <sheetView tabSelected="1" zoomScaleNormal="100" workbookViewId="0">
      <selection activeCell="I9" sqref="I9"/>
    </sheetView>
  </sheetViews>
  <sheetFormatPr defaultRowHeight="14.5" x14ac:dyDescent="0.35"/>
  <cols>
    <col min="1" max="1" width="14.08984375" customWidth="1"/>
    <col min="2" max="2" width="23" bestFit="1" customWidth="1"/>
    <col min="3" max="3" width="12.08984375" bestFit="1" customWidth="1"/>
    <col min="4" max="4" width="8.90625" customWidth="1"/>
    <col min="5" max="5" width="11.36328125" style="14" customWidth="1"/>
    <col min="6" max="7" width="11.36328125" customWidth="1"/>
    <col min="8" max="8" width="16.36328125" bestFit="1" customWidth="1"/>
    <col min="9" max="9" width="16.36328125" customWidth="1"/>
    <col min="13" max="13" width="11.90625" bestFit="1" customWidth="1"/>
  </cols>
  <sheetData>
    <row r="1" spans="1:8" ht="27.5" x14ac:dyDescent="0.55000000000000004">
      <c r="A1" s="21" t="s">
        <v>13</v>
      </c>
      <c r="B1" s="21"/>
      <c r="C1" s="21"/>
      <c r="D1" s="21"/>
      <c r="E1" s="21"/>
      <c r="F1" s="21"/>
      <c r="G1" s="21"/>
      <c r="H1" s="21"/>
    </row>
    <row r="2" spans="1:8" x14ac:dyDescent="0.35">
      <c r="A2" s="2" t="s">
        <v>0</v>
      </c>
      <c r="B2" s="13">
        <f ca="1">TODAY()</f>
        <v>45105</v>
      </c>
    </row>
    <row r="3" spans="1:8" x14ac:dyDescent="0.35">
      <c r="A3" s="2"/>
      <c r="B3" s="3"/>
    </row>
    <row r="4" spans="1:8" ht="25.25" customHeight="1" x14ac:dyDescent="0.35">
      <c r="A4" s="9" t="s">
        <v>18</v>
      </c>
      <c r="B4" s="9" t="s">
        <v>14</v>
      </c>
      <c r="C4" s="9" t="s">
        <v>15</v>
      </c>
      <c r="D4" s="9" t="s">
        <v>16</v>
      </c>
      <c r="E4" s="15" t="s">
        <v>24</v>
      </c>
      <c r="F4" s="9" t="s">
        <v>2</v>
      </c>
      <c r="G4" s="9" t="s">
        <v>1</v>
      </c>
      <c r="H4" s="9" t="s">
        <v>3</v>
      </c>
    </row>
    <row r="5" spans="1:8" x14ac:dyDescent="0.35">
      <c r="A5" s="1" t="s">
        <v>25</v>
      </c>
      <c r="B5" s="4">
        <v>294211</v>
      </c>
      <c r="C5" s="5" t="str">
        <f>VLOOKUP(B5,A$18:B$23,2,FALSE)</f>
        <v>Refrigerator</v>
      </c>
      <c r="D5" s="1" t="s">
        <v>4</v>
      </c>
      <c r="E5" s="16">
        <f>VLOOKUP(C5,B$18:C$23,2,FALSE)</f>
        <v>1399</v>
      </c>
      <c r="F5" s="16">
        <f>IF(D5="yes",B$25,0)+E5</f>
        <v>1474</v>
      </c>
      <c r="G5" s="6">
        <v>3</v>
      </c>
      <c r="H5" s="17">
        <f>PMT(B$26/B$27,B$27*G5,-F5)</f>
        <v>43.02829343512262</v>
      </c>
    </row>
    <row r="6" spans="1:8" x14ac:dyDescent="0.35">
      <c r="A6" s="1" t="s">
        <v>26</v>
      </c>
      <c r="B6" s="4">
        <v>327064</v>
      </c>
      <c r="C6" s="5" t="str">
        <f t="shared" ref="C6:C13" si="0">VLOOKUP(B6,A$18:B$23,2,FALSE)</f>
        <v>Microwave</v>
      </c>
      <c r="D6" s="1" t="s">
        <v>4</v>
      </c>
      <c r="E6" s="16">
        <f t="shared" ref="E6:E13" si="1">VLOOKUP(C6,B$18:C$23,2,FALSE)</f>
        <v>379.99</v>
      </c>
      <c r="F6" s="16">
        <f t="shared" ref="F6:F13" si="2">IF(D6="yes",B$25,0)+E6</f>
        <v>454.99</v>
      </c>
      <c r="G6" s="6">
        <v>5</v>
      </c>
      <c r="H6" s="17">
        <f t="shared" ref="H6:H13" si="3">PMT(B$26/B$27,B$27*G6,-F6)</f>
        <v>8.2262202512996065</v>
      </c>
    </row>
    <row r="7" spans="1:8" x14ac:dyDescent="0.35">
      <c r="A7" s="1" t="s">
        <v>28</v>
      </c>
      <c r="B7" s="4">
        <v>446741</v>
      </c>
      <c r="C7" s="5" t="str">
        <f t="shared" si="0"/>
        <v>Washer</v>
      </c>
      <c r="D7" s="1" t="s">
        <v>5</v>
      </c>
      <c r="E7" s="16">
        <f t="shared" si="1"/>
        <v>467.99</v>
      </c>
      <c r="F7" s="16">
        <f t="shared" si="2"/>
        <v>467.99</v>
      </c>
      <c r="G7" s="6">
        <v>3</v>
      </c>
      <c r="H7" s="17">
        <f t="shared" si="3"/>
        <v>13.661337208075329</v>
      </c>
    </row>
    <row r="8" spans="1:8" x14ac:dyDescent="0.35">
      <c r="A8" s="1" t="s">
        <v>27</v>
      </c>
      <c r="B8" s="4">
        <v>643081</v>
      </c>
      <c r="C8" s="5" t="str">
        <f t="shared" si="0"/>
        <v>Dryer</v>
      </c>
      <c r="D8" s="1" t="s">
        <v>5</v>
      </c>
      <c r="E8" s="16">
        <f t="shared" si="1"/>
        <v>599.99</v>
      </c>
      <c r="F8" s="16">
        <f t="shared" si="2"/>
        <v>599.99</v>
      </c>
      <c r="G8" s="6">
        <v>5</v>
      </c>
      <c r="H8" s="17">
        <f t="shared" si="3"/>
        <v>10.847820586336514</v>
      </c>
    </row>
    <row r="9" spans="1:8" x14ac:dyDescent="0.35">
      <c r="A9" s="1" t="s">
        <v>29</v>
      </c>
      <c r="B9" s="4">
        <v>294211</v>
      </c>
      <c r="C9" s="5" t="str">
        <f t="shared" si="0"/>
        <v>Refrigerator</v>
      </c>
      <c r="D9" s="1" t="s">
        <v>5</v>
      </c>
      <c r="E9" s="16">
        <f t="shared" si="1"/>
        <v>1399</v>
      </c>
      <c r="F9" s="16">
        <f t="shared" si="2"/>
        <v>1399</v>
      </c>
      <c r="G9" s="6">
        <v>3</v>
      </c>
      <c r="H9" s="17">
        <f t="shared" si="3"/>
        <v>40.838929793579752</v>
      </c>
    </row>
    <row r="10" spans="1:8" x14ac:dyDescent="0.35">
      <c r="A10" s="1" t="s">
        <v>30</v>
      </c>
      <c r="B10" s="4">
        <v>446741</v>
      </c>
      <c r="C10" s="5" t="str">
        <f t="shared" si="0"/>
        <v>Washer</v>
      </c>
      <c r="D10" s="1" t="s">
        <v>5</v>
      </c>
      <c r="E10" s="16">
        <f t="shared" si="1"/>
        <v>467.99</v>
      </c>
      <c r="F10" s="16">
        <f t="shared" si="2"/>
        <v>467.99</v>
      </c>
      <c r="G10" s="6">
        <v>3</v>
      </c>
      <c r="H10" s="17">
        <f t="shared" si="3"/>
        <v>13.661337208075329</v>
      </c>
    </row>
    <row r="11" spans="1:8" x14ac:dyDescent="0.35">
      <c r="A11" s="1" t="s">
        <v>31</v>
      </c>
      <c r="B11" s="4">
        <v>306862</v>
      </c>
      <c r="C11" s="5" t="str">
        <f t="shared" si="0"/>
        <v>Dishwasher</v>
      </c>
      <c r="D11" s="1" t="s">
        <v>4</v>
      </c>
      <c r="E11" s="16">
        <f t="shared" si="1"/>
        <v>809.99</v>
      </c>
      <c r="F11" s="16">
        <f t="shared" si="2"/>
        <v>884.99</v>
      </c>
      <c r="G11" s="6">
        <v>4</v>
      </c>
      <c r="H11" s="17">
        <f t="shared" si="3"/>
        <v>19.68659500865482</v>
      </c>
    </row>
    <row r="12" spans="1:8" x14ac:dyDescent="0.35">
      <c r="A12" s="1" t="s">
        <v>32</v>
      </c>
      <c r="B12" s="4">
        <v>643081</v>
      </c>
      <c r="C12" s="5" t="str">
        <f t="shared" si="0"/>
        <v>Dryer</v>
      </c>
      <c r="D12" s="1" t="s">
        <v>5</v>
      </c>
      <c r="E12" s="16">
        <f t="shared" si="1"/>
        <v>599.99</v>
      </c>
      <c r="F12" s="16">
        <f t="shared" si="2"/>
        <v>599.99</v>
      </c>
      <c r="G12" s="6">
        <v>4</v>
      </c>
      <c r="H12" s="17">
        <f t="shared" si="3"/>
        <v>13.346772437251049</v>
      </c>
    </row>
    <row r="13" spans="1:8" x14ac:dyDescent="0.35">
      <c r="A13" s="1" t="s">
        <v>33</v>
      </c>
      <c r="B13" s="4">
        <v>446741</v>
      </c>
      <c r="C13" s="5" t="str">
        <f t="shared" si="0"/>
        <v>Washer</v>
      </c>
      <c r="D13" s="1" t="s">
        <v>4</v>
      </c>
      <c r="E13" s="16">
        <f t="shared" si="1"/>
        <v>467.99</v>
      </c>
      <c r="F13" s="16">
        <f t="shared" si="2"/>
        <v>542.99</v>
      </c>
      <c r="G13" s="6">
        <v>5</v>
      </c>
      <c r="H13" s="17">
        <f t="shared" si="3"/>
        <v>9.8172604546323505</v>
      </c>
    </row>
    <row r="14" spans="1:8" x14ac:dyDescent="0.35">
      <c r="A14" s="7" t="s">
        <v>6</v>
      </c>
      <c r="C14" s="5"/>
      <c r="E14" s="16"/>
      <c r="F14" s="16"/>
      <c r="H14" s="17">
        <f>SUM(H5:H13)</f>
        <v>173.11456638302738</v>
      </c>
    </row>
    <row r="16" spans="1:8" ht="14.4" customHeight="1" x14ac:dyDescent="0.35">
      <c r="A16" s="22" t="s">
        <v>35</v>
      </c>
      <c r="B16" s="22"/>
      <c r="C16" s="22"/>
    </row>
    <row r="17" spans="1:8" x14ac:dyDescent="0.35">
      <c r="A17" s="9" t="s">
        <v>14</v>
      </c>
      <c r="B17" s="9" t="s">
        <v>17</v>
      </c>
      <c r="C17" s="9" t="s">
        <v>24</v>
      </c>
      <c r="D17" s="12"/>
      <c r="F17" s="22" t="s">
        <v>7</v>
      </c>
      <c r="G17" s="22"/>
      <c r="H17" s="22"/>
    </row>
    <row r="18" spans="1:8" x14ac:dyDescent="0.35">
      <c r="A18" s="4">
        <v>294211</v>
      </c>
      <c r="B18" s="5" t="s">
        <v>37</v>
      </c>
      <c r="C18" s="10">
        <v>1399</v>
      </c>
      <c r="D18" s="11"/>
      <c r="F18" s="19" t="s">
        <v>36</v>
      </c>
      <c r="G18" s="19"/>
      <c r="H18">
        <f>COUNTIF(A5:A13,"*")</f>
        <v>9</v>
      </c>
    </row>
    <row r="19" spans="1:8" x14ac:dyDescent="0.35">
      <c r="A19" s="4">
        <v>306862</v>
      </c>
      <c r="B19" s="5" t="s">
        <v>19</v>
      </c>
      <c r="C19" s="10">
        <v>809.99</v>
      </c>
      <c r="D19" s="11"/>
      <c r="F19" s="19" t="s">
        <v>8</v>
      </c>
      <c r="G19" s="19"/>
      <c r="H19" s="18">
        <f>MIN(H5:H13)</f>
        <v>8.2262202512996065</v>
      </c>
    </row>
    <row r="20" spans="1:8" x14ac:dyDescent="0.35">
      <c r="A20" s="4">
        <v>327064</v>
      </c>
      <c r="B20" s="5" t="s">
        <v>20</v>
      </c>
      <c r="C20" s="10">
        <v>379.99</v>
      </c>
      <c r="D20" s="11"/>
      <c r="F20" s="19" t="s">
        <v>9</v>
      </c>
      <c r="G20" s="19"/>
      <c r="H20" s="18">
        <f>AVERAGE(H5:H13)</f>
        <v>19.234951820336377</v>
      </c>
    </row>
    <row r="21" spans="1:8" x14ac:dyDescent="0.35">
      <c r="A21" s="4">
        <v>446229</v>
      </c>
      <c r="B21" s="5" t="s">
        <v>21</v>
      </c>
      <c r="C21" s="10">
        <v>1099.99</v>
      </c>
      <c r="D21" s="11"/>
      <c r="F21" s="19" t="s">
        <v>38</v>
      </c>
      <c r="G21" s="19"/>
      <c r="H21" s="18">
        <f>MAX(H5:H13)</f>
        <v>43.02829343512262</v>
      </c>
    </row>
    <row r="22" spans="1:8" x14ac:dyDescent="0.35">
      <c r="A22" s="4">
        <v>446741</v>
      </c>
      <c r="B22" s="5" t="s">
        <v>22</v>
      </c>
      <c r="C22" s="10">
        <v>467.99</v>
      </c>
      <c r="D22" s="11"/>
      <c r="F22" s="20" t="s">
        <v>10</v>
      </c>
      <c r="G22" s="20"/>
      <c r="H22" s="18">
        <f>MEDIAN(H5:H13)</f>
        <v>13.661337208075329</v>
      </c>
    </row>
    <row r="23" spans="1:8" x14ac:dyDescent="0.35">
      <c r="A23" s="4">
        <v>643081</v>
      </c>
      <c r="B23" s="5" t="s">
        <v>23</v>
      </c>
      <c r="C23" s="10">
        <v>599.99</v>
      </c>
      <c r="D23" s="11"/>
    </row>
    <row r="24" spans="1:8" x14ac:dyDescent="0.35">
      <c r="A24" s="4"/>
    </row>
    <row r="25" spans="1:8" x14ac:dyDescent="0.35">
      <c r="A25" s="4" t="s">
        <v>34</v>
      </c>
      <c r="B25" s="11">
        <v>75</v>
      </c>
    </row>
    <row r="26" spans="1:8" x14ac:dyDescent="0.35">
      <c r="A26" s="4" t="s">
        <v>11</v>
      </c>
      <c r="B26" s="8">
        <v>3.2500000000000001E-2</v>
      </c>
    </row>
    <row r="27" spans="1:8" x14ac:dyDescent="0.35">
      <c r="A27" s="4" t="s">
        <v>12</v>
      </c>
      <c r="B27" s="1">
        <v>12</v>
      </c>
    </row>
  </sheetData>
  <sortState xmlns:xlrd2="http://schemas.microsoft.com/office/spreadsheetml/2017/richdata2" ref="A5:H14">
    <sortCondition ref="B5"/>
  </sortState>
  <mergeCells count="8">
    <mergeCell ref="F20:G20"/>
    <mergeCell ref="F21:G21"/>
    <mergeCell ref="F22:G22"/>
    <mergeCell ref="A1:H1"/>
    <mergeCell ref="F17:H17"/>
    <mergeCell ref="A16:C16"/>
    <mergeCell ref="F18:G18"/>
    <mergeCell ref="F19:G19"/>
  </mergeCells>
  <pageMargins left="0.7" right="0.7" top="0.75" bottom="0.75" header="0.3" footer="0.3"/>
  <pageSetup orientation="portrait" r:id="rId1"/>
  <headerFooter>
    <oddFooter>&amp;LAbby Ramos Cortez&amp;C&amp;A&amp;R&amp;F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GrpfdLNYwFlFk5hTKKui7kbCG81XIsmgj+NnLOfdQ7c=-~EtgAtBVx0CsuUp3/EdXn1w==</id>
</project>
</file>

<file path=customXml/itemProps1.xml><?xml version="1.0" encoding="utf-8"?>
<ds:datastoreItem xmlns:ds="http://schemas.openxmlformats.org/officeDocument/2006/customXml" ds:itemID="{2D42D817-7443-441C-8308-F5EA693F45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Abby Ramos</cp:lastModifiedBy>
  <dcterms:created xsi:type="dcterms:W3CDTF">2018-03-15T23:03:00Z</dcterms:created>
  <dcterms:modified xsi:type="dcterms:W3CDTF">2023-06-28T05:44:49Z</dcterms:modified>
</cp:coreProperties>
</file>