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2/"/>
    </mc:Choice>
  </mc:AlternateContent>
  <xr:revisionPtr revIDLastSave="0" documentId="13_ncr:1_{CABCD90F-A444-406C-870E-3119A0905D7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yroll Data" sheetId="2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2" l="1"/>
  <c r="I22" i="2"/>
  <c r="I21" i="2"/>
  <c r="F16" i="2"/>
  <c r="E16" i="2"/>
  <c r="G16" i="2" s="1"/>
  <c r="F15" i="2"/>
  <c r="E15" i="2"/>
  <c r="G15" i="2" s="1"/>
  <c r="G14" i="2"/>
  <c r="H14" i="2" s="1"/>
  <c r="I14" i="2" s="1"/>
  <c r="F14" i="2"/>
  <c r="E14" i="2"/>
  <c r="F13" i="2"/>
  <c r="E13" i="2"/>
  <c r="G13" i="2" s="1"/>
  <c r="F12" i="2"/>
  <c r="E12" i="2"/>
  <c r="G12" i="2" s="1"/>
  <c r="F11" i="2"/>
  <c r="E11" i="2"/>
  <c r="G11" i="2" s="1"/>
  <c r="G10" i="2"/>
  <c r="F10" i="2"/>
  <c r="E10" i="2"/>
  <c r="F9" i="2"/>
  <c r="F17" i="2" s="1"/>
  <c r="E9" i="2"/>
  <c r="F8" i="2"/>
  <c r="E8" i="2"/>
  <c r="G8" i="2" s="1"/>
  <c r="F7" i="2"/>
  <c r="E7" i="2"/>
  <c r="G7" i="2" s="1"/>
  <c r="G6" i="2"/>
  <c r="H6" i="2" s="1"/>
  <c r="I6" i="2" s="1"/>
  <c r="F6" i="2"/>
  <c r="E6" i="2"/>
  <c r="F5" i="2"/>
  <c r="E5" i="2"/>
  <c r="G5" i="2" s="1"/>
  <c r="H15" i="2" l="1"/>
  <c r="I15" i="2" s="1"/>
  <c r="K15" i="2"/>
  <c r="J15" i="2"/>
  <c r="J23" i="2"/>
  <c r="J22" i="2"/>
  <c r="G17" i="2"/>
  <c r="J5" i="2"/>
  <c r="J21" i="2"/>
  <c r="H5" i="2"/>
  <c r="J16" i="2"/>
  <c r="H16" i="2"/>
  <c r="I16" i="2" s="1"/>
  <c r="K16" i="2"/>
  <c r="H13" i="2"/>
  <c r="I13" i="2" s="1"/>
  <c r="K13" i="2" s="1"/>
  <c r="J13" i="2"/>
  <c r="J11" i="2"/>
  <c r="H11" i="2"/>
  <c r="I11" i="2" s="1"/>
  <c r="K11" i="2" s="1"/>
  <c r="J8" i="2"/>
  <c r="H8" i="2"/>
  <c r="I8" i="2" s="1"/>
  <c r="K8" i="2"/>
  <c r="J12" i="2"/>
  <c r="K12" i="2"/>
  <c r="H12" i="2"/>
  <c r="I12" i="2" s="1"/>
  <c r="H7" i="2"/>
  <c r="I7" i="2" s="1"/>
  <c r="J7" i="2"/>
  <c r="K7" i="2" s="1"/>
  <c r="K10" i="2"/>
  <c r="J6" i="2"/>
  <c r="K6" i="2" s="1"/>
  <c r="J14" i="2"/>
  <c r="K14" i="2" s="1"/>
  <c r="E17" i="2"/>
  <c r="G9" i="2"/>
  <c r="H10" i="2"/>
  <c r="I10" i="2" s="1"/>
  <c r="J10" i="2"/>
  <c r="J9" i="2" l="1"/>
  <c r="H9" i="2"/>
  <c r="I9" i="2" s="1"/>
  <c r="K9" i="2" s="1"/>
  <c r="H17" i="2"/>
  <c r="I5" i="2"/>
  <c r="J17" i="2"/>
  <c r="I17" i="2" l="1"/>
  <c r="K5" i="2"/>
  <c r="K17" i="2" l="1"/>
  <c r="K22" i="2"/>
  <c r="K21" i="2"/>
  <c r="K23" i="2"/>
</calcChain>
</file>

<file path=xl/sharedStrings.xml><?xml version="1.0" encoding="utf-8"?>
<sst xmlns="http://schemas.openxmlformats.org/spreadsheetml/2006/main" count="48" uniqueCount="45">
  <si>
    <t>Name</t>
  </si>
  <si>
    <t>Hourly Wage</t>
  </si>
  <si>
    <t>Gross Pay</t>
  </si>
  <si>
    <t>Net Pay</t>
  </si>
  <si>
    <t>Totals</t>
  </si>
  <si>
    <t>Assumptions</t>
  </si>
  <si>
    <t>Overtime rate</t>
  </si>
  <si>
    <t>Taxable Pay</t>
  </si>
  <si>
    <t>Tax Rate</t>
  </si>
  <si>
    <t>Federal Withholding Tax</t>
  </si>
  <si>
    <t>FICA rate</t>
  </si>
  <si>
    <t>FICA</t>
  </si>
  <si>
    <t>Abram</t>
  </si>
  <si>
    <t>Acosta</t>
  </si>
  <si>
    <t>Bordeaux</t>
  </si>
  <si>
    <t>Higinbotham</t>
  </si>
  <si>
    <t>Ianziti</t>
  </si>
  <si>
    <t>Jaussi</t>
  </si>
  <si>
    <t>Ling</t>
  </si>
  <si>
    <t>Munoz</t>
  </si>
  <si>
    <t>Riley</t>
  </si>
  <si>
    <t>Sabey</t>
  </si>
  <si>
    <t>Trujillo</t>
  </si>
  <si>
    <t>Weston</t>
  </si>
  <si>
    <t>Hours Worked</t>
  </si>
  <si>
    <t>Overtime Pay</t>
  </si>
  <si>
    <t>Base Work Hours</t>
  </si>
  <si>
    <t>Deduct per Depend</t>
  </si>
  <si>
    <t>No. of Dependents</t>
  </si>
  <si>
    <t>Regular Pay</t>
  </si>
  <si>
    <t>Summary Statistics</t>
  </si>
  <si>
    <t>Average</t>
  </si>
  <si>
    <t>Highest</t>
  </si>
  <si>
    <t>Lowest</t>
  </si>
  <si>
    <t>Notes</t>
  </si>
  <si>
    <t>1. The base workweek is 40 hours. Regular pay is based on hourly wage and hours worked up to 40.</t>
  </si>
  <si>
    <t>2. Overtime pay is based on overtime hours, the hourly wage, and the overtime rate.</t>
  </si>
  <si>
    <t>3. The gross pay is the total of the regular pay and overtime pay.</t>
  </si>
  <si>
    <t>5. Federal withholding tax is calculated on the taxable pay based on the tax table.</t>
  </si>
  <si>
    <t>6. FICA is calculated on the employee's gross pay.</t>
  </si>
  <si>
    <t>7. The net pay is based on the gross pay, federal withholding tax, and FICA.</t>
  </si>
  <si>
    <t># of Hours</t>
  </si>
  <si>
    <t>4. The taxable pay is the difference between the gross pay
    and the product of the number of dependents and deduction per dependent.</t>
  </si>
  <si>
    <t>Metropolitan Zoo</t>
  </si>
  <si>
    <t>Gift Shop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</si>
</sst>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6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3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8" fillId="0" borderId="0"/>
    <xf numFmtId="0" fontId="5" fillId="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2" borderId="0" applyNumberFormat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8" fillId="0" borderId="0" xfId="4" applyAlignment="1">
      <alignment horizontal="center" vertical="top"/>
    </xf>
    <xf numFmtId="0" fontId="8" fillId="0" borderId="0" xfId="10" applyFont="1" applyFill="1"/>
    <xf numFmtId="10" fontId="0" fillId="0" borderId="0" xfId="11" applyNumberFormat="1" applyFont="1" applyFill="1"/>
    <xf numFmtId="44" fontId="0" fillId="0" borderId="0" xfId="16" applyNumberFormat="1" applyFont="1"/>
    <xf numFmtId="164" fontId="0" fillId="0" borderId="0" xfId="17" applyNumberFormat="1" applyFont="1"/>
    <xf numFmtId="165" fontId="0" fillId="0" borderId="0" xfId="18" applyNumberFormat="1" applyFont="1"/>
    <xf numFmtId="0" fontId="5" fillId="2" borderId="0" xfId="21" applyNumberFormat="1" applyBorder="1" applyAlignment="1">
      <alignment horizontal="center" wrapText="1"/>
    </xf>
    <xf numFmtId="0" fontId="7" fillId="3" borderId="0" xfId="27" applyFont="1" applyFill="1" applyAlignment="1">
      <alignment horizontal="center"/>
    </xf>
    <xf numFmtId="0" fontId="8" fillId="0" borderId="0" xfId="12"/>
    <xf numFmtId="0" fontId="8" fillId="0" borderId="0" xfId="19" applyAlignment="1">
      <alignment horizontal="center"/>
    </xf>
    <xf numFmtId="44" fontId="8" fillId="0" borderId="0" xfId="4" applyNumberFormat="1"/>
    <xf numFmtId="44" fontId="8" fillId="0" borderId="0" xfId="10" applyNumberFormat="1" applyFont="1" applyFill="1"/>
    <xf numFmtId="43" fontId="8" fillId="0" borderId="0" xfId="29" applyFont="1" applyFill="1"/>
    <xf numFmtId="0" fontId="1" fillId="0" borderId="0" xfId="15" applyFont="1"/>
    <xf numFmtId="0" fontId="0" fillId="0" borderId="0" xfId="20" applyFont="1" applyAlignment="1">
      <alignment horizontal="center"/>
    </xf>
    <xf numFmtId="0" fontId="0" fillId="0" borderId="0" xfId="22" applyFont="1" applyAlignment="1">
      <alignment horizontal="left" indent="2"/>
    </xf>
    <xf numFmtId="44" fontId="9" fillId="0" borderId="0" xfId="10" applyNumberFormat="1" applyFont="1" applyFill="1"/>
    <xf numFmtId="0" fontId="5" fillId="2" borderId="0" xfId="25" applyFont="1" applyFill="1" applyAlignment="1">
      <alignment horizontal="left" wrapText="1"/>
    </xf>
    <xf numFmtId="0" fontId="2" fillId="0" borderId="0" xfId="0" applyFont="1"/>
    <xf numFmtId="0" fontId="5" fillId="2" borderId="0" xfId="26" applyFont="1" applyFill="1" applyAlignment="1">
      <alignment wrapText="1"/>
    </xf>
    <xf numFmtId="6" fontId="8" fillId="0" borderId="0" xfId="13" applyNumberFormat="1"/>
    <xf numFmtId="9" fontId="8" fillId="0" borderId="0" xfId="23" applyFont="1" applyFill="1" applyAlignment="1">
      <alignment horizontal="center"/>
    </xf>
    <xf numFmtId="166" fontId="8" fillId="0" borderId="0" xfId="10" applyNumberFormat="1" applyFont="1" applyFill="1"/>
    <xf numFmtId="6" fontId="1" fillId="0" borderId="0" xfId="14" applyNumberFormat="1" applyFont="1"/>
    <xf numFmtId="9" fontId="1" fillId="0" borderId="0" xfId="24" applyNumberFormat="1" applyFont="1" applyAlignment="1">
      <alignment horizontal="center"/>
    </xf>
    <xf numFmtId="0" fontId="5" fillId="0" borderId="0" xfId="9" applyFont="1" applyAlignment="1">
      <alignment horizontal="center" wrapText="1"/>
    </xf>
    <xf numFmtId="0" fontId="2" fillId="0" borderId="0" xfId="8" applyFont="1" applyAlignment="1">
      <alignment horizontal="center" vertical="top"/>
    </xf>
    <xf numFmtId="0" fontId="8" fillId="0" borderId="0" xfId="30" applyNumberFormat="1" applyFont="1" applyAlignment="1">
      <alignment vertical="top"/>
    </xf>
    <xf numFmtId="0" fontId="1" fillId="0" borderId="0" xfId="4" applyFont="1" applyAlignment="1">
      <alignment vertical="top"/>
    </xf>
    <xf numFmtId="0" fontId="1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</cellXfs>
  <cellStyles count="31">
    <cellStyle name="/S9Mg4UKKiMS5NI8goKdKSFjyYKle59S6HztH2n1nm8=-~ND4Ode40FvQ98IPCiQ6f5g==" xfId="24" xr:uid="{00000000-0005-0000-0000-000010000000}"/>
    <cellStyle name="3UMSqh4BEaLhJUVG1GV3uXK1UpzQ7Ch1Q7MQMhM6GD4=-~Mgdg03e7a2IBpwW4WLXucA==" xfId="16" xr:uid="{00000000-0005-0000-0000-00000D000000}"/>
    <cellStyle name="6iC7rVVNFPT1/Mu9wUV2bLsuXCbKdh2SffSnR3VNTgo=-~2Rk8DvWQ5/Ou4LQG7JvMug==" xfId="7" xr:uid="{00000000-0005-0000-0000-000008000000}"/>
    <cellStyle name="7SM7Y1XqMUTUPcWIAa4ATFwWf4IbdEVN6z8CYShmOKk=-~7pcmRh2U5j0igP/e0uDpaQ==" xfId="5" xr:uid="{00000000-0005-0000-0000-000006000000}"/>
    <cellStyle name="8z2KBt2fALWfO+9+9Rtplk3gjZX2tpl3pldcAgqy8wM=-~mYMp8q53l197xolNhdOOqg==" xfId="17" xr:uid="{00000000-0005-0000-0000-00000E000000}"/>
    <cellStyle name="Comma" xfId="29" builtinId="3"/>
    <cellStyle name="Custom Style 1" xfId="2" xr:uid="{00000000-0005-0000-0000-00000D000000}"/>
    <cellStyle name="Custom Style 2" xfId="3" xr:uid="{00000000-0005-0000-0000-00000E000000}"/>
    <cellStyle name="Custom Style 3" xfId="4" xr:uid="{00000000-0005-0000-0000-000010000000}"/>
    <cellStyle name="Custom Style 4" xfId="1" xr:uid="{00000000-0005-0000-0000-000007000000}"/>
    <cellStyle name="dEMhmH6FLxFovjTvE3g+IeFvWfNv20oMdUcd9qlh7Hc=-~TeXl0dL6YBziy4tTTG1F7A==" xfId="8" xr:uid="{00000000-0005-0000-0000-000009000000}"/>
    <cellStyle name="DQwQc7YueMqYXpn6FjlO8lIDaX9+EqATEUcjqDokEGY=-~663EvkDUffDlqQMTrUd6WQ==" xfId="15" xr:uid="{00000000-0005-0000-0000-000010000000}"/>
    <cellStyle name="E0NVlIPOBTWYYWJtwQa+dJxLpGsdbJIkIgzfhSW8HP4=-~/0+odfJchjOd/GyPgRuBTw==" xfId="18" xr:uid="{00000000-0005-0000-0000-00000E000000}"/>
    <cellStyle name="f5HdjaOxDTXWtxIdqy/YwhFkRTqJMS7GrT/EYZAGjwQ=-~ZQXmdZ2psoy0B/wP6koH2w==" xfId="10" xr:uid="{00000000-0005-0000-0000-000010000000}"/>
    <cellStyle name="GeydV6lAKE64lzczagru9s6/cp0vNQV8f3Jjw0ArxSk=-~x9djv43HFmlZ0+/XDAoAww==" xfId="27" xr:uid="{00000000-0005-0000-0000-000010000000}"/>
    <cellStyle name="GSxFnVlIWZGQb1IG1554FWiIDRDD8JT43YCdNRFhnxU=-~uxSl6dL25RnFJGixxQoN+w==" xfId="28" xr:uid="{00000000-0005-0000-0000-000010000000}"/>
    <cellStyle name="GSxFnVlIWZGQb1IG1554FWiIDRDD8JT43YCdNRFhnxU=-~uxSl6dL25RnFJGixxQoN+w== 2" xfId="30" xr:uid="{DCB7D1B7-DAAE-4877-AB34-9BFEF3B358C4}"/>
    <cellStyle name="Hv8z+AWt+7h2KBgkTHNsj9WvuPNRTs2REdV6oTXFS1c=-~fleqkWGsnfXwrHE4k2hugw==" xfId="14" xr:uid="{00000000-0005-0000-0000-000010000000}"/>
    <cellStyle name="IS6Hpc7riGE4EP1VgP8ZnObPHOAoG8klef+nlsoJQxc=-~nWtCqiU6u1D4KxNwm3fAeg==" xfId="23" xr:uid="{00000000-0005-0000-0000-000010000000}"/>
    <cellStyle name="jg+YKgWngPmVr9dsnttWpLTk968qwqdlX6pGb+y0LvQ=-~YdXDrLdWTx4ReGrs03QWAg==" xfId="22" xr:uid="{00000000-0005-0000-0000-000010000000}"/>
    <cellStyle name="KWn7ECMzoURIBWnOzW+uyV2+o9jFY8TRHpgUMP57/z0=-~bSh1WVQzpN4DQc9NXgGhAw==" xfId="9" xr:uid="{00000000-0005-0000-0000-00000A000000}"/>
    <cellStyle name="Normal" xfId="0" builtinId="0"/>
    <cellStyle name="NrLa7aRBqarEMkPCAtA49wVNVAko0zt6Mb/AkriY0X4=-~zBIRLQQGV+bhK60GED3ALQ==" xfId="26" xr:uid="{00000000-0005-0000-0000-00001B000000}"/>
    <cellStyle name="RMZvoKHYjWBlTrcr75mmSvCP0nXnk/2ZE0pCM/u68ZA=-~cvvMh6kiKWD2xE7iNRzQfA==" xfId="25" xr:uid="{00000000-0005-0000-0000-00001A000000}"/>
    <cellStyle name="Uinmfvyth5TCITGjjabVCZ0D++T19rKuaTLrQKjdNM4=-~o3IzFcby77aZkkWtaqEypA==" xfId="19" xr:uid="{00000000-0005-0000-0000-000010000000}"/>
    <cellStyle name="V9IOYV/Z3h7rf72mhD+1L4Bvb3orz1eeNQb+ciP3t74=-~Q5U8lf6xpS1ZES2TaFZQIg==" xfId="12" xr:uid="{00000000-0005-0000-0000-000010000000}"/>
    <cellStyle name="vHE8jsWJkYpQpwCg67gcl55QNXE2CUCFpOvUPHpyUdA=-~hWV8hE/nlQM8fB6oysqwfg==" xfId="20" xr:uid="{00000000-0005-0000-0000-000010000000}"/>
    <cellStyle name="VYGLhmOkk06HkufBQjOIfyJYEfR0VM17VlVQ8932o8k=-~6p3TxajpQsK5yg26kGEtAw==" xfId="11" xr:uid="{00000000-0005-0000-0000-000007000000}"/>
    <cellStyle name="Wja5w2jW6+QGDz93V2N3ihNjPo88sfgw9BgdP0+PD9Q=-~6y/6K0FA/mi/6bKYQKpCmw==" xfId="6" xr:uid="{00000000-0005-0000-0000-000007000000}"/>
    <cellStyle name="yosAMrtiDziOcRkV37bN1IkowfO6GaKHg1tKtNN6+Bo=-~ykELrlQQLQl18dUBcZPxmA==" xfId="21" xr:uid="{00000000-0005-0000-0000-000016000000}"/>
    <cellStyle name="ZNFkAcGh+tj9+89XeRmYWZwS9GN/L7CB4E3lfSJLP4o=-~BH96C/mBLk0sQhPajhXW9g==" xfId="13" xr:uid="{00000000-0005-0000-0000-00001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44B7-C259-400D-9EE6-FF2E7816A109}">
  <sheetPr>
    <pageSetUpPr fitToPage="1"/>
  </sheetPr>
  <dimension ref="A1:L34"/>
  <sheetViews>
    <sheetView tabSelected="1" topLeftCell="A2" zoomScaleNormal="100" workbookViewId="0">
      <selection activeCell="N15" sqref="N15"/>
    </sheetView>
  </sheetViews>
  <sheetFormatPr defaultColWidth="9.08984375" defaultRowHeight="12.5" x14ac:dyDescent="0.25"/>
  <cols>
    <col min="1" max="1" width="17" customWidth="1"/>
    <col min="2" max="2" width="12.54296875" customWidth="1"/>
    <col min="3" max="3" width="9.54296875" customWidth="1"/>
    <col min="4" max="4" width="8.6328125" customWidth="1"/>
    <col min="5" max="5" width="11.36328125" customWidth="1"/>
    <col min="6" max="6" width="9.90625" customWidth="1"/>
    <col min="7" max="7" width="13.6328125" customWidth="1"/>
    <col min="8" max="8" width="13.36328125" customWidth="1"/>
    <col min="9" max="9" width="11.54296875" customWidth="1"/>
    <col min="11" max="11" width="14.08984375" customWidth="1"/>
  </cols>
  <sheetData>
    <row r="1" spans="1:11" ht="20" x14ac:dyDescent="0.4">
      <c r="A1" s="31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3" x14ac:dyDescent="0.3">
      <c r="A2" s="32" t="s">
        <v>44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3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1" ht="45" customHeight="1" x14ac:dyDescent="0.35">
      <c r="A4" s="7" t="s">
        <v>0</v>
      </c>
      <c r="B4" s="7" t="s">
        <v>28</v>
      </c>
      <c r="C4" s="7" t="s">
        <v>1</v>
      </c>
      <c r="D4" s="7" t="s">
        <v>24</v>
      </c>
      <c r="E4" s="7" t="s">
        <v>29</v>
      </c>
      <c r="F4" s="7" t="s">
        <v>25</v>
      </c>
      <c r="G4" s="7" t="s">
        <v>2</v>
      </c>
      <c r="H4" s="7" t="s">
        <v>7</v>
      </c>
      <c r="I4" s="7" t="s">
        <v>9</v>
      </c>
      <c r="J4" s="7" t="s">
        <v>11</v>
      </c>
      <c r="K4" s="7" t="s">
        <v>3</v>
      </c>
    </row>
    <row r="5" spans="1:11" x14ac:dyDescent="0.25">
      <c r="A5" s="9" t="s">
        <v>12</v>
      </c>
      <c r="B5" s="10">
        <v>2</v>
      </c>
      <c r="C5" s="11">
        <v>9.9499999999999993</v>
      </c>
      <c r="D5" s="10">
        <v>48</v>
      </c>
      <c r="E5" s="12">
        <f>IF(D5&gt;B$21,B$21*C5,D5*C5)</f>
        <v>398</v>
      </c>
      <c r="F5" s="12">
        <f>IF(D5&gt;B$21,(D5-B$21)*C5*B$22,0)</f>
        <v>119.39999999999999</v>
      </c>
      <c r="G5" s="12">
        <f>E5+F5</f>
        <v>517.4</v>
      </c>
      <c r="H5" s="12">
        <f>G5-B5*B$24</f>
        <v>417.4</v>
      </c>
      <c r="I5" s="12">
        <f>VLOOKUP(H5,D$21:E$25,2,TRUE)*H5</f>
        <v>104.35</v>
      </c>
      <c r="J5" s="12">
        <f>G5*B$23</f>
        <v>39.581099999999999</v>
      </c>
      <c r="K5" s="12">
        <f>G5-I5-J5</f>
        <v>373.46889999999996</v>
      </c>
    </row>
    <row r="6" spans="1:11" x14ac:dyDescent="0.25">
      <c r="A6" s="9" t="s">
        <v>13</v>
      </c>
      <c r="B6" s="10">
        <v>1</v>
      </c>
      <c r="C6" s="11">
        <v>9.5500000000000007</v>
      </c>
      <c r="D6" s="10">
        <v>48</v>
      </c>
      <c r="E6" s="13">
        <f t="shared" ref="E6:E16" si="0">IF(D6&gt;B$21,B$21*C6,D6*C6)</f>
        <v>382</v>
      </c>
      <c r="F6" s="13">
        <f t="shared" ref="F6:F16" si="1">IF(D6&gt;B$21,(D6-B$21)*C6*B$22,0)</f>
        <v>114.60000000000001</v>
      </c>
      <c r="G6" s="13">
        <f t="shared" ref="G6:G16" si="2">E6+F6</f>
        <v>496.6</v>
      </c>
      <c r="H6" s="13">
        <f t="shared" ref="H6:H16" si="3">G6-B6*B$24</f>
        <v>446.6</v>
      </c>
      <c r="I6" s="13">
        <f t="shared" ref="I6:I16" si="4">VLOOKUP(H6,D$21:E$25,2,TRUE)*H6</f>
        <v>111.65</v>
      </c>
      <c r="J6" s="13">
        <f t="shared" ref="J6:J16" si="5">G6*B$23</f>
        <v>37.989899999999999</v>
      </c>
      <c r="K6" s="13">
        <f t="shared" ref="K6:K16" si="6">G6-I6-J6</f>
        <v>346.96010000000007</v>
      </c>
    </row>
    <row r="7" spans="1:11" x14ac:dyDescent="0.25">
      <c r="A7" s="9" t="s">
        <v>14</v>
      </c>
      <c r="B7" s="10">
        <v>3</v>
      </c>
      <c r="C7" s="11">
        <v>11.75</v>
      </c>
      <c r="D7" s="10">
        <v>50</v>
      </c>
      <c r="E7" s="13">
        <f t="shared" si="0"/>
        <v>470</v>
      </c>
      <c r="F7" s="13">
        <f t="shared" si="1"/>
        <v>176.25</v>
      </c>
      <c r="G7" s="13">
        <f t="shared" si="2"/>
        <v>646.25</v>
      </c>
      <c r="H7" s="13">
        <f t="shared" si="3"/>
        <v>496.25</v>
      </c>
      <c r="I7" s="13">
        <f t="shared" si="4"/>
        <v>138.95000000000002</v>
      </c>
      <c r="J7" s="13">
        <f t="shared" si="5"/>
        <v>49.438124999999999</v>
      </c>
      <c r="K7" s="13">
        <f t="shared" si="6"/>
        <v>457.86187499999994</v>
      </c>
    </row>
    <row r="8" spans="1:11" x14ac:dyDescent="0.25">
      <c r="A8" s="9" t="s">
        <v>15</v>
      </c>
      <c r="B8" s="10">
        <v>1</v>
      </c>
      <c r="C8" s="11">
        <v>11.75</v>
      </c>
      <c r="D8" s="10">
        <v>35</v>
      </c>
      <c r="E8" s="13">
        <f t="shared" si="0"/>
        <v>411.25</v>
      </c>
      <c r="F8" s="13">
        <f t="shared" si="1"/>
        <v>0</v>
      </c>
      <c r="G8" s="13">
        <f t="shared" si="2"/>
        <v>411.25</v>
      </c>
      <c r="H8" s="13">
        <f t="shared" si="3"/>
        <v>361.25</v>
      </c>
      <c r="I8" s="13">
        <f t="shared" si="4"/>
        <v>90.3125</v>
      </c>
      <c r="J8" s="13">
        <f t="shared" si="5"/>
        <v>31.460625</v>
      </c>
      <c r="K8" s="13">
        <f t="shared" si="6"/>
        <v>289.47687500000001</v>
      </c>
    </row>
    <row r="9" spans="1:11" x14ac:dyDescent="0.25">
      <c r="A9" s="9" t="s">
        <v>16</v>
      </c>
      <c r="B9" s="10">
        <v>1</v>
      </c>
      <c r="C9" s="11">
        <v>10</v>
      </c>
      <c r="D9" s="10">
        <v>40</v>
      </c>
      <c r="E9" s="13">
        <f t="shared" si="0"/>
        <v>400</v>
      </c>
      <c r="F9" s="13">
        <f t="shared" si="1"/>
        <v>0</v>
      </c>
      <c r="G9" s="13">
        <f t="shared" si="2"/>
        <v>400</v>
      </c>
      <c r="H9" s="13">
        <f t="shared" si="3"/>
        <v>350</v>
      </c>
      <c r="I9" s="13">
        <f t="shared" si="4"/>
        <v>87.5</v>
      </c>
      <c r="J9" s="13">
        <f t="shared" si="5"/>
        <v>30.599999999999998</v>
      </c>
      <c r="K9" s="13">
        <f t="shared" si="6"/>
        <v>281.89999999999998</v>
      </c>
    </row>
    <row r="10" spans="1:11" x14ac:dyDescent="0.25">
      <c r="A10" s="14" t="s">
        <v>17</v>
      </c>
      <c r="B10" s="15">
        <v>1</v>
      </c>
      <c r="C10" s="11">
        <v>9.5500000000000007</v>
      </c>
      <c r="D10" s="10">
        <v>44</v>
      </c>
      <c r="E10" s="13">
        <f t="shared" si="0"/>
        <v>382</v>
      </c>
      <c r="F10" s="13">
        <f t="shared" si="1"/>
        <v>57.300000000000004</v>
      </c>
      <c r="G10" s="13">
        <f t="shared" si="2"/>
        <v>439.3</v>
      </c>
      <c r="H10" s="13">
        <f t="shared" si="3"/>
        <v>389.3</v>
      </c>
      <c r="I10" s="13">
        <f t="shared" si="4"/>
        <v>97.325000000000003</v>
      </c>
      <c r="J10" s="13">
        <f t="shared" si="5"/>
        <v>33.606450000000002</v>
      </c>
      <c r="K10" s="13">
        <f t="shared" si="6"/>
        <v>308.36855000000003</v>
      </c>
    </row>
    <row r="11" spans="1:11" x14ac:dyDescent="0.25">
      <c r="A11" s="9" t="s">
        <v>18</v>
      </c>
      <c r="B11" s="15">
        <v>3</v>
      </c>
      <c r="C11" s="11">
        <v>15.75</v>
      </c>
      <c r="D11" s="10">
        <v>40</v>
      </c>
      <c r="E11" s="13">
        <f t="shared" si="0"/>
        <v>630</v>
      </c>
      <c r="F11" s="13">
        <f t="shared" si="1"/>
        <v>0</v>
      </c>
      <c r="G11" s="13">
        <f t="shared" si="2"/>
        <v>630</v>
      </c>
      <c r="H11" s="13">
        <f t="shared" si="3"/>
        <v>480</v>
      </c>
      <c r="I11" s="13">
        <f t="shared" si="4"/>
        <v>134.4</v>
      </c>
      <c r="J11" s="13">
        <f t="shared" si="5"/>
        <v>48.195</v>
      </c>
      <c r="K11" s="13">
        <f t="shared" si="6"/>
        <v>447.40500000000003</v>
      </c>
    </row>
    <row r="12" spans="1:11" x14ac:dyDescent="0.25">
      <c r="A12" s="9" t="s">
        <v>19</v>
      </c>
      <c r="B12" s="15">
        <v>2</v>
      </c>
      <c r="C12" s="11">
        <v>12.25</v>
      </c>
      <c r="D12" s="10">
        <v>20</v>
      </c>
      <c r="E12" s="13">
        <f t="shared" si="0"/>
        <v>245</v>
      </c>
      <c r="F12" s="13">
        <f t="shared" si="1"/>
        <v>0</v>
      </c>
      <c r="G12" s="13">
        <f t="shared" si="2"/>
        <v>245</v>
      </c>
      <c r="H12" s="13">
        <f t="shared" si="3"/>
        <v>145</v>
      </c>
      <c r="I12" s="13">
        <f t="shared" si="4"/>
        <v>21.75</v>
      </c>
      <c r="J12" s="13">
        <f t="shared" si="5"/>
        <v>18.7425</v>
      </c>
      <c r="K12" s="13">
        <f t="shared" si="6"/>
        <v>204.50749999999999</v>
      </c>
    </row>
    <row r="13" spans="1:11" x14ac:dyDescent="0.25">
      <c r="A13" s="9" t="s">
        <v>20</v>
      </c>
      <c r="B13" s="15">
        <v>3</v>
      </c>
      <c r="C13" s="11">
        <v>13.35</v>
      </c>
      <c r="D13" s="10">
        <v>38</v>
      </c>
      <c r="E13" s="13">
        <f t="shared" si="0"/>
        <v>507.3</v>
      </c>
      <c r="F13" s="13">
        <f t="shared" si="1"/>
        <v>0</v>
      </c>
      <c r="G13" s="13">
        <f t="shared" si="2"/>
        <v>507.3</v>
      </c>
      <c r="H13" s="13">
        <f t="shared" si="3"/>
        <v>357.3</v>
      </c>
      <c r="I13" s="13">
        <f t="shared" si="4"/>
        <v>89.325000000000003</v>
      </c>
      <c r="J13" s="13">
        <f t="shared" si="5"/>
        <v>38.808450000000001</v>
      </c>
      <c r="K13" s="13">
        <f t="shared" si="6"/>
        <v>379.16655000000003</v>
      </c>
    </row>
    <row r="14" spans="1:11" x14ac:dyDescent="0.25">
      <c r="A14" s="9" t="s">
        <v>21</v>
      </c>
      <c r="B14" s="15">
        <v>2</v>
      </c>
      <c r="C14" s="11">
        <v>10</v>
      </c>
      <c r="D14" s="10">
        <v>45</v>
      </c>
      <c r="E14" s="13">
        <f t="shared" si="0"/>
        <v>400</v>
      </c>
      <c r="F14" s="13">
        <f t="shared" si="1"/>
        <v>75</v>
      </c>
      <c r="G14" s="13">
        <f t="shared" si="2"/>
        <v>475</v>
      </c>
      <c r="H14" s="13">
        <f t="shared" si="3"/>
        <v>375</v>
      </c>
      <c r="I14" s="13">
        <f t="shared" si="4"/>
        <v>93.75</v>
      </c>
      <c r="J14" s="13">
        <f t="shared" si="5"/>
        <v>36.337499999999999</v>
      </c>
      <c r="K14" s="13">
        <f t="shared" si="6"/>
        <v>344.91250000000002</v>
      </c>
    </row>
    <row r="15" spans="1:11" x14ac:dyDescent="0.25">
      <c r="A15" s="9" t="s">
        <v>22</v>
      </c>
      <c r="B15" s="15">
        <v>1</v>
      </c>
      <c r="C15" s="11">
        <v>9.9499999999999993</v>
      </c>
      <c r="D15" s="10">
        <v>15</v>
      </c>
      <c r="E15" s="13">
        <f t="shared" si="0"/>
        <v>149.25</v>
      </c>
      <c r="F15" s="13">
        <f t="shared" si="1"/>
        <v>0</v>
      </c>
      <c r="G15" s="13">
        <f t="shared" si="2"/>
        <v>149.25</v>
      </c>
      <c r="H15" s="13">
        <f t="shared" si="3"/>
        <v>99.25</v>
      </c>
      <c r="I15" s="13">
        <f t="shared" si="4"/>
        <v>14.887499999999999</v>
      </c>
      <c r="J15" s="13">
        <f t="shared" si="5"/>
        <v>11.417624999999999</v>
      </c>
      <c r="K15" s="13">
        <f t="shared" si="6"/>
        <v>122.94487500000001</v>
      </c>
    </row>
    <row r="16" spans="1:11" x14ac:dyDescent="0.25">
      <c r="A16" s="9" t="s">
        <v>23</v>
      </c>
      <c r="B16" s="15">
        <v>2</v>
      </c>
      <c r="C16" s="11">
        <v>11.75</v>
      </c>
      <c r="D16" s="10">
        <v>41</v>
      </c>
      <c r="E16" s="13">
        <f t="shared" si="0"/>
        <v>470</v>
      </c>
      <c r="F16" s="13">
        <f t="shared" si="1"/>
        <v>17.625</v>
      </c>
      <c r="G16" s="13">
        <f t="shared" si="2"/>
        <v>487.625</v>
      </c>
      <c r="H16" s="13">
        <f t="shared" si="3"/>
        <v>387.625</v>
      </c>
      <c r="I16" s="13">
        <f t="shared" si="4"/>
        <v>96.90625</v>
      </c>
      <c r="J16" s="13">
        <f t="shared" si="5"/>
        <v>37.303312499999997</v>
      </c>
      <c r="K16" s="13">
        <f t="shared" si="6"/>
        <v>353.4154375</v>
      </c>
    </row>
    <row r="17" spans="1:12" ht="14" x14ac:dyDescent="0.4">
      <c r="A17" s="16" t="s">
        <v>4</v>
      </c>
      <c r="E17" s="17">
        <f t="shared" ref="E17:K17" si="7">SUM(E5:E16)</f>
        <v>4844.8</v>
      </c>
      <c r="F17" s="17">
        <f t="shared" si="7"/>
        <v>560.17499999999995</v>
      </c>
      <c r="G17" s="17">
        <f t="shared" si="7"/>
        <v>5404.9750000000004</v>
      </c>
      <c r="H17" s="17">
        <f t="shared" si="7"/>
        <v>4304.9750000000004</v>
      </c>
      <c r="I17" s="17">
        <f t="shared" si="7"/>
        <v>1081.1062500000003</v>
      </c>
      <c r="J17" s="17">
        <f t="shared" si="7"/>
        <v>413.48058749999996</v>
      </c>
      <c r="K17" s="17">
        <f t="shared" si="7"/>
        <v>3910.3881625000004</v>
      </c>
    </row>
    <row r="20" spans="1:12" s="19" customFormat="1" ht="29" x14ac:dyDescent="0.35">
      <c r="A20" s="18" t="s">
        <v>5</v>
      </c>
      <c r="B20" s="7"/>
      <c r="C20" s="2"/>
      <c r="D20" s="7" t="s">
        <v>7</v>
      </c>
      <c r="E20" s="7" t="s">
        <v>8</v>
      </c>
      <c r="F20" s="2"/>
      <c r="H20" s="20" t="s">
        <v>30</v>
      </c>
      <c r="I20" s="7" t="s">
        <v>41</v>
      </c>
      <c r="J20" s="7" t="s">
        <v>2</v>
      </c>
      <c r="K20" s="7" t="s">
        <v>3</v>
      </c>
    </row>
    <row r="21" spans="1:12" x14ac:dyDescent="0.25">
      <c r="A21" s="9" t="s">
        <v>26</v>
      </c>
      <c r="B21" s="6">
        <v>40</v>
      </c>
      <c r="D21" s="21">
        <v>0</v>
      </c>
      <c r="E21" s="22">
        <v>0.15</v>
      </c>
      <c r="H21" s="14" t="s">
        <v>31</v>
      </c>
      <c r="I21" s="23">
        <f>AVERAGE(D5:D16)</f>
        <v>38.666666666666664</v>
      </c>
      <c r="J21" s="12">
        <f>AVERAGE(G5:G16)</f>
        <v>450.41458333333338</v>
      </c>
      <c r="K21" s="12">
        <f>AVERAGE(K5:K16)</f>
        <v>325.86568020833334</v>
      </c>
    </row>
    <row r="22" spans="1:12" x14ac:dyDescent="0.25">
      <c r="A22" s="9" t="s">
        <v>6</v>
      </c>
      <c r="B22" s="5">
        <v>1.5</v>
      </c>
      <c r="D22" s="21">
        <v>250</v>
      </c>
      <c r="E22" s="22">
        <v>0.22</v>
      </c>
      <c r="H22" s="14" t="s">
        <v>32</v>
      </c>
      <c r="I22" s="23">
        <f>MAX(D5:D16)</f>
        <v>50</v>
      </c>
      <c r="J22" s="12">
        <f>MAX(G5:G16)</f>
        <v>646.25</v>
      </c>
      <c r="K22" s="12">
        <f>MAX(K5:K16)</f>
        <v>457.86187499999994</v>
      </c>
    </row>
    <row r="23" spans="1:12" x14ac:dyDescent="0.25">
      <c r="A23" s="14" t="s">
        <v>10</v>
      </c>
      <c r="B23" s="3">
        <v>7.6499999999999999E-2</v>
      </c>
      <c r="D23" s="21">
        <v>300</v>
      </c>
      <c r="E23" s="22">
        <v>0.25</v>
      </c>
      <c r="H23" s="14" t="s">
        <v>33</v>
      </c>
      <c r="I23" s="23">
        <f>MIN(D5:D16)</f>
        <v>15</v>
      </c>
      <c r="J23" s="12">
        <f>MIN(G5:G16)</f>
        <v>149.25</v>
      </c>
      <c r="K23" s="12">
        <f>MIN(K5:K16)</f>
        <v>122.94487500000001</v>
      </c>
    </row>
    <row r="24" spans="1:12" x14ac:dyDescent="0.25">
      <c r="A24" s="14" t="s">
        <v>27</v>
      </c>
      <c r="B24" s="4">
        <v>50</v>
      </c>
      <c r="D24" s="21">
        <v>450</v>
      </c>
      <c r="E24" s="22">
        <v>0.28000000000000003</v>
      </c>
    </row>
    <row r="25" spans="1:12" s="19" customFormat="1" x14ac:dyDescent="0.25">
      <c r="A25" s="2"/>
      <c r="B25" s="2"/>
      <c r="C25" s="2"/>
      <c r="D25" s="24">
        <v>525</v>
      </c>
      <c r="E25" s="25">
        <v>0.31</v>
      </c>
      <c r="F25" s="2"/>
      <c r="G25" s="2"/>
      <c r="H25" s="2"/>
      <c r="I25" s="2"/>
      <c r="J25" s="2"/>
    </row>
    <row r="26" spans="1:12" x14ac:dyDescent="0.25">
      <c r="K26" s="2"/>
      <c r="L26" s="2"/>
    </row>
    <row r="27" spans="1:12" ht="14.5" x14ac:dyDescent="0.35">
      <c r="A27" s="18" t="s">
        <v>34</v>
      </c>
      <c r="I27" s="26"/>
      <c r="J27" s="26"/>
      <c r="K27" s="26"/>
    </row>
    <row r="28" spans="1:12" x14ac:dyDescent="0.25">
      <c r="A28" s="30" t="s">
        <v>35</v>
      </c>
      <c r="B28" s="30"/>
      <c r="C28" s="30"/>
      <c r="D28" s="30"/>
      <c r="E28" s="30"/>
      <c r="F28" s="30"/>
      <c r="G28" s="30"/>
      <c r="I28" s="27"/>
      <c r="J28" s="14"/>
      <c r="K28" s="1"/>
    </row>
    <row r="29" spans="1:12" x14ac:dyDescent="0.25">
      <c r="A29" s="30" t="s">
        <v>36</v>
      </c>
      <c r="B29" s="30"/>
      <c r="C29" s="30"/>
      <c r="D29" s="30"/>
      <c r="E29" s="30"/>
      <c r="F29" s="30"/>
      <c r="G29" s="30"/>
      <c r="I29" s="1"/>
      <c r="J29" s="14"/>
      <c r="K29" s="1"/>
    </row>
    <row r="30" spans="1:12" x14ac:dyDescent="0.25">
      <c r="A30" s="30" t="s">
        <v>37</v>
      </c>
      <c r="B30" s="30"/>
      <c r="C30" s="30"/>
      <c r="D30" s="30"/>
      <c r="E30" s="30"/>
      <c r="F30" s="30"/>
      <c r="G30" s="30"/>
      <c r="I30" s="1"/>
      <c r="J30" s="14"/>
      <c r="K30" s="1"/>
    </row>
    <row r="31" spans="1:12" ht="27" customHeight="1" x14ac:dyDescent="0.25">
      <c r="A31" s="33" t="s">
        <v>42</v>
      </c>
      <c r="B31" s="33"/>
      <c r="C31" s="33"/>
      <c r="D31" s="33"/>
      <c r="E31" s="33"/>
      <c r="F31" s="33"/>
      <c r="G31" s="33"/>
      <c r="I31" s="28"/>
      <c r="J31" s="29"/>
      <c r="K31" s="1"/>
    </row>
    <row r="32" spans="1:12" x14ac:dyDescent="0.25">
      <c r="A32" s="30" t="s">
        <v>38</v>
      </c>
      <c r="B32" s="30"/>
      <c r="C32" s="30"/>
      <c r="D32" s="30"/>
      <c r="E32" s="30"/>
      <c r="F32" s="30"/>
      <c r="G32" s="30"/>
    </row>
    <row r="33" spans="1:7" x14ac:dyDescent="0.25">
      <c r="A33" s="30" t="s">
        <v>39</v>
      </c>
      <c r="B33" s="30"/>
      <c r="C33" s="30"/>
      <c r="D33" s="30"/>
      <c r="E33" s="30"/>
      <c r="F33" s="30"/>
      <c r="G33" s="30"/>
    </row>
    <row r="34" spans="1:7" x14ac:dyDescent="0.25">
      <c r="A34" s="30" t="s">
        <v>40</v>
      </c>
      <c r="B34" s="30"/>
      <c r="C34" s="30"/>
      <c r="D34" s="30"/>
      <c r="E34" s="30"/>
      <c r="F34" s="30"/>
      <c r="G34" s="30"/>
    </row>
  </sheetData>
  <mergeCells count="9">
    <mergeCell ref="A32:G32"/>
    <mergeCell ref="A33:G33"/>
    <mergeCell ref="A34:G34"/>
    <mergeCell ref="A1:K1"/>
    <mergeCell ref="A2:K2"/>
    <mergeCell ref="A28:G28"/>
    <mergeCell ref="A29:G29"/>
    <mergeCell ref="A30:G30"/>
    <mergeCell ref="A31:G31"/>
  </mergeCells>
  <printOptions horizontalCentered="1"/>
  <pageMargins left="0.75" right="0.75" top="0.75" bottom="0.75" header="0.5" footer="0.5"/>
  <pageSetup scale="69" orientation="portrait" horizontalDpi="300" verticalDpi="300" r:id="rId1"/>
  <headerFooter alignWithMargins="0">
    <oddFooter>&amp;LAbby Ramos Cortez&amp;C&amp;A&amp;R&amp;F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g3fORR/Rqy11gBoDkE71yI60VxfkcOfgEyPgNoX0jlc=-~HGZMZpERSgilgapDG7D/xQ==</id>
</project>
</file>

<file path=customXml/itemProps1.xml><?xml version="1.0" encoding="utf-8"?>
<ds:datastoreItem xmlns:ds="http://schemas.openxmlformats.org/officeDocument/2006/customXml" ds:itemID="{F904509C-50F8-423B-B31D-FD0EF61C94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2006-05-15T16:21:24Z</cp:lastPrinted>
  <dcterms:created xsi:type="dcterms:W3CDTF">2000-05-19T00:15:16Z</dcterms:created>
  <dcterms:modified xsi:type="dcterms:W3CDTF">2023-06-28T05:45:16Z</dcterms:modified>
</cp:coreProperties>
</file>