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_study\study_202010\jupyter_nb_prog\stock_daily\"/>
    </mc:Choice>
  </mc:AlternateContent>
  <xr:revisionPtr revIDLastSave="0" documentId="13_ncr:1_{476C9F86-47AF-4AE1-8099-2D095F592E9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ock_Return" sheetId="1" r:id="rId1"/>
  </sheets>
  <definedNames>
    <definedName name="solver_adj" localSheetId="0" hidden="1">Stock_Return!$G$42:$H$42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Stock_Return!$G$42</definedName>
    <definedName name="solver_lhs2" localSheetId="0" hidden="1">Stock_Return!$H$42</definedName>
    <definedName name="solver_lhs3" localSheetId="0" hidden="1">Stock_Return!$L$42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Stock_Return!$I$42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台泥">Stock_Return!$C$2:$C$139</definedName>
    <definedName name="台積電">Stock_Return!$B$2:$B$139</definedName>
  </definedNames>
  <calcPr calcId="191029"/>
</workbook>
</file>

<file path=xl/calcChain.xml><?xml version="1.0" encoding="utf-8"?>
<calcChain xmlns="http://schemas.openxmlformats.org/spreadsheetml/2006/main">
  <c r="H149" i="1" l="1"/>
  <c r="G149" i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49" i="1"/>
  <c r="H49" i="1" s="1"/>
  <c r="L42" i="1" l="1"/>
  <c r="G9" i="1"/>
  <c r="H7" i="1"/>
  <c r="H8" i="1"/>
  <c r="G8" i="1"/>
  <c r="K20" i="1"/>
  <c r="G6" i="1"/>
  <c r="L20" i="1"/>
  <c r="L19" i="1"/>
  <c r="K19" i="1"/>
  <c r="G7" i="1"/>
  <c r="H6" i="1"/>
  <c r="L9" i="1" l="1"/>
  <c r="K9" i="1"/>
  <c r="L8" i="1"/>
  <c r="K8" i="1"/>
  <c r="L7" i="1"/>
  <c r="K7" i="1"/>
  <c r="H19" i="1"/>
  <c r="H20" i="1"/>
  <c r="G19" i="1"/>
  <c r="G20" i="1"/>
  <c r="I149" i="1" l="1"/>
  <c r="J149" i="1" s="1"/>
  <c r="I71" i="1"/>
  <c r="J71" i="1" s="1"/>
  <c r="I111" i="1"/>
  <c r="J111" i="1" s="1"/>
  <c r="I127" i="1"/>
  <c r="J127" i="1" s="1"/>
  <c r="I55" i="1"/>
  <c r="J55" i="1" s="1"/>
  <c r="I63" i="1"/>
  <c r="J63" i="1" s="1"/>
  <c r="I79" i="1"/>
  <c r="J79" i="1" s="1"/>
  <c r="I87" i="1"/>
  <c r="J87" i="1" s="1"/>
  <c r="I95" i="1"/>
  <c r="J95" i="1" s="1"/>
  <c r="I103" i="1"/>
  <c r="J103" i="1" s="1"/>
  <c r="I119" i="1"/>
  <c r="J119" i="1" s="1"/>
  <c r="I135" i="1"/>
  <c r="J135" i="1" s="1"/>
  <c r="I148" i="1"/>
  <c r="J148" i="1" s="1"/>
  <c r="I116" i="1"/>
  <c r="J116" i="1" s="1"/>
  <c r="I84" i="1"/>
  <c r="J84" i="1" s="1"/>
  <c r="I52" i="1"/>
  <c r="J52" i="1" s="1"/>
  <c r="I121" i="1"/>
  <c r="J121" i="1" s="1"/>
  <c r="I89" i="1"/>
  <c r="J89" i="1" s="1"/>
  <c r="I57" i="1"/>
  <c r="J57" i="1" s="1"/>
  <c r="I126" i="1"/>
  <c r="J126" i="1" s="1"/>
  <c r="I94" i="1"/>
  <c r="J94" i="1" s="1"/>
  <c r="I62" i="1"/>
  <c r="J62" i="1" s="1"/>
  <c r="I133" i="1"/>
  <c r="J133" i="1" s="1"/>
  <c r="I101" i="1"/>
  <c r="J101" i="1" s="1"/>
  <c r="I69" i="1"/>
  <c r="J69" i="1" s="1"/>
  <c r="I138" i="1"/>
  <c r="J138" i="1" s="1"/>
  <c r="I106" i="1"/>
  <c r="J106" i="1" s="1"/>
  <c r="I74" i="1"/>
  <c r="J74" i="1" s="1"/>
  <c r="I125" i="1"/>
  <c r="J125" i="1" s="1"/>
  <c r="I61" i="1"/>
  <c r="J61" i="1" s="1"/>
  <c r="I98" i="1"/>
  <c r="J98" i="1" s="1"/>
  <c r="I60" i="1"/>
  <c r="J60" i="1" s="1"/>
  <c r="I134" i="1"/>
  <c r="J134" i="1" s="1"/>
  <c r="I70" i="1"/>
  <c r="J70" i="1" s="1"/>
  <c r="I109" i="1"/>
  <c r="J109" i="1" s="1"/>
  <c r="I82" i="1"/>
  <c r="J82" i="1" s="1"/>
  <c r="I136" i="1"/>
  <c r="J136" i="1" s="1"/>
  <c r="I123" i="1"/>
  <c r="J123" i="1" s="1"/>
  <c r="I91" i="1"/>
  <c r="J91" i="1" s="1"/>
  <c r="I59" i="1"/>
  <c r="J59" i="1" s="1"/>
  <c r="I128" i="1"/>
  <c r="J128" i="1" s="1"/>
  <c r="I96" i="1"/>
  <c r="J96" i="1" s="1"/>
  <c r="I64" i="1"/>
  <c r="J64" i="1" s="1"/>
  <c r="I130" i="1"/>
  <c r="J130" i="1" s="1"/>
  <c r="I66" i="1"/>
  <c r="J66" i="1" s="1"/>
  <c r="I115" i="1"/>
  <c r="J115" i="1" s="1"/>
  <c r="I83" i="1"/>
  <c r="J83" i="1" s="1"/>
  <c r="I120" i="1"/>
  <c r="J120" i="1" s="1"/>
  <c r="I56" i="1"/>
  <c r="J56" i="1" s="1"/>
  <c r="I58" i="1"/>
  <c r="J58" i="1" s="1"/>
  <c r="I129" i="1"/>
  <c r="J129" i="1" s="1"/>
  <c r="I65" i="1"/>
  <c r="J65" i="1" s="1"/>
  <c r="I102" i="1"/>
  <c r="J102" i="1" s="1"/>
  <c r="I141" i="1"/>
  <c r="J141" i="1" s="1"/>
  <c r="I77" i="1"/>
  <c r="J77" i="1" s="1"/>
  <c r="I67" i="1"/>
  <c r="J67" i="1" s="1"/>
  <c r="I140" i="1"/>
  <c r="J140" i="1" s="1"/>
  <c r="I108" i="1"/>
  <c r="J108" i="1" s="1"/>
  <c r="I76" i="1"/>
  <c r="J76" i="1" s="1"/>
  <c r="I145" i="1"/>
  <c r="J145" i="1" s="1"/>
  <c r="I113" i="1"/>
  <c r="J113" i="1" s="1"/>
  <c r="I81" i="1"/>
  <c r="J81" i="1" s="1"/>
  <c r="I143" i="1"/>
  <c r="J143" i="1" s="1"/>
  <c r="I118" i="1"/>
  <c r="J118" i="1" s="1"/>
  <c r="I86" i="1"/>
  <c r="J86" i="1" s="1"/>
  <c r="I54" i="1"/>
  <c r="J54" i="1" s="1"/>
  <c r="I93" i="1"/>
  <c r="J93" i="1" s="1"/>
  <c r="I51" i="1"/>
  <c r="J51" i="1" s="1"/>
  <c r="I88" i="1"/>
  <c r="J88" i="1" s="1"/>
  <c r="I53" i="1"/>
  <c r="J53" i="1" s="1"/>
  <c r="I122" i="1"/>
  <c r="J122" i="1" s="1"/>
  <c r="I92" i="1"/>
  <c r="J92" i="1" s="1"/>
  <c r="I114" i="1"/>
  <c r="J114" i="1" s="1"/>
  <c r="I131" i="1"/>
  <c r="J131" i="1" s="1"/>
  <c r="I104" i="1"/>
  <c r="J104" i="1" s="1"/>
  <c r="I147" i="1"/>
  <c r="J147" i="1" s="1"/>
  <c r="I132" i="1"/>
  <c r="J132" i="1" s="1"/>
  <c r="I100" i="1"/>
  <c r="J100" i="1" s="1"/>
  <c r="I68" i="1"/>
  <c r="J68" i="1" s="1"/>
  <c r="I137" i="1"/>
  <c r="J137" i="1" s="1"/>
  <c r="I105" i="1"/>
  <c r="J105" i="1" s="1"/>
  <c r="I73" i="1"/>
  <c r="J73" i="1" s="1"/>
  <c r="I142" i="1"/>
  <c r="J142" i="1" s="1"/>
  <c r="I110" i="1"/>
  <c r="J110" i="1" s="1"/>
  <c r="I78" i="1"/>
  <c r="J78" i="1" s="1"/>
  <c r="I117" i="1"/>
  <c r="J117" i="1" s="1"/>
  <c r="I85" i="1"/>
  <c r="J85" i="1" s="1"/>
  <c r="I90" i="1"/>
  <c r="J90" i="1" s="1"/>
  <c r="I97" i="1"/>
  <c r="J97" i="1" s="1"/>
  <c r="I50" i="1"/>
  <c r="J50" i="1" s="1"/>
  <c r="I139" i="1"/>
  <c r="J139" i="1" s="1"/>
  <c r="I107" i="1"/>
  <c r="J107" i="1" s="1"/>
  <c r="I75" i="1"/>
  <c r="J75" i="1" s="1"/>
  <c r="I144" i="1"/>
  <c r="J144" i="1" s="1"/>
  <c r="I112" i="1"/>
  <c r="J112" i="1" s="1"/>
  <c r="I80" i="1"/>
  <c r="J80" i="1" s="1"/>
  <c r="I124" i="1"/>
  <c r="J124" i="1" s="1"/>
  <c r="I146" i="1"/>
  <c r="J146" i="1" s="1"/>
  <c r="I99" i="1"/>
  <c r="J99" i="1" s="1"/>
  <c r="I72" i="1"/>
  <c r="J72" i="1" s="1"/>
  <c r="K49" i="1"/>
  <c r="K97" i="1"/>
  <c r="K105" i="1"/>
  <c r="K137" i="1"/>
  <c r="K149" i="1"/>
  <c r="K121" i="1"/>
  <c r="K57" i="1"/>
  <c r="K65" i="1"/>
  <c r="K73" i="1"/>
  <c r="K81" i="1"/>
  <c r="K89" i="1"/>
  <c r="K113" i="1"/>
  <c r="K129" i="1"/>
  <c r="K145" i="1"/>
  <c r="K125" i="1"/>
  <c r="K93" i="1"/>
  <c r="K61" i="1"/>
  <c r="K130" i="1"/>
  <c r="K98" i="1"/>
  <c r="K66" i="1"/>
  <c r="K139" i="1"/>
  <c r="K80" i="1"/>
  <c r="K60" i="1"/>
  <c r="K101" i="1"/>
  <c r="K74" i="1"/>
  <c r="K54" i="1"/>
  <c r="K96" i="1"/>
  <c r="K140" i="1"/>
  <c r="K142" i="1"/>
  <c r="K110" i="1"/>
  <c r="K78" i="1"/>
  <c r="K147" i="1"/>
  <c r="K115" i="1"/>
  <c r="K83" i="1"/>
  <c r="K51" i="1"/>
  <c r="K120" i="1"/>
  <c r="K88" i="1"/>
  <c r="K56" i="1"/>
  <c r="K127" i="1"/>
  <c r="K95" i="1"/>
  <c r="K63" i="1"/>
  <c r="K132" i="1"/>
  <c r="K100" i="1"/>
  <c r="K68" i="1"/>
  <c r="K58" i="1"/>
  <c r="K107" i="1"/>
  <c r="K112" i="1"/>
  <c r="K55" i="1"/>
  <c r="K133" i="1"/>
  <c r="K106" i="1"/>
  <c r="K118" i="1"/>
  <c r="K71" i="1"/>
  <c r="K117" i="1"/>
  <c r="K85" i="1"/>
  <c r="K53" i="1"/>
  <c r="K122" i="1"/>
  <c r="K90" i="1"/>
  <c r="K144" i="1"/>
  <c r="K119" i="1"/>
  <c r="K87" i="1"/>
  <c r="K124" i="1"/>
  <c r="K69" i="1"/>
  <c r="K91" i="1"/>
  <c r="K59" i="1"/>
  <c r="K135" i="1"/>
  <c r="K76" i="1"/>
  <c r="K134" i="1"/>
  <c r="K102" i="1"/>
  <c r="K70" i="1"/>
  <c r="K75" i="1"/>
  <c r="K92" i="1"/>
  <c r="K86" i="1"/>
  <c r="K141" i="1"/>
  <c r="K109" i="1"/>
  <c r="K77" i="1"/>
  <c r="K146" i="1"/>
  <c r="K114" i="1"/>
  <c r="K82" i="1"/>
  <c r="K50" i="1"/>
  <c r="K64" i="1"/>
  <c r="K108" i="1"/>
  <c r="K126" i="1"/>
  <c r="K94" i="1"/>
  <c r="K62" i="1"/>
  <c r="K131" i="1"/>
  <c r="K99" i="1"/>
  <c r="K67" i="1"/>
  <c r="K136" i="1"/>
  <c r="K104" i="1"/>
  <c r="K72" i="1"/>
  <c r="K143" i="1"/>
  <c r="K111" i="1"/>
  <c r="K79" i="1"/>
  <c r="K148" i="1"/>
  <c r="K116" i="1"/>
  <c r="K84" i="1"/>
  <c r="K52" i="1"/>
  <c r="K138" i="1"/>
  <c r="K123" i="1"/>
  <c r="K128" i="1"/>
  <c r="K103" i="1"/>
  <c r="I49" i="1"/>
  <c r="J49" i="1" s="1"/>
  <c r="K42" i="1"/>
  <c r="I42" i="1"/>
  <c r="J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Lai, Yi-Hsun</author>
  </authors>
  <commentList>
    <comment ref="G42" authorId="0" shapeId="0" xr:uid="{B83B5F60-B748-4BE0-89C1-AE6E50011F4F}">
      <text>
        <r>
          <rPr>
            <b/>
            <sz val="9"/>
            <color indexed="81"/>
            <rFont val="Tahoma"/>
            <family val="2"/>
          </rPr>
          <t>Lai, Yi-Hsun: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任意給一個數值</t>
        </r>
      </text>
    </comment>
    <comment ref="H42" authorId="0" shapeId="0" xr:uid="{F714FCD3-B9A8-4A0F-974D-78063EBCEC09}">
      <text>
        <r>
          <rPr>
            <b/>
            <sz val="9"/>
            <color indexed="81"/>
            <rFont val="Tahoma"/>
            <family val="2"/>
          </rPr>
          <t>Lai, Yi-Hsun: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任意給一個數值
</t>
        </r>
      </text>
    </comment>
  </commentList>
</comments>
</file>

<file path=xl/sharedStrings.xml><?xml version="1.0" encoding="utf-8"?>
<sst xmlns="http://schemas.openxmlformats.org/spreadsheetml/2006/main" count="154" uniqueCount="138">
  <si>
    <t>2330.TW</t>
  </si>
  <si>
    <t>1101.TW</t>
  </si>
  <si>
    <t>Date</t>
  </si>
  <si>
    <t>交易天數</t>
    <phoneticPr fontId="5" type="noConversion"/>
  </si>
  <si>
    <t>相關係數</t>
    <phoneticPr fontId="5" type="noConversion"/>
  </si>
  <si>
    <t>台積電</t>
    <phoneticPr fontId="2" type="noConversion"/>
  </si>
  <si>
    <t>台泥</t>
    <phoneticPr fontId="2" type="noConversion"/>
  </si>
  <si>
    <t>Step2:建立相關係數矩陣、變異數與共變異數矩陣</t>
    <phoneticPr fontId="5" type="noConversion"/>
  </si>
  <si>
    <t>平均報酬率</t>
    <phoneticPr fontId="5" type="noConversion"/>
  </si>
  <si>
    <t>報酬率標準差</t>
    <phoneticPr fontId="5" type="noConversion"/>
  </si>
  <si>
    <t>變異數-共變異數矩陣（Covariance Matrix）</t>
    <phoneticPr fontId="2" type="noConversion"/>
  </si>
  <si>
    <t>相關係數矩陣表（Correlated Matrix）</t>
    <phoneticPr fontId="2" type="noConversion"/>
  </si>
  <si>
    <t>Step3-用線性規劃找投資權重與MVP</t>
    <phoneticPr fontId="5" type="noConversion"/>
  </si>
  <si>
    <t>年報酬率</t>
    <phoneticPr fontId="2" type="noConversion"/>
  </si>
  <si>
    <t>有效年報酬率</t>
    <phoneticPr fontId="2" type="noConversion"/>
  </si>
  <si>
    <t>投資權重</t>
    <phoneticPr fontId="5" type="noConversion"/>
  </si>
  <si>
    <t>投資組合</t>
    <phoneticPr fontId="5" type="noConversion"/>
  </si>
  <si>
    <t>限制式</t>
    <phoneticPr fontId="5" type="noConversion"/>
  </si>
  <si>
    <t>台積電</t>
    <phoneticPr fontId="5" type="noConversion"/>
  </si>
  <si>
    <t>變異數</t>
  </si>
  <si>
    <t>標準差</t>
  </si>
  <si>
    <t>報酬率</t>
  </si>
  <si>
    <t>權重和為1</t>
    <phoneticPr fontId="5" type="noConversion"/>
  </si>
  <si>
    <t>數學或統計概念</t>
    <phoneticPr fontId="2" type="noConversion"/>
  </si>
  <si>
    <t>算數平均</t>
    <phoneticPr fontId="2" type="noConversion"/>
  </si>
  <si>
    <t>幾何平均</t>
    <phoneticPr fontId="2" type="noConversion"/>
  </si>
  <si>
    <t>財金想法</t>
    <phoneticPr fontId="2" type="noConversion"/>
  </si>
  <si>
    <t>連本帶利進行複利</t>
    <phoneticPr fontId="2" type="noConversion"/>
  </si>
  <si>
    <t>年標準差</t>
    <phoneticPr fontId="2" type="noConversion"/>
  </si>
  <si>
    <t>以年為單位</t>
    <phoneticPr fontId="2" type="noConversion"/>
  </si>
  <si>
    <t>不受資料頻率影響</t>
    <phoneticPr fontId="2" type="noConversion"/>
  </si>
  <si>
    <t>Step4-繪圖</t>
    <phoneticPr fontId="5" type="noConversion"/>
  </si>
  <si>
    <t>投資組合</t>
    <phoneticPr fontId="2" type="noConversion"/>
  </si>
  <si>
    <t>P1</t>
    <phoneticPr fontId="2" type="noConversion"/>
  </si>
  <si>
    <t>P2</t>
    <phoneticPr fontId="2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</si>
  <si>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</si>
  <si>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</si>
  <si>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</si>
  <si>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</si>
  <si>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</si>
  <si>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</si>
  <si>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</si>
  <si>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</si>
  <si>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</si>
  <si>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</si>
  <si>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</si>
  <si>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</si>
  <si>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</si>
  <si>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</si>
  <si>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</si>
  <si>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</si>
  <si>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</si>
  <si>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</si>
  <si>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</si>
  <si>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</si>
  <si>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</si>
  <si>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</si>
  <si>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</si>
  <si>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</si>
  <si>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</si>
  <si>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</si>
  <si>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</si>
  <si>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</si>
  <si>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</si>
  <si>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</si>
  <si>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</si>
  <si>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</si>
  <si>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</si>
  <si>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</si>
  <si>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</si>
  <si>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</si>
  <si>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</si>
  <si>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</si>
  <si>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</si>
  <si>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</si>
  <si>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</si>
  <si>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</si>
  <si>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</si>
  <si>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</si>
  <si>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</si>
  <si>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</si>
  <si>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</si>
  <si>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</si>
  <si>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</si>
  <si>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</si>
  <si>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</si>
  <si>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</si>
  <si>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</si>
  <si>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</si>
  <si>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</si>
  <si>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</si>
  <si>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</si>
  <si>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</si>
  <si>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</si>
  <si>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</si>
  <si>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</si>
  <si>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</si>
  <si>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</si>
  <si>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</si>
  <si>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</si>
  <si>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</si>
  <si>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</si>
  <si>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</si>
  <si>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</si>
  <si>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</si>
  <si>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</si>
  <si>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</si>
  <si>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</si>
  <si>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</si>
  <si>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</si>
  <si>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</si>
  <si>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</si>
  <si>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</si>
  <si>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</si>
  <si>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</si>
  <si>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</si>
  <si>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</si>
  <si>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</si>
  <si>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</si>
  <si>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</si>
  <si>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</si>
  <si>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</si>
  <si>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</si>
  <si>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</si>
  <si>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</si>
  <si>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</si>
  <si>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</si>
  <si>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</si>
  <si>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</si>
  <si>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</si>
  <si>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</si>
  <si>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</si>
  <si>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</si>
  <si>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組合變異數</t>
    <phoneticPr fontId="5" type="noConversion"/>
  </si>
  <si>
    <t>組合標準差</t>
    <phoneticPr fontId="5" type="noConversion"/>
  </si>
  <si>
    <t>組合報酬率</t>
    <phoneticPr fontId="5" type="noConversion"/>
  </si>
  <si>
    <t>MVP</t>
    <phoneticPr fontId="2" type="noConversion"/>
  </si>
  <si>
    <t>Step1:建立資料基本統計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</si>
</sst>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0.0000_ "/>
    <numFmt numFmtId="178" formatCode="0.000000000000000_ "/>
  </numFmts>
  <fonts count="10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left" vertical="center" readingOrder="1"/>
    </xf>
    <xf numFmtId="177" fontId="0" fillId="0" borderId="0" xfId="0" applyNumberFormat="1" applyFill="1" applyBorder="1"/>
    <xf numFmtId="177" fontId="1" fillId="0" borderId="0" xfId="0" applyNumberFormat="1" applyFont="1" applyFill="1" applyBorder="1" applyAlignment="1">
      <alignment horizontal="center" vertical="top"/>
    </xf>
    <xf numFmtId="177" fontId="0" fillId="0" borderId="0" xfId="0" applyNumberFormat="1" applyAlignment="1">
      <alignment vertical="center"/>
    </xf>
    <xf numFmtId="0" fontId="3" fillId="0" borderId="0" xfId="0" applyFont="1" applyFill="1" applyAlignment="1">
      <alignment vertical="center"/>
    </xf>
    <xf numFmtId="0" fontId="6" fillId="2" borderId="0" xfId="0" applyFont="1" applyFill="1" applyBorder="1"/>
    <xf numFmtId="0" fontId="0" fillId="2" borderId="0" xfId="0" applyFill="1" applyBorder="1"/>
    <xf numFmtId="0" fontId="0" fillId="0" borderId="0" xfId="0" applyAlignment="1">
      <alignment vertical="center"/>
    </xf>
    <xf numFmtId="178" fontId="0" fillId="0" borderId="0" xfId="0" applyNumberForma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兩資產投資組合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Stock_Return!$J$49:$J$149</c:f>
              <c:numCache>
                <c:formatCode>0.0000_ </c:formatCode>
                <c:ptCount val="101"/>
                <c:pt idx="0">
                  <c:v>0.20521664031427442</c:v>
                </c:pt>
                <c:pt idx="1">
                  <c:v>0.22999693549822112</c:v>
                </c:pt>
                <c:pt idx="2">
                  <c:v>0.19942647315567183</c:v>
                </c:pt>
                <c:pt idx="3">
                  <c:v>0.20679994025409795</c:v>
                </c:pt>
                <c:pt idx="4">
                  <c:v>0.23709479246403575</c:v>
                </c:pt>
                <c:pt idx="5">
                  <c:v>0.19720866996928257</c:v>
                </c:pt>
                <c:pt idx="6">
                  <c:v>0.20008016196880071</c:v>
                </c:pt>
                <c:pt idx="7">
                  <c:v>0.19876208599944242</c:v>
                </c:pt>
                <c:pt idx="8">
                  <c:v>0.20593878879679337</c:v>
                </c:pt>
                <c:pt idx="9">
                  <c:v>0.19831414750009835</c:v>
                </c:pt>
                <c:pt idx="10">
                  <c:v>0.20343574282870894</c:v>
                </c:pt>
                <c:pt idx="11">
                  <c:v>0.21104079109132168</c:v>
                </c:pt>
                <c:pt idx="12">
                  <c:v>0.20123535551432206</c:v>
                </c:pt>
                <c:pt idx="13">
                  <c:v>0.24046951588143181</c:v>
                </c:pt>
                <c:pt idx="14">
                  <c:v>0.20190815956934802</c:v>
                </c:pt>
                <c:pt idx="15">
                  <c:v>0.23291406069848242</c:v>
                </c:pt>
                <c:pt idx="16">
                  <c:v>0.19835151742960586</c:v>
                </c:pt>
                <c:pt idx="17">
                  <c:v>0.1973150862921427</c:v>
                </c:pt>
                <c:pt idx="18">
                  <c:v>0.19803741983816828</c:v>
                </c:pt>
                <c:pt idx="19">
                  <c:v>0.25874098622167691</c:v>
                </c:pt>
                <c:pt idx="20">
                  <c:v>0.205660695357129</c:v>
                </c:pt>
                <c:pt idx="21">
                  <c:v>0.21157518776032555</c:v>
                </c:pt>
                <c:pt idx="22">
                  <c:v>0.20071549136225006</c:v>
                </c:pt>
                <c:pt idx="23">
                  <c:v>0.19722076119150644</c:v>
                </c:pt>
                <c:pt idx="24">
                  <c:v>0.19953655409268342</c:v>
                </c:pt>
                <c:pt idx="25">
                  <c:v>0.1972523780675306</c:v>
                </c:pt>
                <c:pt idx="26">
                  <c:v>0.20894627325086085</c:v>
                </c:pt>
                <c:pt idx="27">
                  <c:v>0.19733559497937483</c:v>
                </c:pt>
                <c:pt idx="28">
                  <c:v>0.25931047316361372</c:v>
                </c:pt>
                <c:pt idx="29">
                  <c:v>0.20512349348960446</c:v>
                </c:pt>
                <c:pt idx="30">
                  <c:v>0.21020734768972435</c:v>
                </c:pt>
                <c:pt idx="31">
                  <c:v>0.20091497850804724</c:v>
                </c:pt>
                <c:pt idx="32">
                  <c:v>0.20154389537023693</c:v>
                </c:pt>
                <c:pt idx="33">
                  <c:v>0.1974370408514691</c:v>
                </c:pt>
                <c:pt idx="34">
                  <c:v>0.20964022641359337</c:v>
                </c:pt>
                <c:pt idx="35">
                  <c:v>0.19920509348657717</c:v>
                </c:pt>
                <c:pt idx="36">
                  <c:v>0.19721684338030723</c:v>
                </c:pt>
                <c:pt idx="37">
                  <c:v>0.19726746378770593</c:v>
                </c:pt>
                <c:pt idx="38">
                  <c:v>0.2003744155710272</c:v>
                </c:pt>
                <c:pt idx="39">
                  <c:v>0.23897701572322305</c:v>
                </c:pt>
                <c:pt idx="40">
                  <c:v>0.24357516002763488</c:v>
                </c:pt>
                <c:pt idx="41">
                  <c:v>0.21473132332832223</c:v>
                </c:pt>
                <c:pt idx="42">
                  <c:v>0.20690427378501117</c:v>
                </c:pt>
                <c:pt idx="43">
                  <c:v>0.24885006686783309</c:v>
                </c:pt>
                <c:pt idx="44">
                  <c:v>0.22468369227515267</c:v>
                </c:pt>
                <c:pt idx="45">
                  <c:v>0.19992213653539798</c:v>
                </c:pt>
                <c:pt idx="46">
                  <c:v>0.22174544210968955</c:v>
                </c:pt>
                <c:pt idx="47">
                  <c:v>0.20984829664812407</c:v>
                </c:pt>
                <c:pt idx="48">
                  <c:v>0.1977477555213954</c:v>
                </c:pt>
                <c:pt idx="49">
                  <c:v>0.19721595892594931</c:v>
                </c:pt>
                <c:pt idx="50">
                  <c:v>0.22364597488935029</c:v>
                </c:pt>
                <c:pt idx="51">
                  <c:v>0.20995188345277913</c:v>
                </c:pt>
                <c:pt idx="52">
                  <c:v>0.23599665964929067</c:v>
                </c:pt>
                <c:pt idx="53">
                  <c:v>0.19826495253287299</c:v>
                </c:pt>
                <c:pt idx="54">
                  <c:v>0.2358887763377287</c:v>
                </c:pt>
                <c:pt idx="55">
                  <c:v>0.19825228492907496</c:v>
                </c:pt>
                <c:pt idx="56">
                  <c:v>0.2462349638948971</c:v>
                </c:pt>
                <c:pt idx="57">
                  <c:v>0.2147740586329627</c:v>
                </c:pt>
                <c:pt idx="58">
                  <c:v>0.22354897979192823</c:v>
                </c:pt>
                <c:pt idx="59">
                  <c:v>0.19725081482311402</c:v>
                </c:pt>
                <c:pt idx="60">
                  <c:v>0.22536285213423449</c:v>
                </c:pt>
                <c:pt idx="61">
                  <c:v>0.19893940661594145</c:v>
                </c:pt>
                <c:pt idx="62">
                  <c:v>0.23678663067470385</c:v>
                </c:pt>
                <c:pt idx="63">
                  <c:v>0.19721445609086016</c:v>
                </c:pt>
                <c:pt idx="64">
                  <c:v>0.19951663508467585</c:v>
                </c:pt>
                <c:pt idx="65">
                  <c:v>0.20244583898671975</c:v>
                </c:pt>
                <c:pt idx="66">
                  <c:v>0.19786114852167261</c:v>
                </c:pt>
                <c:pt idx="67">
                  <c:v>0.20332260921530235</c:v>
                </c:pt>
                <c:pt idx="68">
                  <c:v>0.20350891806203056</c:v>
                </c:pt>
                <c:pt idx="69">
                  <c:v>0.21877695718049237</c:v>
                </c:pt>
                <c:pt idx="70">
                  <c:v>0.22403619881378706</c:v>
                </c:pt>
                <c:pt idx="71">
                  <c:v>0.19725375909957746</c:v>
                </c:pt>
                <c:pt idx="72">
                  <c:v>0.19983172541270233</c:v>
                </c:pt>
                <c:pt idx="73">
                  <c:v>0.20301045910552548</c:v>
                </c:pt>
                <c:pt idx="74">
                  <c:v>0.19722441329803281</c:v>
                </c:pt>
                <c:pt idx="75">
                  <c:v>0.20018881563887519</c:v>
                </c:pt>
                <c:pt idx="76">
                  <c:v>0.21246420297763177</c:v>
                </c:pt>
                <c:pt idx="77">
                  <c:v>0.23721122076062917</c:v>
                </c:pt>
                <c:pt idx="78">
                  <c:v>0.22995008282305368</c:v>
                </c:pt>
                <c:pt idx="79">
                  <c:v>0.23673532275704809</c:v>
                </c:pt>
                <c:pt idx="80">
                  <c:v>0.20869088272901637</c:v>
                </c:pt>
                <c:pt idx="81">
                  <c:v>0.19731121190327758</c:v>
                </c:pt>
                <c:pt idx="82">
                  <c:v>0.19885523150518267</c:v>
                </c:pt>
                <c:pt idx="83">
                  <c:v>0.25557897959193221</c:v>
                </c:pt>
                <c:pt idx="84">
                  <c:v>0.23382449246954851</c:v>
                </c:pt>
                <c:pt idx="85">
                  <c:v>0.22081050911352396</c:v>
                </c:pt>
                <c:pt idx="86">
                  <c:v>0.19878676001286252</c:v>
                </c:pt>
                <c:pt idx="87">
                  <c:v>0.23593947737743026</c:v>
                </c:pt>
                <c:pt idx="88">
                  <c:v>0.24480759780209421</c:v>
                </c:pt>
                <c:pt idx="89">
                  <c:v>0.20079896357837521</c:v>
                </c:pt>
                <c:pt idx="90">
                  <c:v>0.20104888822116024</c:v>
                </c:pt>
                <c:pt idx="91">
                  <c:v>0.19989850240705959</c:v>
                </c:pt>
                <c:pt idx="92">
                  <c:v>0.23812585591246241</c:v>
                </c:pt>
                <c:pt idx="93">
                  <c:v>0.21955868068225601</c:v>
                </c:pt>
                <c:pt idx="94">
                  <c:v>0.22860319752850605</c:v>
                </c:pt>
                <c:pt idx="95">
                  <c:v>0.23558845937106476</c:v>
                </c:pt>
                <c:pt idx="96">
                  <c:v>0.20081860259168841</c:v>
                </c:pt>
                <c:pt idx="97">
                  <c:v>0.23859683768701789</c:v>
                </c:pt>
                <c:pt idx="98">
                  <c:v>0.20097479209308877</c:v>
                </c:pt>
                <c:pt idx="99">
                  <c:v>0.20220016105703817</c:v>
                </c:pt>
                <c:pt idx="100">
                  <c:v>0.19720822405722241</c:v>
                </c:pt>
              </c:numCache>
            </c:numRef>
          </c:xVal>
          <c:yVal>
            <c:numRef>
              <c:f>Stock_Return!$K$49:$K$149</c:f>
              <c:numCache>
                <c:formatCode>0.0000_ </c:formatCode>
                <c:ptCount val="101"/>
                <c:pt idx="0">
                  <c:v>0.12737660415386826</c:v>
                </c:pt>
                <c:pt idx="1">
                  <c:v>0.21044192133204492</c:v>
                </c:pt>
                <c:pt idx="2">
                  <c:v>9.0813378379693041E-2</c:v>
                </c:pt>
                <c:pt idx="3">
                  <c:v>0.13476944205374206</c:v>
                </c:pt>
                <c:pt idx="4">
                  <c:v>0.22833132702921533</c:v>
                </c:pt>
                <c:pt idx="5">
                  <c:v>5.0239033828287212E-2</c:v>
                </c:pt>
                <c:pt idx="6">
                  <c:v>5.2435934170589043E-3</c:v>
                </c:pt>
                <c:pt idx="7">
                  <c:v>8.4262024799724292E-2</c:v>
                </c:pt>
                <c:pt idx="8">
                  <c:v>0.13082618702778914</c:v>
                </c:pt>
                <c:pt idx="9">
                  <c:v>7.9014612002819312E-2</c:v>
                </c:pt>
                <c:pt idx="10">
                  <c:v>0.1181784230142361</c:v>
                </c:pt>
                <c:pt idx="11">
                  <c:v>0.15216495549962139</c:v>
                </c:pt>
                <c:pt idx="12">
                  <c:v>-3.2253186421442618E-3</c:v>
                </c:pt>
                <c:pt idx="13">
                  <c:v>0.23640587179071049</c:v>
                </c:pt>
                <c:pt idx="14">
                  <c:v>-7.613681672246248E-3</c:v>
                </c:pt>
                <c:pt idx="15">
                  <c:v>0.21795967996446883</c:v>
                </c:pt>
                <c:pt idx="16">
                  <c:v>2.2120765600579882E-2</c:v>
                </c:pt>
                <c:pt idx="17">
                  <c:v>5.9562639713593275E-2</c:v>
                </c:pt>
                <c:pt idx="18">
                  <c:v>2.6386371194070779E-2</c:v>
                </c:pt>
                <c:pt idx="19">
                  <c:v>0.27673016448713517</c:v>
                </c:pt>
                <c:pt idx="20">
                  <c:v>0.12951425547433068</c:v>
                </c:pt>
                <c:pt idx="21">
                  <c:v>0.15417192604555757</c:v>
                </c:pt>
                <c:pt idx="22">
                  <c:v>4.1542084997546296E-4</c:v>
                </c:pt>
                <c:pt idx="23">
                  <c:v>4.7805274523907239E-2</c:v>
                </c:pt>
                <c:pt idx="24">
                  <c:v>9.1799764907613629E-2</c:v>
                </c:pt>
                <c:pt idx="25">
                  <c:v>5.6433816512889409E-2</c:v>
                </c:pt>
                <c:pt idx="26">
                  <c:v>0.14393635611157565</c:v>
                </c:pt>
                <c:pt idx="27">
                  <c:v>4.1242963633501863E-2</c:v>
                </c:pt>
                <c:pt idx="28">
                  <c:v>0.27791492822079483</c:v>
                </c:pt>
                <c:pt idx="29">
                  <c:v>0.12692118266064006</c:v>
                </c:pt>
                <c:pt idx="30">
                  <c:v>0.14896357683296468</c:v>
                </c:pt>
                <c:pt idx="31">
                  <c:v>0.10262016065094934</c:v>
                </c:pt>
                <c:pt idx="32">
                  <c:v>-5.2785888512045555E-3</c:v>
                </c:pt>
                <c:pt idx="33">
                  <c:v>3.7987258857756716E-2</c:v>
                </c:pt>
                <c:pt idx="34">
                  <c:v>0.14673164324663859</c:v>
                </c:pt>
                <c:pt idx="35">
                  <c:v>8.8753901840087523E-2</c:v>
                </c:pt>
                <c:pt idx="36">
                  <c:v>4.8317712977166777E-2</c:v>
                </c:pt>
                <c:pt idx="37">
                  <c:v>4.4284352114755357E-2</c:v>
                </c:pt>
                <c:pt idx="38">
                  <c:v>9.8660656741171499E-2</c:v>
                </c:pt>
                <c:pt idx="39">
                  <c:v>0.2328649692044511</c:v>
                </c:pt>
                <c:pt idx="40">
                  <c:v>0.24363290081296099</c:v>
                </c:pt>
                <c:pt idx="41">
                  <c:v>0.16540240994124564</c:v>
                </c:pt>
                <c:pt idx="42">
                  <c:v>0.13523576850384614</c:v>
                </c:pt>
                <c:pt idx="43">
                  <c:v>0.2555200542500432</c:v>
                </c:pt>
                <c:pt idx="44">
                  <c:v>0.19602485367484718</c:v>
                </c:pt>
                <c:pt idx="45">
                  <c:v>9.5085776117473264E-2</c:v>
                </c:pt>
                <c:pt idx="46">
                  <c:v>0.18756164691169777</c:v>
                </c:pt>
                <c:pt idx="47">
                  <c:v>0.14755579145282785</c:v>
                </c:pt>
                <c:pt idx="48">
                  <c:v>7.0494276378532492E-2</c:v>
                </c:pt>
                <c:pt idx="49">
                  <c:v>5.3160622576584105E-2</c:v>
                </c:pt>
                <c:pt idx="50">
                  <c:v>0.19308075786966863</c:v>
                </c:pt>
                <c:pt idx="51">
                  <c:v>0.14796378560653414</c:v>
                </c:pt>
                <c:pt idx="52">
                  <c:v>0.22564902693439412</c:v>
                </c:pt>
                <c:pt idx="53">
                  <c:v>7.8378326740859566E-2</c:v>
                </c:pt>
                <c:pt idx="54">
                  <c:v>0.22538396576213265</c:v>
                </c:pt>
                <c:pt idx="55">
                  <c:v>7.8212119105007125E-2</c:v>
                </c:pt>
                <c:pt idx="56">
                  <c:v>0.24968384506988262</c:v>
                </c:pt>
                <c:pt idx="57">
                  <c:v>0.16554801657168516</c:v>
                </c:pt>
                <c:pt idx="58">
                  <c:v>0.19280315992869279</c:v>
                </c:pt>
                <c:pt idx="59">
                  <c:v>5.6333259875417575E-2</c:v>
                </c:pt>
                <c:pt idx="60">
                  <c:v>0.19792700489294723</c:v>
                </c:pt>
                <c:pt idx="61">
                  <c:v>1.5482008712924406E-2</c:v>
                </c:pt>
                <c:pt idx="62">
                  <c:v>0.22758146622024042</c:v>
                </c:pt>
                <c:pt idx="63">
                  <c:v>4.8689990662418164E-2</c:v>
                </c:pt>
                <c:pt idx="64">
                  <c:v>9.162300585752442E-2</c:v>
                </c:pt>
                <c:pt idx="65">
                  <c:v>0.11251570461583346</c:v>
                </c:pt>
                <c:pt idx="66">
                  <c:v>2.9141529708521303E-2</c:v>
                </c:pt>
                <c:pt idx="67">
                  <c:v>0.11755421176149407</c:v>
                </c:pt>
                <c:pt idx="68">
                  <c:v>0.11857928634334967</c:v>
                </c:pt>
                <c:pt idx="69">
                  <c:v>0.17856766591724368</c:v>
                </c:pt>
                <c:pt idx="70">
                  <c:v>0.19419334646352904</c:v>
                </c:pt>
                <c:pt idx="71">
                  <c:v>4.5088207885170123E-2</c:v>
                </c:pt>
                <c:pt idx="72">
                  <c:v>7.2724055700822132E-3</c:v>
                </c:pt>
                <c:pt idx="73">
                  <c:v>0.11580270958698306</c:v>
                </c:pt>
                <c:pt idx="74">
                  <c:v>4.739627221667371E-2</c:v>
                </c:pt>
                <c:pt idx="75">
                  <c:v>4.3833940943924996E-3</c:v>
                </c:pt>
                <c:pt idx="76">
                  <c:v>0.15743782588740798</c:v>
                </c:pt>
                <c:pt idx="77">
                  <c:v>0.22861406586816055</c:v>
                </c:pt>
                <c:pt idx="78">
                  <c:v>0.21031907769355757</c:v>
                </c:pt>
                <c:pt idx="79">
                  <c:v>0.22745640275013604</c:v>
                </c:pt>
                <c:pt idx="80">
                  <c:v>0.14288866374330322</c:v>
                </c:pt>
                <c:pt idx="81">
                  <c:v>4.2207021261754234E-2</c:v>
                </c:pt>
                <c:pt idx="82">
                  <c:v>8.5254273960979218E-2</c:v>
                </c:pt>
                <c:pt idx="83">
                  <c:v>0.27008442300648322</c:v>
                </c:pt>
                <c:pt idx="84">
                  <c:v>0.22025638837571768</c:v>
                </c:pt>
                <c:pt idx="85">
                  <c:v>0.18478120229490985</c:v>
                </c:pt>
                <c:pt idx="86">
                  <c:v>8.4527666256605682E-2</c:v>
                </c:pt>
                <c:pt idx="87">
                  <c:v>0.22550856939040603</c:v>
                </c:pt>
                <c:pt idx="88">
                  <c:v>0.24645173469513165</c:v>
                </c:pt>
                <c:pt idx="89">
                  <c:v>-1.8602754252046091E-4</c:v>
                </c:pt>
                <c:pt idx="90">
                  <c:v>-1.9472763905803714E-3</c:v>
                </c:pt>
                <c:pt idx="91">
                  <c:v>9.4891231527562347E-2</c:v>
                </c:pt>
                <c:pt idx="92">
                  <c:v>0.23082451902992845</c:v>
                </c:pt>
                <c:pt idx="93">
                  <c:v>0.18098448485259835</c:v>
                </c:pt>
                <c:pt idx="94">
                  <c:v>0.20675724030900458</c:v>
                </c:pt>
                <c:pt idx="95">
                  <c:v>0.22464462265413246</c:v>
                </c:pt>
                <c:pt idx="96">
                  <c:v>0.10193593125941933</c:v>
                </c:pt>
                <c:pt idx="97">
                  <c:v>0.23195552521754512</c:v>
                </c:pt>
                <c:pt idx="98">
                  <c:v>-1.4310787044686767E-3</c:v>
                </c:pt>
                <c:pt idx="99">
                  <c:v>0.11103247972154863</c:v>
                </c:pt>
                <c:pt idx="100">
                  <c:v>5.0804695792844586E-2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88-438E-8422-045F5954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342656"/>
        <c:axId val="279305664"/>
      </c:scatterChart>
      <c:valAx>
        <c:axId val="1617342656"/>
        <c:scaling>
          <c:orientation val="minMax"/>
          <c:min val="0.19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305664"/>
        <c:crosses val="autoZero"/>
        <c:crossBetween val="midCat"/>
      </c:valAx>
      <c:valAx>
        <c:axId val="2793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734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47625</xdr:rowOff>
    </xdr:from>
    <xdr:to>
      <xdr:col>8</xdr:col>
      <xdr:colOff>38100</xdr:colOff>
      <xdr:row>3</xdr:row>
      <xdr:rowOff>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F2C7BCE-7EE6-412E-9C87-FAA48F2197BF}"/>
            </a:ext>
          </a:extLst>
        </xdr:cNvPr>
        <xdr:cNvSpPr txBox="1"/>
      </xdr:nvSpPr>
      <xdr:spPr>
        <a:xfrm>
          <a:off x="4581525" y="257175"/>
          <a:ext cx="1847850" cy="352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計算資料基本統計量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5</xdr:col>
      <xdr:colOff>9524</xdr:colOff>
      <xdr:row>12</xdr:row>
      <xdr:rowOff>85725</xdr:rowOff>
    </xdr:from>
    <xdr:to>
      <xdr:col>8</xdr:col>
      <xdr:colOff>419099</xdr:colOff>
      <xdr:row>14</xdr:row>
      <xdr:rowOff>190500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3F9051A-7B96-4D8B-8CC3-3EA5C1CF4F12}"/>
            </a:ext>
          </a:extLst>
        </xdr:cNvPr>
        <xdr:cNvSpPr txBox="1"/>
      </xdr:nvSpPr>
      <xdr:spPr>
        <a:xfrm>
          <a:off x="4114799" y="2505075"/>
          <a:ext cx="2905125" cy="5048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計算變異數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共變異數矩陣</a:t>
          </a:r>
          <a:endParaRPr lang="en-US" altLang="zh-TW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zh-TW" altLang="en-US">
              <a:effectLst/>
            </a:rPr>
            <a:t>計算相關係數矩陣表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5</xdr:col>
      <xdr:colOff>57150</xdr:colOff>
      <xdr:row>22</xdr:row>
      <xdr:rowOff>114300</xdr:rowOff>
    </xdr:from>
    <xdr:to>
      <xdr:col>10</xdr:col>
      <xdr:colOff>352425</xdr:colOff>
      <xdr:row>26</xdr:row>
      <xdr:rowOff>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382B54C1-765B-4DD9-9ED8-11C007C9A3FF}"/>
            </a:ext>
          </a:extLst>
        </xdr:cNvPr>
        <xdr:cNvSpPr txBox="1"/>
      </xdr:nvSpPr>
      <xdr:spPr>
        <a:xfrm>
          <a:off x="4162425" y="4543425"/>
          <a:ext cx="47815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目標函數：</a:t>
          </a: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找出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Variance Portfolio</a:t>
          </a: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的最適投資權重</a:t>
          </a:r>
          <a:endParaRPr lang="zh-TW" altLang="zh-TW">
            <a:effectLst/>
          </a:endParaRPr>
        </a:p>
        <a:p>
          <a:pPr rtl="0"/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限制式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權重加起來等於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zh-TW">
            <a:effectLst/>
          </a:endParaRPr>
        </a:p>
        <a:p>
          <a:pPr rtl="0"/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限制式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TW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不允許賣空或融資買入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投資資金額度與來源有關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oneCellAnchor>
    <xdr:from>
      <xdr:col>4</xdr:col>
      <xdr:colOff>409574</xdr:colOff>
      <xdr:row>26</xdr:row>
      <xdr:rowOff>133350</xdr:rowOff>
    </xdr:from>
    <xdr:ext cx="2543175" cy="29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13FEEAEB-4A19-41C6-907A-09BF0D513388}"/>
                </a:ext>
              </a:extLst>
            </xdr:cNvPr>
            <xdr:cNvSpPr txBox="1"/>
          </xdr:nvSpPr>
          <xdr:spPr>
            <a:xfrm>
              <a:off x="3905249" y="5362575"/>
              <a:ext cx="2543175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TW" sz="1600" b="0" i="1">
                            <a:latin typeface="Cambria Math" panose="02040503050406030204" pitchFamily="18" charset="0"/>
                          </a:rPr>
                          <m:t>p</m:t>
                        </m:r>
                      </m:sub>
                    </m:sSub>
                    <m:r>
                      <a:rPr lang="en-US" altLang="zh-TW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zh-TW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altLang="zh-TW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TW" sz="1600" b="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zh-TW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TW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altLang="zh-TW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TW" sz="1600" b="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en-US" altLang="zh-TW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13FEEAEB-4A19-41C6-907A-09BF0D513388}"/>
                </a:ext>
              </a:extLst>
            </xdr:cNvPr>
            <xdr:cNvSpPr txBox="1"/>
          </xdr:nvSpPr>
          <xdr:spPr>
            <a:xfrm>
              <a:off x="3905249" y="5362575"/>
              <a:ext cx="2543175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zh-TW" sz="1600" b="0" i="0">
                  <a:latin typeface="Cambria Math" panose="02040503050406030204" pitchFamily="18" charset="0"/>
                </a:rPr>
                <a:t>𝑅_p=𝑤_1 R_1+𝑤_2 R_2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4</xdr:col>
      <xdr:colOff>523875</xdr:colOff>
      <xdr:row>28</xdr:row>
      <xdr:rowOff>133348</xdr:rowOff>
    </xdr:from>
    <xdr:ext cx="4429125" cy="7810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字方塊 6">
              <a:extLst>
                <a:ext uri="{FF2B5EF4-FFF2-40B4-BE49-F238E27FC236}">
                  <a16:creationId xmlns:a16="http://schemas.microsoft.com/office/drawing/2014/main" id="{7C611F4C-2BC1-496E-82D0-7DCEFEFBCA06}"/>
                </a:ext>
              </a:extLst>
            </xdr:cNvPr>
            <xdr:cNvSpPr txBox="1"/>
          </xdr:nvSpPr>
          <xdr:spPr>
            <a:xfrm>
              <a:off x="4019550" y="5762623"/>
              <a:ext cx="4429125" cy="781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zh-TW" alt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sub>
                      <m:sup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altLang="zh-TW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TW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</m:t>
                    </m:r>
                    <m:d>
                      <m:d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altLang="zh-TW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sSubSup>
                      <m:sSubSup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zh-TW" alt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altLang="zh-TW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sSubSup>
                      <m:sSubSup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zh-TW" alt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altLang="zh-TW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</m:t>
                    </m:r>
                    <m:sSub>
                      <m:sSub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TW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𝑐𝑜𝑣</m:t>
                    </m:r>
                    <m:d>
                      <m:d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</m:t>
                            </m:r>
                          </m:e>
                          <m:sub>
                            <m: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</m:t>
                            </m:r>
                          </m:e>
                          <m:sub>
                            <m:r>
                              <a:rPr lang="en-US" altLang="zh-TW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altLang="zh-TW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n-US" altLang="zh-TW" sz="1400"/>
                <a:t>                               </a:t>
              </a:r>
            </a:p>
            <a:p>
              <a:pPr algn="l"/>
              <a:r>
                <a:rPr lang="en-US" altLang="zh-TW" sz="1400"/>
                <a:t>                               =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sSubSup>
                    <m:sSubSup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zh-TW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r>
                    <a:rPr lang="en-US" altLang="zh-TW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sSubSup>
                    <m:sSubSup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zh-TW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r>
                    <a:rPr lang="en-US" altLang="zh-TW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+2</m:t>
                  </m:r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TW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𝜌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b>
                  </m:sSub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TW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TW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zh-TW" altLang="en-US" sz="1400"/>
            </a:p>
          </xdr:txBody>
        </xdr:sp>
      </mc:Choice>
      <mc:Fallback xmlns="">
        <xdr:sp macro="" textlink="">
          <xdr:nvSpPr>
            <xdr:cNvPr id="7" name="文字方塊 6">
              <a:extLst>
                <a:ext uri="{FF2B5EF4-FFF2-40B4-BE49-F238E27FC236}">
                  <a16:creationId xmlns:a16="http://schemas.microsoft.com/office/drawing/2014/main" id="{7C611F4C-2BC1-496E-82D0-7DCEFEFBCA06}"/>
                </a:ext>
              </a:extLst>
            </xdr:cNvPr>
            <xdr:cNvSpPr txBox="1"/>
          </xdr:nvSpPr>
          <xdr:spPr>
            <a:xfrm>
              <a:off x="4019550" y="5762623"/>
              <a:ext cx="4429125" cy="781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zh-TW" altLang="en-US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_𝑃^2=𝑉(𝑅_𝑝 )=𝑤_1^2 </a:t>
              </a:r>
              <a:r>
                <a:rPr lang="zh-TW" altLang="en-US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_1^2+𝑤_2^2 </a:t>
              </a:r>
              <a:r>
                <a:rPr lang="zh-TW" altLang="en-US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_2^2+2𝑤_1 𝑤_2 𝑐𝑜𝑣(R_1,R_2 )</a:t>
              </a:r>
              <a:endParaRPr lang="en-US" altLang="zh-TW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n-US" altLang="zh-TW" sz="1400"/>
                <a:t>                               </a:t>
              </a:r>
            </a:p>
            <a:p>
              <a:pPr algn="l"/>
              <a:r>
                <a:rPr lang="en-US" altLang="zh-TW" sz="1400"/>
                <a:t>                               =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𝑤_1^2 </a:t>
              </a:r>
              <a:r>
                <a:rPr lang="zh-TW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_1^2+𝑤_2^2 </a:t>
              </a:r>
              <a:r>
                <a:rPr lang="zh-TW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_2^2+2𝑤_1 𝑤_2 </a:t>
              </a:r>
              <a:r>
                <a:rPr lang="zh-TW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𝜌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_12 </a:t>
              </a:r>
              <a:r>
                <a:rPr lang="zh-TW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 </a:t>
              </a:r>
              <a:r>
                <a:rPr lang="zh-TW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endParaRPr lang="zh-TW" altLang="en-US" sz="1400"/>
            </a:p>
          </xdr:txBody>
        </xdr:sp>
      </mc:Fallback>
    </mc:AlternateContent>
    <xdr:clientData/>
  </xdr:oneCellAnchor>
  <xdr:oneCellAnchor>
    <xdr:from>
      <xdr:col>5</xdr:col>
      <xdr:colOff>238125</xdr:colOff>
      <xdr:row>32</xdr:row>
      <xdr:rowOff>114299</xdr:rowOff>
    </xdr:from>
    <xdr:ext cx="4429125" cy="942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20F77904-2277-4CCC-B62E-108906B98B52}"/>
                </a:ext>
              </a:extLst>
            </xdr:cNvPr>
            <xdr:cNvSpPr txBox="1"/>
          </xdr:nvSpPr>
          <xdr:spPr>
            <a:xfrm>
              <a:off x="4343400" y="6543674"/>
              <a:ext cx="4429125" cy="942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𝑀𝑖𝑛</m:t>
                        </m:r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zh-TW" alt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sub>
                      <m:sup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altLang="zh-TW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altLang="zh-TW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st</m:t>
                      </m:r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1.   </m:t>
                      </m:r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zh-TW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US" altLang="zh-TW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=1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altLang="zh-TW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st</m:t>
                        </m:r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2.   0≤</m:t>
                        </m:r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altLang="zh-TW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TW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≤1</m:t>
                    </m:r>
                  </m:oMath>
                </m:oMathPara>
              </a14:m>
              <a:endParaRPr lang="en-US" altLang="zh-TW" sz="14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st</m:t>
                      </m:r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3.   0≤</m:t>
                      </m:r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e>
                    <m:sub>
                      <m:r>
                        <a:rPr lang="en-US" altLang="zh-TW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zh-TW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≤1</m:t>
                  </m:r>
                </m:oMath>
              </a14:m>
              <a:endParaRPr lang="zh-TW" altLang="zh-TW" sz="14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TW" altLang="zh-TW" sz="1400">
                <a:effectLst/>
              </a:endParaRPr>
            </a:p>
            <a:p>
              <a:pPr algn="l"/>
              <a:endParaRPr lang="zh-TW" altLang="en-US" sz="1400"/>
            </a:p>
          </xdr:txBody>
        </xdr:sp>
      </mc:Choice>
      <mc:Fallback xmlns="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20F77904-2277-4CCC-B62E-108906B98B52}"/>
                </a:ext>
              </a:extLst>
            </xdr:cNvPr>
            <xdr:cNvSpPr txBox="1"/>
          </xdr:nvSpPr>
          <xdr:spPr>
            <a:xfrm>
              <a:off x="4343400" y="6543674"/>
              <a:ext cx="4429125" cy="942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altLang="zh-TW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〖𝑀𝑖𝑛 </a:t>
              </a:r>
              <a:r>
                <a:rPr lang="zh-TW" altLang="en-US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〗_𝑃^2</a:t>
              </a:r>
              <a:endParaRPr lang="en-US" altLang="zh-TW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altLang="zh-TW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st1.   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𝑤〗_1+𝑤_2</a:t>
              </a:r>
              <a:r>
                <a:rPr lang="en-US" altLang="zh-TW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=1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st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0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≤𝑤〗_1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≤1</a:t>
              </a:r>
              <a:endParaRPr lang="en-US" altLang="zh-TW" sz="14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〖st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  0≤𝑤〗_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TW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≤1</a:t>
              </a:r>
              <a:endParaRPr lang="zh-TW" altLang="zh-TW" sz="14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TW" altLang="zh-TW" sz="1400">
                <a:effectLst/>
              </a:endParaRPr>
            </a:p>
            <a:p>
              <a:pPr algn="l"/>
              <a:endParaRPr lang="zh-TW" altLang="en-US" sz="1400"/>
            </a:p>
          </xdr:txBody>
        </xdr:sp>
      </mc:Fallback>
    </mc:AlternateContent>
    <xdr:clientData/>
  </xdr:oneCellAnchor>
  <xdr:twoCellAnchor>
    <xdr:from>
      <xdr:col>11</xdr:col>
      <xdr:colOff>581025</xdr:colOff>
      <xdr:row>46</xdr:row>
      <xdr:rowOff>200023</xdr:rowOff>
    </xdr:from>
    <xdr:to>
      <xdr:col>19</xdr:col>
      <xdr:colOff>85724</xdr:colOff>
      <xdr:row>67</xdr:row>
      <xdr:rowOff>152399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1DDBAD1-38FA-406A-B967-4F26AF931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0.35647</cdr:x>
      <cdr:y>0.90076</cdr:y>
    </cdr:from>
    <cdr:to>
      <cdr:x>0.69043</cdr:x>
      <cdr:y>0.99237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57C4F744-801D-40F4-ADF4-2703BF73C2A9}"/>
            </a:ext>
          </a:extLst>
        </cdr:cNvPr>
        <cdr:cNvSpPr txBox="1"/>
      </cdr:nvSpPr>
      <cdr:spPr>
        <a:xfrm xmlns:a="http://schemas.openxmlformats.org/drawingml/2006/main">
          <a:off x="1809751" y="3371852"/>
          <a:ext cx="16954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TW" altLang="en-US" sz="1100"/>
        </a:p>
      </cdr:txBody>
    </cdr:sp>
  </cdr:relSizeAnchor>
  <cdr:relSizeAnchor xmlns:cdr="http://schemas.openxmlformats.org/drawingml/2006/chartDrawing">
    <cdr:from>
      <cdr:x>0.66848</cdr:x>
      <cdr:y>0.92661</cdr:y>
    </cdr:from>
    <cdr:to>
      <cdr:x>1</cdr:x>
      <cdr:y>1</cdr:y>
    </cdr:to>
    <cdr:sp macro="" textlink="">
      <cdr:nvSpPr>
        <cdr:cNvPr id="3" name="文字方塊 2">
          <a:extLst xmlns:a="http://schemas.openxmlformats.org/drawingml/2006/main">
            <a:ext uri="{FF2B5EF4-FFF2-40B4-BE49-F238E27FC236}">
              <a16:creationId xmlns:a16="http://schemas.microsoft.com/office/drawing/2014/main" id="{12A3B416-142A-44EB-B117-4A4867A6B1FA}"/>
            </a:ext>
          </a:extLst>
        </cdr:cNvPr>
        <cdr:cNvSpPr txBox="1"/>
      </cdr:nvSpPr>
      <cdr:spPr>
        <a:xfrm xmlns:a="http://schemas.openxmlformats.org/drawingml/2006/main">
          <a:off x="3514724" y="3848101"/>
          <a:ext cx="174307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/>
            <a:t>X</a:t>
          </a:r>
          <a:r>
            <a:rPr lang="zh-TW" altLang="en-US" sz="1100"/>
            <a:t>：投資組合標準差</a:t>
          </a:r>
        </a:p>
      </cdr:txBody>
    </cdr:sp>
  </cdr:relSizeAnchor>
  <cdr:relSizeAnchor xmlns:cdr="http://schemas.openxmlformats.org/drawingml/2006/chartDrawing">
    <cdr:from>
      <cdr:x>0.0163</cdr:x>
      <cdr:y>0.16514</cdr:y>
    </cdr:from>
    <cdr:to>
      <cdr:x>0.08152</cdr:x>
      <cdr:y>0.95642</cdr:y>
    </cdr:to>
    <cdr:sp macro="" textlink="">
      <cdr:nvSpPr>
        <cdr:cNvPr id="4" name="文字方塊 3">
          <a:extLst xmlns:a="http://schemas.openxmlformats.org/drawingml/2006/main">
            <a:ext uri="{FF2B5EF4-FFF2-40B4-BE49-F238E27FC236}">
              <a16:creationId xmlns:a16="http://schemas.microsoft.com/office/drawing/2014/main" id="{55879AEB-D589-40F4-B862-1FBEB08ECACB}"/>
            </a:ext>
          </a:extLst>
        </cdr:cNvPr>
        <cdr:cNvSpPr txBox="1"/>
      </cdr:nvSpPr>
      <cdr:spPr>
        <a:xfrm xmlns:a="http://schemas.openxmlformats.org/drawingml/2006/main">
          <a:off x="85725" y="685802"/>
          <a:ext cx="342900" cy="3286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endParaRPr lang="zh-TW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A25" workbookViewId="0">
      <pane xSplit="3" topLeftCell="D1" activePane="topRight" state="frozen"/>
      <selection pane="topRight" activeCell="H43" sqref="H43"/>
    </sheetView>
  </sheetViews>
  <sheetFormatPr defaultRowHeight="15.75" x14ac:dyDescent="0.25"/>
  <cols>
    <col min="1" max="1" width="22.42578125" style="2" customWidth="1"/>
    <col min="2" max="3" width="10.42578125" style="6" bestFit="1" customWidth="1"/>
    <col min="4" max="5" width="9.140625" style="2"/>
    <col min="6" max="6" width="19.140625" style="2" customWidth="1"/>
    <col min="7" max="7" width="9.140625" style="2"/>
    <col min="8" max="8" width="9.140625" style="2" customWidth="1"/>
    <col min="9" max="9" width="12.28515625" style="2" customWidth="1"/>
    <col min="10" max="10" width="12" style="2" customWidth="1"/>
    <col min="11" max="12" width="11.42578125" style="2" customWidth="1"/>
    <col min="13" max="13" width="9.140625" style="2"/>
    <col min="14" max="14" width="20" style="2" bestFit="1" customWidth="1"/>
    <col min="15" max="16384" width="9.140625" style="2"/>
  </cols>
  <sheetData>
    <row r="1" spans="1:14" ht="16.5" x14ac:dyDescent="0.25">
      <c r="A1" s="1" t="s">
        <v>2</v>
      </c>
      <c r="B1" s="7" t="s">
        <v>0</v>
      </c>
      <c r="C1" s="7" t="s">
        <v>1</v>
      </c>
      <c r="F1" s="3" t="s">
        <v>137</v>
      </c>
    </row>
    <row r="2" spans="1:14" x14ac:dyDescent="0.25">
      <c r="A2" s="4">
        <v>43833</v>
      </c>
      <c r="B2" s="6">
        <v>1.4749555786222879E-3</v>
      </c>
      <c r="C2" s="6">
        <v>-3.4013543076028582E-3</v>
      </c>
    </row>
    <row r="3" spans="1:14" x14ac:dyDescent="0.25">
      <c r="A3" s="4">
        <v>43836</v>
      </c>
      <c r="B3" s="6">
        <v>-2.2091291887478191E-2</v>
      </c>
      <c r="C3" s="6">
        <v>-1.1376543346727551E-2</v>
      </c>
      <c r="F3" s="5"/>
    </row>
    <row r="4" spans="1:14" x14ac:dyDescent="0.25">
      <c r="A4" s="4">
        <v>43837</v>
      </c>
      <c r="B4" s="6">
        <v>-7.5301762769837011E-3</v>
      </c>
      <c r="C4" s="6">
        <v>3.4521444842500791E-3</v>
      </c>
    </row>
    <row r="5" spans="1:14" x14ac:dyDescent="0.25">
      <c r="A5" s="4">
        <v>43838</v>
      </c>
      <c r="B5" s="6">
        <v>0</v>
      </c>
      <c r="C5" s="6">
        <v>-4.5870551517645094E-3</v>
      </c>
      <c r="F5" s="6"/>
      <c r="G5" s="6" t="s">
        <v>5</v>
      </c>
      <c r="H5" s="6" t="s">
        <v>6</v>
      </c>
      <c r="K5" s="6" t="s">
        <v>5</v>
      </c>
      <c r="L5" s="6" t="s">
        <v>6</v>
      </c>
      <c r="M5" s="6" t="s">
        <v>23</v>
      </c>
      <c r="N5" s="6" t="s">
        <v>26</v>
      </c>
    </row>
    <row r="6" spans="1:14" x14ac:dyDescent="0.25">
      <c r="A6" s="4">
        <v>43839</v>
      </c>
      <c r="B6" s="6">
        <v>2.4279222512108602E-2</v>
      </c>
      <c r="C6" s="6">
        <v>1.152071586246164E-3</v>
      </c>
      <c r="F6" s="8" t="s">
        <v>3</v>
      </c>
      <c r="G6" s="6">
        <f ca="1">COUNT(INDIRECT(G5))</f>
        <v>138</v>
      </c>
      <c r="H6" s="6">
        <f ca="1">COUNT(INDIRECT(H5))</f>
        <v>138</v>
      </c>
      <c r="J6" s="8"/>
    </row>
    <row r="7" spans="1:14" x14ac:dyDescent="0.25">
      <c r="A7" s="4">
        <v>43840</v>
      </c>
      <c r="B7" s="6">
        <v>5.9259516945344964E-3</v>
      </c>
      <c r="C7" s="6">
        <v>1.1507458446555451E-3</v>
      </c>
      <c r="F7" s="8" t="s">
        <v>8</v>
      </c>
      <c r="G7" s="6">
        <f ca="1">AVERAGE(INDIRECT(G5))</f>
        <v>2.0146894154769251E-3</v>
      </c>
      <c r="H7" s="6">
        <f ca="1">AVERAGE(INDIRECT(H5))</f>
        <v>-6.1007317535528112E-5</v>
      </c>
      <c r="J7" s="13" t="s">
        <v>13</v>
      </c>
      <c r="K7" s="6">
        <f ca="1">G7*G6</f>
        <v>0.27802713933581563</v>
      </c>
      <c r="L7" s="6">
        <f ca="1">H7*H6</f>
        <v>-8.4190098199028798E-3</v>
      </c>
      <c r="M7" s="2" t="s">
        <v>24</v>
      </c>
    </row>
    <row r="8" spans="1:14" x14ac:dyDescent="0.25">
      <c r="A8" s="4">
        <v>43843</v>
      </c>
      <c r="B8" s="6">
        <v>5.890950177602221E-3</v>
      </c>
      <c r="C8" s="6">
        <v>1.7241347261116188E-2</v>
      </c>
      <c r="F8" s="8" t="s">
        <v>9</v>
      </c>
      <c r="G8" s="6">
        <f ca="1">_xlfn.STDEV.S(INDIRECT(G5))</f>
        <v>2.2078572420857964E-2</v>
      </c>
      <c r="H8" s="6">
        <f ca="1">_xlfn.STDEV.S(INDIRECT(H5))</f>
        <v>1.7198537971940299E-2</v>
      </c>
      <c r="J8" s="2" t="s">
        <v>14</v>
      </c>
      <c r="K8" s="6">
        <f ca="1">(1+G7)^G6-1</f>
        <v>0.32015274494240198</v>
      </c>
      <c r="L8" s="6">
        <f ca="1">(1+H7)^H6-1</f>
        <v>-8.3839238718522724E-3</v>
      </c>
      <c r="M8" s="2" t="s">
        <v>25</v>
      </c>
      <c r="N8" s="2" t="s">
        <v>27</v>
      </c>
    </row>
    <row r="9" spans="1:14" x14ac:dyDescent="0.25">
      <c r="A9" s="4">
        <v>43844</v>
      </c>
      <c r="B9" s="6">
        <v>1.317724015583851E-2</v>
      </c>
      <c r="C9" s="6">
        <v>6.7796486281403567E-3</v>
      </c>
      <c r="F9" s="8" t="s">
        <v>4</v>
      </c>
      <c r="G9" s="6">
        <f ca="1">CORREL(INDIRECT(G5),INDIRECT(H5))</f>
        <v>0.60102315936017092</v>
      </c>
      <c r="J9" s="2" t="s">
        <v>28</v>
      </c>
      <c r="K9" s="6">
        <f ca="1">G8*(G6^0.5)</f>
        <v>0.25936449969057762</v>
      </c>
      <c r="L9" s="6">
        <f ca="1">H8*(H6^0.5)</f>
        <v>0.20203707520000772</v>
      </c>
    </row>
    <row r="10" spans="1:14" x14ac:dyDescent="0.25">
      <c r="A10" s="4">
        <v>43845</v>
      </c>
      <c r="B10" s="6">
        <v>-1.7341115184169621E-2</v>
      </c>
      <c r="C10" s="6">
        <v>0</v>
      </c>
    </row>
    <row r="11" spans="1:14" x14ac:dyDescent="0.25">
      <c r="A11" s="4">
        <v>43846</v>
      </c>
      <c r="B11" s="6">
        <v>-1.617642732940499E-2</v>
      </c>
      <c r="C11" s="6">
        <v>4.4893296743257587E-3</v>
      </c>
    </row>
    <row r="12" spans="1:14" ht="16.5" x14ac:dyDescent="0.25">
      <c r="A12" s="4">
        <v>43847</v>
      </c>
      <c r="B12" s="6">
        <v>-4.4843011851785266E-3</v>
      </c>
      <c r="C12" s="6">
        <v>3.3520395971083669E-3</v>
      </c>
      <c r="F12" s="9" t="s">
        <v>7</v>
      </c>
    </row>
    <row r="13" spans="1:14" x14ac:dyDescent="0.25">
      <c r="A13" s="4">
        <v>43850</v>
      </c>
      <c r="B13" s="6">
        <v>0</v>
      </c>
      <c r="C13" s="6">
        <v>1.113583640378487E-3</v>
      </c>
    </row>
    <row r="14" spans="1:14" x14ac:dyDescent="0.25">
      <c r="A14" s="4">
        <v>43860</v>
      </c>
      <c r="B14" s="6">
        <v>-4.9549601228610428E-2</v>
      </c>
      <c r="C14" s="6">
        <v>-6.8965566865989911E-2</v>
      </c>
    </row>
    <row r="15" spans="1:14" x14ac:dyDescent="0.25">
      <c r="A15" s="4">
        <v>43861</v>
      </c>
      <c r="B15" s="6">
        <v>1.105857398420052E-2</v>
      </c>
      <c r="C15" s="6">
        <v>4.7789637489303169E-3</v>
      </c>
    </row>
    <row r="16" spans="1:14" x14ac:dyDescent="0.25">
      <c r="A16" s="4">
        <v>43864</v>
      </c>
      <c r="B16" s="6">
        <v>-1.5625115263106601E-2</v>
      </c>
      <c r="C16" s="6">
        <v>-1.1890584699095231E-2</v>
      </c>
      <c r="F16" s="10" t="s">
        <v>10</v>
      </c>
      <c r="G16" s="10"/>
      <c r="H16" s="10"/>
      <c r="I16" s="11"/>
      <c r="J16" s="10" t="s">
        <v>11</v>
      </c>
      <c r="K16" s="10"/>
      <c r="L16" s="10"/>
    </row>
    <row r="17" spans="1:12" x14ac:dyDescent="0.25">
      <c r="A17" s="4">
        <v>43865</v>
      </c>
      <c r="B17" s="6">
        <v>3.1746072439900137E-2</v>
      </c>
      <c r="C17" s="6">
        <v>2.0457339868576379E-2</v>
      </c>
      <c r="F17" s="2" t="s">
        <v>29</v>
      </c>
      <c r="J17" s="2" t="s">
        <v>30</v>
      </c>
    </row>
    <row r="18" spans="1:12" x14ac:dyDescent="0.25">
      <c r="A18" s="4">
        <v>43866</v>
      </c>
      <c r="B18" s="6">
        <v>7.6923650345410502E-3</v>
      </c>
      <c r="C18" s="6">
        <v>-1.1793383881129401E-3</v>
      </c>
      <c r="G18" s="6" t="s">
        <v>5</v>
      </c>
      <c r="H18" s="6" t="s">
        <v>6</v>
      </c>
      <c r="K18" s="6" t="s">
        <v>5</v>
      </c>
      <c r="L18" s="6" t="s">
        <v>6</v>
      </c>
    </row>
    <row r="19" spans="1:12" x14ac:dyDescent="0.25">
      <c r="A19" s="4">
        <v>43867</v>
      </c>
      <c r="B19" s="6">
        <v>1.5267098831077181E-2</v>
      </c>
      <c r="C19" s="6">
        <v>1.534826023583304E-2</v>
      </c>
      <c r="F19" s="2" t="s">
        <v>5</v>
      </c>
      <c r="G19" s="2">
        <f ca="1">$G$6*_xlfn.COVARIANCE.S(INDIRECT($F19),INDIRECT(G$18))</f>
        <v>6.7269943699743692E-2</v>
      </c>
      <c r="H19" s="2">
        <f ca="1">$G$6*_xlfn.COVARIANCE.S(INDIRECT($F19),INDIRECT(H$18))</f>
        <v>3.1494361781151475E-2</v>
      </c>
      <c r="J19" s="2" t="s">
        <v>5</v>
      </c>
      <c r="K19" s="6">
        <f ca="1">CORREL(INDIRECT($J19),INDIRECT(K$18))</f>
        <v>1</v>
      </c>
      <c r="L19" s="6">
        <f ca="1">CORREL(INDIRECT($J19),INDIRECT(L$18))</f>
        <v>0.60102315936017092</v>
      </c>
    </row>
    <row r="20" spans="1:12" x14ac:dyDescent="0.25">
      <c r="A20" s="4">
        <v>43868</v>
      </c>
      <c r="B20" s="6">
        <v>-1.353382362955778E-2</v>
      </c>
      <c r="C20" s="6">
        <v>-1.162788620411054E-2</v>
      </c>
      <c r="F20" s="2" t="s">
        <v>6</v>
      </c>
      <c r="G20" s="2">
        <f ca="1">$G$6*_xlfn.COVARIANCE.S(INDIRECT($F20),INDIRECT(G$18))</f>
        <v>3.1494361781151475E-2</v>
      </c>
      <c r="H20" s="2">
        <f ca="1">$G$6*_xlfn.COVARIANCE.S(INDIRECT($F20),INDIRECT(H$18))</f>
        <v>4.0818979755373581E-2</v>
      </c>
      <c r="J20" s="2" t="s">
        <v>6</v>
      </c>
      <c r="K20" s="6">
        <f ca="1">CORREL(INDIRECT($J20),INDIRECT(K$18))</f>
        <v>0.60102315936017092</v>
      </c>
      <c r="L20" s="6">
        <f ca="1">CORREL(INDIRECT($J20),INDIRECT(L$18))</f>
        <v>0.99999999999999978</v>
      </c>
    </row>
    <row r="21" spans="1:12" x14ac:dyDescent="0.25">
      <c r="A21" s="4">
        <v>43871</v>
      </c>
      <c r="B21" s="6">
        <v>-1.5243258619870039E-3</v>
      </c>
      <c r="C21" s="6">
        <v>-2.352841793958867E-3</v>
      </c>
    </row>
    <row r="22" spans="1:12" ht="16.5" x14ac:dyDescent="0.25">
      <c r="A22" s="4">
        <v>43872</v>
      </c>
      <c r="B22" s="6">
        <v>1.221369803302946E-2</v>
      </c>
      <c r="C22" s="6">
        <v>4.7168767824048207E-3</v>
      </c>
      <c r="F22" s="9" t="s">
        <v>12</v>
      </c>
      <c r="G22" s="12"/>
      <c r="H22" s="12"/>
    </row>
    <row r="23" spans="1:12" x14ac:dyDescent="0.25">
      <c r="A23" s="4">
        <v>43873</v>
      </c>
      <c r="B23" s="6">
        <v>1.055799801400987E-2</v>
      </c>
      <c r="C23" s="6">
        <v>4.6948272149267183E-3</v>
      </c>
    </row>
    <row r="24" spans="1:12" x14ac:dyDescent="0.25">
      <c r="A24" s="4">
        <v>43874</v>
      </c>
      <c r="B24" s="6">
        <v>0</v>
      </c>
      <c r="C24" s="6">
        <v>8.1776498792622936E-3</v>
      </c>
    </row>
    <row r="25" spans="1:12" x14ac:dyDescent="0.25">
      <c r="A25" s="4">
        <v>43875</v>
      </c>
      <c r="B25" s="6">
        <v>0</v>
      </c>
      <c r="C25" s="6">
        <v>1.1587463801473301E-3</v>
      </c>
    </row>
    <row r="26" spans="1:12" x14ac:dyDescent="0.25">
      <c r="A26" s="4">
        <v>43878</v>
      </c>
      <c r="B26" s="6">
        <v>-1.0447691309908859E-2</v>
      </c>
      <c r="C26" s="6">
        <v>-4.629714552253473E-3</v>
      </c>
    </row>
    <row r="27" spans="1:12" x14ac:dyDescent="0.25">
      <c r="A27" s="4">
        <v>43879</v>
      </c>
      <c r="B27" s="6">
        <v>-2.8657717655467249E-2</v>
      </c>
      <c r="C27" s="6">
        <v>1.162788620411054E-3</v>
      </c>
    </row>
    <row r="28" spans="1:12" x14ac:dyDescent="0.25">
      <c r="A28" s="4">
        <v>43880</v>
      </c>
      <c r="B28" s="6">
        <v>1.397524140522171E-2</v>
      </c>
      <c r="C28" s="6">
        <v>8.1301607080236423E-3</v>
      </c>
    </row>
    <row r="29" spans="1:12" x14ac:dyDescent="0.25">
      <c r="A29" s="4">
        <v>43881</v>
      </c>
      <c r="B29" s="6">
        <v>-3.062752900672911E-3</v>
      </c>
      <c r="C29" s="6">
        <v>-5.7603579312308188E-3</v>
      </c>
    </row>
    <row r="30" spans="1:12" x14ac:dyDescent="0.25">
      <c r="A30" s="4">
        <v>43882</v>
      </c>
      <c r="B30" s="6">
        <v>-1.536128798932019E-3</v>
      </c>
      <c r="C30" s="6">
        <v>2.317492760294661E-3</v>
      </c>
    </row>
    <row r="31" spans="1:12" x14ac:dyDescent="0.25">
      <c r="A31" s="4">
        <v>43885</v>
      </c>
      <c r="B31" s="6">
        <v>-1.538453892830424E-2</v>
      </c>
      <c r="C31" s="6">
        <v>-5.7804294938758917E-3</v>
      </c>
    </row>
    <row r="32" spans="1:12" x14ac:dyDescent="0.25">
      <c r="A32" s="4">
        <v>43886</v>
      </c>
      <c r="B32" s="6">
        <v>6.2498325651714594E-3</v>
      </c>
      <c r="C32" s="6">
        <v>-6.9766376989666536E-3</v>
      </c>
    </row>
    <row r="33" spans="1:12" x14ac:dyDescent="0.25">
      <c r="A33" s="4">
        <v>43887</v>
      </c>
      <c r="B33" s="6">
        <v>-1.086949287178767E-2</v>
      </c>
      <c r="C33" s="6">
        <v>-1.170967438335575E-2</v>
      </c>
    </row>
    <row r="34" spans="1:12" x14ac:dyDescent="0.25">
      <c r="A34" s="4">
        <v>43888</v>
      </c>
      <c r="B34" s="6">
        <v>-7.8492546777317682E-3</v>
      </c>
      <c r="C34" s="6">
        <v>1.184831966454128E-3</v>
      </c>
    </row>
    <row r="35" spans="1:12" x14ac:dyDescent="0.25">
      <c r="A35" s="4">
        <v>43892</v>
      </c>
      <c r="B35" s="6">
        <v>-1.5822804095330191E-2</v>
      </c>
      <c r="C35" s="6">
        <v>0</v>
      </c>
    </row>
    <row r="36" spans="1:12" x14ac:dyDescent="0.25">
      <c r="A36" s="4">
        <v>43893</v>
      </c>
      <c r="B36" s="6">
        <v>2.0900237566935861E-2</v>
      </c>
      <c r="C36" s="6">
        <v>9.4675341005196686E-3</v>
      </c>
    </row>
    <row r="37" spans="1:12" x14ac:dyDescent="0.25">
      <c r="A37" s="4">
        <v>43894</v>
      </c>
      <c r="B37" s="6">
        <v>9.4489096388524155E-3</v>
      </c>
      <c r="C37" s="6">
        <v>4.6892280846341826E-3</v>
      </c>
    </row>
    <row r="38" spans="1:12" x14ac:dyDescent="0.25">
      <c r="A38" s="4">
        <v>43895</v>
      </c>
      <c r="B38" s="6">
        <v>7.8002731568671104E-3</v>
      </c>
      <c r="C38" s="6">
        <v>1.050173146522662E-2</v>
      </c>
    </row>
    <row r="39" spans="1:12" x14ac:dyDescent="0.25">
      <c r="A39" s="4">
        <v>43896</v>
      </c>
      <c r="B39" s="6">
        <v>-2.4767814063927258E-2</v>
      </c>
      <c r="C39" s="6">
        <v>-1.0392591262559359E-2</v>
      </c>
    </row>
    <row r="40" spans="1:12" x14ac:dyDescent="0.25">
      <c r="A40" s="4">
        <v>43899</v>
      </c>
      <c r="B40" s="6">
        <v>-3.015873923659311E-2</v>
      </c>
      <c r="C40" s="6">
        <v>-2.3337181033836928E-2</v>
      </c>
      <c r="G40" s="12" t="s">
        <v>15</v>
      </c>
      <c r="H40" s="12"/>
      <c r="I40" s="12" t="s">
        <v>16</v>
      </c>
      <c r="J40" s="12" t="s">
        <v>16</v>
      </c>
      <c r="K40" s="12" t="s">
        <v>16</v>
      </c>
      <c r="L40" s="12" t="s">
        <v>17</v>
      </c>
    </row>
    <row r="41" spans="1:12" x14ac:dyDescent="0.25">
      <c r="A41" s="4">
        <v>43900</v>
      </c>
      <c r="B41" s="6">
        <v>4.9100814768106571E-3</v>
      </c>
      <c r="C41" s="6">
        <v>-5.97380129333822E-3</v>
      </c>
      <c r="G41" s="12" t="s">
        <v>18</v>
      </c>
      <c r="H41" s="6" t="s">
        <v>6</v>
      </c>
      <c r="I41" s="12" t="s">
        <v>19</v>
      </c>
      <c r="J41" s="12" t="s">
        <v>20</v>
      </c>
      <c r="K41" s="12" t="s">
        <v>21</v>
      </c>
      <c r="L41" s="12" t="s">
        <v>22</v>
      </c>
    </row>
    <row r="42" spans="1:12" x14ac:dyDescent="0.25">
      <c r="A42" s="4">
        <v>43901</v>
      </c>
      <c r="B42" s="6">
        <v>-1.628666439497627E-2</v>
      </c>
      <c r="C42" s="6">
        <v>4.8077810849691156E-3</v>
      </c>
      <c r="G42" s="6">
        <v>0.20675336633885813</v>
      </c>
      <c r="H42" s="6">
        <v>0.7932466336611419</v>
      </c>
      <c r="I42" s="6">
        <f ca="1">G42^2*$G$19+H42^2*$H$20+2*G42*H42*$G$20</f>
        <v>3.8891083635803632E-2</v>
      </c>
      <c r="J42" s="6">
        <f ca="1">I42^0.5</f>
        <v>0.19720822405722241</v>
      </c>
      <c r="K42" s="6">
        <f ca="1">G42*$K$7+H42*$L$7</f>
        <v>5.0804695792844586E-2</v>
      </c>
      <c r="L42" s="2">
        <f>G42+H42</f>
        <v>1</v>
      </c>
    </row>
    <row r="43" spans="1:12" x14ac:dyDescent="0.25">
      <c r="A43" s="4">
        <v>43902</v>
      </c>
      <c r="B43" s="6">
        <v>-2.6490077804183668E-2</v>
      </c>
      <c r="C43" s="6">
        <v>-2.51196677844913E-2</v>
      </c>
    </row>
    <row r="44" spans="1:12" x14ac:dyDescent="0.25">
      <c r="A44" s="4">
        <v>43903</v>
      </c>
      <c r="B44" s="6">
        <v>-1.3605501109510429E-2</v>
      </c>
      <c r="C44" s="6">
        <v>-1.226991673779554E-2</v>
      </c>
    </row>
    <row r="45" spans="1:12" x14ac:dyDescent="0.25">
      <c r="A45" s="4">
        <v>43906</v>
      </c>
      <c r="B45" s="6">
        <v>-4.6551687574585068E-2</v>
      </c>
      <c r="C45" s="6">
        <v>-3.4782646254268891E-2</v>
      </c>
    </row>
    <row r="46" spans="1:12" ht="16.5" x14ac:dyDescent="0.25">
      <c r="A46" s="4">
        <v>43907</v>
      </c>
      <c r="B46" s="6">
        <v>-3.0741347719286539E-2</v>
      </c>
      <c r="C46" s="6">
        <v>-3.2174975252820842E-2</v>
      </c>
      <c r="F46" s="14" t="s">
        <v>31</v>
      </c>
    </row>
    <row r="47" spans="1:12" x14ac:dyDescent="0.25">
      <c r="A47" s="4">
        <v>43908</v>
      </c>
      <c r="B47" s="6">
        <v>-2.9850816325750078E-2</v>
      </c>
      <c r="C47" s="6">
        <v>-4.2553221230836429E-2</v>
      </c>
      <c r="G47" s="12" t="s">
        <v>15</v>
      </c>
    </row>
    <row r="48" spans="1:12" x14ac:dyDescent="0.25">
      <c r="A48" s="4">
        <v>43909</v>
      </c>
      <c r="B48" s="6">
        <v>-3.6893216873645253E-2</v>
      </c>
      <c r="C48" s="6">
        <v>-6.6666659179610288E-2</v>
      </c>
      <c r="F48" s="2" t="s">
        <v>32</v>
      </c>
      <c r="G48" s="2" t="s">
        <v>5</v>
      </c>
      <c r="H48" s="2" t="s">
        <v>6</v>
      </c>
      <c r="I48" s="12" t="s">
        <v>133</v>
      </c>
      <c r="J48" s="12" t="s">
        <v>134</v>
      </c>
      <c r="K48" s="12" t="s">
        <v>135</v>
      </c>
    </row>
    <row r="49" spans="1:11" x14ac:dyDescent="0.25">
      <c r="A49" s="4">
        <v>43910</v>
      </c>
      <c r="B49" s="6">
        <v>8.8709729435790363E-2</v>
      </c>
      <c r="C49" s="6">
        <v>9.9702441653403542E-2</v>
      </c>
      <c r="F49" s="2" t="s">
        <v>33</v>
      </c>
      <c r="G49" s="6">
        <f ca="1">RAND()</f>
        <v>0.47407030736499656</v>
      </c>
      <c r="H49" s="6">
        <f ca="1">1-G49</f>
        <v>0.52592969263500344</v>
      </c>
      <c r="I49" s="6">
        <f ca="1">G49^2*$G$19+H49^2*$H$20+2*G49*H49*$G$20</f>
        <v>4.2113869461878284E-2</v>
      </c>
      <c r="J49" s="6">
        <f ca="1">I49^0.5</f>
        <v>0.20521664031427442</v>
      </c>
      <c r="K49" s="6">
        <f ca="1">G49*$K$7+H49*$L$7</f>
        <v>0.12737660415386826</v>
      </c>
    </row>
    <row r="50" spans="1:11" x14ac:dyDescent="0.25">
      <c r="A50" s="4">
        <v>43913</v>
      </c>
      <c r="B50" s="6">
        <v>-5.5555606192128813E-2</v>
      </c>
      <c r="C50" s="6">
        <v>-2.300412616817828E-2</v>
      </c>
      <c r="F50" s="2" t="s">
        <v>34</v>
      </c>
      <c r="G50" s="6">
        <f t="shared" ref="G50:G113" ca="1" si="0">RAND()</f>
        <v>0.76405611245613259</v>
      </c>
      <c r="H50" s="6">
        <f t="shared" ref="H50:H113" ca="1" si="1">1-G50</f>
        <v>0.23594388754386741</v>
      </c>
      <c r="I50" s="6">
        <f t="shared" ref="I50:I113" ca="1" si="2">G50^2*$G$19+H50^2*$H$20+2*G50*H50*$G$20</f>
        <v>5.289859033857288E-2</v>
      </c>
      <c r="J50" s="6">
        <f t="shared" ref="J50:J113" ca="1" si="3">I50^0.5</f>
        <v>0.22999693549822112</v>
      </c>
      <c r="K50" s="6">
        <f t="shared" ref="K50:K113" ca="1" si="4">G50*$K$7+H50*$L$7</f>
        <v>0.21044192133204492</v>
      </c>
    </row>
    <row r="51" spans="1:11" x14ac:dyDescent="0.25">
      <c r="A51" s="4">
        <v>43914</v>
      </c>
      <c r="B51" s="6">
        <v>4.9019645097815333E-2</v>
      </c>
      <c r="C51" s="6">
        <v>5.9556791977592088E-2</v>
      </c>
      <c r="F51" s="2" t="s">
        <v>35</v>
      </c>
      <c r="G51" s="6">
        <f t="shared" ca="1" si="0"/>
        <v>0.346425980911515</v>
      </c>
      <c r="H51" s="6">
        <f t="shared" ca="1" si="1"/>
        <v>0.653574019088485</v>
      </c>
      <c r="I51" s="6">
        <f t="shared" ca="1" si="2"/>
        <v>3.9770918195309896E-2</v>
      </c>
      <c r="J51" s="6">
        <f t="shared" ca="1" si="3"/>
        <v>0.19942647315567183</v>
      </c>
      <c r="K51" s="6">
        <f t="shared" ca="1" si="4"/>
        <v>9.0813378379693041E-2</v>
      </c>
    </row>
    <row r="52" spans="1:11" x14ac:dyDescent="0.25">
      <c r="A52" s="4">
        <v>43915</v>
      </c>
      <c r="B52" s="6">
        <v>3.5513973122652552E-2</v>
      </c>
      <c r="C52" s="6">
        <v>1.437905912963551E-2</v>
      </c>
      <c r="F52" s="2" t="s">
        <v>36</v>
      </c>
      <c r="G52" s="6">
        <f t="shared" ca="1" si="0"/>
        <v>0.49987913014604535</v>
      </c>
      <c r="H52" s="6">
        <f t="shared" ca="1" si="1"/>
        <v>0.50012086985395465</v>
      </c>
      <c r="I52" s="6">
        <f t="shared" ca="1" si="2"/>
        <v>4.2766215289098485E-2</v>
      </c>
      <c r="J52" s="6">
        <f t="shared" ca="1" si="3"/>
        <v>0.20679994025409795</v>
      </c>
      <c r="K52" s="6">
        <f t="shared" ca="1" si="4"/>
        <v>0.13476944205374206</v>
      </c>
    </row>
    <row r="53" spans="1:11" x14ac:dyDescent="0.25">
      <c r="A53" s="4">
        <v>43916</v>
      </c>
      <c r="B53" s="6">
        <v>1.0830346559096151E-2</v>
      </c>
      <c r="C53" s="6">
        <v>-5.154630044215739E-3</v>
      </c>
      <c r="F53" s="2" t="s">
        <v>37</v>
      </c>
      <c r="G53" s="6">
        <f t="shared" ca="1" si="0"/>
        <v>0.82650905779995465</v>
      </c>
      <c r="H53" s="6">
        <f t="shared" ca="1" si="1"/>
        <v>0.17349094220004535</v>
      </c>
      <c r="I53" s="6">
        <f t="shared" ca="1" si="2"/>
        <v>5.6213940613564189E-2</v>
      </c>
      <c r="J53" s="6">
        <f t="shared" ca="1" si="3"/>
        <v>0.23709479246403575</v>
      </c>
      <c r="K53" s="6">
        <f t="shared" ca="1" si="4"/>
        <v>0.22833132702921533</v>
      </c>
    </row>
    <row r="54" spans="1:11" x14ac:dyDescent="0.25">
      <c r="A54" s="4">
        <v>43917</v>
      </c>
      <c r="B54" s="6">
        <v>-2.5000049438477771E-2</v>
      </c>
      <c r="C54" s="6">
        <v>9.0674461088171045E-3</v>
      </c>
      <c r="F54" s="2" t="s">
        <v>38</v>
      </c>
      <c r="G54" s="6">
        <f t="shared" ca="1" si="0"/>
        <v>0.20477860785030932</v>
      </c>
      <c r="H54" s="6">
        <f t="shared" ca="1" si="1"/>
        <v>0.79522139214969068</v>
      </c>
      <c r="I54" s="6">
        <f t="shared" ca="1" si="2"/>
        <v>3.8891259511053419E-2</v>
      </c>
      <c r="J54" s="6">
        <f t="shared" ca="1" si="3"/>
        <v>0.19720866996928257</v>
      </c>
      <c r="K54" s="6">
        <f t="shared" ca="1" si="4"/>
        <v>5.0239033828287212E-2</v>
      </c>
    </row>
    <row r="55" spans="1:11" x14ac:dyDescent="0.25">
      <c r="A55" s="4">
        <v>43920</v>
      </c>
      <c r="B55" s="6">
        <v>-2.0146448328308919E-2</v>
      </c>
      <c r="C55" s="6">
        <v>5.1347785961485424E-3</v>
      </c>
      <c r="F55" s="2" t="s">
        <v>39</v>
      </c>
      <c r="G55" s="6">
        <f t="shared" ca="1" si="0"/>
        <v>4.7696934579960049E-2</v>
      </c>
      <c r="H55" s="6">
        <f t="shared" ca="1" si="1"/>
        <v>0.95230306542003995</v>
      </c>
      <c r="I55" s="6">
        <f t="shared" ca="1" si="2"/>
        <v>4.0032071213461522E-2</v>
      </c>
      <c r="J55" s="6">
        <f t="shared" ca="1" si="3"/>
        <v>0.20008016196880071</v>
      </c>
      <c r="K55" s="6">
        <f t="shared" ca="1" si="4"/>
        <v>5.2435934170589043E-3</v>
      </c>
    </row>
    <row r="56" spans="1:11" x14ac:dyDescent="0.25">
      <c r="A56" s="4">
        <v>43921</v>
      </c>
      <c r="B56" s="6">
        <v>2.429899792694765E-2</v>
      </c>
      <c r="C56" s="6">
        <v>8.9399578390972814E-3</v>
      </c>
      <c r="F56" s="2" t="s">
        <v>40</v>
      </c>
      <c r="G56" s="6">
        <f t="shared" ca="1" si="0"/>
        <v>0.32355482834312321</v>
      </c>
      <c r="H56" s="6">
        <f t="shared" ca="1" si="1"/>
        <v>0.67644517165687679</v>
      </c>
      <c r="I56" s="6">
        <f t="shared" ca="1" si="2"/>
        <v>3.9506366830849744E-2</v>
      </c>
      <c r="J56" s="6">
        <f t="shared" ca="1" si="3"/>
        <v>0.19876208599944242</v>
      </c>
      <c r="K56" s="6">
        <f t="shared" ca="1" si="4"/>
        <v>8.4262024799724292E-2</v>
      </c>
    </row>
    <row r="57" spans="1:11" x14ac:dyDescent="0.25">
      <c r="A57" s="4">
        <v>43922</v>
      </c>
      <c r="B57" s="6">
        <v>-9.1239937605350468E-3</v>
      </c>
      <c r="C57" s="6">
        <v>-1.265820452677947E-2</v>
      </c>
      <c r="F57" s="2" t="s">
        <v>41</v>
      </c>
      <c r="G57" s="6">
        <f t="shared" ca="1" si="0"/>
        <v>0.48611299980156208</v>
      </c>
      <c r="H57" s="6">
        <f t="shared" ca="1" si="1"/>
        <v>0.51388700019843792</v>
      </c>
      <c r="I57" s="6">
        <f t="shared" ca="1" si="2"/>
        <v>4.2410784731090265E-2</v>
      </c>
      <c r="J57" s="6">
        <f t="shared" ca="1" si="3"/>
        <v>0.20593878879679337</v>
      </c>
      <c r="K57" s="6">
        <f t="shared" ca="1" si="4"/>
        <v>0.13082618702778914</v>
      </c>
    </row>
    <row r="58" spans="1:11" x14ac:dyDescent="0.25">
      <c r="A58" s="4">
        <v>43927</v>
      </c>
      <c r="B58" s="6">
        <v>1.4732880084251981E-2</v>
      </c>
      <c r="C58" s="6">
        <v>1.282048889737576E-3</v>
      </c>
      <c r="F58" s="2" t="s">
        <v>42</v>
      </c>
      <c r="G58" s="6">
        <f t="shared" ca="1" si="0"/>
        <v>0.30523580812807971</v>
      </c>
      <c r="H58" s="6">
        <f t="shared" ca="1" si="1"/>
        <v>0.69476419187192029</v>
      </c>
      <c r="I58" s="6">
        <f t="shared" ca="1" si="2"/>
        <v>3.9328501098690766E-2</v>
      </c>
      <c r="J58" s="6">
        <f t="shared" ca="1" si="3"/>
        <v>0.19831414750009835</v>
      </c>
      <c r="K58" s="6">
        <f t="shared" ca="1" si="4"/>
        <v>7.9014612002819312E-2</v>
      </c>
    </row>
    <row r="59" spans="1:11" x14ac:dyDescent="0.25">
      <c r="A59" s="4">
        <v>43928</v>
      </c>
      <c r="B59" s="6">
        <v>2.7223285204360549E-2</v>
      </c>
      <c r="C59" s="6">
        <v>2.3047332208606899E-2</v>
      </c>
      <c r="F59" s="2" t="s">
        <v>43</v>
      </c>
      <c r="G59" s="6">
        <f t="shared" ca="1" si="0"/>
        <v>0.44195892738400122</v>
      </c>
      <c r="H59" s="6">
        <f t="shared" ca="1" si="1"/>
        <v>0.55804107261599878</v>
      </c>
      <c r="I59" s="6">
        <f t="shared" ca="1" si="2"/>
        <v>4.1386101460268596E-2</v>
      </c>
      <c r="J59" s="6">
        <f t="shared" ca="1" si="3"/>
        <v>0.20343574282870894</v>
      </c>
      <c r="K59" s="6">
        <f t="shared" ca="1" si="4"/>
        <v>0.1181784230142361</v>
      </c>
    </row>
    <row r="60" spans="1:11" x14ac:dyDescent="0.25">
      <c r="A60" s="4">
        <v>43929</v>
      </c>
      <c r="B60" s="6">
        <v>7.0671516365777929E-3</v>
      </c>
      <c r="C60" s="6">
        <v>2.628290689104042E-2</v>
      </c>
      <c r="F60" s="2" t="s">
        <v>44</v>
      </c>
      <c r="G60" s="6">
        <f t="shared" ca="1" si="0"/>
        <v>0.56060786920276329</v>
      </c>
      <c r="H60" s="6">
        <f t="shared" ca="1" si="1"/>
        <v>0.43939213079723671</v>
      </c>
      <c r="I60" s="6">
        <f t="shared" ca="1" si="2"/>
        <v>4.4538215504450876E-2</v>
      </c>
      <c r="J60" s="6">
        <f t="shared" ca="1" si="3"/>
        <v>0.21104079109132168</v>
      </c>
      <c r="K60" s="6">
        <f t="shared" ca="1" si="4"/>
        <v>0.15216495549962139</v>
      </c>
    </row>
    <row r="61" spans="1:11" x14ac:dyDescent="0.25">
      <c r="A61" s="4">
        <v>43930</v>
      </c>
      <c r="B61" s="6">
        <v>-7.0175574936517529E-3</v>
      </c>
      <c r="C61" s="6">
        <v>-1.0975687802307449E-2</v>
      </c>
      <c r="F61" s="2" t="s">
        <v>45</v>
      </c>
      <c r="G61" s="6">
        <f t="shared" ca="1" si="0"/>
        <v>1.8131474949363735E-2</v>
      </c>
      <c r="H61" s="6">
        <f t="shared" ca="1" si="1"/>
        <v>0.98186852505063626</v>
      </c>
      <c r="I61" s="6">
        <f t="shared" ca="1" si="2"/>
        <v>4.0495668308975587E-2</v>
      </c>
      <c r="J61" s="6">
        <f t="shared" ca="1" si="3"/>
        <v>0.20123535551432206</v>
      </c>
      <c r="K61" s="6">
        <f t="shared" ca="1" si="4"/>
        <v>-3.2253186421442618E-3</v>
      </c>
    </row>
    <row r="62" spans="1:11" x14ac:dyDescent="0.25">
      <c r="A62" s="4">
        <v>43931</v>
      </c>
      <c r="B62" s="6">
        <v>-1.236751536401114E-2</v>
      </c>
      <c r="C62" s="6">
        <v>1.109749039224181E-2</v>
      </c>
      <c r="F62" s="2" t="s">
        <v>46</v>
      </c>
      <c r="G62" s="6">
        <f t="shared" ca="1" si="0"/>
        <v>0.85469775848695773</v>
      </c>
      <c r="H62" s="6">
        <f t="shared" ca="1" si="1"/>
        <v>0.14530224151304227</v>
      </c>
      <c r="I62" s="6">
        <f t="shared" ca="1" si="2"/>
        <v>5.782558806825018E-2</v>
      </c>
      <c r="J62" s="6">
        <f t="shared" ca="1" si="3"/>
        <v>0.24046951588143181</v>
      </c>
      <c r="K62" s="6">
        <f t="shared" ca="1" si="4"/>
        <v>0.23640587179071049</v>
      </c>
    </row>
    <row r="63" spans="1:11" x14ac:dyDescent="0.25">
      <c r="A63" s="4">
        <v>43934</v>
      </c>
      <c r="B63" s="6">
        <v>-3.5778246192370482E-3</v>
      </c>
      <c r="C63" s="6">
        <v>-4.8781382510273436E-3</v>
      </c>
      <c r="F63" s="2" t="s">
        <v>47</v>
      </c>
      <c r="G63" s="6">
        <f t="shared" ca="1" si="0"/>
        <v>2.8114469334996617E-3</v>
      </c>
      <c r="H63" s="6">
        <f t="shared" ca="1" si="1"/>
        <v>0.99718855306650034</v>
      </c>
      <c r="I63" s="6">
        <f t="shared" ca="1" si="2"/>
        <v>4.07669049006813E-2</v>
      </c>
      <c r="J63" s="6">
        <f t="shared" ca="1" si="3"/>
        <v>0.20190815956934802</v>
      </c>
      <c r="K63" s="6">
        <f t="shared" ca="1" si="4"/>
        <v>-7.613681672246248E-3</v>
      </c>
    </row>
    <row r="64" spans="1:11" x14ac:dyDescent="0.25">
      <c r="A64" s="4">
        <v>43935</v>
      </c>
      <c r="B64" s="6">
        <v>2.3339364176789869E-2</v>
      </c>
      <c r="C64" s="6">
        <v>2.083339526670492E-2</v>
      </c>
      <c r="F64" s="2" t="s">
        <v>48</v>
      </c>
      <c r="G64" s="6">
        <f t="shared" ca="1" si="0"/>
        <v>0.79030104070733109</v>
      </c>
      <c r="H64" s="6">
        <f t="shared" ca="1" si="1"/>
        <v>0.20969895929266891</v>
      </c>
      <c r="I64" s="6">
        <f t="shared" ca="1" si="2"/>
        <v>5.4248959671056349E-2</v>
      </c>
      <c r="J64" s="6">
        <f t="shared" ca="1" si="3"/>
        <v>0.23291406069848242</v>
      </c>
      <c r="K64" s="6">
        <f t="shared" ca="1" si="4"/>
        <v>0.21795967996446883</v>
      </c>
    </row>
    <row r="65" spans="1:11" x14ac:dyDescent="0.25">
      <c r="A65" s="4">
        <v>43936</v>
      </c>
      <c r="B65" s="6">
        <v>8.7718389312105381E-3</v>
      </c>
      <c r="C65" s="6">
        <v>3.6014339339120712E-3</v>
      </c>
      <c r="F65" s="2" t="s">
        <v>49</v>
      </c>
      <c r="G65" s="6">
        <f t="shared" ca="1" si="0"/>
        <v>0.10661611444418706</v>
      </c>
      <c r="H65" s="6">
        <f t="shared" ca="1" si="1"/>
        <v>0.89338388555581294</v>
      </c>
      <c r="I65" s="6">
        <f t="shared" ca="1" si="2"/>
        <v>3.9343324466627236E-2</v>
      </c>
      <c r="J65" s="6">
        <f t="shared" ca="1" si="3"/>
        <v>0.19835151742960586</v>
      </c>
      <c r="K65" s="6">
        <f t="shared" ca="1" si="4"/>
        <v>2.2120765600579882E-2</v>
      </c>
    </row>
    <row r="66" spans="1:11" x14ac:dyDescent="0.25">
      <c r="A66" s="4">
        <v>43937</v>
      </c>
      <c r="B66" s="6">
        <v>-3.478160943399396E-3</v>
      </c>
      <c r="C66" s="6">
        <v>1.196170050559875E-3</v>
      </c>
      <c r="F66" s="2" t="s">
        <v>50</v>
      </c>
      <c r="G66" s="6">
        <f t="shared" ca="1" si="0"/>
        <v>0.23732785284029012</v>
      </c>
      <c r="H66" s="6">
        <f t="shared" ca="1" si="1"/>
        <v>0.76267214715970988</v>
      </c>
      <c r="I66" s="6">
        <f t="shared" ca="1" si="2"/>
        <v>3.8933243278475721E-2</v>
      </c>
      <c r="J66" s="6">
        <f t="shared" ca="1" si="3"/>
        <v>0.1973150862921427</v>
      </c>
      <c r="K66" s="6">
        <f t="shared" ca="1" si="4"/>
        <v>5.9562639713593275E-2</v>
      </c>
    </row>
    <row r="67" spans="1:11" x14ac:dyDescent="0.25">
      <c r="A67" s="4">
        <v>43938</v>
      </c>
      <c r="B67" s="6">
        <v>6.9807948097841382E-2</v>
      </c>
      <c r="C67" s="6">
        <v>3.5842228116977379E-3</v>
      </c>
      <c r="F67" s="2" t="s">
        <v>51</v>
      </c>
      <c r="G67" s="6">
        <f t="shared" ca="1" si="0"/>
        <v>0.12150758918058513</v>
      </c>
      <c r="H67" s="6">
        <f t="shared" ca="1" si="1"/>
        <v>0.87849241081941487</v>
      </c>
      <c r="I67" s="6">
        <f t="shared" ca="1" si="2"/>
        <v>3.9218819656158921E-2</v>
      </c>
      <c r="J67" s="6">
        <f t="shared" ca="1" si="3"/>
        <v>0.19803741983816828</v>
      </c>
      <c r="K67" s="6">
        <f t="shared" ca="1" si="4"/>
        <v>2.6386371194070779E-2</v>
      </c>
    </row>
    <row r="68" spans="1:11" x14ac:dyDescent="0.25">
      <c r="A68" s="4">
        <v>43941</v>
      </c>
      <c r="B68" s="6">
        <v>-8.1566232242257439E-3</v>
      </c>
      <c r="C68" s="6">
        <v>8.3333180918261987E-3</v>
      </c>
      <c r="F68" s="2" t="s">
        <v>52</v>
      </c>
      <c r="G68" s="6">
        <f t="shared" ca="1" si="0"/>
        <v>0.9954721861246757</v>
      </c>
      <c r="H68" s="6">
        <f t="shared" ca="1" si="1"/>
        <v>4.5278138753243047E-3</v>
      </c>
      <c r="I68" s="6">
        <f t="shared" ca="1" si="2"/>
        <v>6.6946897950965992E-2</v>
      </c>
      <c r="J68" s="6">
        <f t="shared" ca="1" si="3"/>
        <v>0.25874098622167691</v>
      </c>
      <c r="K68" s="6">
        <f t="shared" ca="1" si="4"/>
        <v>0.27673016448713517</v>
      </c>
    </row>
    <row r="69" spans="1:11" x14ac:dyDescent="0.25">
      <c r="A69" s="4">
        <v>43942</v>
      </c>
      <c r="B69" s="6">
        <v>-2.960522188307875E-2</v>
      </c>
      <c r="C69" s="6">
        <v>-1.298698943032027E-2</v>
      </c>
      <c r="F69" s="2" t="s">
        <v>53</v>
      </c>
      <c r="G69" s="6">
        <f t="shared" ca="1" si="0"/>
        <v>0.48153297120866501</v>
      </c>
      <c r="H69" s="6">
        <f t="shared" ca="1" si="1"/>
        <v>0.51846702879133499</v>
      </c>
      <c r="I69" s="6">
        <f t="shared" ca="1" si="2"/>
        <v>4.2296321614777824E-2</v>
      </c>
      <c r="J69" s="6">
        <f t="shared" ca="1" si="3"/>
        <v>0.205660695357129</v>
      </c>
      <c r="K69" s="6">
        <f t="shared" ca="1" si="4"/>
        <v>0.12951425547433068</v>
      </c>
    </row>
    <row r="70" spans="1:11" x14ac:dyDescent="0.25">
      <c r="A70" s="4">
        <v>43943</v>
      </c>
      <c r="B70" s="6">
        <v>-3.3898372246213468E-3</v>
      </c>
      <c r="C70" s="6">
        <v>-4.7847769249734331E-3</v>
      </c>
      <c r="F70" s="2" t="s">
        <v>54</v>
      </c>
      <c r="G70" s="6">
        <f t="shared" ca="1" si="0"/>
        <v>0.56761431893808567</v>
      </c>
      <c r="H70" s="6">
        <f t="shared" ca="1" si="1"/>
        <v>0.43238568106191433</v>
      </c>
      <c r="I70" s="6">
        <f t="shared" ca="1" si="2"/>
        <v>4.4764060075817007E-2</v>
      </c>
      <c r="J70" s="6">
        <f t="shared" ca="1" si="3"/>
        <v>0.21157518776032555</v>
      </c>
      <c r="K70" s="6">
        <f t="shared" ca="1" si="4"/>
        <v>0.15417192604555757</v>
      </c>
    </row>
    <row r="71" spans="1:11" x14ac:dyDescent="0.25">
      <c r="A71" s="4">
        <v>43944</v>
      </c>
      <c r="B71" s="6">
        <v>5.1020509591954161E-3</v>
      </c>
      <c r="C71" s="6">
        <v>1.3221227905092659E-2</v>
      </c>
      <c r="F71" s="2" t="s">
        <v>55</v>
      </c>
      <c r="G71" s="6">
        <f t="shared" ca="1" si="0"/>
        <v>3.0841506146678022E-2</v>
      </c>
      <c r="H71" s="6">
        <f t="shared" ca="1" si="1"/>
        <v>0.96915849385332198</v>
      </c>
      <c r="I71" s="6">
        <f t="shared" ca="1" si="2"/>
        <v>4.0286708472789479E-2</v>
      </c>
      <c r="J71" s="6">
        <f t="shared" ca="1" si="3"/>
        <v>0.20071549136225006</v>
      </c>
      <c r="K71" s="6">
        <f t="shared" ca="1" si="4"/>
        <v>4.1542084997546296E-4</v>
      </c>
    </row>
    <row r="72" spans="1:11" x14ac:dyDescent="0.25">
      <c r="A72" s="4">
        <v>43945</v>
      </c>
      <c r="B72" s="6">
        <v>-5.0761521721365442E-3</v>
      </c>
      <c r="C72" s="6">
        <v>-3.5587123755443438E-3</v>
      </c>
      <c r="F72" s="2" t="s">
        <v>56</v>
      </c>
      <c r="G72" s="6">
        <f t="shared" ca="1" si="0"/>
        <v>0.1962822139851681</v>
      </c>
      <c r="H72" s="6">
        <f t="shared" ca="1" si="1"/>
        <v>0.8037177860148319</v>
      </c>
      <c r="I72" s="6">
        <f t="shared" ca="1" si="2"/>
        <v>3.8896028644957219E-2</v>
      </c>
      <c r="J72" s="6">
        <f t="shared" ca="1" si="3"/>
        <v>0.19722076119150644</v>
      </c>
      <c r="K72" s="6">
        <f t="shared" ca="1" si="4"/>
        <v>4.7805274523907239E-2</v>
      </c>
    </row>
    <row r="73" spans="1:11" x14ac:dyDescent="0.25">
      <c r="A73" s="4">
        <v>43948</v>
      </c>
      <c r="B73" s="6">
        <v>1.360546922452111E-2</v>
      </c>
      <c r="C73" s="6">
        <v>0</v>
      </c>
      <c r="F73" s="2" t="s">
        <v>57</v>
      </c>
      <c r="G73" s="6">
        <f t="shared" ca="1" si="0"/>
        <v>0.34986951307568581</v>
      </c>
      <c r="H73" s="6">
        <f t="shared" ca="1" si="1"/>
        <v>0.65013048692431419</v>
      </c>
      <c r="I73" s="6">
        <f t="shared" ca="1" si="2"/>
        <v>3.9814836419182376E-2</v>
      </c>
      <c r="J73" s="6">
        <f t="shared" ca="1" si="3"/>
        <v>0.19953655409268342</v>
      </c>
      <c r="K73" s="6">
        <f t="shared" ca="1" si="4"/>
        <v>9.1799764907613629E-2</v>
      </c>
    </row>
    <row r="74" spans="1:11" x14ac:dyDescent="0.25">
      <c r="A74" s="4">
        <v>43949</v>
      </c>
      <c r="B74" s="6">
        <v>-5.0335669193841666E-3</v>
      </c>
      <c r="C74" s="6">
        <v>5.9523700655901412E-3</v>
      </c>
      <c r="F74" s="2" t="s">
        <v>58</v>
      </c>
      <c r="G74" s="6">
        <f t="shared" ca="1" si="0"/>
        <v>0.22640495089196278</v>
      </c>
      <c r="H74" s="6">
        <f t="shared" ca="1" si="1"/>
        <v>0.77359504910803722</v>
      </c>
      <c r="I74" s="6">
        <f t="shared" ca="1" si="2"/>
        <v>3.8908500653296027E-2</v>
      </c>
      <c r="J74" s="6">
        <f t="shared" ca="1" si="3"/>
        <v>0.1972523780675306</v>
      </c>
      <c r="K74" s="6">
        <f t="shared" ca="1" si="4"/>
        <v>5.6433816512889409E-2</v>
      </c>
    </row>
    <row r="75" spans="1:11" x14ac:dyDescent="0.25">
      <c r="A75" s="4">
        <v>43950</v>
      </c>
      <c r="B75" s="6">
        <v>8.4317198249580366E-3</v>
      </c>
      <c r="C75" s="6">
        <v>7.1005788059751197E-3</v>
      </c>
      <c r="F75" s="2" t="s">
        <v>59</v>
      </c>
      <c r="G75" s="6">
        <f t="shared" ca="1" si="0"/>
        <v>0.53188135494415312</v>
      </c>
      <c r="H75" s="6">
        <f t="shared" ca="1" si="1"/>
        <v>0.46811864505584688</v>
      </c>
      <c r="I75" s="6">
        <f t="shared" ca="1" si="2"/>
        <v>4.3658545105423413E-2</v>
      </c>
      <c r="J75" s="6">
        <f t="shared" ca="1" si="3"/>
        <v>0.20894627325086085</v>
      </c>
      <c r="K75" s="6">
        <f t="shared" ca="1" si="4"/>
        <v>0.14393635611157565</v>
      </c>
    </row>
    <row r="76" spans="1:11" x14ac:dyDescent="0.25">
      <c r="A76" s="4">
        <v>43951</v>
      </c>
      <c r="B76" s="6">
        <v>1.8394581904516649E-2</v>
      </c>
      <c r="C76" s="6">
        <v>1.527621315016928E-2</v>
      </c>
      <c r="F76" s="2" t="s">
        <v>60</v>
      </c>
      <c r="G76" s="6">
        <f t="shared" ca="1" si="0"/>
        <v>0.17337280881513051</v>
      </c>
      <c r="H76" s="6">
        <f t="shared" ca="1" si="1"/>
        <v>0.82662719118486949</v>
      </c>
      <c r="I76" s="6">
        <f t="shared" ca="1" si="2"/>
        <v>3.8941337045863868E-2</v>
      </c>
      <c r="J76" s="6">
        <f t="shared" ca="1" si="3"/>
        <v>0.19733559497937483</v>
      </c>
      <c r="K76" s="6">
        <f t="shared" ca="1" si="4"/>
        <v>4.1242963633501863E-2</v>
      </c>
    </row>
    <row r="77" spans="1:11" x14ac:dyDescent="0.25">
      <c r="A77" s="4">
        <v>43955</v>
      </c>
      <c r="B77" s="6">
        <v>-3.1198648383529658E-2</v>
      </c>
      <c r="C77" s="6">
        <v>-2.3148198408476549E-2</v>
      </c>
      <c r="F77" s="2" t="s">
        <v>61</v>
      </c>
      <c r="G77" s="6">
        <f t="shared" ca="1" si="0"/>
        <v>0.9996082645364528</v>
      </c>
      <c r="H77" s="6">
        <f t="shared" ca="1" si="1"/>
        <v>3.9173546354720479E-4</v>
      </c>
      <c r="I77" s="6">
        <f t="shared" ca="1" si="2"/>
        <v>6.7241921492337237E-2</v>
      </c>
      <c r="J77" s="6">
        <f t="shared" ca="1" si="3"/>
        <v>0.25931047316361372</v>
      </c>
      <c r="K77" s="6">
        <f t="shared" ca="1" si="4"/>
        <v>0.27791492822079483</v>
      </c>
    </row>
    <row r="78" spans="1:11" x14ac:dyDescent="0.25">
      <c r="A78" s="4">
        <v>43956</v>
      </c>
      <c r="B78" s="6">
        <v>1.694918612310673E-3</v>
      </c>
      <c r="C78" s="6">
        <v>1.540281556390366E-2</v>
      </c>
      <c r="F78" s="2" t="s">
        <v>62</v>
      </c>
      <c r="G78" s="6">
        <f t="shared" ca="1" si="0"/>
        <v>0.47248040470939967</v>
      </c>
      <c r="H78" s="6">
        <f t="shared" ca="1" si="1"/>
        <v>0.52751959529060033</v>
      </c>
      <c r="I78" s="6">
        <f t="shared" ca="1" si="2"/>
        <v>4.2075647581379806E-2</v>
      </c>
      <c r="J78" s="6">
        <f t="shared" ca="1" si="3"/>
        <v>0.20512349348960446</v>
      </c>
      <c r="K78" s="6">
        <f t="shared" ca="1" si="4"/>
        <v>0.12692118266064006</v>
      </c>
    </row>
    <row r="79" spans="1:11" x14ac:dyDescent="0.25">
      <c r="A79" s="4">
        <v>43957</v>
      </c>
      <c r="B79" s="6">
        <v>1.692050724045515E-3</v>
      </c>
      <c r="C79" s="6">
        <v>-5.8342952584592329E-3</v>
      </c>
      <c r="F79" s="2" t="s">
        <v>63</v>
      </c>
      <c r="G79" s="6">
        <f t="shared" ca="1" si="0"/>
        <v>0.54943167194511966</v>
      </c>
      <c r="H79" s="6">
        <f t="shared" ca="1" si="1"/>
        <v>0.45056832805488034</v>
      </c>
      <c r="I79" s="6">
        <f t="shared" ca="1" si="2"/>
        <v>4.4187129022748656E-2</v>
      </c>
      <c r="J79" s="6">
        <f t="shared" ca="1" si="3"/>
        <v>0.21020734768972435</v>
      </c>
      <c r="K79" s="6">
        <f t="shared" ca="1" si="4"/>
        <v>0.14896357683296468</v>
      </c>
    </row>
    <row r="80" spans="1:11" x14ac:dyDescent="0.25">
      <c r="A80" s="4">
        <v>43958</v>
      </c>
      <c r="B80" s="6">
        <v>5.0675775738335824E-3</v>
      </c>
      <c r="C80" s="6">
        <v>2.3475085138111992E-3</v>
      </c>
      <c r="F80" s="2" t="s">
        <v>64</v>
      </c>
      <c r="G80" s="6">
        <f t="shared" ca="1" si="0"/>
        <v>0.38764413764378747</v>
      </c>
      <c r="H80" s="6">
        <f t="shared" ca="1" si="1"/>
        <v>0.61235586235621253</v>
      </c>
      <c r="I80" s="6">
        <f t="shared" ca="1" si="2"/>
        <v>4.0366828588889084E-2</v>
      </c>
      <c r="J80" s="6">
        <f t="shared" ca="1" si="3"/>
        <v>0.20091497850804724</v>
      </c>
      <c r="K80" s="6">
        <f t="shared" ca="1" si="4"/>
        <v>0.10262016065094934</v>
      </c>
    </row>
    <row r="81" spans="1:11" x14ac:dyDescent="0.25">
      <c r="A81" s="4">
        <v>43959</v>
      </c>
      <c r="B81" s="6">
        <v>0</v>
      </c>
      <c r="C81" s="6">
        <v>7.0256531354915873E-3</v>
      </c>
      <c r="F81" s="2" t="s">
        <v>65</v>
      </c>
      <c r="G81" s="6">
        <f t="shared" ca="1" si="0"/>
        <v>1.0963390424184483E-2</v>
      </c>
      <c r="H81" s="6">
        <f t="shared" ca="1" si="1"/>
        <v>0.98903660957581552</v>
      </c>
      <c r="I81" s="6">
        <f t="shared" ca="1" si="2"/>
        <v>4.0619941761009005E-2</v>
      </c>
      <c r="J81" s="6">
        <f t="shared" ca="1" si="3"/>
        <v>0.20154389537023693</v>
      </c>
      <c r="K81" s="6">
        <f t="shared" ca="1" si="4"/>
        <v>-5.2785888512045555E-3</v>
      </c>
    </row>
    <row r="82" spans="1:11" x14ac:dyDescent="0.25">
      <c r="A82" s="4">
        <v>43962</v>
      </c>
      <c r="B82" s="6">
        <v>1.176472899545874E-2</v>
      </c>
      <c r="C82" s="6">
        <v>3.488459884732831E-3</v>
      </c>
      <c r="F82" s="2" t="s">
        <v>66</v>
      </c>
      <c r="G82" s="6">
        <f t="shared" ca="1" si="0"/>
        <v>0.16200695598261339</v>
      </c>
      <c r="H82" s="6">
        <f t="shared" ca="1" si="1"/>
        <v>0.83799304401738661</v>
      </c>
      <c r="I82" s="6">
        <f t="shared" ca="1" si="2"/>
        <v>3.8981385100184673E-2</v>
      </c>
      <c r="J82" s="6">
        <f t="shared" ca="1" si="3"/>
        <v>0.1974370408514691</v>
      </c>
      <c r="K82" s="6">
        <f t="shared" ca="1" si="4"/>
        <v>3.7987258857756716E-2</v>
      </c>
    </row>
    <row r="83" spans="1:11" x14ac:dyDescent="0.25">
      <c r="A83" s="4">
        <v>43963</v>
      </c>
      <c r="B83" s="6">
        <v>-1.9933593523646511E-2</v>
      </c>
      <c r="C83" s="6">
        <v>-4.634985520589322E-3</v>
      </c>
      <c r="F83" s="2" t="s">
        <v>67</v>
      </c>
      <c r="G83" s="6">
        <f t="shared" ca="1" si="0"/>
        <v>0.54163986328263791</v>
      </c>
      <c r="H83" s="6">
        <f t="shared" ca="1" si="1"/>
        <v>0.45836013671736209</v>
      </c>
      <c r="I83" s="6">
        <f t="shared" ca="1" si="2"/>
        <v>4.3949024530742689E-2</v>
      </c>
      <c r="J83" s="6">
        <f t="shared" ca="1" si="3"/>
        <v>0.20964022641359337</v>
      </c>
      <c r="K83" s="6">
        <f t="shared" ca="1" si="4"/>
        <v>0.14673164324663859</v>
      </c>
    </row>
    <row r="84" spans="1:11" x14ac:dyDescent="0.25">
      <c r="A84" s="4">
        <v>43964</v>
      </c>
      <c r="B84" s="6">
        <v>6.7796744492426937E-3</v>
      </c>
      <c r="C84" s="6">
        <v>-1.164142162213096E-3</v>
      </c>
      <c r="F84" s="2" t="s">
        <v>68</v>
      </c>
      <c r="G84" s="6">
        <f t="shared" ca="1" si="0"/>
        <v>0.33923622972904777</v>
      </c>
      <c r="H84" s="6">
        <f t="shared" ca="1" si="1"/>
        <v>0.66076377027095223</v>
      </c>
      <c r="I84" s="6">
        <f t="shared" ca="1" si="2"/>
        <v>3.9682669270995945E-2</v>
      </c>
      <c r="J84" s="6">
        <f t="shared" ca="1" si="3"/>
        <v>0.19920509348657717</v>
      </c>
      <c r="K84" s="6">
        <f t="shared" ca="1" si="4"/>
        <v>8.8753901840087523E-2</v>
      </c>
    </row>
    <row r="85" spans="1:11" x14ac:dyDescent="0.25">
      <c r="A85" s="4">
        <v>43965</v>
      </c>
      <c r="B85" s="6">
        <v>-1.34680399720058E-2</v>
      </c>
      <c r="C85" s="6">
        <v>-6.9930880548748622E-3</v>
      </c>
      <c r="F85" s="2" t="s">
        <v>69</v>
      </c>
      <c r="G85" s="6">
        <f t="shared" ca="1" si="0"/>
        <v>0.19807116613121689</v>
      </c>
      <c r="H85" s="6">
        <f t="shared" ca="1" si="1"/>
        <v>0.80192883386878311</v>
      </c>
      <c r="I85" s="6">
        <f t="shared" ca="1" si="2"/>
        <v>3.8894483312892629E-2</v>
      </c>
      <c r="J85" s="6">
        <f t="shared" ca="1" si="3"/>
        <v>0.19721684338030723</v>
      </c>
      <c r="K85" s="6">
        <f t="shared" ca="1" si="4"/>
        <v>4.8317712977166777E-2</v>
      </c>
    </row>
    <row r="86" spans="1:11" x14ac:dyDescent="0.25">
      <c r="A86" s="4">
        <v>43966</v>
      </c>
      <c r="B86" s="6">
        <v>1.7064880457121259E-2</v>
      </c>
      <c r="C86" s="6">
        <v>-7.0422408223900779E-3</v>
      </c>
      <c r="F86" s="2" t="s">
        <v>70</v>
      </c>
      <c r="G86" s="6">
        <f t="shared" ca="1" si="0"/>
        <v>0.18399047112344846</v>
      </c>
      <c r="H86" s="6">
        <f t="shared" ca="1" si="1"/>
        <v>0.81600952887655154</v>
      </c>
      <c r="I86" s="6">
        <f t="shared" ca="1" si="2"/>
        <v>3.8914452269233873E-2</v>
      </c>
      <c r="J86" s="6">
        <f t="shared" ca="1" si="3"/>
        <v>0.19726746378770593</v>
      </c>
      <c r="K86" s="6">
        <f t="shared" ca="1" si="4"/>
        <v>4.4284352114755357E-2</v>
      </c>
    </row>
    <row r="87" spans="1:11" x14ac:dyDescent="0.25">
      <c r="A87" s="4">
        <v>43969</v>
      </c>
      <c r="B87" s="6">
        <v>-2.6845690236715559E-2</v>
      </c>
      <c r="C87" s="6">
        <v>1.1820309503435169E-3</v>
      </c>
      <c r="F87" s="2" t="s">
        <v>71</v>
      </c>
      <c r="G87" s="6">
        <f t="shared" ca="1" si="0"/>
        <v>0.37382128151027605</v>
      </c>
      <c r="H87" s="6">
        <f t="shared" ca="1" si="1"/>
        <v>0.62617871848972395</v>
      </c>
      <c r="I87" s="6">
        <f t="shared" ca="1" si="2"/>
        <v>4.0149906415430703E-2</v>
      </c>
      <c r="J87" s="6">
        <f t="shared" ca="1" si="3"/>
        <v>0.2003744155710272</v>
      </c>
      <c r="K87" s="6">
        <f t="shared" ca="1" si="4"/>
        <v>9.8660656741171499E-2</v>
      </c>
    </row>
    <row r="88" spans="1:11" x14ac:dyDescent="0.25">
      <c r="A88" s="4">
        <v>43970</v>
      </c>
      <c r="B88" s="6">
        <v>5.1724242177055768E-3</v>
      </c>
      <c r="C88" s="6">
        <v>1.534826023583304E-2</v>
      </c>
      <c r="F88" s="2" t="s">
        <v>72</v>
      </c>
      <c r="G88" s="6">
        <f t="shared" ca="1" si="0"/>
        <v>0.84233626367651615</v>
      </c>
      <c r="H88" s="6">
        <f t="shared" ca="1" si="1"/>
        <v>0.15766373632348385</v>
      </c>
      <c r="I88" s="6">
        <f t="shared" ca="1" si="2"/>
        <v>5.71100140439776E-2</v>
      </c>
      <c r="J88" s="6">
        <f t="shared" ca="1" si="3"/>
        <v>0.23897701572322305</v>
      </c>
      <c r="K88" s="6">
        <f t="shared" ca="1" si="4"/>
        <v>0.2328649692044511</v>
      </c>
    </row>
    <row r="89" spans="1:11" x14ac:dyDescent="0.25">
      <c r="A89" s="4">
        <v>43971</v>
      </c>
      <c r="B89" s="6">
        <v>8.5763465270334311E-3</v>
      </c>
      <c r="C89" s="6">
        <v>-2.325483217322438E-3</v>
      </c>
      <c r="F89" s="2" t="s">
        <v>73</v>
      </c>
      <c r="G89" s="6">
        <f t="shared" ca="1" si="0"/>
        <v>0.87992773292910575</v>
      </c>
      <c r="H89" s="6">
        <f t="shared" ca="1" si="1"/>
        <v>0.12007226707089425</v>
      </c>
      <c r="I89" s="6">
        <f t="shared" ca="1" si="2"/>
        <v>5.9328858582487945E-2</v>
      </c>
      <c r="J89" s="6">
        <f t="shared" ca="1" si="3"/>
        <v>0.24357516002763488</v>
      </c>
      <c r="K89" s="6">
        <f t="shared" ca="1" si="4"/>
        <v>0.24363290081296099</v>
      </c>
    </row>
    <row r="90" spans="1:11" x14ac:dyDescent="0.25">
      <c r="A90" s="4">
        <v>43972</v>
      </c>
      <c r="B90" s="6">
        <v>1.190478557145597E-2</v>
      </c>
      <c r="C90" s="6">
        <v>2.330903694745764E-3</v>
      </c>
      <c r="F90" s="2" t="s">
        <v>74</v>
      </c>
      <c r="G90" s="6">
        <f t="shared" ca="1" si="0"/>
        <v>0.60682058485853585</v>
      </c>
      <c r="H90" s="6">
        <f t="shared" ca="1" si="1"/>
        <v>0.39317941514146415</v>
      </c>
      <c r="I90" s="6">
        <f t="shared" ca="1" si="2"/>
        <v>4.6109541218332467E-2</v>
      </c>
      <c r="J90" s="6">
        <f t="shared" ca="1" si="3"/>
        <v>0.21473132332832223</v>
      </c>
      <c r="K90" s="6">
        <f t="shared" ca="1" si="4"/>
        <v>0.16540240994124564</v>
      </c>
    </row>
    <row r="91" spans="1:11" x14ac:dyDescent="0.25">
      <c r="A91" s="4">
        <v>43973</v>
      </c>
      <c r="B91" s="6">
        <v>-1.848743127857802E-2</v>
      </c>
      <c r="C91" s="6">
        <v>-8.1394263193777065E-3</v>
      </c>
      <c r="F91" s="2" t="s">
        <v>75</v>
      </c>
      <c r="G91" s="6">
        <f t="shared" ca="1" si="0"/>
        <v>0.50150710263399312</v>
      </c>
      <c r="H91" s="6">
        <f t="shared" ca="1" si="1"/>
        <v>0.49849289736600688</v>
      </c>
      <c r="I91" s="6">
        <f t="shared" ca="1" si="2"/>
        <v>4.2809378510502857E-2</v>
      </c>
      <c r="J91" s="6">
        <f t="shared" ca="1" si="3"/>
        <v>0.20690427378501117</v>
      </c>
      <c r="K91" s="6">
        <f t="shared" ca="1" si="4"/>
        <v>0.13523576850384614</v>
      </c>
    </row>
    <row r="92" spans="1:11" x14ac:dyDescent="0.25">
      <c r="A92" s="4">
        <v>43976</v>
      </c>
      <c r="B92" s="6">
        <v>0</v>
      </c>
      <c r="C92" s="6">
        <v>0</v>
      </c>
      <c r="F92" s="2" t="s">
        <v>76</v>
      </c>
      <c r="G92" s="6">
        <f t="shared" ca="1" si="0"/>
        <v>0.92142647002897204</v>
      </c>
      <c r="H92" s="6">
        <f t="shared" ca="1" si="1"/>
        <v>7.8573529971027956E-2</v>
      </c>
      <c r="I92" s="6">
        <f t="shared" ca="1" si="2"/>
        <v>6.1926355780125002E-2</v>
      </c>
      <c r="J92" s="6">
        <f t="shared" ca="1" si="3"/>
        <v>0.24885006686783309</v>
      </c>
      <c r="K92" s="6">
        <f t="shared" ca="1" si="4"/>
        <v>0.2555200542500432</v>
      </c>
    </row>
    <row r="93" spans="1:11" x14ac:dyDescent="0.25">
      <c r="A93" s="4">
        <v>43977</v>
      </c>
      <c r="B93" s="6">
        <v>1.198632536186897E-2</v>
      </c>
      <c r="C93" s="6">
        <v>8.206220244417731E-3</v>
      </c>
      <c r="F93" s="2" t="s">
        <v>77</v>
      </c>
      <c r="G93" s="6">
        <f t="shared" ca="1" si="0"/>
        <v>0.71372529914378358</v>
      </c>
      <c r="H93" s="6">
        <f t="shared" ca="1" si="1"/>
        <v>0.28627470085621642</v>
      </c>
      <c r="I93" s="6">
        <f t="shared" ca="1" si="2"/>
        <v>5.0482761574395504E-2</v>
      </c>
      <c r="J93" s="6">
        <f t="shared" ca="1" si="3"/>
        <v>0.22468369227515267</v>
      </c>
      <c r="K93" s="6">
        <f t="shared" ca="1" si="4"/>
        <v>0.19602485367484718</v>
      </c>
    </row>
    <row r="94" spans="1:11" x14ac:dyDescent="0.25">
      <c r="A94" s="4">
        <v>43978</v>
      </c>
      <c r="B94" s="6">
        <v>3.38410144809103E-3</v>
      </c>
      <c r="C94" s="6">
        <v>-3.488365861233161E-3</v>
      </c>
      <c r="F94" s="2" t="s">
        <v>78</v>
      </c>
      <c r="G94" s="6">
        <f t="shared" ca="1" si="0"/>
        <v>0.36134116741471234</v>
      </c>
      <c r="H94" s="6">
        <f t="shared" ca="1" si="1"/>
        <v>0.63865883258528766</v>
      </c>
      <c r="I94" s="6">
        <f t="shared" ca="1" si="2"/>
        <v>3.9968860676878312E-2</v>
      </c>
      <c r="J94" s="6">
        <f t="shared" ca="1" si="3"/>
        <v>0.19992213653539798</v>
      </c>
      <c r="K94" s="6">
        <f t="shared" ca="1" si="4"/>
        <v>9.5085776117473264E-2</v>
      </c>
    </row>
    <row r="95" spans="1:11" x14ac:dyDescent="0.25">
      <c r="A95" s="4">
        <v>43979</v>
      </c>
      <c r="B95" s="6">
        <v>-8.4317198249580366E-3</v>
      </c>
      <c r="C95" s="6">
        <v>-1.1668590516918469E-2</v>
      </c>
      <c r="F95" s="2" t="s">
        <v>79</v>
      </c>
      <c r="G95" s="6">
        <f t="shared" ca="1" si="0"/>
        <v>0.6841797570302165</v>
      </c>
      <c r="H95" s="6">
        <f t="shared" ca="1" si="1"/>
        <v>0.3158202429697835</v>
      </c>
      <c r="I95" s="6">
        <f t="shared" ca="1" si="2"/>
        <v>4.9171041096421675E-2</v>
      </c>
      <c r="J95" s="6">
        <f t="shared" ca="1" si="3"/>
        <v>0.22174544210968955</v>
      </c>
      <c r="K95" s="6">
        <f t="shared" ca="1" si="4"/>
        <v>0.18756164691169777</v>
      </c>
    </row>
    <row r="96" spans="1:11" x14ac:dyDescent="0.25">
      <c r="A96" s="4">
        <v>43980</v>
      </c>
      <c r="B96" s="6">
        <v>-6.8027346122605543E-3</v>
      </c>
      <c r="C96" s="6">
        <v>4.7225416110255516E-3</v>
      </c>
      <c r="F96" s="2" t="s">
        <v>80</v>
      </c>
      <c r="G96" s="6">
        <f t="shared" ca="1" si="0"/>
        <v>0.54451701212411596</v>
      </c>
      <c r="H96" s="6">
        <f t="shared" ca="1" si="1"/>
        <v>0.45548298787588404</v>
      </c>
      <c r="I96" s="6">
        <f t="shared" ca="1" si="2"/>
        <v>4.4036307606119082E-2</v>
      </c>
      <c r="J96" s="6">
        <f t="shared" ca="1" si="3"/>
        <v>0.20984829664812407</v>
      </c>
      <c r="K96" s="6">
        <f t="shared" ca="1" si="4"/>
        <v>0.14755579145282785</v>
      </c>
    </row>
    <row r="97" spans="1:11" x14ac:dyDescent="0.25">
      <c r="A97" s="4">
        <v>43983</v>
      </c>
      <c r="B97" s="6">
        <v>1.198632536186897E-2</v>
      </c>
      <c r="C97" s="6">
        <v>1.2925946111944741E-2</v>
      </c>
      <c r="F97" s="2" t="s">
        <v>81</v>
      </c>
      <c r="G97" s="6">
        <f t="shared" ca="1" si="0"/>
        <v>0.27549082587085627</v>
      </c>
      <c r="H97" s="6">
        <f t="shared" ca="1" si="1"/>
        <v>0.72450917412914373</v>
      </c>
      <c r="I97" s="6">
        <f t="shared" ca="1" si="2"/>
        <v>3.9104174813749566E-2</v>
      </c>
      <c r="J97" s="6">
        <f t="shared" ca="1" si="3"/>
        <v>0.1977477555213954</v>
      </c>
      <c r="K97" s="6">
        <f t="shared" ca="1" si="4"/>
        <v>7.0494276378532492E-2</v>
      </c>
    </row>
    <row r="98" spans="1:11" x14ac:dyDescent="0.25">
      <c r="A98" s="4">
        <v>43984</v>
      </c>
      <c r="B98" s="6">
        <v>3.38410144809103E-3</v>
      </c>
      <c r="C98" s="6">
        <v>4.6403629591572453E-3</v>
      </c>
      <c r="F98" s="2" t="s">
        <v>82</v>
      </c>
      <c r="G98" s="6">
        <f t="shared" ca="1" si="0"/>
        <v>0.21497804239292084</v>
      </c>
      <c r="H98" s="6">
        <f t="shared" ca="1" si="1"/>
        <v>0.78502195760707916</v>
      </c>
      <c r="I98" s="6">
        <f t="shared" ca="1" si="2"/>
        <v>3.8894134455081726E-2</v>
      </c>
      <c r="J98" s="6">
        <f t="shared" ca="1" si="3"/>
        <v>0.19721595892594931</v>
      </c>
      <c r="K98" s="6">
        <f t="shared" ca="1" si="4"/>
        <v>5.3160622576584105E-2</v>
      </c>
    </row>
    <row r="99" spans="1:11" x14ac:dyDescent="0.25">
      <c r="A99" s="4">
        <v>43985</v>
      </c>
      <c r="B99" s="6">
        <v>1.5177095684924461E-2</v>
      </c>
      <c r="C99" s="6">
        <v>8.0832199096139701E-3</v>
      </c>
      <c r="F99" s="2" t="s">
        <v>83</v>
      </c>
      <c r="G99" s="6">
        <f t="shared" ca="1" si="0"/>
        <v>0.70344729116966331</v>
      </c>
      <c r="H99" s="6">
        <f t="shared" ca="1" si="1"/>
        <v>0.29655270883033669</v>
      </c>
      <c r="I99" s="6">
        <f t="shared" ca="1" si="2"/>
        <v>5.0017522084207892E-2</v>
      </c>
      <c r="J99" s="6">
        <f t="shared" ca="1" si="3"/>
        <v>0.22364597488935029</v>
      </c>
      <c r="K99" s="6">
        <f t="shared" ca="1" si="4"/>
        <v>0.19308075786966863</v>
      </c>
    </row>
    <row r="100" spans="1:11" x14ac:dyDescent="0.25">
      <c r="A100" s="4">
        <v>43986</v>
      </c>
      <c r="B100" s="6">
        <v>1.661122573797209E-2</v>
      </c>
      <c r="C100" s="6">
        <v>-5.7273662516182464E-3</v>
      </c>
      <c r="F100" s="2" t="s">
        <v>84</v>
      </c>
      <c r="G100" s="6">
        <f t="shared" ca="1" si="0"/>
        <v>0.54594134320662091</v>
      </c>
      <c r="H100" s="6">
        <f t="shared" ca="1" si="1"/>
        <v>0.45405865679337909</v>
      </c>
      <c r="I100" s="6">
        <f t="shared" ca="1" si="2"/>
        <v>4.4079793365369345E-2</v>
      </c>
      <c r="J100" s="6">
        <f t="shared" ca="1" si="3"/>
        <v>0.20995188345277913</v>
      </c>
      <c r="K100" s="6">
        <f t="shared" ca="1" si="4"/>
        <v>0.14796378560653414</v>
      </c>
    </row>
    <row r="101" spans="1:11" x14ac:dyDescent="0.25">
      <c r="A101" s="4">
        <v>43987</v>
      </c>
      <c r="B101" s="6">
        <v>1.7973892346845839E-2</v>
      </c>
      <c r="C101" s="6">
        <v>5.7603579312308188E-3</v>
      </c>
      <c r="F101" s="2" t="s">
        <v>85</v>
      </c>
      <c r="G101" s="6">
        <f t="shared" ca="1" si="0"/>
        <v>0.81714499372464033</v>
      </c>
      <c r="H101" s="6">
        <f t="shared" ca="1" si="1"/>
        <v>0.18285500627535967</v>
      </c>
      <c r="I101" s="6">
        <f t="shared" ca="1" si="2"/>
        <v>5.5694423365623136E-2</v>
      </c>
      <c r="J101" s="6">
        <f t="shared" ca="1" si="3"/>
        <v>0.23599665964929067</v>
      </c>
      <c r="K101" s="6">
        <f t="shared" ca="1" si="4"/>
        <v>0.22564902693439412</v>
      </c>
    </row>
    <row r="102" spans="1:11" x14ac:dyDescent="0.25">
      <c r="A102" s="4">
        <v>43990</v>
      </c>
      <c r="B102" s="6">
        <v>2.086681488910672E-2</v>
      </c>
      <c r="C102" s="6">
        <v>6.8728395019418964E-3</v>
      </c>
      <c r="F102" s="2" t="s">
        <v>86</v>
      </c>
      <c r="G102" s="6">
        <f t="shared" ca="1" si="0"/>
        <v>0.30301449964187677</v>
      </c>
      <c r="H102" s="6">
        <f t="shared" ca="1" si="1"/>
        <v>0.69698550035812323</v>
      </c>
      <c r="I102" s="6">
        <f t="shared" ca="1" si="2"/>
        <v>3.9308991402862384E-2</v>
      </c>
      <c r="J102" s="6">
        <f t="shared" ca="1" si="3"/>
        <v>0.19826495253287299</v>
      </c>
      <c r="K102" s="6">
        <f t="shared" ca="1" si="4"/>
        <v>7.8378326740859566E-2</v>
      </c>
    </row>
    <row r="103" spans="1:11" x14ac:dyDescent="0.25">
      <c r="A103" s="4">
        <v>43991</v>
      </c>
      <c r="B103" s="6">
        <v>3.1445634370474008E-3</v>
      </c>
      <c r="C103" s="6">
        <v>-1.1376543346727551E-3</v>
      </c>
      <c r="F103" s="2" t="s">
        <v>87</v>
      </c>
      <c r="G103" s="6">
        <f t="shared" ca="1" si="0"/>
        <v>0.81621964991030482</v>
      </c>
      <c r="H103" s="6">
        <f t="shared" ca="1" si="1"/>
        <v>0.18378035008969518</v>
      </c>
      <c r="I103" s="6">
        <f t="shared" ca="1" si="2"/>
        <v>5.5643514802111001E-2</v>
      </c>
      <c r="J103" s="6">
        <f t="shared" ca="1" si="3"/>
        <v>0.2358887763377287</v>
      </c>
      <c r="K103" s="6">
        <f t="shared" ca="1" si="4"/>
        <v>0.22538396576213265</v>
      </c>
    </row>
    <row r="104" spans="1:11" x14ac:dyDescent="0.25">
      <c r="A104" s="4">
        <v>43992</v>
      </c>
      <c r="B104" s="6">
        <v>1.097180905245124E-2</v>
      </c>
      <c r="C104" s="6">
        <v>2.277900132304978E-3</v>
      </c>
      <c r="F104" s="2" t="s">
        <v>88</v>
      </c>
      <c r="G104" s="6">
        <f t="shared" ca="1" si="0"/>
        <v>0.30243425921503797</v>
      </c>
      <c r="H104" s="6">
        <f t="shared" ca="1" si="1"/>
        <v>0.69756574078496203</v>
      </c>
      <c r="I104" s="6">
        <f t="shared" ca="1" si="2"/>
        <v>3.9303968479599126E-2</v>
      </c>
      <c r="J104" s="6">
        <f t="shared" ca="1" si="3"/>
        <v>0.19825228492907496</v>
      </c>
      <c r="K104" s="6">
        <f t="shared" ca="1" si="4"/>
        <v>7.8212119105007125E-2</v>
      </c>
    </row>
    <row r="105" spans="1:11" x14ac:dyDescent="0.25">
      <c r="A105" s="4">
        <v>43993</v>
      </c>
      <c r="B105" s="6">
        <v>-6.2015628098527932E-3</v>
      </c>
      <c r="C105" s="6">
        <v>-1.5909153559043571E-2</v>
      </c>
      <c r="F105" s="2" t="s">
        <v>89</v>
      </c>
      <c r="G105" s="6">
        <f t="shared" ca="1" si="0"/>
        <v>0.90105192773764609</v>
      </c>
      <c r="H105" s="6">
        <f t="shared" ca="1" si="1"/>
        <v>9.8948072262353914E-2</v>
      </c>
      <c r="I105" s="6">
        <f t="shared" ca="1" si="2"/>
        <v>6.063165744432128E-2</v>
      </c>
      <c r="J105" s="6">
        <f t="shared" ca="1" si="3"/>
        <v>0.2462349638948971</v>
      </c>
      <c r="K105" s="6">
        <f t="shared" ca="1" si="4"/>
        <v>0.24968384506988262</v>
      </c>
    </row>
    <row r="106" spans="1:11" x14ac:dyDescent="0.25">
      <c r="A106" s="4">
        <v>43994</v>
      </c>
      <c r="B106" s="6">
        <v>-1.40404939420526E-2</v>
      </c>
      <c r="C106" s="6">
        <v>-9.2377655279849633E-3</v>
      </c>
      <c r="F106" s="2" t="s">
        <v>90</v>
      </c>
      <c r="G106" s="6">
        <f t="shared" ca="1" si="0"/>
        <v>0.6073289059892919</v>
      </c>
      <c r="H106" s="6">
        <f t="shared" ca="1" si="1"/>
        <v>0.3926710940107081</v>
      </c>
      <c r="I106" s="6">
        <f t="shared" ca="1" si="2"/>
        <v>4.6127896261675301E-2</v>
      </c>
      <c r="J106" s="6">
        <f t="shared" ca="1" si="3"/>
        <v>0.2147740586329627</v>
      </c>
      <c r="K106" s="6">
        <f t="shared" ca="1" si="4"/>
        <v>0.16554801657168516</v>
      </c>
    </row>
    <row r="107" spans="1:11" x14ac:dyDescent="0.25">
      <c r="A107" s="4">
        <v>43997</v>
      </c>
      <c r="B107" s="6">
        <v>-2.056966030106766E-2</v>
      </c>
      <c r="C107" s="6">
        <v>-9.3240859922800179E-3</v>
      </c>
      <c r="F107" s="2" t="s">
        <v>91</v>
      </c>
      <c r="G107" s="6">
        <f t="shared" ca="1" si="0"/>
        <v>0.70247818077389068</v>
      </c>
      <c r="H107" s="6">
        <f t="shared" ca="1" si="1"/>
        <v>0.29752181922610932</v>
      </c>
      <c r="I107" s="6">
        <f t="shared" ca="1" si="2"/>
        <v>4.997414636601194E-2</v>
      </c>
      <c r="J107" s="6">
        <f t="shared" ca="1" si="3"/>
        <v>0.22354897979192823</v>
      </c>
      <c r="K107" s="6">
        <f t="shared" ca="1" si="4"/>
        <v>0.19280315992869279</v>
      </c>
    </row>
    <row r="108" spans="1:11" x14ac:dyDescent="0.25">
      <c r="A108" s="4">
        <v>43998</v>
      </c>
      <c r="B108" s="6">
        <v>1.777063306327293E-2</v>
      </c>
      <c r="C108" s="6">
        <v>8.2352792326537486E-3</v>
      </c>
      <c r="F108" s="2" t="s">
        <v>92</v>
      </c>
      <c r="G108" s="6">
        <f t="shared" ca="1" si="0"/>
        <v>0.22605390188059282</v>
      </c>
      <c r="H108" s="6">
        <f t="shared" ca="1" si="1"/>
        <v>0.77394609811940718</v>
      </c>
      <c r="I108" s="6">
        <f t="shared" ca="1" si="2"/>
        <v>3.8907883948382412E-2</v>
      </c>
      <c r="J108" s="6">
        <f t="shared" ca="1" si="3"/>
        <v>0.19725081482311402</v>
      </c>
      <c r="K108" s="6">
        <f t="shared" ca="1" si="4"/>
        <v>5.6333259875417575E-2</v>
      </c>
    </row>
    <row r="109" spans="1:11" x14ac:dyDescent="0.25">
      <c r="A109" s="4">
        <v>43999</v>
      </c>
      <c r="B109" s="6">
        <v>0</v>
      </c>
      <c r="C109" s="6">
        <v>0</v>
      </c>
      <c r="F109" s="2" t="s">
        <v>93</v>
      </c>
      <c r="G109" s="6">
        <f t="shared" ca="1" si="0"/>
        <v>0.72036581857023263</v>
      </c>
      <c r="H109" s="6">
        <f t="shared" ca="1" si="1"/>
        <v>0.27963418142976737</v>
      </c>
      <c r="I109" s="6">
        <f t="shared" ca="1" si="2"/>
        <v>5.0788415122076838E-2</v>
      </c>
      <c r="J109" s="6">
        <f t="shared" ca="1" si="3"/>
        <v>0.22536285213423449</v>
      </c>
      <c r="K109" s="6">
        <f t="shared" ca="1" si="4"/>
        <v>0.19792700489294723</v>
      </c>
    </row>
    <row r="110" spans="1:11" x14ac:dyDescent="0.25">
      <c r="A110" s="4">
        <v>44000</v>
      </c>
      <c r="B110" s="6">
        <v>6.4000000000000003E-3</v>
      </c>
      <c r="C110" s="6">
        <v>-3.5004828024393551E-3</v>
      </c>
      <c r="F110" s="2" t="s">
        <v>94</v>
      </c>
      <c r="G110" s="6">
        <f t="shared" ca="1" si="0"/>
        <v>8.3439831896061412E-2</v>
      </c>
      <c r="H110" s="6">
        <f t="shared" ca="1" si="1"/>
        <v>0.91656016810393859</v>
      </c>
      <c r="I110" s="6">
        <f t="shared" ca="1" si="2"/>
        <v>3.9576887504702889E-2</v>
      </c>
      <c r="J110" s="6">
        <f t="shared" ca="1" si="3"/>
        <v>0.19893940661594145</v>
      </c>
      <c r="K110" s="6">
        <f t="shared" ca="1" si="4"/>
        <v>1.5482008712924406E-2</v>
      </c>
    </row>
    <row r="111" spans="1:11" x14ac:dyDescent="0.25">
      <c r="A111" s="4">
        <v>44001</v>
      </c>
      <c r="B111" s="6">
        <v>0</v>
      </c>
      <c r="C111" s="6">
        <v>-3.512968593860041E-3</v>
      </c>
      <c r="F111" s="2" t="s">
        <v>95</v>
      </c>
      <c r="G111" s="6">
        <f t="shared" ca="1" si="0"/>
        <v>0.8238912505395497</v>
      </c>
      <c r="H111" s="6">
        <f t="shared" ca="1" si="1"/>
        <v>0.1761087494604503</v>
      </c>
      <c r="I111" s="6">
        <f t="shared" ca="1" si="2"/>
        <v>5.6067908466278599E-2</v>
      </c>
      <c r="J111" s="6">
        <f t="shared" ca="1" si="3"/>
        <v>0.23678663067470385</v>
      </c>
      <c r="K111" s="6">
        <f t="shared" ca="1" si="4"/>
        <v>0.22758146622024042</v>
      </c>
    </row>
    <row r="112" spans="1:11" x14ac:dyDescent="0.25">
      <c r="A112" s="4">
        <v>44004</v>
      </c>
      <c r="B112" s="6">
        <v>-7.9491255961844191E-3</v>
      </c>
      <c r="C112" s="6">
        <v>8.2256970891085197E-3</v>
      </c>
      <c r="F112" s="2" t="s">
        <v>96</v>
      </c>
      <c r="G112" s="6">
        <f t="shared" ca="1" si="0"/>
        <v>0.19937080896582526</v>
      </c>
      <c r="H112" s="6">
        <f t="shared" ca="1" si="1"/>
        <v>0.80062919103417474</v>
      </c>
      <c r="I112" s="6">
        <f t="shared" ca="1" si="2"/>
        <v>3.8893541691213812E-2</v>
      </c>
      <c r="J112" s="6">
        <f t="shared" ca="1" si="3"/>
        <v>0.19721445609086016</v>
      </c>
      <c r="K112" s="6">
        <f t="shared" ca="1" si="4"/>
        <v>4.8689990662418164E-2</v>
      </c>
    </row>
    <row r="113" spans="1:11" x14ac:dyDescent="0.25">
      <c r="A113" s="4">
        <v>44005</v>
      </c>
      <c r="B113" s="6">
        <v>9.6153846153846159E-3</v>
      </c>
      <c r="C113" s="6">
        <v>-4.6619958748103131E-3</v>
      </c>
      <c r="F113" s="2" t="s">
        <v>97</v>
      </c>
      <c r="G113" s="6">
        <f t="shared" ca="1" si="0"/>
        <v>0.34925243705420606</v>
      </c>
      <c r="H113" s="6">
        <f t="shared" ca="1" si="1"/>
        <v>0.65074756294579394</v>
      </c>
      <c r="I113" s="6">
        <f t="shared" ca="1" si="2"/>
        <v>3.9806887675511701E-2</v>
      </c>
      <c r="J113" s="6">
        <f t="shared" ca="1" si="3"/>
        <v>0.19951663508467585</v>
      </c>
      <c r="K113" s="6">
        <f t="shared" ca="1" si="4"/>
        <v>9.162300585752442E-2</v>
      </c>
    </row>
    <row r="114" spans="1:11" x14ac:dyDescent="0.25">
      <c r="A114" s="4">
        <v>44006</v>
      </c>
      <c r="B114" s="6">
        <v>7.9365079365079361E-3</v>
      </c>
      <c r="C114" s="6">
        <v>3.5127792257077109E-3</v>
      </c>
      <c r="F114" s="2" t="s">
        <v>98</v>
      </c>
      <c r="G114" s="6">
        <f t="shared" ref="G114:G148" ca="1" si="5">RAND()</f>
        <v>0.42219005140122701</v>
      </c>
      <c r="H114" s="6">
        <f t="shared" ref="H114:H148" ca="1" si="6">1-G114</f>
        <v>0.57780994859877299</v>
      </c>
      <c r="I114" s="6">
        <f t="shared" ref="I114:I149" ca="1" si="7">G114^2*$G$19+H114^2*$H$20+2*G114*H114*$G$20</f>
        <v>4.0984317723036859E-2</v>
      </c>
      <c r="J114" s="6">
        <f t="shared" ref="J114:J149" ca="1" si="8">I114^0.5</f>
        <v>0.20244583898671975</v>
      </c>
      <c r="K114" s="6">
        <f t="shared" ref="K114:K149" ca="1" si="9">G114*$K$7+H114*$L$7</f>
        <v>0.11251570461583346</v>
      </c>
    </row>
    <row r="115" spans="1:11" x14ac:dyDescent="0.25">
      <c r="A115" s="4">
        <v>44011</v>
      </c>
      <c r="B115" s="6">
        <v>-1.7322834645669291E-2</v>
      </c>
      <c r="C115" s="6">
        <v>-4.6673418541312017E-3</v>
      </c>
      <c r="F115" s="2" t="s">
        <v>99</v>
      </c>
      <c r="G115" s="6">
        <f t="shared" ca="1" si="5"/>
        <v>0.1311260061939441</v>
      </c>
      <c r="H115" s="6">
        <f t="shared" ca="1" si="6"/>
        <v>0.8688739938060559</v>
      </c>
      <c r="I115" s="6">
        <f t="shared" ca="1" si="7"/>
        <v>3.9149034094315388E-2</v>
      </c>
      <c r="J115" s="6">
        <f t="shared" ca="1" si="8"/>
        <v>0.19786114852167261</v>
      </c>
      <c r="K115" s="6">
        <f t="shared" ca="1" si="9"/>
        <v>2.9141529708521303E-2</v>
      </c>
    </row>
    <row r="116" spans="1:11" x14ac:dyDescent="0.25">
      <c r="A116" s="4">
        <v>44012</v>
      </c>
      <c r="B116" s="6">
        <v>3.205128205128205E-3</v>
      </c>
      <c r="C116" s="6">
        <v>2.344566644778483E-3</v>
      </c>
      <c r="F116" s="2" t="s">
        <v>100</v>
      </c>
      <c r="G116" s="6">
        <f t="shared" ca="1" si="5"/>
        <v>0.43977976995918733</v>
      </c>
      <c r="H116" s="6">
        <f t="shared" ca="1" si="6"/>
        <v>0.56022023004081267</v>
      </c>
      <c r="I116" s="6">
        <f t="shared" ca="1" si="7"/>
        <v>4.1340083418118553E-2</v>
      </c>
      <c r="J116" s="6">
        <f t="shared" ca="1" si="8"/>
        <v>0.20332260921530235</v>
      </c>
      <c r="K116" s="6">
        <f t="shared" ca="1" si="9"/>
        <v>0.11755421176149407</v>
      </c>
    </row>
    <row r="117" spans="1:11" x14ac:dyDescent="0.25">
      <c r="A117" s="4">
        <v>44013</v>
      </c>
      <c r="B117" s="6">
        <v>1.437699680511182E-2</v>
      </c>
      <c r="C117" s="6">
        <v>8.1871197915149557E-3</v>
      </c>
      <c r="F117" s="2" t="s">
        <v>101</v>
      </c>
      <c r="G117" s="6">
        <f t="shared" ca="1" si="5"/>
        <v>0.44335836434726672</v>
      </c>
      <c r="H117" s="6">
        <f t="shared" ca="1" si="6"/>
        <v>0.55664163565273328</v>
      </c>
      <c r="I117" s="6">
        <f t="shared" ca="1" si="7"/>
        <v>4.1415879730778267E-2</v>
      </c>
      <c r="J117" s="6">
        <f t="shared" ca="1" si="8"/>
        <v>0.20350891806203056</v>
      </c>
      <c r="K117" s="6">
        <f t="shared" ca="1" si="9"/>
        <v>0.11857928634334967</v>
      </c>
    </row>
    <row r="118" spans="1:11" x14ac:dyDescent="0.25">
      <c r="A118" s="4">
        <v>44014</v>
      </c>
      <c r="B118" s="6">
        <v>1.4173228346456689E-2</v>
      </c>
      <c r="C118" s="6">
        <v>1.160090739789311E-2</v>
      </c>
      <c r="F118" s="2" t="s">
        <v>102</v>
      </c>
      <c r="G118" s="6">
        <f t="shared" ca="1" si="5"/>
        <v>0.65278125151368827</v>
      </c>
      <c r="H118" s="6">
        <f t="shared" ca="1" si="6"/>
        <v>0.34721874848631173</v>
      </c>
      <c r="I118" s="6">
        <f t="shared" ca="1" si="7"/>
        <v>4.7863356993154992E-2</v>
      </c>
      <c r="J118" s="6">
        <f t="shared" ca="1" si="8"/>
        <v>0.21877695718049237</v>
      </c>
      <c r="K118" s="6">
        <f t="shared" ca="1" si="9"/>
        <v>0.17856766591724368</v>
      </c>
    </row>
    <row r="119" spans="1:11" x14ac:dyDescent="0.25">
      <c r="A119" s="4">
        <v>44015</v>
      </c>
      <c r="B119" s="6">
        <v>2.3291925465838512E-2</v>
      </c>
      <c r="C119" s="6">
        <v>8.0276015219894799E-3</v>
      </c>
      <c r="F119" s="2" t="s">
        <v>103</v>
      </c>
      <c r="G119" s="6">
        <f t="shared" ca="1" si="5"/>
        <v>0.70733140201262512</v>
      </c>
      <c r="H119" s="6">
        <f t="shared" ca="1" si="6"/>
        <v>0.29266859798737488</v>
      </c>
      <c r="I119" s="6">
        <f t="shared" ca="1" si="7"/>
        <v>5.0192218378930724E-2</v>
      </c>
      <c r="J119" s="6">
        <f t="shared" ca="1" si="8"/>
        <v>0.22403619881378706</v>
      </c>
      <c r="K119" s="6">
        <f t="shared" ca="1" si="9"/>
        <v>0.19419334646352904</v>
      </c>
    </row>
    <row r="120" spans="1:11" x14ac:dyDescent="0.25">
      <c r="A120" s="4">
        <v>44018</v>
      </c>
      <c r="B120" s="6">
        <v>2.5796661608497719E-2</v>
      </c>
      <c r="C120" s="6">
        <v>1.023888901205479E-2</v>
      </c>
      <c r="F120" s="2" t="s">
        <v>104</v>
      </c>
      <c r="G120" s="6">
        <f t="shared" ca="1" si="5"/>
        <v>0.18679677790321869</v>
      </c>
      <c r="H120" s="6">
        <f t="shared" ca="1" si="6"/>
        <v>0.81320322209678131</v>
      </c>
      <c r="I120" s="6">
        <f t="shared" ca="1" si="7"/>
        <v>3.8909045478914134E-2</v>
      </c>
      <c r="J120" s="6">
        <f t="shared" ca="1" si="8"/>
        <v>0.19725375909957746</v>
      </c>
      <c r="K120" s="6">
        <f t="shared" ca="1" si="9"/>
        <v>4.5088207885170123E-2</v>
      </c>
    </row>
    <row r="121" spans="1:11" x14ac:dyDescent="0.25">
      <c r="A121" s="4">
        <v>44019</v>
      </c>
      <c r="B121" s="6">
        <v>1.4792899408284019E-3</v>
      </c>
      <c r="C121" s="6">
        <v>2.2522481505048851E-3</v>
      </c>
      <c r="F121" s="2" t="s">
        <v>105</v>
      </c>
      <c r="G121" s="6">
        <f t="shared" ca="1" si="5"/>
        <v>5.4779634623242535E-2</v>
      </c>
      <c r="H121" s="6">
        <f t="shared" ca="1" si="6"/>
        <v>0.94522036537675747</v>
      </c>
      <c r="I121" s="6">
        <f t="shared" ca="1" si="7"/>
        <v>3.9932718481417662E-2</v>
      </c>
      <c r="J121" s="6">
        <f t="shared" ca="1" si="8"/>
        <v>0.19983172541270233</v>
      </c>
      <c r="K121" s="6">
        <f t="shared" ca="1" si="9"/>
        <v>7.2724055700822132E-3</v>
      </c>
    </row>
    <row r="122" spans="1:11" x14ac:dyDescent="0.25">
      <c r="A122" s="4">
        <v>44020</v>
      </c>
      <c r="B122" s="6">
        <v>7.385524372230428E-3</v>
      </c>
      <c r="C122" s="6">
        <v>1.460680588553284E-2</v>
      </c>
      <c r="F122" s="2" t="s">
        <v>106</v>
      </c>
      <c r="G122" s="6">
        <f t="shared" ca="1" si="5"/>
        <v>0.43366517501813662</v>
      </c>
      <c r="H122" s="6">
        <f t="shared" ca="1" si="6"/>
        <v>0.56633482498186338</v>
      </c>
      <c r="I122" s="6">
        <f t="shared" ca="1" si="7"/>
        <v>4.1213246506236229E-2</v>
      </c>
      <c r="J122" s="6">
        <f t="shared" ca="1" si="8"/>
        <v>0.20301045910552548</v>
      </c>
      <c r="K122" s="6">
        <f t="shared" ca="1" si="9"/>
        <v>0.11580270958698306</v>
      </c>
    </row>
    <row r="123" spans="1:11" x14ac:dyDescent="0.25">
      <c r="A123" s="4">
        <v>44021</v>
      </c>
      <c r="B123" s="6">
        <v>1.1730205278592381E-2</v>
      </c>
      <c r="C123" s="6">
        <v>3.3221633426228541E-3</v>
      </c>
      <c r="F123" s="2" t="s">
        <v>107</v>
      </c>
      <c r="G123" s="6">
        <f t="shared" ca="1" si="5"/>
        <v>0.19485436338065121</v>
      </c>
      <c r="H123" s="6">
        <f t="shared" ca="1" si="6"/>
        <v>0.80514563661934879</v>
      </c>
      <c r="I123" s="6">
        <f t="shared" ca="1" si="7"/>
        <v>3.8897469200753265E-2</v>
      </c>
      <c r="J123" s="6">
        <f t="shared" ca="1" si="8"/>
        <v>0.19722441329803281</v>
      </c>
      <c r="K123" s="6">
        <f t="shared" ca="1" si="9"/>
        <v>4.739627221667371E-2</v>
      </c>
    </row>
    <row r="124" spans="1:11" x14ac:dyDescent="0.25">
      <c r="A124" s="4">
        <v>44022</v>
      </c>
      <c r="B124" s="6">
        <v>1.014492753623188E-2</v>
      </c>
      <c r="C124" s="6">
        <v>-7.726166274652323E-3</v>
      </c>
      <c r="F124" s="2" t="s">
        <v>108</v>
      </c>
      <c r="G124" s="6">
        <f t="shared" ca="1" si="5"/>
        <v>4.4693929215071093E-2</v>
      </c>
      <c r="H124" s="6">
        <f t="shared" ca="1" si="6"/>
        <v>0.95530607078492891</v>
      </c>
      <c r="I124" s="6">
        <f t="shared" ca="1" si="7"/>
        <v>4.0075561906895561E-2</v>
      </c>
      <c r="J124" s="6">
        <f t="shared" ca="1" si="8"/>
        <v>0.20018881563887519</v>
      </c>
      <c r="K124" s="6">
        <f t="shared" ca="1" si="9"/>
        <v>4.3833940943924996E-3</v>
      </c>
    </row>
    <row r="125" spans="1:11" x14ac:dyDescent="0.25">
      <c r="A125" s="4">
        <v>44025</v>
      </c>
      <c r="B125" s="6">
        <v>1.721664275466284E-2</v>
      </c>
      <c r="C125" s="6">
        <v>5.5617247561916506E-3</v>
      </c>
      <c r="F125" s="2" t="s">
        <v>109</v>
      </c>
      <c r="G125" s="6">
        <f t="shared" ca="1" si="5"/>
        <v>0.57901576333339844</v>
      </c>
      <c r="H125" s="6">
        <f t="shared" ca="1" si="6"/>
        <v>0.42098423666660156</v>
      </c>
      <c r="I125" s="6">
        <f t="shared" ca="1" si="7"/>
        <v>4.5141037546920317E-2</v>
      </c>
      <c r="J125" s="6">
        <f t="shared" ca="1" si="8"/>
        <v>0.21246420297763177</v>
      </c>
      <c r="K125" s="6">
        <f t="shared" ca="1" si="9"/>
        <v>0.15743782588740798</v>
      </c>
    </row>
    <row r="126" spans="1:11" x14ac:dyDescent="0.25">
      <c r="A126" s="4">
        <v>44026</v>
      </c>
      <c r="B126" s="6">
        <v>2.5387870239774329E-2</v>
      </c>
      <c r="C126" s="6">
        <v>2.212295777675231E-3</v>
      </c>
      <c r="F126" s="2" t="s">
        <v>110</v>
      </c>
      <c r="G126" s="6">
        <f t="shared" ca="1" si="5"/>
        <v>0.82749611536654644</v>
      </c>
      <c r="H126" s="6">
        <f t="shared" ca="1" si="6"/>
        <v>0.17250388463345356</v>
      </c>
      <c r="I126" s="6">
        <f t="shared" ca="1" si="7"/>
        <v>5.6269163254747949E-2</v>
      </c>
      <c r="J126" s="6">
        <f t="shared" ca="1" si="8"/>
        <v>0.23721122076062917</v>
      </c>
      <c r="K126" s="6">
        <f t="shared" ca="1" si="9"/>
        <v>0.22861406586816055</v>
      </c>
    </row>
    <row r="127" spans="1:11" x14ac:dyDescent="0.25">
      <c r="A127" s="4">
        <v>44027</v>
      </c>
      <c r="B127" s="6">
        <v>-1.375515818431912E-3</v>
      </c>
      <c r="C127" s="6">
        <v>6.6225047351417578E-3</v>
      </c>
      <c r="F127" s="2" t="s">
        <v>111</v>
      </c>
      <c r="G127" s="6">
        <f t="shared" ca="1" si="5"/>
        <v>0.76362725824095323</v>
      </c>
      <c r="H127" s="6">
        <f t="shared" ca="1" si="6"/>
        <v>0.23637274175904677</v>
      </c>
      <c r="I127" s="6">
        <f t="shared" ca="1" si="7"/>
        <v>5.2877040590329244E-2</v>
      </c>
      <c r="J127" s="6">
        <f t="shared" ca="1" si="8"/>
        <v>0.22995008282305368</v>
      </c>
      <c r="K127" s="6">
        <f t="shared" ca="1" si="9"/>
        <v>0.21031907769355757</v>
      </c>
    </row>
    <row r="128" spans="1:11" x14ac:dyDescent="0.25">
      <c r="A128" s="4">
        <v>44028</v>
      </c>
      <c r="B128" s="6">
        <v>-1.515151515151515E-2</v>
      </c>
      <c r="C128" s="6">
        <v>-2.4122764241770608E-2</v>
      </c>
      <c r="F128" s="2" t="s">
        <v>112</v>
      </c>
      <c r="G128" s="6">
        <f t="shared" ca="1" si="5"/>
        <v>0.82345464676437941</v>
      </c>
      <c r="H128" s="6">
        <f t="shared" ca="1" si="6"/>
        <v>0.17654535323562059</v>
      </c>
      <c r="I128" s="6">
        <f t="shared" ca="1" si="7"/>
        <v>5.6043613040883726E-2</v>
      </c>
      <c r="J128" s="6">
        <f t="shared" ca="1" si="8"/>
        <v>0.23673532275704809</v>
      </c>
      <c r="K128" s="6">
        <f t="shared" ca="1" si="9"/>
        <v>0.22745640275013604</v>
      </c>
    </row>
    <row r="129" spans="1:11" x14ac:dyDescent="0.25">
      <c r="A129" s="4">
        <v>44029</v>
      </c>
      <c r="B129" s="6">
        <v>2.6573426573426571E-2</v>
      </c>
      <c r="C129" s="6">
        <v>6.7415607837080314E-3</v>
      </c>
      <c r="F129" s="2" t="s">
        <v>113</v>
      </c>
      <c r="G129" s="6">
        <f t="shared" ca="1" si="5"/>
        <v>0.52822380056138185</v>
      </c>
      <c r="H129" s="6">
        <f t="shared" ca="1" si="6"/>
        <v>0.47177619943861815</v>
      </c>
      <c r="I129" s="6">
        <f t="shared" ca="1" si="7"/>
        <v>4.3551884534216066E-2</v>
      </c>
      <c r="J129" s="6">
        <f t="shared" ca="1" si="8"/>
        <v>0.20869088272901637</v>
      </c>
      <c r="K129" s="6">
        <f t="shared" ca="1" si="9"/>
        <v>0.14288866374330322</v>
      </c>
    </row>
    <row r="130" spans="1:11" x14ac:dyDescent="0.25">
      <c r="A130" s="4">
        <v>44032</v>
      </c>
      <c r="B130" s="6">
        <v>-2.7247956403269749E-3</v>
      </c>
      <c r="C130" s="6">
        <v>6.6964164849417718E-3</v>
      </c>
      <c r="F130" s="2" t="s">
        <v>114</v>
      </c>
      <c r="G130" s="6">
        <f t="shared" ca="1" si="5"/>
        <v>0.17673838950488274</v>
      </c>
      <c r="H130" s="6">
        <f t="shared" ca="1" si="6"/>
        <v>0.82326161049511726</v>
      </c>
      <c r="I130" s="6">
        <f t="shared" ca="1" si="7"/>
        <v>3.8931714342740106E-2</v>
      </c>
      <c r="J130" s="6">
        <f t="shared" ca="1" si="8"/>
        <v>0.19731121190327758</v>
      </c>
      <c r="K130" s="6">
        <f t="shared" ca="1" si="9"/>
        <v>4.2207021261754234E-2</v>
      </c>
    </row>
    <row r="131" spans="1:11" x14ac:dyDescent="0.25">
      <c r="A131" s="4">
        <v>44033</v>
      </c>
      <c r="B131" s="6">
        <v>4.6448087431693992E-2</v>
      </c>
      <c r="C131" s="6">
        <v>9.9778091616589213E-3</v>
      </c>
      <c r="F131" s="2" t="s">
        <v>115</v>
      </c>
      <c r="G131" s="6">
        <f t="shared" ca="1" si="5"/>
        <v>0.32701882729782905</v>
      </c>
      <c r="H131" s="6">
        <f t="shared" ca="1" si="6"/>
        <v>0.67298117270217095</v>
      </c>
      <c r="I131" s="6">
        <f t="shared" ca="1" si="7"/>
        <v>3.9543403096979797E-2</v>
      </c>
      <c r="J131" s="6">
        <f t="shared" ca="1" si="8"/>
        <v>0.19885523150518267</v>
      </c>
      <c r="K131" s="6">
        <f t="shared" ca="1" si="9"/>
        <v>8.5254273960979218E-2</v>
      </c>
    </row>
    <row r="132" spans="1:11" x14ac:dyDescent="0.25">
      <c r="A132" s="4">
        <v>44034</v>
      </c>
      <c r="B132" s="6">
        <v>2.6109660574412529E-3</v>
      </c>
      <c r="C132" s="6">
        <v>-1.0976041323739339E-3</v>
      </c>
      <c r="F132" s="2" t="s">
        <v>116</v>
      </c>
      <c r="G132" s="6">
        <f t="shared" ca="1" si="5"/>
        <v>0.9722715199602332</v>
      </c>
      <c r="H132" s="6">
        <f t="shared" ca="1" si="6"/>
        <v>2.7728480039766801E-2</v>
      </c>
      <c r="I132" s="6">
        <f t="shared" ca="1" si="7"/>
        <v>6.5320614809253288E-2</v>
      </c>
      <c r="J132" s="6">
        <f t="shared" ca="1" si="8"/>
        <v>0.25557897959193221</v>
      </c>
      <c r="K132" s="6">
        <f t="shared" ca="1" si="9"/>
        <v>0.27008442300648322</v>
      </c>
    </row>
    <row r="133" spans="1:11" x14ac:dyDescent="0.25">
      <c r="A133" s="4">
        <v>44035</v>
      </c>
      <c r="B133" s="6">
        <v>-6.510416666666667E-3</v>
      </c>
      <c r="C133" s="6">
        <v>2.197709239326742E-3</v>
      </c>
      <c r="F133" s="2" t="s">
        <v>117</v>
      </c>
      <c r="G133" s="6">
        <f t="shared" ca="1" si="5"/>
        <v>0.7983189820132911</v>
      </c>
      <c r="H133" s="6">
        <f t="shared" ca="1" si="6"/>
        <v>0.2016810179867089</v>
      </c>
      <c r="I133" s="6">
        <f t="shared" ca="1" si="7"/>
        <v>5.4673893278641944E-2</v>
      </c>
      <c r="J133" s="6">
        <f t="shared" ca="1" si="8"/>
        <v>0.23382449246954851</v>
      </c>
      <c r="K133" s="6">
        <f t="shared" ca="1" si="9"/>
        <v>0.22025638837571768</v>
      </c>
    </row>
    <row r="134" spans="1:11" x14ac:dyDescent="0.25">
      <c r="A134" s="4">
        <v>44036</v>
      </c>
      <c r="B134" s="6">
        <v>1.179554390563565E-2</v>
      </c>
      <c r="C134" s="6">
        <v>-1.315787140460215E-2</v>
      </c>
      <c r="F134" s="2" t="s">
        <v>118</v>
      </c>
      <c r="G134" s="6">
        <f t="shared" ca="1" si="5"/>
        <v>0.6744730647776479</v>
      </c>
      <c r="H134" s="6">
        <f t="shared" ca="1" si="6"/>
        <v>0.3255269352223521</v>
      </c>
      <c r="I134" s="6">
        <f t="shared" ca="1" si="7"/>
        <v>4.8757280934973647E-2</v>
      </c>
      <c r="J134" s="6">
        <f t="shared" ca="1" si="8"/>
        <v>0.22081050911352396</v>
      </c>
      <c r="K134" s="6">
        <f t="shared" ca="1" si="9"/>
        <v>0.18478120229490985</v>
      </c>
    </row>
    <row r="135" spans="1:11" x14ac:dyDescent="0.25">
      <c r="A135" s="4">
        <v>44039</v>
      </c>
      <c r="B135" s="6">
        <v>9.974093264248704E-2</v>
      </c>
      <c r="C135" s="6">
        <v>-8.8888729165019515E-3</v>
      </c>
      <c r="F135" s="2" t="s">
        <v>119</v>
      </c>
      <c r="G135" s="6">
        <f t="shared" ca="1" si="5"/>
        <v>0.32448219796447908</v>
      </c>
      <c r="H135" s="6">
        <f t="shared" ca="1" si="6"/>
        <v>0.67551780203552092</v>
      </c>
      <c r="I135" s="6">
        <f t="shared" ca="1" si="7"/>
        <v>3.9516175956411402E-2</v>
      </c>
      <c r="J135" s="6">
        <f t="shared" ca="1" si="8"/>
        <v>0.19878676001286252</v>
      </c>
      <c r="K135" s="6">
        <f t="shared" ca="1" si="9"/>
        <v>8.4527666256605682E-2</v>
      </c>
    </row>
    <row r="136" spans="1:11" x14ac:dyDescent="0.25">
      <c r="A136" s="4">
        <v>44040</v>
      </c>
      <c r="B136" s="6">
        <v>2.4734982332155479E-2</v>
      </c>
      <c r="C136" s="6">
        <v>-2.2421484013248022E-3</v>
      </c>
      <c r="F136" s="2" t="s">
        <v>120</v>
      </c>
      <c r="G136" s="6">
        <f t="shared" ca="1" si="5"/>
        <v>0.81665464835116586</v>
      </c>
      <c r="H136" s="6">
        <f t="shared" ca="1" si="6"/>
        <v>0.18334535164883414</v>
      </c>
      <c r="I136" s="6">
        <f t="shared" ca="1" si="7"/>
        <v>5.5667436985134933E-2</v>
      </c>
      <c r="J136" s="6">
        <f t="shared" ca="1" si="8"/>
        <v>0.23593947737743026</v>
      </c>
      <c r="K136" s="6">
        <f t="shared" ca="1" si="9"/>
        <v>0.22550856939040603</v>
      </c>
    </row>
    <row r="137" spans="1:11" x14ac:dyDescent="0.25">
      <c r="A137" s="4">
        <v>44041</v>
      </c>
      <c r="B137" s="6">
        <v>-2.9885057471264371E-2</v>
      </c>
      <c r="C137" s="6">
        <v>1.2359528103464719E-2</v>
      </c>
      <c r="F137" s="2" t="s">
        <v>121</v>
      </c>
      <c r="G137" s="6">
        <f t="shared" ca="1" si="5"/>
        <v>0.88976844431754298</v>
      </c>
      <c r="H137" s="6">
        <f t="shared" ca="1" si="6"/>
        <v>0.11023155568245702</v>
      </c>
      <c r="I137" s="6">
        <f t="shared" ca="1" si="7"/>
        <v>5.9930759941631925E-2</v>
      </c>
      <c r="J137" s="6">
        <f t="shared" ca="1" si="8"/>
        <v>0.24480759780209421</v>
      </c>
      <c r="K137" s="6">
        <f t="shared" ca="1" si="9"/>
        <v>0.24645173469513165</v>
      </c>
    </row>
    <row r="138" spans="1:11" x14ac:dyDescent="0.25">
      <c r="A138" s="4">
        <v>44042</v>
      </c>
      <c r="B138" s="6">
        <v>2.843601895734597E-2</v>
      </c>
      <c r="C138" s="6">
        <v>-4.1291835622772138E-2</v>
      </c>
      <c r="F138" s="2" t="s">
        <v>122</v>
      </c>
      <c r="G138" s="6">
        <f t="shared" ca="1" si="5"/>
        <v>2.8741815177647179E-2</v>
      </c>
      <c r="H138" s="6">
        <f t="shared" ca="1" si="6"/>
        <v>0.97125818482235282</v>
      </c>
      <c r="I138" s="6">
        <f t="shared" ca="1" si="7"/>
        <v>4.0320223774149649E-2</v>
      </c>
      <c r="J138" s="6">
        <f t="shared" ca="1" si="8"/>
        <v>0.20079896357837521</v>
      </c>
      <c r="K138" s="6">
        <f t="shared" ca="1" si="9"/>
        <v>-1.8602754252046091E-4</v>
      </c>
    </row>
    <row r="139" spans="1:11" x14ac:dyDescent="0.25">
      <c r="A139" s="4">
        <v>44043</v>
      </c>
      <c r="B139" s="6">
        <v>-1.95852534562212E-2</v>
      </c>
      <c r="C139" s="6">
        <v>-7.7171396249128841E-3</v>
      </c>
      <c r="F139" s="2" t="s">
        <v>123</v>
      </c>
      <c r="G139" s="6">
        <f t="shared" ca="1" si="5"/>
        <v>2.259319403803306E-2</v>
      </c>
      <c r="H139" s="6">
        <f t="shared" ca="1" si="6"/>
        <v>0.97740680596196694</v>
      </c>
      <c r="I139" s="6">
        <f t="shared" ca="1" si="7"/>
        <v>4.0420655454964587E-2</v>
      </c>
      <c r="J139" s="6">
        <f t="shared" ca="1" si="8"/>
        <v>0.20104888822116024</v>
      </c>
      <c r="K139" s="6">
        <f t="shared" ca="1" si="9"/>
        <v>-1.9472763905803714E-3</v>
      </c>
    </row>
    <row r="140" spans="1:11" x14ac:dyDescent="0.25">
      <c r="F140" s="2" t="s">
        <v>124</v>
      </c>
      <c r="G140" s="6">
        <f t="shared" ca="1" si="5"/>
        <v>0.36066200104964052</v>
      </c>
      <c r="H140" s="6">
        <f t="shared" ca="1" si="6"/>
        <v>0.63933799895035948</v>
      </c>
      <c r="I140" s="6">
        <f t="shared" ca="1" si="7"/>
        <v>3.9959411264585208E-2</v>
      </c>
      <c r="J140" s="6">
        <f t="shared" ca="1" si="8"/>
        <v>0.19989850240705959</v>
      </c>
      <c r="K140" s="6">
        <f t="shared" ca="1" si="9"/>
        <v>9.4891231527562347E-2</v>
      </c>
    </row>
    <row r="141" spans="1:11" x14ac:dyDescent="0.25">
      <c r="F141" s="2" t="s">
        <v>125</v>
      </c>
      <c r="G141" s="6">
        <f t="shared" ca="1" si="5"/>
        <v>0.83521293463007318</v>
      </c>
      <c r="H141" s="6">
        <f t="shared" ca="1" si="6"/>
        <v>0.16478706536992682</v>
      </c>
      <c r="I141" s="6">
        <f t="shared" ca="1" si="7"/>
        <v>5.6703923254042804E-2</v>
      </c>
      <c r="J141" s="6">
        <f t="shared" ca="1" si="8"/>
        <v>0.23812585591246241</v>
      </c>
      <c r="K141" s="6">
        <f t="shared" ca="1" si="9"/>
        <v>0.23082451902992845</v>
      </c>
    </row>
    <row r="142" spans="1:11" x14ac:dyDescent="0.25">
      <c r="F142" s="2" t="s">
        <v>126</v>
      </c>
      <c r="G142" s="6">
        <f t="shared" ca="1" si="5"/>
        <v>0.66121850557515183</v>
      </c>
      <c r="H142" s="6">
        <f t="shared" ca="1" si="6"/>
        <v>0.33878149442484817</v>
      </c>
      <c r="I142" s="6">
        <f t="shared" ca="1" si="7"/>
        <v>4.8206014262932854E-2</v>
      </c>
      <c r="J142" s="6">
        <f t="shared" ca="1" si="8"/>
        <v>0.21955868068225601</v>
      </c>
      <c r="K142" s="6">
        <f t="shared" ca="1" si="9"/>
        <v>0.18098448485259835</v>
      </c>
    </row>
    <row r="143" spans="1:11" x14ac:dyDescent="0.25">
      <c r="F143" s="2" t="s">
        <v>127</v>
      </c>
      <c r="G143" s="6">
        <f t="shared" ca="1" si="5"/>
        <v>0.75119267884426277</v>
      </c>
      <c r="H143" s="6">
        <f t="shared" ca="1" si="6"/>
        <v>0.24880732115573723</v>
      </c>
      <c r="I143" s="6">
        <f t="shared" ca="1" si="7"/>
        <v>5.2259421920257156E-2</v>
      </c>
      <c r="J143" s="6">
        <f t="shared" ca="1" si="8"/>
        <v>0.22860319752850605</v>
      </c>
      <c r="K143" s="6">
        <f t="shared" ca="1" si="9"/>
        <v>0.20675724030900458</v>
      </c>
    </row>
    <row r="144" spans="1:11" x14ac:dyDescent="0.25">
      <c r="F144" s="2" t="s">
        <v>128</v>
      </c>
      <c r="G144" s="6">
        <f t="shared" ca="1" si="5"/>
        <v>0.81363856054960182</v>
      </c>
      <c r="H144" s="6">
        <f t="shared" ca="1" si="6"/>
        <v>0.18636143945039818</v>
      </c>
      <c r="I144" s="6">
        <f t="shared" ca="1" si="7"/>
        <v>5.5501922188831834E-2</v>
      </c>
      <c r="J144" s="6">
        <f t="shared" ca="1" si="8"/>
        <v>0.23558845937106476</v>
      </c>
      <c r="K144" s="6">
        <f t="shared" ca="1" si="9"/>
        <v>0.22464462265413246</v>
      </c>
    </row>
    <row r="145" spans="6:11" x14ac:dyDescent="0.25">
      <c r="F145" s="2" t="s">
        <v>129</v>
      </c>
      <c r="G145" s="6">
        <f t="shared" ca="1" si="5"/>
        <v>0.38525545344067724</v>
      </c>
      <c r="H145" s="6">
        <f t="shared" ca="1" si="6"/>
        <v>0.61474454655932276</v>
      </c>
      <c r="I145" s="6">
        <f t="shared" ca="1" si="7"/>
        <v>4.0328111146878481E-2</v>
      </c>
      <c r="J145" s="6">
        <f t="shared" ca="1" si="8"/>
        <v>0.20081860259168841</v>
      </c>
      <c r="K145" s="6">
        <f t="shared" ca="1" si="9"/>
        <v>0.10193593125941933</v>
      </c>
    </row>
    <row r="146" spans="6:11" x14ac:dyDescent="0.25">
      <c r="F146" s="2" t="s">
        <v>130</v>
      </c>
      <c r="G146" s="6">
        <f t="shared" ca="1" si="5"/>
        <v>0.83916134235330586</v>
      </c>
      <c r="H146" s="6">
        <f t="shared" ca="1" si="6"/>
        <v>0.16083865764669414</v>
      </c>
      <c r="I146" s="6">
        <f t="shared" ca="1" si="7"/>
        <v>5.6928450954245161E-2</v>
      </c>
      <c r="J146" s="6">
        <f t="shared" ca="1" si="8"/>
        <v>0.23859683768701789</v>
      </c>
      <c r="K146" s="6">
        <f t="shared" ca="1" si="9"/>
        <v>0.23195552521754512</v>
      </c>
    </row>
    <row r="147" spans="6:11" x14ac:dyDescent="0.25">
      <c r="F147" s="2" t="s">
        <v>131</v>
      </c>
      <c r="G147" s="6">
        <f t="shared" ca="1" si="5"/>
        <v>2.43952698824218E-2</v>
      </c>
      <c r="H147" s="6">
        <f t="shared" ca="1" si="6"/>
        <v>0.9756047301175782</v>
      </c>
      <c r="I147" s="6">
        <f t="shared" ca="1" si="7"/>
        <v>4.0390867056860257E-2</v>
      </c>
      <c r="J147" s="6">
        <f t="shared" ca="1" si="8"/>
        <v>0.20097479209308877</v>
      </c>
      <c r="K147" s="6">
        <f t="shared" ca="1" si="9"/>
        <v>-1.4310787044686767E-3</v>
      </c>
    </row>
    <row r="148" spans="6:11" x14ac:dyDescent="0.25">
      <c r="F148" s="2" t="s">
        <v>132</v>
      </c>
      <c r="G148" s="6">
        <f t="shared" ca="1" si="5"/>
        <v>0.41701202789259706</v>
      </c>
      <c r="H148" s="6">
        <f t="shared" ca="1" si="6"/>
        <v>0.58298797210740294</v>
      </c>
      <c r="I148" s="6">
        <f t="shared" ca="1" si="7"/>
        <v>4.0884905131492177E-2</v>
      </c>
      <c r="J148" s="6">
        <f t="shared" ca="1" si="8"/>
        <v>0.20220016105703817</v>
      </c>
      <c r="K148" s="6">
        <f t="shared" ca="1" si="9"/>
        <v>0.11103247972154863</v>
      </c>
    </row>
    <row r="149" spans="6:11" x14ac:dyDescent="0.25">
      <c r="F149" s="2" t="s">
        <v>136</v>
      </c>
      <c r="G149" s="6">
        <f>G42</f>
        <v>0.20675336633885813</v>
      </c>
      <c r="H149" s="6">
        <f>H42</f>
        <v>0.7932466336611419</v>
      </c>
      <c r="I149" s="6">
        <f t="shared" ca="1" si="7"/>
        <v>3.8891083635803632E-2</v>
      </c>
      <c r="J149" s="6">
        <f t="shared" ca="1" si="8"/>
        <v>0.19720822405722241</v>
      </c>
      <c r="K149" s="6">
        <f t="shared" ca="1" si="9"/>
        <v>5.0804695792844586E-2</v>
      </c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Stock_Return</vt:lpstr>
      <vt:lpstr>台泥</vt:lpstr>
      <vt:lpstr>台積電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Lai, Yi-Hsun</cp:lastModifiedBy>
  <dcterms:created xsi:type="dcterms:W3CDTF">2020-08-18T07:36:32Z</dcterms:created>
  <dcterms:modified xsi:type="dcterms:W3CDTF">2020-08-20T05:08:34Z</dcterms:modified>
</cp:coreProperties>
</file>