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arao07_syr_edu/Documents/Sem 3/IST 615 - Intro to Cloud Management/Final Project/"/>
    </mc:Choice>
  </mc:AlternateContent>
  <xr:revisionPtr revIDLastSave="0" documentId="8_{7C24EE65-28C4-7045-8525-A25EFF33BEA3}" xr6:coauthVersionLast="45" xr6:coauthVersionMax="45" xr10:uidLastSave="{00000000-0000-0000-0000-000000000000}"/>
  <bookViews>
    <workbookView xWindow="0" yWindow="0" windowWidth="28800" windowHeight="18000" xr2:uid="{BE2620AB-6308-8A42-A148-5A8744A68330}"/>
  </bookViews>
  <sheets>
    <sheet name="Cost-Revenue model " sheetId="10" r:id="rId1"/>
    <sheet name="Instace costs" sheetId="2" r:id="rId2"/>
    <sheet name="S3 bucket cost " sheetId="3" r:id="rId3"/>
    <sheet name="Kinesis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0" l="1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C21" i="10"/>
  <c r="C7" i="10"/>
  <c r="C8" i="10" s="1"/>
  <c r="H6" i="10"/>
  <c r="I6" i="10" s="1"/>
  <c r="B21" i="10"/>
  <c r="B8" i="10"/>
  <c r="E4" i="6"/>
  <c r="E6" i="6" s="1"/>
  <c r="E9" i="6" s="1"/>
  <c r="F4" i="6"/>
  <c r="F6" i="6" s="1"/>
  <c r="F9" i="6" s="1"/>
  <c r="I4" i="6"/>
  <c r="I6" i="6" s="1"/>
  <c r="I9" i="6" s="1"/>
  <c r="M4" i="6"/>
  <c r="M6" i="6" s="1"/>
  <c r="M9" i="6" s="1"/>
  <c r="C3" i="6"/>
  <c r="C4" i="6" s="1"/>
  <c r="C6" i="6" s="1"/>
  <c r="C9" i="6" s="1"/>
  <c r="D3" i="6"/>
  <c r="D4" i="6" s="1"/>
  <c r="D6" i="6" s="1"/>
  <c r="D9" i="6" s="1"/>
  <c r="E3" i="6"/>
  <c r="F3" i="6"/>
  <c r="G3" i="6"/>
  <c r="G4" i="6" s="1"/>
  <c r="G6" i="6" s="1"/>
  <c r="G9" i="6" s="1"/>
  <c r="H3" i="6"/>
  <c r="H4" i="6" s="1"/>
  <c r="H6" i="6" s="1"/>
  <c r="H9" i="6" s="1"/>
  <c r="I3" i="6"/>
  <c r="J3" i="6"/>
  <c r="J4" i="6" s="1"/>
  <c r="J6" i="6" s="1"/>
  <c r="J9" i="6" s="1"/>
  <c r="K3" i="6"/>
  <c r="K4" i="6" s="1"/>
  <c r="K6" i="6" s="1"/>
  <c r="K9" i="6" s="1"/>
  <c r="L3" i="6"/>
  <c r="L4" i="6" s="1"/>
  <c r="L6" i="6" s="1"/>
  <c r="L9" i="6" s="1"/>
  <c r="M3" i="6"/>
  <c r="B3" i="6"/>
  <c r="D13" i="2"/>
  <c r="D15" i="2" s="1"/>
  <c r="C13" i="2"/>
  <c r="C15" i="2" s="1"/>
  <c r="B15" i="2"/>
  <c r="C12" i="2"/>
  <c r="C16" i="2" s="1"/>
  <c r="B4" i="6"/>
  <c r="B6" i="6" s="1"/>
  <c r="B9" i="6" s="1"/>
  <c r="B21" i="3"/>
  <c r="B18" i="3"/>
  <c r="B22" i="3" s="1"/>
  <c r="B11" i="10" s="1"/>
  <c r="C11" i="10" s="1"/>
  <c r="D11" i="10" s="1"/>
  <c r="E11" i="10" s="1"/>
  <c r="B15" i="3"/>
  <c r="B11" i="3"/>
  <c r="B12" i="3" s="1"/>
  <c r="B8" i="3"/>
  <c r="B16" i="2"/>
  <c r="C18" i="2" l="1"/>
  <c r="E13" i="2"/>
  <c r="E15" i="2" s="1"/>
  <c r="D7" i="10"/>
  <c r="D8" i="10" s="1"/>
  <c r="D12" i="2"/>
  <c r="B18" i="2"/>
  <c r="B20" i="2" s="1"/>
  <c r="J6" i="10"/>
  <c r="F11" i="10"/>
  <c r="C10" i="6"/>
  <c r="C11" i="6" s="1"/>
  <c r="J10" i="6"/>
  <c r="J11" i="6"/>
  <c r="F10" i="6"/>
  <c r="F11" i="6"/>
  <c r="M10" i="6"/>
  <c r="M11" i="6" s="1"/>
  <c r="I10" i="6"/>
  <c r="I11" i="6" s="1"/>
  <c r="E10" i="6"/>
  <c r="E11" i="6" s="1"/>
  <c r="D10" i="6"/>
  <c r="D11" i="6" s="1"/>
  <c r="K10" i="6"/>
  <c r="K11" i="6" s="1"/>
  <c r="L10" i="6"/>
  <c r="L11" i="6" s="1"/>
  <c r="H10" i="6"/>
  <c r="H11" i="6" s="1"/>
  <c r="G10" i="6"/>
  <c r="G11" i="6" s="1"/>
  <c r="F13" i="2"/>
  <c r="G13" i="2" s="1"/>
  <c r="H13" i="2" s="1"/>
  <c r="B10" i="6"/>
  <c r="B11" i="6" s="1"/>
  <c r="E7" i="10" l="1"/>
  <c r="F7" i="10" s="1"/>
  <c r="E12" i="2"/>
  <c r="D16" i="2"/>
  <c r="D18" i="2" s="1"/>
  <c r="D10" i="10"/>
  <c r="B10" i="10"/>
  <c r="B12" i="10" s="1"/>
  <c r="C12" i="10" s="1"/>
  <c r="D12" i="10" s="1"/>
  <c r="D13" i="10" s="1"/>
  <c r="D22" i="10" s="1"/>
  <c r="D23" i="10" s="1"/>
  <c r="D16" i="10" s="1"/>
  <c r="C10" i="10"/>
  <c r="K6" i="10"/>
  <c r="G11" i="10"/>
  <c r="F15" i="2"/>
  <c r="G15" i="2"/>
  <c r="I13" i="2"/>
  <c r="H15" i="2"/>
  <c r="E10" i="10" l="1"/>
  <c r="F12" i="2"/>
  <c r="E16" i="2"/>
  <c r="E18" i="2" s="1"/>
  <c r="E8" i="10"/>
  <c r="C13" i="10"/>
  <c r="C22" i="10" s="1"/>
  <c r="C23" i="10" s="1"/>
  <c r="C16" i="10" s="1"/>
  <c r="E12" i="10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AO12" i="10" s="1"/>
  <c r="AP12" i="10" s="1"/>
  <c r="AQ12" i="10" s="1"/>
  <c r="AR12" i="10" s="1"/>
  <c r="AS12" i="10" s="1"/>
  <c r="AT12" i="10" s="1"/>
  <c r="AU12" i="10" s="1"/>
  <c r="AV12" i="10" s="1"/>
  <c r="AW12" i="10" s="1"/>
  <c r="AX12" i="10" s="1"/>
  <c r="AY12" i="10" s="1"/>
  <c r="AZ12" i="10" s="1"/>
  <c r="BA12" i="10" s="1"/>
  <c r="BB12" i="10" s="1"/>
  <c r="BC12" i="10" s="1"/>
  <c r="BD12" i="10" s="1"/>
  <c r="BE12" i="10" s="1"/>
  <c r="BF12" i="10" s="1"/>
  <c r="BG12" i="10" s="1"/>
  <c r="BH12" i="10" s="1"/>
  <c r="BI12" i="10" s="1"/>
  <c r="B13" i="10"/>
  <c r="B22" i="10" s="1"/>
  <c r="B23" i="10" s="1"/>
  <c r="B16" i="10" s="1"/>
  <c r="G7" i="10"/>
  <c r="F8" i="10"/>
  <c r="F10" i="10"/>
  <c r="L6" i="10"/>
  <c r="H11" i="10"/>
  <c r="J13" i="2"/>
  <c r="I15" i="2"/>
  <c r="G12" i="2" l="1"/>
  <c r="F16" i="2"/>
  <c r="F18" i="2" s="1"/>
  <c r="E13" i="10"/>
  <c r="E22" i="10" s="1"/>
  <c r="E23" i="10" s="1"/>
  <c r="E16" i="10" s="1"/>
  <c r="F13" i="10"/>
  <c r="F22" i="10" s="1"/>
  <c r="F23" i="10" s="1"/>
  <c r="F16" i="10" s="1"/>
  <c r="H7" i="10"/>
  <c r="G10" i="10"/>
  <c r="G13" i="10" s="1"/>
  <c r="G22" i="10" s="1"/>
  <c r="G8" i="10"/>
  <c r="M6" i="10"/>
  <c r="I11" i="10"/>
  <c r="K13" i="2"/>
  <c r="J15" i="2"/>
  <c r="H12" i="2" l="1"/>
  <c r="G16" i="2"/>
  <c r="G18" i="2" s="1"/>
  <c r="G23" i="10"/>
  <c r="G16" i="10" s="1"/>
  <c r="N6" i="10"/>
  <c r="I7" i="10"/>
  <c r="H10" i="10"/>
  <c r="H13" i="10" s="1"/>
  <c r="H22" i="10" s="1"/>
  <c r="H8" i="10"/>
  <c r="J11" i="10"/>
  <c r="L13" i="2"/>
  <c r="K15" i="2"/>
  <c r="I12" i="2" l="1"/>
  <c r="H16" i="2"/>
  <c r="H18" i="2" s="1"/>
  <c r="H23" i="10"/>
  <c r="H16" i="10" s="1"/>
  <c r="J7" i="10"/>
  <c r="I10" i="10"/>
  <c r="I13" i="10" s="1"/>
  <c r="I22" i="10" s="1"/>
  <c r="I8" i="10"/>
  <c r="O6" i="10"/>
  <c r="K11" i="10"/>
  <c r="L15" i="2"/>
  <c r="M13" i="2"/>
  <c r="M15" i="2" s="1"/>
  <c r="J12" i="2" l="1"/>
  <c r="I16" i="2"/>
  <c r="I18" i="2" s="1"/>
  <c r="I23" i="10"/>
  <c r="I16" i="10" s="1"/>
  <c r="P6" i="10"/>
  <c r="K7" i="10"/>
  <c r="J10" i="10"/>
  <c r="J13" i="10" s="1"/>
  <c r="J22" i="10" s="1"/>
  <c r="J23" i="10" s="1"/>
  <c r="J16" i="10" s="1"/>
  <c r="J8" i="10"/>
  <c r="L11" i="10"/>
  <c r="K12" i="2" l="1"/>
  <c r="J16" i="2"/>
  <c r="J18" i="2" s="1"/>
  <c r="L7" i="10"/>
  <c r="K10" i="10"/>
  <c r="K13" i="10" s="1"/>
  <c r="K22" i="10" s="1"/>
  <c r="K23" i="10" s="1"/>
  <c r="K16" i="10" s="1"/>
  <c r="K8" i="10"/>
  <c r="Q6" i="10"/>
  <c r="M11" i="10"/>
  <c r="L12" i="2" l="1"/>
  <c r="K16" i="2"/>
  <c r="K18" i="2" s="1"/>
  <c r="R6" i="10"/>
  <c r="M7" i="10"/>
  <c r="L10" i="10"/>
  <c r="L13" i="10" s="1"/>
  <c r="L22" i="10" s="1"/>
  <c r="L8" i="10"/>
  <c r="N11" i="10"/>
  <c r="M12" i="2" l="1"/>
  <c r="M16" i="2" s="1"/>
  <c r="M18" i="2" s="1"/>
  <c r="L16" i="2"/>
  <c r="L18" i="2" s="1"/>
  <c r="L23" i="10"/>
  <c r="L16" i="10" s="1"/>
  <c r="N7" i="10"/>
  <c r="M10" i="10"/>
  <c r="M13" i="10" s="1"/>
  <c r="M22" i="10" s="1"/>
  <c r="M8" i="10"/>
  <c r="S6" i="10"/>
  <c r="O11" i="10"/>
  <c r="M23" i="10" l="1"/>
  <c r="M16" i="10" s="1"/>
  <c r="T6" i="10"/>
  <c r="O7" i="10"/>
  <c r="N10" i="10"/>
  <c r="N13" i="10" s="1"/>
  <c r="N22" i="10" s="1"/>
  <c r="N8" i="10"/>
  <c r="P11" i="10"/>
  <c r="N23" i="10" l="1"/>
  <c r="N16" i="10" s="1"/>
  <c r="P7" i="10"/>
  <c r="O10" i="10"/>
  <c r="O13" i="10" s="1"/>
  <c r="O22" i="10" s="1"/>
  <c r="O8" i="10"/>
  <c r="U6" i="10"/>
  <c r="Q11" i="10"/>
  <c r="O23" i="10" l="1"/>
  <c r="O16" i="10" s="1"/>
  <c r="V6" i="10"/>
  <c r="Q7" i="10"/>
  <c r="P10" i="10"/>
  <c r="P13" i="10" s="1"/>
  <c r="P22" i="10" s="1"/>
  <c r="P8" i="10"/>
  <c r="R11" i="10"/>
  <c r="P23" i="10" l="1"/>
  <c r="P16" i="10" s="1"/>
  <c r="R7" i="10"/>
  <c r="Q10" i="10"/>
  <c r="Q13" i="10" s="1"/>
  <c r="Q22" i="10" s="1"/>
  <c r="Q8" i="10"/>
  <c r="W6" i="10"/>
  <c r="S11" i="10"/>
  <c r="Q23" i="10" l="1"/>
  <c r="Q16" i="10" s="1"/>
  <c r="S7" i="10"/>
  <c r="R10" i="10"/>
  <c r="R13" i="10" s="1"/>
  <c r="R22" i="10" s="1"/>
  <c r="R8" i="10"/>
  <c r="X6" i="10"/>
  <c r="T11" i="10"/>
  <c r="R23" i="10" l="1"/>
  <c r="R16" i="10" s="1"/>
  <c r="T7" i="10"/>
  <c r="S10" i="10"/>
  <c r="S13" i="10" s="1"/>
  <c r="S22" i="10" s="1"/>
  <c r="S8" i="10"/>
  <c r="Y6" i="10"/>
  <c r="U11" i="10"/>
  <c r="Z6" i="10" l="1"/>
  <c r="S23" i="10"/>
  <c r="S16" i="10" s="1"/>
  <c r="U7" i="10"/>
  <c r="T10" i="10"/>
  <c r="T13" i="10" s="1"/>
  <c r="T22" i="10" s="1"/>
  <c r="T23" i="10" s="1"/>
  <c r="T16" i="10" s="1"/>
  <c r="T8" i="10"/>
  <c r="V11" i="10"/>
  <c r="V7" i="10" l="1"/>
  <c r="U10" i="10"/>
  <c r="U13" i="10" s="1"/>
  <c r="U22" i="10" s="1"/>
  <c r="U8" i="10"/>
  <c r="AA6" i="10"/>
  <c r="W11" i="10"/>
  <c r="U23" i="10" l="1"/>
  <c r="U16" i="10" s="1"/>
  <c r="W7" i="10"/>
  <c r="V10" i="10"/>
  <c r="V13" i="10" s="1"/>
  <c r="V22" i="10" s="1"/>
  <c r="V23" i="10" s="1"/>
  <c r="V16" i="10" s="1"/>
  <c r="V8" i="10"/>
  <c r="AB6" i="10"/>
  <c r="X11" i="10"/>
  <c r="X7" i="10" l="1"/>
  <c r="W10" i="10"/>
  <c r="W13" i="10" s="1"/>
  <c r="W22" i="10" s="1"/>
  <c r="W8" i="10"/>
  <c r="AC6" i="10"/>
  <c r="Y11" i="10"/>
  <c r="AD6" i="10" l="1"/>
  <c r="W23" i="10"/>
  <c r="W16" i="10" s="1"/>
  <c r="Y7" i="10"/>
  <c r="X10" i="10"/>
  <c r="X13" i="10" s="1"/>
  <c r="X22" i="10" s="1"/>
  <c r="X8" i="10"/>
  <c r="Z11" i="10"/>
  <c r="Z7" i="10" l="1"/>
  <c r="Y10" i="10"/>
  <c r="Y13" i="10" s="1"/>
  <c r="Y22" i="10" s="1"/>
  <c r="Y23" i="10" s="1"/>
  <c r="Y16" i="10" s="1"/>
  <c r="Y8" i="10"/>
  <c r="X23" i="10"/>
  <c r="X16" i="10" s="1"/>
  <c r="AE6" i="10"/>
  <c r="AA11" i="10"/>
  <c r="AF6" i="10" l="1"/>
  <c r="AA7" i="10"/>
  <c r="Z10" i="10"/>
  <c r="Z13" i="10" s="1"/>
  <c r="Z22" i="10" s="1"/>
  <c r="Z23" i="10" s="1"/>
  <c r="Z16" i="10" s="1"/>
  <c r="Z8" i="10"/>
  <c r="AB11" i="10"/>
  <c r="AB7" i="10" l="1"/>
  <c r="AA10" i="10"/>
  <c r="AA13" i="10" s="1"/>
  <c r="AA22" i="10" s="1"/>
  <c r="AA8" i="10"/>
  <c r="AG6" i="10"/>
  <c r="AC11" i="10"/>
  <c r="AA23" i="10" l="1"/>
  <c r="AA16" i="10" s="1"/>
  <c r="AC7" i="10"/>
  <c r="AB10" i="10"/>
  <c r="AB13" i="10" s="1"/>
  <c r="AB22" i="10" s="1"/>
  <c r="AB8" i="10"/>
  <c r="AH6" i="10"/>
  <c r="AD11" i="10"/>
  <c r="AB23" i="10" l="1"/>
  <c r="AB16" i="10" s="1"/>
  <c r="AI6" i="10"/>
  <c r="AD7" i="10"/>
  <c r="AC10" i="10"/>
  <c r="AC13" i="10" s="1"/>
  <c r="AC22" i="10" s="1"/>
  <c r="AC8" i="10"/>
  <c r="AE11" i="10"/>
  <c r="AC23" i="10" l="1"/>
  <c r="AC16" i="10" s="1"/>
  <c r="AJ6" i="10"/>
  <c r="AE7" i="10"/>
  <c r="AD10" i="10"/>
  <c r="AD13" i="10" s="1"/>
  <c r="AD22" i="10" s="1"/>
  <c r="AD23" i="10" s="1"/>
  <c r="AD16" i="10" s="1"/>
  <c r="AD8" i="10"/>
  <c r="AF11" i="10"/>
  <c r="AF7" i="10" l="1"/>
  <c r="AE10" i="10"/>
  <c r="AE13" i="10" s="1"/>
  <c r="AE22" i="10" s="1"/>
  <c r="AE23" i="10" s="1"/>
  <c r="AE16" i="10" s="1"/>
  <c r="AE8" i="10"/>
  <c r="AK6" i="10"/>
  <c r="AG11" i="10"/>
  <c r="AG7" i="10" l="1"/>
  <c r="AF10" i="10"/>
  <c r="AF13" i="10" s="1"/>
  <c r="AF22" i="10" s="1"/>
  <c r="AF23" i="10" s="1"/>
  <c r="AF16" i="10" s="1"/>
  <c r="AF8" i="10"/>
  <c r="AL6" i="10"/>
  <c r="AH11" i="10"/>
  <c r="AM6" i="10" l="1"/>
  <c r="AH7" i="10"/>
  <c r="AG10" i="10"/>
  <c r="AG13" i="10" s="1"/>
  <c r="AG22" i="10" s="1"/>
  <c r="AG8" i="10"/>
  <c r="AI11" i="10"/>
  <c r="AG23" i="10" l="1"/>
  <c r="AG16" i="10" s="1"/>
  <c r="AN6" i="10"/>
  <c r="AI7" i="10"/>
  <c r="AH10" i="10"/>
  <c r="AH13" i="10" s="1"/>
  <c r="AH22" i="10" s="1"/>
  <c r="AH23" i="10" s="1"/>
  <c r="AH16" i="10" s="1"/>
  <c r="AH8" i="10"/>
  <c r="AJ11" i="10"/>
  <c r="AJ7" i="10" l="1"/>
  <c r="AI10" i="10"/>
  <c r="AI13" i="10" s="1"/>
  <c r="AI22" i="10" s="1"/>
  <c r="AI23" i="10" s="1"/>
  <c r="AI16" i="10" s="1"/>
  <c r="AI8" i="10"/>
  <c r="AO6" i="10"/>
  <c r="AK11" i="10"/>
  <c r="AP6" i="10" l="1"/>
  <c r="AK7" i="10"/>
  <c r="AJ10" i="10"/>
  <c r="AJ13" i="10" s="1"/>
  <c r="AJ22" i="10" s="1"/>
  <c r="AJ8" i="10"/>
  <c r="AL11" i="10"/>
  <c r="AJ23" i="10" l="1"/>
  <c r="AJ16" i="10" s="1"/>
  <c r="AL7" i="10"/>
  <c r="AK10" i="10"/>
  <c r="AK13" i="10" s="1"/>
  <c r="AK22" i="10" s="1"/>
  <c r="AK8" i="10"/>
  <c r="AQ6" i="10"/>
  <c r="AM11" i="10"/>
  <c r="AK23" i="10" l="1"/>
  <c r="AK16" i="10" s="1"/>
  <c r="AR6" i="10"/>
  <c r="AM7" i="10"/>
  <c r="AL10" i="10"/>
  <c r="AL13" i="10" s="1"/>
  <c r="AL22" i="10" s="1"/>
  <c r="AL23" i="10" s="1"/>
  <c r="AL16" i="10" s="1"/>
  <c r="AL8" i="10"/>
  <c r="AN11" i="10"/>
  <c r="AN7" i="10" l="1"/>
  <c r="AM10" i="10"/>
  <c r="AM13" i="10" s="1"/>
  <c r="AM22" i="10" s="1"/>
  <c r="AM8" i="10"/>
  <c r="AS6" i="10"/>
  <c r="AO11" i="10"/>
  <c r="AM23" i="10" l="1"/>
  <c r="AM16" i="10" s="1"/>
  <c r="AT6" i="10"/>
  <c r="AO7" i="10"/>
  <c r="AN10" i="10"/>
  <c r="AN13" i="10" s="1"/>
  <c r="AN22" i="10" s="1"/>
  <c r="AN23" i="10" s="1"/>
  <c r="AN16" i="10" s="1"/>
  <c r="AN8" i="10"/>
  <c r="AP11" i="10"/>
  <c r="AP7" i="10" l="1"/>
  <c r="AO10" i="10"/>
  <c r="AO13" i="10" s="1"/>
  <c r="AO22" i="10" s="1"/>
  <c r="AO8" i="10"/>
  <c r="AU6" i="10"/>
  <c r="AQ11" i="10"/>
  <c r="AV6" i="10" l="1"/>
  <c r="AO23" i="10"/>
  <c r="AO16" i="10" s="1"/>
  <c r="AQ7" i="10"/>
  <c r="AP10" i="10"/>
  <c r="AP13" i="10" s="1"/>
  <c r="AP22" i="10" s="1"/>
  <c r="AP8" i="10"/>
  <c r="AR11" i="10"/>
  <c r="AR7" i="10" l="1"/>
  <c r="AQ10" i="10"/>
  <c r="AQ13" i="10" s="1"/>
  <c r="AQ22" i="10" s="1"/>
  <c r="AQ8" i="10"/>
  <c r="AP23" i="10"/>
  <c r="AP16" i="10" s="1"/>
  <c r="AW6" i="10"/>
  <c r="AS11" i="10"/>
  <c r="AQ23" i="10" l="1"/>
  <c r="AQ16" i="10" s="1"/>
  <c r="AX6" i="10"/>
  <c r="AS7" i="10"/>
  <c r="AR10" i="10"/>
  <c r="AR13" i="10" s="1"/>
  <c r="AR22" i="10" s="1"/>
  <c r="AR23" i="10" s="1"/>
  <c r="AR16" i="10" s="1"/>
  <c r="AR8" i="10"/>
  <c r="AT11" i="10"/>
  <c r="AT7" i="10" l="1"/>
  <c r="AS10" i="10"/>
  <c r="AS13" i="10" s="1"/>
  <c r="AS22" i="10" s="1"/>
  <c r="AS23" i="10" s="1"/>
  <c r="AS16" i="10" s="1"/>
  <c r="AS8" i="10"/>
  <c r="AY6" i="10"/>
  <c r="AU11" i="10"/>
  <c r="AZ6" i="10" l="1"/>
  <c r="AU7" i="10"/>
  <c r="AT10" i="10"/>
  <c r="AT13" i="10" s="1"/>
  <c r="AT22" i="10" s="1"/>
  <c r="AT8" i="10"/>
  <c r="AV11" i="10"/>
  <c r="AT23" i="10" l="1"/>
  <c r="AT16" i="10" s="1"/>
  <c r="AV7" i="10"/>
  <c r="AU10" i="10"/>
  <c r="AU13" i="10" s="1"/>
  <c r="AU22" i="10" s="1"/>
  <c r="AU23" i="10" s="1"/>
  <c r="AU16" i="10" s="1"/>
  <c r="AU8" i="10"/>
  <c r="BA6" i="10"/>
  <c r="AW11" i="10"/>
  <c r="AW7" i="10" l="1"/>
  <c r="AV10" i="10"/>
  <c r="AV13" i="10" s="1"/>
  <c r="AV22" i="10" s="1"/>
  <c r="AV8" i="10"/>
  <c r="BB6" i="10"/>
  <c r="AX11" i="10"/>
  <c r="AV23" i="10" l="1"/>
  <c r="AV16" i="10" s="1"/>
  <c r="BC6" i="10"/>
  <c r="AX7" i="10"/>
  <c r="AW10" i="10"/>
  <c r="AW13" i="10" s="1"/>
  <c r="AW22" i="10" s="1"/>
  <c r="AW23" i="10" s="1"/>
  <c r="AW16" i="10" s="1"/>
  <c r="AW8" i="10"/>
  <c r="AY11" i="10"/>
  <c r="AY7" i="10" l="1"/>
  <c r="AX10" i="10"/>
  <c r="AX13" i="10" s="1"/>
  <c r="AX22" i="10" s="1"/>
  <c r="AX8" i="10"/>
  <c r="BD6" i="10"/>
  <c r="AZ11" i="10"/>
  <c r="AX23" i="10" l="1"/>
  <c r="AX16" i="10" s="1"/>
  <c r="BE6" i="10"/>
  <c r="AZ7" i="10"/>
  <c r="AY10" i="10"/>
  <c r="AY13" i="10" s="1"/>
  <c r="AY22" i="10" s="1"/>
  <c r="AY23" i="10" s="1"/>
  <c r="AY16" i="10" s="1"/>
  <c r="AY8" i="10"/>
  <c r="BA11" i="10"/>
  <c r="BA7" i="10" l="1"/>
  <c r="AZ10" i="10"/>
  <c r="AZ13" i="10" s="1"/>
  <c r="AZ22" i="10" s="1"/>
  <c r="AZ8" i="10"/>
  <c r="BF6" i="10"/>
  <c r="BB11" i="10"/>
  <c r="AZ23" i="10" l="1"/>
  <c r="AZ16" i="10" s="1"/>
  <c r="BG6" i="10"/>
  <c r="BB7" i="10"/>
  <c r="BA10" i="10"/>
  <c r="BA13" i="10" s="1"/>
  <c r="BA22" i="10" s="1"/>
  <c r="BA8" i="10"/>
  <c r="BC11" i="10"/>
  <c r="BA23" i="10" l="1"/>
  <c r="BA16" i="10" s="1"/>
  <c r="BC7" i="10"/>
  <c r="BB10" i="10"/>
  <c r="BB13" i="10" s="1"/>
  <c r="BB22" i="10" s="1"/>
  <c r="BB8" i="10"/>
  <c r="BH6" i="10"/>
  <c r="BD11" i="10"/>
  <c r="BB23" i="10" l="1"/>
  <c r="BB16" i="10" s="1"/>
  <c r="BI6" i="10"/>
  <c r="BD7" i="10"/>
  <c r="BC10" i="10"/>
  <c r="BC13" i="10" s="1"/>
  <c r="BC22" i="10" s="1"/>
  <c r="BC8" i="10"/>
  <c r="BE11" i="10"/>
  <c r="BC23" i="10" l="1"/>
  <c r="BC16" i="10" s="1"/>
  <c r="BE7" i="10"/>
  <c r="BD10" i="10"/>
  <c r="BD13" i="10" s="1"/>
  <c r="BD22" i="10" s="1"/>
  <c r="BD8" i="10"/>
  <c r="BF11" i="10"/>
  <c r="BD23" i="10" l="1"/>
  <c r="BD16" i="10" s="1"/>
  <c r="BF7" i="10"/>
  <c r="BE10" i="10"/>
  <c r="BE13" i="10" s="1"/>
  <c r="BE22" i="10" s="1"/>
  <c r="BE8" i="10"/>
  <c r="BG11" i="10"/>
  <c r="BE23" i="10" l="1"/>
  <c r="BE16" i="10" s="1"/>
  <c r="BG7" i="10"/>
  <c r="BF10" i="10"/>
  <c r="BF13" i="10" s="1"/>
  <c r="BF22" i="10" s="1"/>
  <c r="BF8" i="10"/>
  <c r="BH11" i="10"/>
  <c r="BF23" i="10" l="1"/>
  <c r="BF16" i="10" s="1"/>
  <c r="BH7" i="10"/>
  <c r="BG10" i="10"/>
  <c r="BG13" i="10" s="1"/>
  <c r="BG22" i="10" s="1"/>
  <c r="BG23" i="10" s="1"/>
  <c r="BG16" i="10" s="1"/>
  <c r="BG8" i="10"/>
  <c r="BI11" i="10"/>
  <c r="BI7" i="10" l="1"/>
  <c r="BH10" i="10"/>
  <c r="BH13" i="10" s="1"/>
  <c r="BH22" i="10" s="1"/>
  <c r="BH8" i="10"/>
  <c r="BH23" i="10" l="1"/>
  <c r="BH16" i="10" s="1"/>
  <c r="BI10" i="10"/>
  <c r="BI13" i="10" s="1"/>
  <c r="BI22" i="10" s="1"/>
  <c r="BI23" i="10" s="1"/>
  <c r="BI16" i="10" s="1"/>
  <c r="BI8" i="10"/>
</calcChain>
</file>

<file path=xl/sharedStrings.xml><?xml version="1.0" encoding="utf-8"?>
<sst xmlns="http://schemas.openxmlformats.org/spreadsheetml/2006/main" count="90" uniqueCount="87">
  <si>
    <t xml:space="preserve">Income </t>
  </si>
  <si>
    <t xml:space="preserve">Subscription fees </t>
  </si>
  <si>
    <t xml:space="preserve">Total income </t>
  </si>
  <si>
    <t xml:space="preserve">Software and tools </t>
  </si>
  <si>
    <t xml:space="preserve">Cost for one instance </t>
  </si>
  <si>
    <t>OS</t>
  </si>
  <si>
    <t>Linux</t>
  </si>
  <si>
    <t xml:space="preserve">Instance characteristics </t>
  </si>
  <si>
    <t>vCPUs</t>
  </si>
  <si>
    <t xml:space="preserve">RAM </t>
  </si>
  <si>
    <t xml:space="preserve">EC2 instance saving plan </t>
  </si>
  <si>
    <t xml:space="preserve">Cost calculation </t>
  </si>
  <si>
    <t xml:space="preserve">Hours </t>
  </si>
  <si>
    <t xml:space="preserve">Hourly cost </t>
  </si>
  <si>
    <t xml:space="preserve">Monthly </t>
  </si>
  <si>
    <t>Total cost</t>
  </si>
  <si>
    <t xml:space="preserve">Total cost for 2 instances </t>
  </si>
  <si>
    <t xml:space="preserve">Instance cost </t>
  </si>
  <si>
    <t xml:space="preserve">Storage cost </t>
  </si>
  <si>
    <t>S3 bucket characteristics</t>
  </si>
  <si>
    <t xml:space="preserve">S3 standard </t>
  </si>
  <si>
    <t xml:space="preserve">Business assumption  </t>
  </si>
  <si>
    <t xml:space="preserve">Initially only one region needed </t>
  </si>
  <si>
    <t xml:space="preserve">S3 cost </t>
  </si>
  <si>
    <t xml:space="preserve">Cost </t>
  </si>
  <si>
    <t xml:space="preserve">AWS support </t>
  </si>
  <si>
    <t>Gross Profit</t>
  </si>
  <si>
    <t xml:space="preserve">Head Costs </t>
  </si>
  <si>
    <t xml:space="preserve">Office Rent </t>
  </si>
  <si>
    <t xml:space="preserve">Internet </t>
  </si>
  <si>
    <t xml:space="preserve">Utilities </t>
  </si>
  <si>
    <t>total head costs</t>
  </si>
  <si>
    <t>Devices</t>
  </si>
  <si>
    <t>Total cost of goods sold</t>
  </si>
  <si>
    <t>Total software and tools cost</t>
  </si>
  <si>
    <t xml:space="preserve">Number of instances </t>
  </si>
  <si>
    <t>`</t>
  </si>
  <si>
    <t>Storage(GB)</t>
  </si>
  <si>
    <t xml:space="preserve">Storage cost rate </t>
  </si>
  <si>
    <t>Rate/gb</t>
  </si>
  <si>
    <t xml:space="preserve">PUT requests </t>
  </si>
  <si>
    <t>rate/request</t>
  </si>
  <si>
    <t>GET requests</t>
  </si>
  <si>
    <t>rate</t>
  </si>
  <si>
    <t xml:space="preserve">Total PUT request cost </t>
  </si>
  <si>
    <t>Total get request cost</t>
  </si>
  <si>
    <t xml:space="preserve">Total S3 cost </t>
  </si>
  <si>
    <t xml:space="preserve">S3 scanned cost </t>
  </si>
  <si>
    <t xml:space="preserve">S3 select return cost </t>
  </si>
  <si>
    <t xml:space="preserve">S3 select return rate </t>
  </si>
  <si>
    <t xml:space="preserve">Return data size </t>
  </si>
  <si>
    <t xml:space="preserve">S3 scanned rate </t>
  </si>
  <si>
    <t xml:space="preserve">S3 scanned data </t>
  </si>
  <si>
    <t xml:space="preserve">Total storage cost </t>
  </si>
  <si>
    <t xml:space="preserve">Number of cameras </t>
  </si>
  <si>
    <t xml:space="preserve">Rate </t>
  </si>
  <si>
    <t xml:space="preserve">Number of days per month </t>
  </si>
  <si>
    <t>Average data ingestion(MB)/camera/day</t>
  </si>
  <si>
    <t xml:space="preserve">Conversion factor </t>
  </si>
  <si>
    <t>total data ingested(GB)</t>
  </si>
  <si>
    <t xml:space="preserve">Data consumption </t>
  </si>
  <si>
    <t xml:space="preserve">Total Kinesis cost </t>
  </si>
  <si>
    <t>Pricing strategy used</t>
  </si>
  <si>
    <t xml:space="preserve">Customers </t>
  </si>
  <si>
    <t>Year 1</t>
  </si>
  <si>
    <t>Month</t>
  </si>
  <si>
    <t>Number of customers</t>
  </si>
  <si>
    <t xml:space="preserve">Employee Salary </t>
  </si>
  <si>
    <t xml:space="preserve">Marketing cost </t>
  </si>
  <si>
    <t>Year 2</t>
  </si>
  <si>
    <t>Year 3</t>
  </si>
  <si>
    <t>Year 4</t>
  </si>
  <si>
    <t>Year 5</t>
  </si>
  <si>
    <t xml:space="preserve">Assumptions </t>
  </si>
  <si>
    <t xml:space="preserve">Cameras/ Customer </t>
  </si>
  <si>
    <t xml:space="preserve">Increment factor(Fees) /6months </t>
  </si>
  <si>
    <t xml:space="preserve">Salary Increment </t>
  </si>
  <si>
    <t>Total rate / instance/5 cameras</t>
  </si>
  <si>
    <t xml:space="preserve">Bucket cost increase per month </t>
  </si>
  <si>
    <t>Customer projection factor (addition)</t>
  </si>
  <si>
    <t xml:space="preserve">Company equity </t>
  </si>
  <si>
    <t xml:space="preserve">Investor equity </t>
  </si>
  <si>
    <t>max(company equity*gross profit)</t>
  </si>
  <si>
    <t xml:space="preserve">constant </t>
  </si>
  <si>
    <t xml:space="preserve">Head costs </t>
  </si>
  <si>
    <t>constant</t>
  </si>
  <si>
    <t xml:space="preserve">Cost/Revenue model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</si>
</sst>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2" borderId="9" xfId="0" applyFont="1" applyFill="1" applyBorder="1"/>
    <xf numFmtId="2" fontId="2" fillId="2" borderId="10" xfId="0" applyNumberFormat="1" applyFont="1" applyFill="1" applyBorder="1"/>
    <xf numFmtId="0" fontId="0" fillId="0" borderId="1" xfId="0" applyBorder="1"/>
    <xf numFmtId="0" fontId="0" fillId="0" borderId="4" xfId="0" applyFill="1" applyBorder="1"/>
    <xf numFmtId="0" fontId="0" fillId="0" borderId="0" xfId="0" applyFill="1" applyBorder="1"/>
    <xf numFmtId="0" fontId="2" fillId="0" borderId="3" xfId="0" applyFont="1" applyBorder="1"/>
    <xf numFmtId="0" fontId="2" fillId="2" borderId="6" xfId="0" applyFont="1" applyFill="1" applyBorder="1"/>
    <xf numFmtId="0" fontId="0" fillId="2" borderId="8" xfId="0" applyFill="1" applyBorder="1"/>
    <xf numFmtId="0" fontId="2" fillId="0" borderId="6" xfId="0" applyFont="1" applyBorder="1"/>
    <xf numFmtId="0" fontId="2" fillId="0" borderId="8" xfId="0" applyFont="1" applyBorder="1"/>
    <xf numFmtId="0" fontId="0" fillId="3" borderId="0" xfId="0" applyFill="1"/>
    <xf numFmtId="0" fontId="4" fillId="0" borderId="0" xfId="0" applyFont="1"/>
    <xf numFmtId="0" fontId="5" fillId="0" borderId="0" xfId="0" applyFont="1"/>
    <xf numFmtId="0" fontId="5" fillId="0" borderId="11" xfId="0" applyFont="1" applyBorder="1"/>
    <xf numFmtId="0" fontId="5" fillId="0" borderId="2" xfId="0" applyFont="1" applyBorder="1"/>
    <xf numFmtId="0" fontId="5" fillId="0" borderId="17" xfId="0" applyFont="1" applyBorder="1"/>
    <xf numFmtId="0" fontId="5" fillId="0" borderId="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8" xfId="0" applyFont="1" applyBorder="1"/>
    <xf numFmtId="0" fontId="5" fillId="0" borderId="16" xfId="0" applyFont="1" applyBorder="1"/>
    <xf numFmtId="0" fontId="5" fillId="0" borderId="12" xfId="0" applyFont="1" applyBorder="1"/>
    <xf numFmtId="44" fontId="4" fillId="0" borderId="0" xfId="1" applyFont="1" applyBorder="1"/>
    <xf numFmtId="0" fontId="4" fillId="0" borderId="0" xfId="0" applyFont="1" applyBorder="1"/>
    <xf numFmtId="0" fontId="4" fillId="0" borderId="19" xfId="0" applyFont="1" applyBorder="1"/>
    <xf numFmtId="0" fontId="4" fillId="0" borderId="5" xfId="0" applyFont="1" applyBorder="1"/>
    <xf numFmtId="0" fontId="4" fillId="0" borderId="12" xfId="0" applyFont="1" applyBorder="1"/>
    <xf numFmtId="44" fontId="4" fillId="0" borderId="0" xfId="0" applyNumberFormat="1" applyFont="1" applyBorder="1"/>
    <xf numFmtId="44" fontId="4" fillId="0" borderId="19" xfId="0" applyNumberFormat="1" applyFont="1" applyBorder="1"/>
    <xf numFmtId="44" fontId="4" fillId="0" borderId="5" xfId="0" applyNumberFormat="1" applyFont="1" applyBorder="1"/>
    <xf numFmtId="2" fontId="4" fillId="0" borderId="0" xfId="1" applyNumberFormat="1" applyFont="1" applyBorder="1"/>
    <xf numFmtId="2" fontId="4" fillId="0" borderId="0" xfId="0" applyNumberFormat="1" applyFont="1" applyBorder="1"/>
    <xf numFmtId="2" fontId="4" fillId="0" borderId="19" xfId="0" applyNumberFormat="1" applyFont="1" applyBorder="1"/>
    <xf numFmtId="2" fontId="4" fillId="0" borderId="5" xfId="0" applyNumberFormat="1" applyFont="1" applyBorder="1"/>
    <xf numFmtId="44" fontId="4" fillId="0" borderId="19" xfId="1" applyFont="1" applyBorder="1"/>
    <xf numFmtId="44" fontId="4" fillId="0" borderId="5" xfId="1" applyFont="1" applyBorder="1"/>
    <xf numFmtId="44" fontId="4" fillId="0" borderId="0" xfId="1" applyFont="1"/>
    <xf numFmtId="0" fontId="6" fillId="0" borderId="12" xfId="0" applyFont="1" applyBorder="1"/>
    <xf numFmtId="0" fontId="5" fillId="2" borderId="13" xfId="0" applyFont="1" applyFill="1" applyBorder="1"/>
    <xf numFmtId="44" fontId="5" fillId="0" borderId="7" xfId="1" applyFont="1" applyBorder="1"/>
    <xf numFmtId="44" fontId="5" fillId="0" borderId="20" xfId="1" applyFont="1" applyBorder="1"/>
    <xf numFmtId="44" fontId="5" fillId="0" borderId="8" xfId="1" applyFont="1" applyBorder="1"/>
    <xf numFmtId="0" fontId="4" fillId="0" borderId="3" xfId="0" applyFont="1" applyBorder="1"/>
    <xf numFmtId="0" fontId="5" fillId="0" borderId="13" xfId="0" applyFont="1" applyBorder="1"/>
    <xf numFmtId="0" fontId="4" fillId="0" borderId="8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000" baseline="0"/>
              <a:t>Business Projections plot</a:t>
            </a:r>
          </a:p>
        </c:rich>
      </c:tx>
      <c:layout>
        <c:manualLayout>
          <c:xMode val="edge"/>
          <c:yMode val="edge"/>
          <c:x val="0.35125422262598577"/>
          <c:y val="4.444442777986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45839119972287E-2"/>
          <c:y val="1.4778965845625583E-2"/>
          <c:w val="0.93610556614675067"/>
          <c:h val="0.9002586540882318"/>
        </c:manualLayout>
      </c:layout>
      <c:lineChart>
        <c:grouping val="standard"/>
        <c:varyColors val="0"/>
        <c:ser>
          <c:idx val="0"/>
          <c:order val="0"/>
          <c:tx>
            <c:strRef>
              <c:f>'Cost-Revenue model '!$A$4</c:f>
              <c:strCache>
                <c:ptCount val="1"/>
                <c:pt idx="0">
                  <c:v>Month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'Cost-Revenue model '!$B$4:$BI$4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7-434D-B0CF-D3DDBE558269}"/>
            </c:ext>
          </c:extLst>
        </c:ser>
        <c:ser>
          <c:idx val="1"/>
          <c:order val="1"/>
          <c:tx>
            <c:strRef>
              <c:f>'Cost-Revenue model '!$A$8</c:f>
              <c:strCache>
                <c:ptCount val="1"/>
                <c:pt idx="0">
                  <c:v>Total income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'Cost-Revenue model '!$B$8:$BI$8</c:f>
              <c:numCache>
                <c:formatCode>_("$"* #,##0.00_);_("$"* \(#,##0.00\);_("$"* "-"??_);_(@_)</c:formatCode>
                <c:ptCount val="60"/>
                <c:pt idx="0">
                  <c:v>90</c:v>
                </c:pt>
                <c:pt idx="1">
                  <c:v>315</c:v>
                </c:pt>
                <c:pt idx="2">
                  <c:v>540</c:v>
                </c:pt>
                <c:pt idx="3">
                  <c:v>765</c:v>
                </c:pt>
                <c:pt idx="4">
                  <c:v>990</c:v>
                </c:pt>
                <c:pt idx="5">
                  <c:v>1215</c:v>
                </c:pt>
                <c:pt idx="6">
                  <c:v>1584.0000000000002</c:v>
                </c:pt>
                <c:pt idx="7">
                  <c:v>1831.5000000000002</c:v>
                </c:pt>
                <c:pt idx="8">
                  <c:v>2079.0000000000005</c:v>
                </c:pt>
                <c:pt idx="9">
                  <c:v>2326.5000000000005</c:v>
                </c:pt>
                <c:pt idx="10">
                  <c:v>2574.0000000000005</c:v>
                </c:pt>
                <c:pt idx="11">
                  <c:v>2821.5000000000005</c:v>
                </c:pt>
                <c:pt idx="12">
                  <c:v>3375.9000000000005</c:v>
                </c:pt>
                <c:pt idx="13">
                  <c:v>3648.1500000000005</c:v>
                </c:pt>
                <c:pt idx="14">
                  <c:v>3920.4000000000005</c:v>
                </c:pt>
                <c:pt idx="15">
                  <c:v>4192.6500000000005</c:v>
                </c:pt>
                <c:pt idx="16">
                  <c:v>4464.9000000000005</c:v>
                </c:pt>
                <c:pt idx="17">
                  <c:v>4737.1500000000005</c:v>
                </c:pt>
                <c:pt idx="18">
                  <c:v>5510.340000000002</c:v>
                </c:pt>
                <c:pt idx="19">
                  <c:v>5809.8150000000014</c:v>
                </c:pt>
                <c:pt idx="20">
                  <c:v>6109.2900000000018</c:v>
                </c:pt>
                <c:pt idx="21">
                  <c:v>6408.7650000000021</c:v>
                </c:pt>
                <c:pt idx="22">
                  <c:v>6708.2400000000016</c:v>
                </c:pt>
                <c:pt idx="23">
                  <c:v>7007.715000000002</c:v>
                </c:pt>
                <c:pt idx="24">
                  <c:v>8037.9090000000042</c:v>
                </c:pt>
                <c:pt idx="25">
                  <c:v>8367.3315000000039</c:v>
                </c:pt>
                <c:pt idx="26">
                  <c:v>8696.7540000000045</c:v>
                </c:pt>
                <c:pt idx="27">
                  <c:v>9026.176500000005</c:v>
                </c:pt>
                <c:pt idx="28">
                  <c:v>9355.5990000000038</c:v>
                </c:pt>
                <c:pt idx="29">
                  <c:v>9685.0215000000044</c:v>
                </c:pt>
                <c:pt idx="30">
                  <c:v>11015.888400000005</c:v>
                </c:pt>
                <c:pt idx="31">
                  <c:v>11378.253150000006</c:v>
                </c:pt>
                <c:pt idx="32">
                  <c:v>11740.617900000007</c:v>
                </c:pt>
                <c:pt idx="33">
                  <c:v>12102.982650000007</c:v>
                </c:pt>
                <c:pt idx="34">
                  <c:v>12465.347400000006</c:v>
                </c:pt>
                <c:pt idx="35">
                  <c:v>12827.712150000007</c:v>
                </c:pt>
                <c:pt idx="36">
                  <c:v>14509.084590000009</c:v>
                </c:pt>
                <c:pt idx="37">
                  <c:v>14907.68581500001</c:v>
                </c:pt>
                <c:pt idx="38">
                  <c:v>15306.28704000001</c:v>
                </c:pt>
                <c:pt idx="39">
                  <c:v>15704.888265000009</c:v>
                </c:pt>
                <c:pt idx="40">
                  <c:v>16103.489490000009</c:v>
                </c:pt>
                <c:pt idx="41">
                  <c:v>16502.090715000009</c:v>
                </c:pt>
                <c:pt idx="42">
                  <c:v>18590.761134000015</c:v>
                </c:pt>
                <c:pt idx="43">
                  <c:v>19029.222481500015</c:v>
                </c:pt>
                <c:pt idx="44">
                  <c:v>19467.683829000016</c:v>
                </c:pt>
                <c:pt idx="45">
                  <c:v>19906.145176500017</c:v>
                </c:pt>
                <c:pt idx="46">
                  <c:v>20344.606524000017</c:v>
                </c:pt>
                <c:pt idx="47">
                  <c:v>20783.067871500014</c:v>
                </c:pt>
                <c:pt idx="48">
                  <c:v>23343.682140900019</c:v>
                </c:pt>
                <c:pt idx="49">
                  <c:v>23825.989623150021</c:v>
                </c:pt>
                <c:pt idx="50">
                  <c:v>24308.297105400023</c:v>
                </c:pt>
                <c:pt idx="51">
                  <c:v>24790.604587650021</c:v>
                </c:pt>
                <c:pt idx="52">
                  <c:v>25272.912069900023</c:v>
                </c:pt>
                <c:pt idx="53">
                  <c:v>25755.219552150022</c:v>
                </c:pt>
                <c:pt idx="54">
                  <c:v>28861.279737840028</c:v>
                </c:pt>
                <c:pt idx="55">
                  <c:v>29391.81796831503</c:v>
                </c:pt>
                <c:pt idx="56">
                  <c:v>29922.356198790028</c:v>
                </c:pt>
                <c:pt idx="57">
                  <c:v>30452.89442926503</c:v>
                </c:pt>
                <c:pt idx="58">
                  <c:v>30983.432659740032</c:v>
                </c:pt>
                <c:pt idx="59">
                  <c:v>31513.970890215031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7-434D-B0CF-D3DDBE558269}"/>
            </c:ext>
          </c:extLst>
        </c:ser>
        <c:ser>
          <c:idx val="2"/>
          <c:order val="2"/>
          <c:tx>
            <c:strRef>
              <c:f>'Cost-Revenue model '!$A$23</c:f>
              <c:strCache>
                <c:ptCount val="1"/>
                <c:pt idx="0">
                  <c:v>Gross 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'Cost-Revenue model '!$B$23:$BI$23</c:f>
              <c:numCache>
                <c:formatCode>_("$"* #,##0.00_);_("$"* \(#,##0.00\);_("$"* "-"??_);_(@_)</c:formatCode>
                <c:ptCount val="60"/>
                <c:pt idx="0">
                  <c:v>-1153.3857</c:v>
                </c:pt>
                <c:pt idx="1">
                  <c:v>-1286.1114700000001</c:v>
                </c:pt>
                <c:pt idx="2">
                  <c:v>-1418.8403170000001</c:v>
                </c:pt>
                <c:pt idx="3">
                  <c:v>-1551.5725487</c:v>
                </c:pt>
                <c:pt idx="4">
                  <c:v>-1684.3085035699996</c:v>
                </c:pt>
                <c:pt idx="5">
                  <c:v>-1817.0485539270003</c:v>
                </c:pt>
                <c:pt idx="6">
                  <c:v>-1805.7931093196996</c:v>
                </c:pt>
                <c:pt idx="7">
                  <c:v>-1916.0426202516699</c:v>
                </c:pt>
                <c:pt idx="8">
                  <c:v>-2026.2975822768362</c:v>
                </c:pt>
                <c:pt idx="9">
                  <c:v>-2136.5585405045199</c:v>
                </c:pt>
                <c:pt idx="10">
                  <c:v>-2246.8260945549732</c:v>
                </c:pt>
                <c:pt idx="11">
                  <c:v>-2357.1009040104695</c:v>
                </c:pt>
                <c:pt idx="12">
                  <c:v>-2160.4836944115159</c:v>
                </c:pt>
                <c:pt idx="13">
                  <c:v>-2246.0252638526681</c:v>
                </c:pt>
                <c:pt idx="14">
                  <c:v>-2331.5764902379351</c:v>
                </c:pt>
                <c:pt idx="15">
                  <c:v>-2417.1383392617281</c:v>
                </c:pt>
                <c:pt idx="16">
                  <c:v>-2502.7118731879018</c:v>
                </c:pt>
                <c:pt idx="17">
                  <c:v>-2588.2982605066918</c:v>
                </c:pt>
                <c:pt idx="18">
                  <c:v>-2172.9587865573594</c:v>
                </c:pt>
                <c:pt idx="19">
                  <c:v>-2231.3498652130966</c:v>
                </c:pt>
                <c:pt idx="20">
                  <c:v>-2289.7580517344059</c:v>
                </c:pt>
                <c:pt idx="21">
                  <c:v>-2348.185056907846</c:v>
                </c:pt>
                <c:pt idx="22">
                  <c:v>-2406.6327625986305</c:v>
                </c:pt>
                <c:pt idx="23">
                  <c:v>-2465.1032388584954</c:v>
                </c:pt>
                <c:pt idx="24">
                  <c:v>-1792.879762744341</c:v>
                </c:pt>
                <c:pt idx="25">
                  <c:v>-1821.4553390187757</c:v>
                </c:pt>
                <c:pt idx="26">
                  <c:v>-1850.0612229206545</c:v>
                </c:pt>
                <c:pt idx="27">
                  <c:v>-1878.7004452127203</c:v>
                </c:pt>
                <c:pt idx="28">
                  <c:v>-1907.3763397339935</c:v>
                </c:pt>
                <c:pt idx="29">
                  <c:v>-1936.0925737073921</c:v>
                </c:pt>
                <c:pt idx="30">
                  <c:v>-963.40878107813114</c:v>
                </c:pt>
                <c:pt idx="31">
                  <c:v>-959.27594918594332</c:v>
                </c:pt>
                <c:pt idx="32">
                  <c:v>-955.19680910454008</c:v>
                </c:pt>
                <c:pt idx="33">
                  <c:v>-951.17673001499315</c:v>
                </c:pt>
                <c:pt idx="34">
                  <c:v>-947.22161801649418</c:v>
                </c:pt>
                <c:pt idx="35">
                  <c:v>-943.33796981814339</c:v>
                </c:pt>
                <c:pt idx="36">
                  <c:v>379.47475820004547</c:v>
                </c:pt>
                <c:pt idx="37">
                  <c:v>419.42980002004879</c:v>
                </c:pt>
                <c:pt idx="38">
                  <c:v>459.28972352205164</c:v>
                </c:pt>
                <c:pt idx="39">
                  <c:v>499.04501687425545</c:v>
                </c:pt>
                <c:pt idx="40">
                  <c:v>538.68521706168031</c:v>
                </c:pt>
                <c:pt idx="41">
                  <c:v>578.19881476784758</c:v>
                </c:pt>
                <c:pt idx="42">
                  <c:v>2307.6423437446374</c:v>
                </c:pt>
                <c:pt idx="43">
                  <c:v>2386.7236122191025</c:v>
                </c:pt>
                <c:pt idx="44">
                  <c:v>2465.6363727910102</c:v>
                </c:pt>
                <c:pt idx="45">
                  <c:v>2544.3637746701097</c:v>
                </c:pt>
                <c:pt idx="46">
                  <c:v>2622.8872819871212</c:v>
                </c:pt>
                <c:pt idx="47">
                  <c:v>2701.1865052858302</c:v>
                </c:pt>
                <c:pt idx="48">
                  <c:v>4901.3919380644111</c:v>
                </c:pt>
                <c:pt idx="49">
                  <c:v>5023.0192000308525</c:v>
                </c:pt>
                <c:pt idx="50">
                  <c:v>5144.3479399689386</c:v>
                </c:pt>
                <c:pt idx="51">
                  <c:v>5265.3483056758305</c:v>
                </c:pt>
                <c:pt idx="52">
                  <c:v>5385.9874597284143</c:v>
                </c:pt>
                <c:pt idx="53">
                  <c:v>5506.2292809612518</c:v>
                </c:pt>
                <c:pt idx="54">
                  <c:v>8249.786739532381</c:v>
                </c:pt>
                <c:pt idx="55">
                  <c:v>8417.341470176616</c:v>
                </c:pt>
                <c:pt idx="56">
                  <c:v>8584.367350837776</c:v>
                </c:pt>
                <c:pt idx="57">
                  <c:v>8750.8114965175519</c:v>
                </c:pt>
                <c:pt idx="58">
                  <c:v>8916.6157337178047</c:v>
                </c:pt>
                <c:pt idx="59">
                  <c:v>9081.7160715905811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7-434D-B0CF-D3DDBE55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060320"/>
        <c:axId val="1847061952"/>
      </c:lineChart>
      <c:catAx>
        <c:axId val="1847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1952"/>
        <c:crosses val="autoZero"/>
        <c:auto val="1"/>
        <c:lblAlgn val="ctr"/>
        <c:lblOffset val="100"/>
        <c:noMultiLvlLbl val="0"/>
      </c:catAx>
      <c:valAx>
        <c:axId val="18470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66858473761686"/>
          <c:y val="0.8859203027420437"/>
          <c:w val="0.45599388997835921"/>
          <c:h val="0.11407969725795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26</xdr:row>
      <xdr:rowOff>101597</xdr:rowOff>
    </xdr:from>
    <xdr:to>
      <xdr:col>21</xdr:col>
      <xdr:colOff>736599</xdr:colOff>
      <xdr:row>65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0729D-4BFC-0B44-9121-5C866FAA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B512-2159-C74D-82AF-FD1C86DE8F17}">
  <dimension ref="A2:BK34"/>
  <sheetViews>
    <sheetView tabSelected="1" zoomScale="40" zoomScaleNormal="40" workbookViewId="0">
      <selection activeCell="A36" sqref="A36"/>
    </sheetView>
  </sheetViews>
  <sheetFormatPr baseColWidth="10" defaultRowHeight="21" x14ac:dyDescent="0.25"/>
  <cols>
    <col min="1" max="1" width="38.33203125" style="24" customWidth="1"/>
    <col min="2" max="2" width="27.5" style="24" customWidth="1"/>
    <col min="3" max="26" width="14.33203125" style="24" bestFit="1" customWidth="1"/>
    <col min="27" max="60" width="14.83203125" style="24" bestFit="1" customWidth="1"/>
    <col min="61" max="61" width="13.83203125" style="24" customWidth="1"/>
    <col min="62" max="16384" width="10.83203125" style="24"/>
  </cols>
  <sheetData>
    <row r="2" spans="1:63" ht="22" thickBot="1" x14ac:dyDescent="0.3"/>
    <row r="3" spans="1:63" s="25" customFormat="1" x14ac:dyDescent="0.25">
      <c r="A3" s="26" t="s">
        <v>86</v>
      </c>
      <c r="B3" s="27"/>
      <c r="C3" s="27"/>
      <c r="D3" s="27"/>
      <c r="E3" s="27"/>
      <c r="F3" s="27"/>
      <c r="G3" s="27"/>
      <c r="H3" s="27"/>
      <c r="I3" s="27"/>
      <c r="J3" s="27" t="s">
        <v>64</v>
      </c>
      <c r="K3" s="27"/>
      <c r="L3" s="27"/>
      <c r="M3" s="28"/>
      <c r="N3" s="27"/>
      <c r="O3" s="27"/>
      <c r="P3" s="27"/>
      <c r="Q3" s="27"/>
      <c r="R3" s="27"/>
      <c r="S3" s="27" t="s">
        <v>69</v>
      </c>
      <c r="T3" s="27"/>
      <c r="U3" s="27"/>
      <c r="V3" s="27"/>
      <c r="W3" s="27"/>
      <c r="X3" s="27"/>
      <c r="Y3" s="28"/>
      <c r="Z3" s="27"/>
      <c r="AA3" s="27"/>
      <c r="AB3" s="27"/>
      <c r="AC3" s="27"/>
      <c r="AD3" s="27"/>
      <c r="AE3" s="27"/>
      <c r="AF3" s="27" t="s">
        <v>70</v>
      </c>
      <c r="AG3" s="27"/>
      <c r="AH3" s="27"/>
      <c r="AI3" s="27"/>
      <c r="AJ3" s="27"/>
      <c r="AK3" s="28"/>
      <c r="AL3" s="27"/>
      <c r="AM3" s="27"/>
      <c r="AN3" s="27"/>
      <c r="AO3" s="27"/>
      <c r="AP3" s="27"/>
      <c r="AQ3" s="27" t="s">
        <v>71</v>
      </c>
      <c r="AR3" s="27"/>
      <c r="AS3" s="27"/>
      <c r="AT3" s="27"/>
      <c r="AU3" s="27"/>
      <c r="AV3" s="27"/>
      <c r="AW3" s="28"/>
      <c r="AX3" s="27"/>
      <c r="AY3" s="27"/>
      <c r="AZ3" s="27"/>
      <c r="BA3" s="27"/>
      <c r="BB3" s="27"/>
      <c r="BC3" s="27" t="s">
        <v>72</v>
      </c>
      <c r="BD3" s="27"/>
      <c r="BE3" s="27"/>
      <c r="BF3" s="27"/>
      <c r="BG3" s="27"/>
      <c r="BH3" s="27"/>
      <c r="BI3" s="29"/>
    </row>
    <row r="4" spans="1:63" s="25" customFormat="1" x14ac:dyDescent="0.25">
      <c r="A4" s="30" t="s">
        <v>65</v>
      </c>
      <c r="B4" s="31">
        <v>1</v>
      </c>
      <c r="C4" s="31">
        <v>2</v>
      </c>
      <c r="D4" s="31">
        <v>3</v>
      </c>
      <c r="E4" s="31">
        <v>4</v>
      </c>
      <c r="F4" s="31">
        <v>5</v>
      </c>
      <c r="G4" s="31">
        <v>6</v>
      </c>
      <c r="H4" s="31">
        <v>7</v>
      </c>
      <c r="I4" s="31">
        <v>8</v>
      </c>
      <c r="J4" s="31">
        <v>9</v>
      </c>
      <c r="K4" s="31">
        <v>10</v>
      </c>
      <c r="L4" s="31">
        <v>11</v>
      </c>
      <c r="M4" s="32">
        <v>12</v>
      </c>
      <c r="N4" s="31">
        <v>1</v>
      </c>
      <c r="O4" s="31">
        <v>2</v>
      </c>
      <c r="P4" s="31">
        <v>3</v>
      </c>
      <c r="Q4" s="31">
        <v>4</v>
      </c>
      <c r="R4" s="31">
        <v>5</v>
      </c>
      <c r="S4" s="31">
        <v>6</v>
      </c>
      <c r="T4" s="31">
        <v>7</v>
      </c>
      <c r="U4" s="31">
        <v>8</v>
      </c>
      <c r="V4" s="31">
        <v>9</v>
      </c>
      <c r="W4" s="31">
        <v>10</v>
      </c>
      <c r="X4" s="31">
        <v>11</v>
      </c>
      <c r="Y4" s="32">
        <v>12</v>
      </c>
      <c r="Z4" s="31">
        <v>1</v>
      </c>
      <c r="AA4" s="31">
        <v>2</v>
      </c>
      <c r="AB4" s="31">
        <v>3</v>
      </c>
      <c r="AC4" s="31">
        <v>4</v>
      </c>
      <c r="AD4" s="31">
        <v>5</v>
      </c>
      <c r="AE4" s="31">
        <v>6</v>
      </c>
      <c r="AF4" s="31">
        <v>7</v>
      </c>
      <c r="AG4" s="31">
        <v>8</v>
      </c>
      <c r="AH4" s="31">
        <v>9</v>
      </c>
      <c r="AI4" s="31">
        <v>10</v>
      </c>
      <c r="AJ4" s="31">
        <v>11</v>
      </c>
      <c r="AK4" s="32">
        <v>12</v>
      </c>
      <c r="AL4" s="31">
        <v>1</v>
      </c>
      <c r="AM4" s="31">
        <v>2</v>
      </c>
      <c r="AN4" s="31">
        <v>3</v>
      </c>
      <c r="AO4" s="31">
        <v>4</v>
      </c>
      <c r="AP4" s="31">
        <v>5</v>
      </c>
      <c r="AQ4" s="31">
        <v>6</v>
      </c>
      <c r="AR4" s="31">
        <v>7</v>
      </c>
      <c r="AS4" s="31">
        <v>8</v>
      </c>
      <c r="AT4" s="31">
        <v>9</v>
      </c>
      <c r="AU4" s="31">
        <v>10</v>
      </c>
      <c r="AV4" s="31">
        <v>11</v>
      </c>
      <c r="AW4" s="32">
        <v>12</v>
      </c>
      <c r="AX4" s="31">
        <v>1</v>
      </c>
      <c r="AY4" s="31">
        <v>2</v>
      </c>
      <c r="AZ4" s="31">
        <v>3</v>
      </c>
      <c r="BA4" s="31">
        <v>4</v>
      </c>
      <c r="BB4" s="31">
        <v>5</v>
      </c>
      <c r="BC4" s="31">
        <v>6</v>
      </c>
      <c r="BD4" s="31">
        <v>7</v>
      </c>
      <c r="BE4" s="31">
        <v>8</v>
      </c>
      <c r="BF4" s="31">
        <v>9</v>
      </c>
      <c r="BG4" s="31">
        <v>10</v>
      </c>
      <c r="BH4" s="31">
        <v>11</v>
      </c>
      <c r="BI4" s="33">
        <v>12</v>
      </c>
    </row>
    <row r="5" spans="1:63" x14ac:dyDescent="0.25">
      <c r="A5" s="34" t="s">
        <v>0</v>
      </c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7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7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7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8"/>
    </row>
    <row r="6" spans="1:63" x14ac:dyDescent="0.25">
      <c r="A6" s="39" t="s">
        <v>1</v>
      </c>
      <c r="B6" s="35">
        <v>45</v>
      </c>
      <c r="C6" s="35">
        <v>45</v>
      </c>
      <c r="D6" s="35">
        <v>45</v>
      </c>
      <c r="E6" s="35">
        <v>45</v>
      </c>
      <c r="F6" s="35">
        <v>45</v>
      </c>
      <c r="G6" s="35">
        <v>45</v>
      </c>
      <c r="H6" s="40">
        <f>B27*G6</f>
        <v>49.500000000000007</v>
      </c>
      <c r="I6" s="40">
        <f>H6</f>
        <v>49.500000000000007</v>
      </c>
      <c r="J6" s="40">
        <f t="shared" ref="J6:M6" si="0">I6</f>
        <v>49.500000000000007</v>
      </c>
      <c r="K6" s="40">
        <f t="shared" si="0"/>
        <v>49.500000000000007</v>
      </c>
      <c r="L6" s="40">
        <f t="shared" si="0"/>
        <v>49.500000000000007</v>
      </c>
      <c r="M6" s="41">
        <f t="shared" si="0"/>
        <v>49.500000000000007</v>
      </c>
      <c r="N6" s="40">
        <f>B27*M6</f>
        <v>54.45000000000001</v>
      </c>
      <c r="O6" s="40">
        <f>N6</f>
        <v>54.45000000000001</v>
      </c>
      <c r="P6" s="40">
        <f t="shared" ref="P6:S6" si="1">O6</f>
        <v>54.45000000000001</v>
      </c>
      <c r="Q6" s="40">
        <f t="shared" si="1"/>
        <v>54.45000000000001</v>
      </c>
      <c r="R6" s="40">
        <f t="shared" si="1"/>
        <v>54.45000000000001</v>
      </c>
      <c r="S6" s="40">
        <f t="shared" si="1"/>
        <v>54.45000000000001</v>
      </c>
      <c r="T6" s="40">
        <f>B27*S6</f>
        <v>59.895000000000017</v>
      </c>
      <c r="U6" s="40">
        <f>T6</f>
        <v>59.895000000000017</v>
      </c>
      <c r="V6" s="40">
        <f t="shared" ref="V6:Y6" si="2">U6</f>
        <v>59.895000000000017</v>
      </c>
      <c r="W6" s="40">
        <f t="shared" si="2"/>
        <v>59.895000000000017</v>
      </c>
      <c r="X6" s="40">
        <f t="shared" si="2"/>
        <v>59.895000000000017</v>
      </c>
      <c r="Y6" s="41">
        <f t="shared" si="2"/>
        <v>59.895000000000017</v>
      </c>
      <c r="Z6" s="40">
        <f>B27*Y6</f>
        <v>65.884500000000031</v>
      </c>
      <c r="AA6" s="40">
        <f>Z6</f>
        <v>65.884500000000031</v>
      </c>
      <c r="AB6" s="40">
        <f t="shared" ref="AB6:AE6" si="3">AA6</f>
        <v>65.884500000000031</v>
      </c>
      <c r="AC6" s="40">
        <f t="shared" si="3"/>
        <v>65.884500000000031</v>
      </c>
      <c r="AD6" s="40">
        <f t="shared" si="3"/>
        <v>65.884500000000031</v>
      </c>
      <c r="AE6" s="40">
        <f t="shared" si="3"/>
        <v>65.884500000000031</v>
      </c>
      <c r="AF6" s="40">
        <f>B27*AE6</f>
        <v>72.47295000000004</v>
      </c>
      <c r="AG6" s="40">
        <f>AF6</f>
        <v>72.47295000000004</v>
      </c>
      <c r="AH6" s="40">
        <f t="shared" ref="AH6:AK6" si="4">AG6</f>
        <v>72.47295000000004</v>
      </c>
      <c r="AI6" s="40">
        <f t="shared" si="4"/>
        <v>72.47295000000004</v>
      </c>
      <c r="AJ6" s="40">
        <f t="shared" si="4"/>
        <v>72.47295000000004</v>
      </c>
      <c r="AK6" s="41">
        <f t="shared" si="4"/>
        <v>72.47295000000004</v>
      </c>
      <c r="AL6" s="40">
        <f>B27*AK6</f>
        <v>79.720245000000048</v>
      </c>
      <c r="AM6" s="40">
        <f>AL6</f>
        <v>79.720245000000048</v>
      </c>
      <c r="AN6" s="40">
        <f t="shared" ref="AN6:AQ6" si="5">AM6</f>
        <v>79.720245000000048</v>
      </c>
      <c r="AO6" s="40">
        <f t="shared" si="5"/>
        <v>79.720245000000048</v>
      </c>
      <c r="AP6" s="40">
        <f t="shared" si="5"/>
        <v>79.720245000000048</v>
      </c>
      <c r="AQ6" s="40">
        <f t="shared" si="5"/>
        <v>79.720245000000048</v>
      </c>
      <c r="AR6" s="40">
        <f>B27*AQ6</f>
        <v>87.692269500000066</v>
      </c>
      <c r="AS6" s="40">
        <f>AR6</f>
        <v>87.692269500000066</v>
      </c>
      <c r="AT6" s="40">
        <f t="shared" ref="AT6:AW6" si="6">AS6</f>
        <v>87.692269500000066</v>
      </c>
      <c r="AU6" s="40">
        <f t="shared" si="6"/>
        <v>87.692269500000066</v>
      </c>
      <c r="AV6" s="40">
        <f t="shared" si="6"/>
        <v>87.692269500000066</v>
      </c>
      <c r="AW6" s="41">
        <f t="shared" si="6"/>
        <v>87.692269500000066</v>
      </c>
      <c r="AX6" s="40">
        <f>B27*AW6</f>
        <v>96.461496450000084</v>
      </c>
      <c r="AY6" s="40">
        <f>AX6</f>
        <v>96.461496450000084</v>
      </c>
      <c r="AZ6" s="40">
        <f t="shared" ref="AZ6:BC6" si="7">AY6</f>
        <v>96.461496450000084</v>
      </c>
      <c r="BA6" s="40">
        <f t="shared" si="7"/>
        <v>96.461496450000084</v>
      </c>
      <c r="BB6" s="40">
        <f t="shared" si="7"/>
        <v>96.461496450000084</v>
      </c>
      <c r="BC6" s="40">
        <f t="shared" si="7"/>
        <v>96.461496450000084</v>
      </c>
      <c r="BD6" s="40">
        <f>B27*BC6</f>
        <v>106.10764609500011</v>
      </c>
      <c r="BE6" s="40">
        <f>BD6</f>
        <v>106.10764609500011</v>
      </c>
      <c r="BF6" s="40">
        <f t="shared" ref="BF6:BI6" si="8">BE6</f>
        <v>106.10764609500011</v>
      </c>
      <c r="BG6" s="40">
        <f t="shared" si="8"/>
        <v>106.10764609500011</v>
      </c>
      <c r="BH6" s="40">
        <f t="shared" si="8"/>
        <v>106.10764609500011</v>
      </c>
      <c r="BI6" s="42">
        <f t="shared" si="8"/>
        <v>106.10764609500011</v>
      </c>
    </row>
    <row r="7" spans="1:63" x14ac:dyDescent="0.25">
      <c r="A7" s="39" t="s">
        <v>63</v>
      </c>
      <c r="B7" s="43">
        <v>2</v>
      </c>
      <c r="C7" s="44">
        <f>ROUND($B$28+B7,0)</f>
        <v>7</v>
      </c>
      <c r="D7" s="44">
        <f t="shared" ref="D7:BI7" si="9">ROUND($B$28+C7,0)</f>
        <v>12</v>
      </c>
      <c r="E7" s="44">
        <f t="shared" si="9"/>
        <v>17</v>
      </c>
      <c r="F7" s="44">
        <f t="shared" si="9"/>
        <v>22</v>
      </c>
      <c r="G7" s="44">
        <f t="shared" si="9"/>
        <v>27</v>
      </c>
      <c r="H7" s="44">
        <f t="shared" si="9"/>
        <v>32</v>
      </c>
      <c r="I7" s="44">
        <f t="shared" si="9"/>
        <v>37</v>
      </c>
      <c r="J7" s="44">
        <f t="shared" si="9"/>
        <v>42</v>
      </c>
      <c r="K7" s="44">
        <f t="shared" si="9"/>
        <v>47</v>
      </c>
      <c r="L7" s="44">
        <f t="shared" si="9"/>
        <v>52</v>
      </c>
      <c r="M7" s="45">
        <f t="shared" si="9"/>
        <v>57</v>
      </c>
      <c r="N7" s="44">
        <f t="shared" si="9"/>
        <v>62</v>
      </c>
      <c r="O7" s="44">
        <f t="shared" si="9"/>
        <v>67</v>
      </c>
      <c r="P7" s="44">
        <f t="shared" si="9"/>
        <v>72</v>
      </c>
      <c r="Q7" s="44">
        <f t="shared" si="9"/>
        <v>77</v>
      </c>
      <c r="R7" s="44">
        <f t="shared" si="9"/>
        <v>82</v>
      </c>
      <c r="S7" s="44">
        <f t="shared" si="9"/>
        <v>87</v>
      </c>
      <c r="T7" s="44">
        <f t="shared" si="9"/>
        <v>92</v>
      </c>
      <c r="U7" s="44">
        <f t="shared" si="9"/>
        <v>97</v>
      </c>
      <c r="V7" s="44">
        <f t="shared" si="9"/>
        <v>102</v>
      </c>
      <c r="W7" s="44">
        <f t="shared" si="9"/>
        <v>107</v>
      </c>
      <c r="X7" s="44">
        <f t="shared" si="9"/>
        <v>112</v>
      </c>
      <c r="Y7" s="45">
        <f t="shared" si="9"/>
        <v>117</v>
      </c>
      <c r="Z7" s="44">
        <f t="shared" si="9"/>
        <v>122</v>
      </c>
      <c r="AA7" s="44">
        <f t="shared" si="9"/>
        <v>127</v>
      </c>
      <c r="AB7" s="44">
        <f t="shared" si="9"/>
        <v>132</v>
      </c>
      <c r="AC7" s="44">
        <f t="shared" si="9"/>
        <v>137</v>
      </c>
      <c r="AD7" s="44">
        <f t="shared" si="9"/>
        <v>142</v>
      </c>
      <c r="AE7" s="44">
        <f t="shared" si="9"/>
        <v>147</v>
      </c>
      <c r="AF7" s="44">
        <f t="shared" si="9"/>
        <v>152</v>
      </c>
      <c r="AG7" s="44">
        <f t="shared" si="9"/>
        <v>157</v>
      </c>
      <c r="AH7" s="44">
        <f t="shared" si="9"/>
        <v>162</v>
      </c>
      <c r="AI7" s="44">
        <f t="shared" si="9"/>
        <v>167</v>
      </c>
      <c r="AJ7" s="44">
        <f t="shared" si="9"/>
        <v>172</v>
      </c>
      <c r="AK7" s="45">
        <f t="shared" si="9"/>
        <v>177</v>
      </c>
      <c r="AL7" s="44">
        <f t="shared" si="9"/>
        <v>182</v>
      </c>
      <c r="AM7" s="44">
        <f t="shared" si="9"/>
        <v>187</v>
      </c>
      <c r="AN7" s="44">
        <f t="shared" si="9"/>
        <v>192</v>
      </c>
      <c r="AO7" s="44">
        <f t="shared" si="9"/>
        <v>197</v>
      </c>
      <c r="AP7" s="44">
        <f t="shared" si="9"/>
        <v>202</v>
      </c>
      <c r="AQ7" s="44">
        <f t="shared" si="9"/>
        <v>207</v>
      </c>
      <c r="AR7" s="44">
        <f t="shared" si="9"/>
        <v>212</v>
      </c>
      <c r="AS7" s="44">
        <f t="shared" si="9"/>
        <v>217</v>
      </c>
      <c r="AT7" s="44">
        <f t="shared" si="9"/>
        <v>222</v>
      </c>
      <c r="AU7" s="44">
        <f t="shared" si="9"/>
        <v>227</v>
      </c>
      <c r="AV7" s="44">
        <f t="shared" si="9"/>
        <v>232</v>
      </c>
      <c r="AW7" s="45">
        <f t="shared" si="9"/>
        <v>237</v>
      </c>
      <c r="AX7" s="44">
        <f t="shared" si="9"/>
        <v>242</v>
      </c>
      <c r="AY7" s="44">
        <f t="shared" si="9"/>
        <v>247</v>
      </c>
      <c r="AZ7" s="44">
        <f t="shared" si="9"/>
        <v>252</v>
      </c>
      <c r="BA7" s="44">
        <f t="shared" si="9"/>
        <v>257</v>
      </c>
      <c r="BB7" s="44">
        <f t="shared" si="9"/>
        <v>262</v>
      </c>
      <c r="BC7" s="44">
        <f t="shared" si="9"/>
        <v>267</v>
      </c>
      <c r="BD7" s="44">
        <f>ROUND($B$28+BC7,0)</f>
        <v>272</v>
      </c>
      <c r="BE7" s="44">
        <f t="shared" si="9"/>
        <v>277</v>
      </c>
      <c r="BF7" s="44">
        <f t="shared" si="9"/>
        <v>282</v>
      </c>
      <c r="BG7" s="44">
        <f t="shared" si="9"/>
        <v>287</v>
      </c>
      <c r="BH7" s="44">
        <f t="shared" si="9"/>
        <v>292</v>
      </c>
      <c r="BI7" s="46">
        <f t="shared" si="9"/>
        <v>297</v>
      </c>
    </row>
    <row r="8" spans="1:63" x14ac:dyDescent="0.25">
      <c r="A8" s="34" t="s">
        <v>2</v>
      </c>
      <c r="B8" s="35">
        <f>B6*B7</f>
        <v>90</v>
      </c>
      <c r="C8" s="35">
        <f t="shared" ref="C8:BI8" si="10">C6*C7</f>
        <v>315</v>
      </c>
      <c r="D8" s="35">
        <f t="shared" si="10"/>
        <v>540</v>
      </c>
      <c r="E8" s="35">
        <f t="shared" si="10"/>
        <v>765</v>
      </c>
      <c r="F8" s="35">
        <f t="shared" si="10"/>
        <v>990</v>
      </c>
      <c r="G8" s="35">
        <f t="shared" si="10"/>
        <v>1215</v>
      </c>
      <c r="H8" s="35">
        <f t="shared" si="10"/>
        <v>1584.0000000000002</v>
      </c>
      <c r="I8" s="35">
        <f t="shared" si="10"/>
        <v>1831.5000000000002</v>
      </c>
      <c r="J8" s="35">
        <f t="shared" si="10"/>
        <v>2079.0000000000005</v>
      </c>
      <c r="K8" s="35">
        <f t="shared" si="10"/>
        <v>2326.5000000000005</v>
      </c>
      <c r="L8" s="35">
        <f t="shared" si="10"/>
        <v>2574.0000000000005</v>
      </c>
      <c r="M8" s="47">
        <f t="shared" si="10"/>
        <v>2821.5000000000005</v>
      </c>
      <c r="N8" s="35">
        <f t="shared" si="10"/>
        <v>3375.9000000000005</v>
      </c>
      <c r="O8" s="35">
        <f t="shared" si="10"/>
        <v>3648.1500000000005</v>
      </c>
      <c r="P8" s="35">
        <f t="shared" si="10"/>
        <v>3920.4000000000005</v>
      </c>
      <c r="Q8" s="35">
        <f t="shared" si="10"/>
        <v>4192.6500000000005</v>
      </c>
      <c r="R8" s="35">
        <f t="shared" si="10"/>
        <v>4464.9000000000005</v>
      </c>
      <c r="S8" s="35">
        <f t="shared" si="10"/>
        <v>4737.1500000000005</v>
      </c>
      <c r="T8" s="35">
        <f t="shared" si="10"/>
        <v>5510.340000000002</v>
      </c>
      <c r="U8" s="35">
        <f t="shared" si="10"/>
        <v>5809.8150000000014</v>
      </c>
      <c r="V8" s="35">
        <f t="shared" si="10"/>
        <v>6109.2900000000018</v>
      </c>
      <c r="W8" s="35">
        <f t="shared" si="10"/>
        <v>6408.7650000000021</v>
      </c>
      <c r="X8" s="35">
        <f t="shared" si="10"/>
        <v>6708.2400000000016</v>
      </c>
      <c r="Y8" s="47">
        <f t="shared" si="10"/>
        <v>7007.715000000002</v>
      </c>
      <c r="Z8" s="35">
        <f t="shared" si="10"/>
        <v>8037.9090000000042</v>
      </c>
      <c r="AA8" s="35">
        <f t="shared" si="10"/>
        <v>8367.3315000000039</v>
      </c>
      <c r="AB8" s="35">
        <f t="shared" si="10"/>
        <v>8696.7540000000045</v>
      </c>
      <c r="AC8" s="35">
        <f t="shared" si="10"/>
        <v>9026.176500000005</v>
      </c>
      <c r="AD8" s="35">
        <f t="shared" si="10"/>
        <v>9355.5990000000038</v>
      </c>
      <c r="AE8" s="35">
        <f t="shared" si="10"/>
        <v>9685.0215000000044</v>
      </c>
      <c r="AF8" s="35">
        <f t="shared" si="10"/>
        <v>11015.888400000005</v>
      </c>
      <c r="AG8" s="35">
        <f t="shared" si="10"/>
        <v>11378.253150000006</v>
      </c>
      <c r="AH8" s="35">
        <f t="shared" si="10"/>
        <v>11740.617900000007</v>
      </c>
      <c r="AI8" s="35">
        <f t="shared" si="10"/>
        <v>12102.982650000007</v>
      </c>
      <c r="AJ8" s="35">
        <f t="shared" si="10"/>
        <v>12465.347400000006</v>
      </c>
      <c r="AK8" s="47">
        <f t="shared" si="10"/>
        <v>12827.712150000007</v>
      </c>
      <c r="AL8" s="35">
        <f t="shared" si="10"/>
        <v>14509.084590000009</v>
      </c>
      <c r="AM8" s="35">
        <f t="shared" si="10"/>
        <v>14907.68581500001</v>
      </c>
      <c r="AN8" s="35">
        <f t="shared" si="10"/>
        <v>15306.28704000001</v>
      </c>
      <c r="AO8" s="35">
        <f t="shared" si="10"/>
        <v>15704.888265000009</v>
      </c>
      <c r="AP8" s="35">
        <f t="shared" si="10"/>
        <v>16103.489490000009</v>
      </c>
      <c r="AQ8" s="35">
        <f t="shared" si="10"/>
        <v>16502.090715000009</v>
      </c>
      <c r="AR8" s="35">
        <f t="shared" si="10"/>
        <v>18590.761134000015</v>
      </c>
      <c r="AS8" s="35">
        <f t="shared" si="10"/>
        <v>19029.222481500015</v>
      </c>
      <c r="AT8" s="35">
        <f t="shared" si="10"/>
        <v>19467.683829000016</v>
      </c>
      <c r="AU8" s="35">
        <f t="shared" si="10"/>
        <v>19906.145176500017</v>
      </c>
      <c r="AV8" s="35">
        <f t="shared" si="10"/>
        <v>20344.606524000017</v>
      </c>
      <c r="AW8" s="47">
        <f t="shared" si="10"/>
        <v>20783.067871500014</v>
      </c>
      <c r="AX8" s="35">
        <f t="shared" si="10"/>
        <v>23343.682140900019</v>
      </c>
      <c r="AY8" s="35">
        <f t="shared" si="10"/>
        <v>23825.989623150021</v>
      </c>
      <c r="AZ8" s="35">
        <f t="shared" si="10"/>
        <v>24308.297105400023</v>
      </c>
      <c r="BA8" s="35">
        <f t="shared" si="10"/>
        <v>24790.604587650021</v>
      </c>
      <c r="BB8" s="35">
        <f t="shared" si="10"/>
        <v>25272.912069900023</v>
      </c>
      <c r="BC8" s="35">
        <f t="shared" si="10"/>
        <v>25755.219552150022</v>
      </c>
      <c r="BD8" s="35">
        <f t="shared" si="10"/>
        <v>28861.279737840028</v>
      </c>
      <c r="BE8" s="35">
        <f t="shared" si="10"/>
        <v>29391.81796831503</v>
      </c>
      <c r="BF8" s="35">
        <f t="shared" si="10"/>
        <v>29922.356198790028</v>
      </c>
      <c r="BG8" s="35">
        <f t="shared" si="10"/>
        <v>30452.89442926503</v>
      </c>
      <c r="BH8" s="35">
        <f t="shared" si="10"/>
        <v>30983.432659740032</v>
      </c>
      <c r="BI8" s="48">
        <f t="shared" si="10"/>
        <v>31513.970890215031</v>
      </c>
      <c r="BJ8" s="49"/>
      <c r="BK8" s="49"/>
    </row>
    <row r="9" spans="1:63" x14ac:dyDescent="0.25">
      <c r="A9" s="34" t="s">
        <v>3</v>
      </c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7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7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8"/>
    </row>
    <row r="10" spans="1:63" x14ac:dyDescent="0.25">
      <c r="A10" s="39" t="s">
        <v>17</v>
      </c>
      <c r="B10" s="35">
        <f>B7*'Instace costs'!$B$20</f>
        <v>143.078</v>
      </c>
      <c r="C10" s="35">
        <f>C7*'Instace costs'!$B$20</f>
        <v>500.77300000000002</v>
      </c>
      <c r="D10" s="35">
        <f>D7*'Instace costs'!$B$20</f>
        <v>858.46800000000007</v>
      </c>
      <c r="E10" s="35">
        <f>E7*'Instace costs'!$B$20</f>
        <v>1216.163</v>
      </c>
      <c r="F10" s="35">
        <f>F7*'Instace costs'!$B$20</f>
        <v>1573.8579999999999</v>
      </c>
      <c r="G10" s="35">
        <f>G7*'Instace costs'!$B$20</f>
        <v>1931.5530000000001</v>
      </c>
      <c r="H10" s="35">
        <f>H7*'Instace costs'!$B$20</f>
        <v>2289.248</v>
      </c>
      <c r="I10" s="35">
        <f>I7*'Instace costs'!$B$20</f>
        <v>2646.9430000000002</v>
      </c>
      <c r="J10" s="35">
        <f>J7*'Instace costs'!$B$20</f>
        <v>3004.6379999999999</v>
      </c>
      <c r="K10" s="35">
        <f>K7*'Instace costs'!$B$20</f>
        <v>3362.3330000000001</v>
      </c>
      <c r="L10" s="35">
        <f>L7*'Instace costs'!$B$20</f>
        <v>3720.0280000000002</v>
      </c>
      <c r="M10" s="47">
        <f>M7*'Instace costs'!$B$20</f>
        <v>4077.723</v>
      </c>
      <c r="N10" s="35">
        <f>N7*'Instace costs'!$B$20</f>
        <v>4435.4179999999997</v>
      </c>
      <c r="O10" s="35">
        <f>O7*'Instace costs'!$B$20</f>
        <v>4793.1130000000003</v>
      </c>
      <c r="P10" s="35">
        <f>P7*'Instace costs'!$B$20</f>
        <v>5150.808</v>
      </c>
      <c r="Q10" s="35">
        <f>Q7*'Instace costs'!$B$20</f>
        <v>5508.5029999999997</v>
      </c>
      <c r="R10" s="35">
        <f>R7*'Instace costs'!$B$20</f>
        <v>5866.1980000000003</v>
      </c>
      <c r="S10" s="35">
        <f>S7*'Instace costs'!$B$20</f>
        <v>6223.893</v>
      </c>
      <c r="T10" s="35">
        <f>T7*'Instace costs'!$B$20</f>
        <v>6581.5879999999997</v>
      </c>
      <c r="U10" s="35">
        <f>U7*'Instace costs'!$B$20</f>
        <v>6939.2830000000004</v>
      </c>
      <c r="V10" s="35">
        <f>V7*'Instace costs'!$B$20</f>
        <v>7296.9780000000001</v>
      </c>
      <c r="W10" s="35">
        <f>W7*'Instace costs'!$B$20</f>
        <v>7654.6729999999998</v>
      </c>
      <c r="X10" s="35">
        <f>X7*'Instace costs'!$B$20</f>
        <v>8012.3680000000004</v>
      </c>
      <c r="Y10" s="47">
        <f>Y7*'Instace costs'!$B$20</f>
        <v>8370.0630000000001</v>
      </c>
      <c r="Z10" s="35">
        <f>Z7*'Instace costs'!$B$20</f>
        <v>8727.7579999999998</v>
      </c>
      <c r="AA10" s="35">
        <f>AA7*'Instace costs'!$B$20</f>
        <v>9085.4529999999995</v>
      </c>
      <c r="AB10" s="35">
        <f>AB7*'Instace costs'!$B$20</f>
        <v>9443.148000000001</v>
      </c>
      <c r="AC10" s="35">
        <f>AC7*'Instace costs'!$B$20</f>
        <v>9800.8430000000008</v>
      </c>
      <c r="AD10" s="35">
        <f>AD7*'Instace costs'!$B$20</f>
        <v>10158.538</v>
      </c>
      <c r="AE10" s="35">
        <f>AE7*'Instace costs'!$B$20</f>
        <v>10516.233</v>
      </c>
      <c r="AF10" s="35">
        <f>AF7*'Instace costs'!$B$20</f>
        <v>10873.928</v>
      </c>
      <c r="AG10" s="35">
        <f>AG7*'Instace costs'!$B$20</f>
        <v>11231.623</v>
      </c>
      <c r="AH10" s="35">
        <f>AH7*'Instace costs'!$B$20</f>
        <v>11589.318000000001</v>
      </c>
      <c r="AI10" s="35">
        <f>AI7*'Instace costs'!$B$20</f>
        <v>11947.013000000001</v>
      </c>
      <c r="AJ10" s="35">
        <f>AJ7*'Instace costs'!$B$20</f>
        <v>12304.708000000001</v>
      </c>
      <c r="AK10" s="47">
        <f>AK7*'Instace costs'!$B$20</f>
        <v>12662.403</v>
      </c>
      <c r="AL10" s="35">
        <f>AL7*'Instace costs'!$B$20</f>
        <v>13020.098</v>
      </c>
      <c r="AM10" s="35">
        <f>AM7*'Instace costs'!$B$20</f>
        <v>13377.793</v>
      </c>
      <c r="AN10" s="35">
        <f>AN7*'Instace costs'!$B$20</f>
        <v>13735.488000000001</v>
      </c>
      <c r="AO10" s="35">
        <f>AO7*'Instace costs'!$B$20</f>
        <v>14093.183000000001</v>
      </c>
      <c r="AP10" s="35">
        <f>AP7*'Instace costs'!$B$20</f>
        <v>14450.878000000001</v>
      </c>
      <c r="AQ10" s="35">
        <f>AQ7*'Instace costs'!$B$20</f>
        <v>14808.573</v>
      </c>
      <c r="AR10" s="35">
        <f>AR7*'Instace costs'!$B$20</f>
        <v>15166.268</v>
      </c>
      <c r="AS10" s="35">
        <f>AS7*'Instace costs'!$B$20</f>
        <v>15523.963</v>
      </c>
      <c r="AT10" s="35">
        <f>AT7*'Instace costs'!$B$20</f>
        <v>15881.657999999999</v>
      </c>
      <c r="AU10" s="35">
        <f>AU7*'Instace costs'!$B$20</f>
        <v>16239.353000000001</v>
      </c>
      <c r="AV10" s="35">
        <f>AV7*'Instace costs'!$B$20</f>
        <v>16597.047999999999</v>
      </c>
      <c r="AW10" s="47">
        <f>AW7*'Instace costs'!$B$20</f>
        <v>16954.742999999999</v>
      </c>
      <c r="AX10" s="35">
        <f>AX7*'Instace costs'!$B$20</f>
        <v>17312.438000000002</v>
      </c>
      <c r="AY10" s="35">
        <f>AY7*'Instace costs'!$B$20</f>
        <v>17670.133000000002</v>
      </c>
      <c r="AZ10" s="35">
        <f>AZ7*'Instace costs'!$B$20</f>
        <v>18027.828000000001</v>
      </c>
      <c r="BA10" s="35">
        <f>BA7*'Instace costs'!$B$20</f>
        <v>18385.523000000001</v>
      </c>
      <c r="BB10" s="35">
        <f>BB7*'Instace costs'!$B$20</f>
        <v>18743.218000000001</v>
      </c>
      <c r="BC10" s="35">
        <f>BC7*'Instace costs'!$B$20</f>
        <v>19100.913</v>
      </c>
      <c r="BD10" s="35">
        <f>BD7*'Instace costs'!$B$20</f>
        <v>19458.608</v>
      </c>
      <c r="BE10" s="35">
        <f>BE7*'Instace costs'!$B$20</f>
        <v>19816.303</v>
      </c>
      <c r="BF10" s="35">
        <f>BF7*'Instace costs'!$B$20</f>
        <v>20173.998</v>
      </c>
      <c r="BG10" s="35">
        <f>BG7*'Instace costs'!$B$20</f>
        <v>20531.692999999999</v>
      </c>
      <c r="BH10" s="35">
        <f>BH7*'Instace costs'!$B$20</f>
        <v>20889.387999999999</v>
      </c>
      <c r="BI10" s="48">
        <f>BI7*'Instace costs'!$B$20</f>
        <v>21247.082999999999</v>
      </c>
    </row>
    <row r="11" spans="1:63" x14ac:dyDescent="0.25">
      <c r="A11" s="39" t="s">
        <v>23</v>
      </c>
      <c r="B11" s="35">
        <f>'S3 bucket cost '!B22</f>
        <v>0.30769999999999997</v>
      </c>
      <c r="C11" s="40">
        <f>$B$32*B11</f>
        <v>0.33846999999999999</v>
      </c>
      <c r="D11" s="40">
        <f t="shared" ref="D11:BI11" si="11">$B$32*C11</f>
        <v>0.37231700000000001</v>
      </c>
      <c r="E11" s="40">
        <f t="shared" si="11"/>
        <v>0.40954870000000004</v>
      </c>
      <c r="F11" s="40">
        <f t="shared" si="11"/>
        <v>0.45050357000000008</v>
      </c>
      <c r="G11" s="40">
        <f t="shared" si="11"/>
        <v>0.49555392700000012</v>
      </c>
      <c r="H11" s="40">
        <f t="shared" si="11"/>
        <v>0.54510931970000021</v>
      </c>
      <c r="I11" s="40">
        <f t="shared" si="11"/>
        <v>0.59962025167000033</v>
      </c>
      <c r="J11" s="40">
        <f t="shared" si="11"/>
        <v>0.65958227683700044</v>
      </c>
      <c r="K11" s="40">
        <f t="shared" si="11"/>
        <v>0.72554050452070051</v>
      </c>
      <c r="L11" s="40">
        <f t="shared" si="11"/>
        <v>0.7980945549727706</v>
      </c>
      <c r="M11" s="41">
        <f t="shared" si="11"/>
        <v>0.87790401047004774</v>
      </c>
      <c r="N11" s="40">
        <f t="shared" si="11"/>
        <v>0.9656944115170526</v>
      </c>
      <c r="O11" s="40">
        <f t="shared" si="11"/>
        <v>1.062263852668758</v>
      </c>
      <c r="P11" s="40">
        <f t="shared" si="11"/>
        <v>1.1684902379356339</v>
      </c>
      <c r="Q11" s="40">
        <f t="shared" si="11"/>
        <v>1.2853392617291974</v>
      </c>
      <c r="R11" s="40">
        <f t="shared" si="11"/>
        <v>1.4138731879021174</v>
      </c>
      <c r="S11" s="40">
        <f t="shared" si="11"/>
        <v>1.5552605066923293</v>
      </c>
      <c r="T11" s="40">
        <f t="shared" si="11"/>
        <v>1.7107865573615624</v>
      </c>
      <c r="U11" s="40">
        <f t="shared" si="11"/>
        <v>1.8818652130977187</v>
      </c>
      <c r="V11" s="40">
        <f t="shared" si="11"/>
        <v>2.0700517344074907</v>
      </c>
      <c r="W11" s="40">
        <f t="shared" si="11"/>
        <v>2.2770569078482401</v>
      </c>
      <c r="X11" s="40">
        <f t="shared" si="11"/>
        <v>2.5047625986330644</v>
      </c>
      <c r="Y11" s="41">
        <f t="shared" si="11"/>
        <v>2.7552388584963712</v>
      </c>
      <c r="Z11" s="40">
        <f t="shared" si="11"/>
        <v>3.0307627443460086</v>
      </c>
      <c r="AA11" s="40">
        <f t="shared" si="11"/>
        <v>3.3338390187806097</v>
      </c>
      <c r="AB11" s="40">
        <f t="shared" si="11"/>
        <v>3.6672229206586708</v>
      </c>
      <c r="AC11" s="40">
        <f t="shared" si="11"/>
        <v>4.0339452127245385</v>
      </c>
      <c r="AD11" s="40">
        <f t="shared" si="11"/>
        <v>4.4373397339969927</v>
      </c>
      <c r="AE11" s="40">
        <f t="shared" si="11"/>
        <v>4.8810737073966921</v>
      </c>
      <c r="AF11" s="40">
        <f t="shared" si="11"/>
        <v>5.3691810781363616</v>
      </c>
      <c r="AG11" s="40">
        <f t="shared" si="11"/>
        <v>5.9060991859499978</v>
      </c>
      <c r="AH11" s="40">
        <f t="shared" si="11"/>
        <v>6.4967091045449985</v>
      </c>
      <c r="AI11" s="40">
        <f t="shared" si="11"/>
        <v>7.1463800149994992</v>
      </c>
      <c r="AJ11" s="40">
        <f t="shared" si="11"/>
        <v>7.8610180164994494</v>
      </c>
      <c r="AK11" s="41">
        <f t="shared" si="11"/>
        <v>8.6471198181493953</v>
      </c>
      <c r="AL11" s="40">
        <f t="shared" si="11"/>
        <v>9.5118317999643356</v>
      </c>
      <c r="AM11" s="40">
        <f t="shared" si="11"/>
        <v>10.46301497996077</v>
      </c>
      <c r="AN11" s="40">
        <f t="shared" si="11"/>
        <v>11.509316477956848</v>
      </c>
      <c r="AO11" s="40">
        <f t="shared" si="11"/>
        <v>12.660248125752533</v>
      </c>
      <c r="AP11" s="40">
        <f t="shared" si="11"/>
        <v>13.926272938327788</v>
      </c>
      <c r="AQ11" s="40">
        <f t="shared" si="11"/>
        <v>15.318900232160567</v>
      </c>
      <c r="AR11" s="40">
        <f t="shared" si="11"/>
        <v>16.850790255376626</v>
      </c>
      <c r="AS11" s="40">
        <f t="shared" si="11"/>
        <v>18.535869280914291</v>
      </c>
      <c r="AT11" s="40">
        <f t="shared" si="11"/>
        <v>20.389456209005722</v>
      </c>
      <c r="AU11" s="40">
        <f t="shared" si="11"/>
        <v>22.428401829906296</v>
      </c>
      <c r="AV11" s="40">
        <f t="shared" si="11"/>
        <v>24.671242012896926</v>
      </c>
      <c r="AW11" s="41">
        <f t="shared" si="11"/>
        <v>27.138366214186622</v>
      </c>
      <c r="AX11" s="40">
        <f t="shared" si="11"/>
        <v>29.852202835605286</v>
      </c>
      <c r="AY11" s="40">
        <f t="shared" si="11"/>
        <v>32.83742311916582</v>
      </c>
      <c r="AZ11" s="40">
        <f t="shared" si="11"/>
        <v>36.121165431082403</v>
      </c>
      <c r="BA11" s="40">
        <f t="shared" si="11"/>
        <v>39.733281974190646</v>
      </c>
      <c r="BB11" s="40">
        <f t="shared" si="11"/>
        <v>43.706610171609711</v>
      </c>
      <c r="BC11" s="40">
        <f t="shared" si="11"/>
        <v>48.077271188770688</v>
      </c>
      <c r="BD11" s="40">
        <f>$B$32*BC11</f>
        <v>52.884998307647763</v>
      </c>
      <c r="BE11" s="40">
        <f t="shared" si="11"/>
        <v>58.17349813841254</v>
      </c>
      <c r="BF11" s="40">
        <f t="shared" si="11"/>
        <v>63.990847952253802</v>
      </c>
      <c r="BG11" s="40">
        <f t="shared" si="11"/>
        <v>70.389932747479193</v>
      </c>
      <c r="BH11" s="40">
        <f t="shared" si="11"/>
        <v>77.428926022227117</v>
      </c>
      <c r="BI11" s="42">
        <f t="shared" si="11"/>
        <v>85.171818624449841</v>
      </c>
    </row>
    <row r="12" spans="1:63" x14ac:dyDescent="0.25">
      <c r="A12" s="39" t="s">
        <v>25</v>
      </c>
      <c r="B12" s="35">
        <f>MAX(100, 0.1*SUM(B10:B11))</f>
        <v>100</v>
      </c>
      <c r="C12" s="40">
        <f>B12</f>
        <v>100</v>
      </c>
      <c r="D12" s="40">
        <f t="shared" ref="D12:BI12" si="12">C12</f>
        <v>100</v>
      </c>
      <c r="E12" s="40">
        <f t="shared" si="12"/>
        <v>100</v>
      </c>
      <c r="F12" s="40">
        <f t="shared" si="12"/>
        <v>100</v>
      </c>
      <c r="G12" s="40">
        <f t="shared" si="12"/>
        <v>100</v>
      </c>
      <c r="H12" s="40">
        <f t="shared" si="12"/>
        <v>100</v>
      </c>
      <c r="I12" s="40">
        <f t="shared" si="12"/>
        <v>100</v>
      </c>
      <c r="J12" s="40">
        <f t="shared" si="12"/>
        <v>100</v>
      </c>
      <c r="K12" s="40">
        <f t="shared" si="12"/>
        <v>100</v>
      </c>
      <c r="L12" s="40">
        <f t="shared" si="12"/>
        <v>100</v>
      </c>
      <c r="M12" s="41">
        <f t="shared" si="12"/>
        <v>100</v>
      </c>
      <c r="N12" s="40">
        <f t="shared" si="12"/>
        <v>100</v>
      </c>
      <c r="O12" s="40">
        <f t="shared" si="12"/>
        <v>100</v>
      </c>
      <c r="P12" s="40">
        <f t="shared" si="12"/>
        <v>100</v>
      </c>
      <c r="Q12" s="40">
        <f t="shared" si="12"/>
        <v>100</v>
      </c>
      <c r="R12" s="40">
        <f t="shared" si="12"/>
        <v>100</v>
      </c>
      <c r="S12" s="40">
        <f t="shared" si="12"/>
        <v>100</v>
      </c>
      <c r="T12" s="40">
        <f t="shared" si="12"/>
        <v>100</v>
      </c>
      <c r="U12" s="40">
        <f t="shared" si="12"/>
        <v>100</v>
      </c>
      <c r="V12" s="40">
        <f t="shared" si="12"/>
        <v>100</v>
      </c>
      <c r="W12" s="40">
        <f t="shared" si="12"/>
        <v>100</v>
      </c>
      <c r="X12" s="40">
        <f t="shared" si="12"/>
        <v>100</v>
      </c>
      <c r="Y12" s="41">
        <f t="shared" si="12"/>
        <v>100</v>
      </c>
      <c r="Z12" s="40">
        <f t="shared" si="12"/>
        <v>100</v>
      </c>
      <c r="AA12" s="40">
        <f t="shared" si="12"/>
        <v>100</v>
      </c>
      <c r="AB12" s="40">
        <f t="shared" si="12"/>
        <v>100</v>
      </c>
      <c r="AC12" s="40">
        <f t="shared" si="12"/>
        <v>100</v>
      </c>
      <c r="AD12" s="40">
        <f t="shared" si="12"/>
        <v>100</v>
      </c>
      <c r="AE12" s="40">
        <f t="shared" si="12"/>
        <v>100</v>
      </c>
      <c r="AF12" s="40">
        <f t="shared" si="12"/>
        <v>100</v>
      </c>
      <c r="AG12" s="40">
        <f t="shared" si="12"/>
        <v>100</v>
      </c>
      <c r="AH12" s="40">
        <f t="shared" si="12"/>
        <v>100</v>
      </c>
      <c r="AI12" s="40">
        <f t="shared" si="12"/>
        <v>100</v>
      </c>
      <c r="AJ12" s="40">
        <f t="shared" si="12"/>
        <v>100</v>
      </c>
      <c r="AK12" s="41">
        <f t="shared" si="12"/>
        <v>100</v>
      </c>
      <c r="AL12" s="40">
        <f t="shared" si="12"/>
        <v>100</v>
      </c>
      <c r="AM12" s="40">
        <f t="shared" si="12"/>
        <v>100</v>
      </c>
      <c r="AN12" s="40">
        <f t="shared" si="12"/>
        <v>100</v>
      </c>
      <c r="AO12" s="40">
        <f t="shared" si="12"/>
        <v>100</v>
      </c>
      <c r="AP12" s="40">
        <f t="shared" si="12"/>
        <v>100</v>
      </c>
      <c r="AQ12" s="40">
        <f t="shared" si="12"/>
        <v>100</v>
      </c>
      <c r="AR12" s="40">
        <f t="shared" si="12"/>
        <v>100</v>
      </c>
      <c r="AS12" s="40">
        <f t="shared" si="12"/>
        <v>100</v>
      </c>
      <c r="AT12" s="40">
        <f t="shared" si="12"/>
        <v>100</v>
      </c>
      <c r="AU12" s="40">
        <f t="shared" si="12"/>
        <v>100</v>
      </c>
      <c r="AV12" s="40">
        <f t="shared" si="12"/>
        <v>100</v>
      </c>
      <c r="AW12" s="41">
        <f t="shared" si="12"/>
        <v>100</v>
      </c>
      <c r="AX12" s="40">
        <f t="shared" si="12"/>
        <v>100</v>
      </c>
      <c r="AY12" s="40">
        <f t="shared" si="12"/>
        <v>100</v>
      </c>
      <c r="AZ12" s="40">
        <f t="shared" si="12"/>
        <v>100</v>
      </c>
      <c r="BA12" s="40">
        <f t="shared" si="12"/>
        <v>100</v>
      </c>
      <c r="BB12" s="40">
        <f t="shared" si="12"/>
        <v>100</v>
      </c>
      <c r="BC12" s="40">
        <f t="shared" si="12"/>
        <v>100</v>
      </c>
      <c r="BD12" s="40">
        <f>BC12</f>
        <v>100</v>
      </c>
      <c r="BE12" s="40">
        <f t="shared" si="12"/>
        <v>100</v>
      </c>
      <c r="BF12" s="40">
        <f t="shared" si="12"/>
        <v>100</v>
      </c>
      <c r="BG12" s="40">
        <f t="shared" si="12"/>
        <v>100</v>
      </c>
      <c r="BH12" s="40">
        <f t="shared" si="12"/>
        <v>100</v>
      </c>
      <c r="BI12" s="42">
        <f t="shared" si="12"/>
        <v>100</v>
      </c>
    </row>
    <row r="13" spans="1:63" x14ac:dyDescent="0.25">
      <c r="A13" s="50" t="s">
        <v>34</v>
      </c>
      <c r="B13" s="35">
        <f>SUM(B10:B12)</f>
        <v>243.38570000000001</v>
      </c>
      <c r="C13" s="35">
        <f>SUM(C10:C12)</f>
        <v>601.11147000000005</v>
      </c>
      <c r="D13" s="35">
        <f t="shared" ref="D13:BI13" si="13">SUM(D10:D12)</f>
        <v>958.84031700000003</v>
      </c>
      <c r="E13" s="35">
        <f t="shared" si="13"/>
        <v>1316.5725487</v>
      </c>
      <c r="F13" s="35">
        <f t="shared" si="13"/>
        <v>1674.3085035699999</v>
      </c>
      <c r="G13" s="35">
        <f t="shared" si="13"/>
        <v>2032.0485539270001</v>
      </c>
      <c r="H13" s="35">
        <f t="shared" si="13"/>
        <v>2389.7931093196999</v>
      </c>
      <c r="I13" s="35">
        <f t="shared" si="13"/>
        <v>2747.5426202516701</v>
      </c>
      <c r="J13" s="35">
        <f t="shared" si="13"/>
        <v>3105.2975822768371</v>
      </c>
      <c r="K13" s="35">
        <f t="shared" si="13"/>
        <v>3463.0585405045208</v>
      </c>
      <c r="L13" s="35">
        <f t="shared" si="13"/>
        <v>3820.8260945549732</v>
      </c>
      <c r="M13" s="47">
        <f t="shared" si="13"/>
        <v>4178.60090401047</v>
      </c>
      <c r="N13" s="35">
        <f t="shared" si="13"/>
        <v>4536.3836944115164</v>
      </c>
      <c r="O13" s="35">
        <f t="shared" si="13"/>
        <v>4894.1752638526686</v>
      </c>
      <c r="P13" s="35">
        <f t="shared" si="13"/>
        <v>5251.9764902379356</v>
      </c>
      <c r="Q13" s="35">
        <f t="shared" si="13"/>
        <v>5609.7883392617287</v>
      </c>
      <c r="R13" s="35">
        <f t="shared" si="13"/>
        <v>5967.6118731879023</v>
      </c>
      <c r="S13" s="35">
        <f t="shared" si="13"/>
        <v>6325.4482605066923</v>
      </c>
      <c r="T13" s="35">
        <f t="shared" si="13"/>
        <v>6683.2987865573614</v>
      </c>
      <c r="U13" s="35">
        <f t="shared" si="13"/>
        <v>7041.164865213098</v>
      </c>
      <c r="V13" s="35">
        <f t="shared" si="13"/>
        <v>7399.0480517344076</v>
      </c>
      <c r="W13" s="35">
        <f t="shared" si="13"/>
        <v>7756.9500569078482</v>
      </c>
      <c r="X13" s="35">
        <f t="shared" si="13"/>
        <v>8114.872762598633</v>
      </c>
      <c r="Y13" s="47">
        <f t="shared" si="13"/>
        <v>8472.8182388584974</v>
      </c>
      <c r="Z13" s="35">
        <f t="shared" si="13"/>
        <v>8830.7887627443451</v>
      </c>
      <c r="AA13" s="35">
        <f t="shared" si="13"/>
        <v>9188.7868390187796</v>
      </c>
      <c r="AB13" s="35">
        <f t="shared" si="13"/>
        <v>9546.8152229206589</v>
      </c>
      <c r="AC13" s="35">
        <f t="shared" si="13"/>
        <v>9904.8769452127253</v>
      </c>
      <c r="AD13" s="35">
        <f t="shared" si="13"/>
        <v>10262.975339733997</v>
      </c>
      <c r="AE13" s="35">
        <f t="shared" si="13"/>
        <v>10621.114073707397</v>
      </c>
      <c r="AF13" s="35">
        <f t="shared" si="13"/>
        <v>10979.297181078136</v>
      </c>
      <c r="AG13" s="35">
        <f t="shared" si="13"/>
        <v>11337.529099185949</v>
      </c>
      <c r="AH13" s="35">
        <f t="shared" si="13"/>
        <v>11695.814709104547</v>
      </c>
      <c r="AI13" s="35">
        <f t="shared" si="13"/>
        <v>12054.159380015</v>
      </c>
      <c r="AJ13" s="35">
        <f t="shared" si="13"/>
        <v>12412.5690180165</v>
      </c>
      <c r="AK13" s="47">
        <f t="shared" si="13"/>
        <v>12771.05011981815</v>
      </c>
      <c r="AL13" s="35">
        <f t="shared" si="13"/>
        <v>13129.609831799964</v>
      </c>
      <c r="AM13" s="35">
        <f t="shared" si="13"/>
        <v>13488.256014979961</v>
      </c>
      <c r="AN13" s="35">
        <f t="shared" si="13"/>
        <v>13846.997316477959</v>
      </c>
      <c r="AO13" s="35">
        <f t="shared" si="13"/>
        <v>14205.843248125753</v>
      </c>
      <c r="AP13" s="35">
        <f t="shared" si="13"/>
        <v>14564.804272938329</v>
      </c>
      <c r="AQ13" s="35">
        <f t="shared" si="13"/>
        <v>14923.891900232162</v>
      </c>
      <c r="AR13" s="35">
        <f t="shared" si="13"/>
        <v>15283.118790255377</v>
      </c>
      <c r="AS13" s="35">
        <f t="shared" si="13"/>
        <v>15642.498869280915</v>
      </c>
      <c r="AT13" s="35">
        <f t="shared" si="13"/>
        <v>16002.047456209006</v>
      </c>
      <c r="AU13" s="35">
        <f t="shared" si="13"/>
        <v>16361.781401829907</v>
      </c>
      <c r="AV13" s="35">
        <f t="shared" si="13"/>
        <v>16721.719242012896</v>
      </c>
      <c r="AW13" s="47">
        <f t="shared" si="13"/>
        <v>17081.881366214184</v>
      </c>
      <c r="AX13" s="35">
        <f t="shared" si="13"/>
        <v>17442.290202835607</v>
      </c>
      <c r="AY13" s="35">
        <f t="shared" si="13"/>
        <v>17802.970423119168</v>
      </c>
      <c r="AZ13" s="35">
        <f t="shared" si="13"/>
        <v>18163.949165431084</v>
      </c>
      <c r="BA13" s="35">
        <f t="shared" si="13"/>
        <v>18525.256281974191</v>
      </c>
      <c r="BB13" s="35">
        <f t="shared" si="13"/>
        <v>18886.924610171609</v>
      </c>
      <c r="BC13" s="35">
        <f t="shared" si="13"/>
        <v>19248.99027118877</v>
      </c>
      <c r="BD13" s="35">
        <f t="shared" si="13"/>
        <v>19611.492998307647</v>
      </c>
      <c r="BE13" s="35">
        <f t="shared" si="13"/>
        <v>19974.476498138414</v>
      </c>
      <c r="BF13" s="35">
        <f t="shared" si="13"/>
        <v>20337.988847952252</v>
      </c>
      <c r="BG13" s="35">
        <f t="shared" si="13"/>
        <v>20702.082932747478</v>
      </c>
      <c r="BH13" s="35">
        <f t="shared" si="13"/>
        <v>21066.816926022228</v>
      </c>
      <c r="BI13" s="48">
        <f t="shared" si="13"/>
        <v>21432.254818624449</v>
      </c>
    </row>
    <row r="14" spans="1:63" x14ac:dyDescent="0.25">
      <c r="A14" s="34" t="s">
        <v>67</v>
      </c>
      <c r="B14" s="35">
        <v>0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7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7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7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8"/>
    </row>
    <row r="15" spans="1:63" x14ac:dyDescent="0.25">
      <c r="A15" s="34" t="s">
        <v>68</v>
      </c>
      <c r="B15" s="35">
        <v>250</v>
      </c>
      <c r="C15" s="35">
        <v>250</v>
      </c>
      <c r="D15" s="35">
        <v>250</v>
      </c>
      <c r="E15" s="35">
        <v>250</v>
      </c>
      <c r="F15" s="35">
        <v>250</v>
      </c>
      <c r="G15" s="35">
        <v>250</v>
      </c>
      <c r="H15" s="35">
        <v>250</v>
      </c>
      <c r="I15" s="35">
        <v>250</v>
      </c>
      <c r="J15" s="35">
        <v>250</v>
      </c>
      <c r="K15" s="35">
        <v>250</v>
      </c>
      <c r="L15" s="35">
        <v>250</v>
      </c>
      <c r="M15" s="47">
        <v>250</v>
      </c>
      <c r="N15" s="35">
        <v>250</v>
      </c>
      <c r="O15" s="35">
        <v>250</v>
      </c>
      <c r="P15" s="35">
        <v>250</v>
      </c>
      <c r="Q15" s="35">
        <v>250</v>
      </c>
      <c r="R15" s="35">
        <v>250</v>
      </c>
      <c r="S15" s="35">
        <v>250</v>
      </c>
      <c r="T15" s="35">
        <v>250</v>
      </c>
      <c r="U15" s="35">
        <v>250</v>
      </c>
      <c r="V15" s="35">
        <v>250</v>
      </c>
      <c r="W15" s="35">
        <v>250</v>
      </c>
      <c r="X15" s="35">
        <v>250</v>
      </c>
      <c r="Y15" s="47">
        <v>250</v>
      </c>
      <c r="Z15" s="35">
        <v>250</v>
      </c>
      <c r="AA15" s="35">
        <v>250</v>
      </c>
      <c r="AB15" s="35">
        <v>250</v>
      </c>
      <c r="AC15" s="35">
        <v>250</v>
      </c>
      <c r="AD15" s="35">
        <v>250</v>
      </c>
      <c r="AE15" s="35">
        <v>250</v>
      </c>
      <c r="AF15" s="35">
        <v>250</v>
      </c>
      <c r="AG15" s="35">
        <v>250</v>
      </c>
      <c r="AH15" s="35">
        <v>250</v>
      </c>
      <c r="AI15" s="35">
        <v>250</v>
      </c>
      <c r="AJ15" s="35">
        <v>250</v>
      </c>
      <c r="AK15" s="47">
        <v>250</v>
      </c>
      <c r="AL15" s="35">
        <v>250</v>
      </c>
      <c r="AM15" s="35">
        <v>250</v>
      </c>
      <c r="AN15" s="35">
        <v>250</v>
      </c>
      <c r="AO15" s="35">
        <v>250</v>
      </c>
      <c r="AP15" s="35">
        <v>250</v>
      </c>
      <c r="AQ15" s="35">
        <v>250</v>
      </c>
      <c r="AR15" s="35">
        <v>250</v>
      </c>
      <c r="AS15" s="35">
        <v>250</v>
      </c>
      <c r="AT15" s="35">
        <v>250</v>
      </c>
      <c r="AU15" s="35">
        <v>250</v>
      </c>
      <c r="AV15" s="35">
        <v>250</v>
      </c>
      <c r="AW15" s="47">
        <v>250</v>
      </c>
      <c r="AX15" s="35">
        <v>250</v>
      </c>
      <c r="AY15" s="35">
        <v>250</v>
      </c>
      <c r="AZ15" s="35">
        <v>250</v>
      </c>
      <c r="BA15" s="35">
        <v>250</v>
      </c>
      <c r="BB15" s="35">
        <v>250</v>
      </c>
      <c r="BC15" s="35">
        <v>250</v>
      </c>
      <c r="BD15" s="35">
        <v>250</v>
      </c>
      <c r="BE15" s="35">
        <v>250</v>
      </c>
      <c r="BF15" s="35">
        <v>250</v>
      </c>
      <c r="BG15" s="35">
        <v>250</v>
      </c>
      <c r="BH15" s="35">
        <v>250</v>
      </c>
      <c r="BI15" s="48">
        <v>250</v>
      </c>
    </row>
    <row r="16" spans="1:63" x14ac:dyDescent="0.25">
      <c r="A16" s="34" t="s">
        <v>27</v>
      </c>
      <c r="B16" s="35">
        <f>MAX($B$33*B23,0)</f>
        <v>0</v>
      </c>
      <c r="C16" s="35">
        <f t="shared" ref="C16:BI16" si="14">MAX($B$33*C23,0)</f>
        <v>0</v>
      </c>
      <c r="D16" s="35">
        <f t="shared" si="14"/>
        <v>0</v>
      </c>
      <c r="E16" s="35">
        <f t="shared" si="14"/>
        <v>0</v>
      </c>
      <c r="F16" s="35">
        <f t="shared" si="14"/>
        <v>0</v>
      </c>
      <c r="G16" s="35">
        <f t="shared" si="14"/>
        <v>0</v>
      </c>
      <c r="H16" s="35">
        <f t="shared" si="14"/>
        <v>0</v>
      </c>
      <c r="I16" s="35">
        <f t="shared" si="14"/>
        <v>0</v>
      </c>
      <c r="J16" s="35">
        <f t="shared" si="14"/>
        <v>0</v>
      </c>
      <c r="K16" s="35">
        <f t="shared" si="14"/>
        <v>0</v>
      </c>
      <c r="L16" s="35">
        <f t="shared" si="14"/>
        <v>0</v>
      </c>
      <c r="M16" s="47">
        <f t="shared" si="14"/>
        <v>0</v>
      </c>
      <c r="N16" s="35">
        <f t="shared" si="14"/>
        <v>0</v>
      </c>
      <c r="O16" s="35">
        <f t="shared" si="14"/>
        <v>0</v>
      </c>
      <c r="P16" s="35">
        <f t="shared" si="14"/>
        <v>0</v>
      </c>
      <c r="Q16" s="35">
        <f t="shared" si="14"/>
        <v>0</v>
      </c>
      <c r="R16" s="35">
        <f t="shared" si="14"/>
        <v>0</v>
      </c>
      <c r="S16" s="35">
        <f t="shared" si="14"/>
        <v>0</v>
      </c>
      <c r="T16" s="35">
        <f t="shared" si="14"/>
        <v>0</v>
      </c>
      <c r="U16" s="35">
        <f t="shared" si="14"/>
        <v>0</v>
      </c>
      <c r="V16" s="35">
        <f t="shared" si="14"/>
        <v>0</v>
      </c>
      <c r="W16" s="35">
        <f t="shared" si="14"/>
        <v>0</v>
      </c>
      <c r="X16" s="35">
        <f t="shared" si="14"/>
        <v>0</v>
      </c>
      <c r="Y16" s="47">
        <f t="shared" si="14"/>
        <v>0</v>
      </c>
      <c r="Z16" s="35">
        <f t="shared" si="14"/>
        <v>0</v>
      </c>
      <c r="AA16" s="35">
        <f t="shared" si="14"/>
        <v>0</v>
      </c>
      <c r="AB16" s="35">
        <f t="shared" si="14"/>
        <v>0</v>
      </c>
      <c r="AC16" s="35">
        <f t="shared" si="14"/>
        <v>0</v>
      </c>
      <c r="AD16" s="35">
        <f t="shared" si="14"/>
        <v>0</v>
      </c>
      <c r="AE16" s="35">
        <f t="shared" si="14"/>
        <v>0</v>
      </c>
      <c r="AF16" s="35">
        <f t="shared" si="14"/>
        <v>0</v>
      </c>
      <c r="AG16" s="35">
        <f t="shared" si="14"/>
        <v>0</v>
      </c>
      <c r="AH16" s="35">
        <f t="shared" si="14"/>
        <v>0</v>
      </c>
      <c r="AI16" s="35">
        <f t="shared" si="14"/>
        <v>0</v>
      </c>
      <c r="AJ16" s="35">
        <f t="shared" si="14"/>
        <v>0</v>
      </c>
      <c r="AK16" s="47">
        <f t="shared" si="14"/>
        <v>0</v>
      </c>
      <c r="AL16" s="35">
        <f t="shared" si="14"/>
        <v>193.5321266820232</v>
      </c>
      <c r="AM16" s="35">
        <f t="shared" si="14"/>
        <v>213.90919801022488</v>
      </c>
      <c r="AN16" s="35">
        <f t="shared" si="14"/>
        <v>234.23775899624636</v>
      </c>
      <c r="AO16" s="35">
        <f t="shared" si="14"/>
        <v>254.5129586058703</v>
      </c>
      <c r="AP16" s="35">
        <f t="shared" si="14"/>
        <v>274.72946070145696</v>
      </c>
      <c r="AQ16" s="35">
        <f t="shared" si="14"/>
        <v>294.88139553160227</v>
      </c>
      <c r="AR16" s="35">
        <f t="shared" si="14"/>
        <v>1176.8975953097652</v>
      </c>
      <c r="AS16" s="35">
        <f t="shared" si="14"/>
        <v>1217.2290422317424</v>
      </c>
      <c r="AT16" s="35">
        <f t="shared" si="14"/>
        <v>1257.4745501234152</v>
      </c>
      <c r="AU16" s="35">
        <f t="shared" si="14"/>
        <v>1297.625525081756</v>
      </c>
      <c r="AV16" s="35">
        <f t="shared" si="14"/>
        <v>1337.6725138134318</v>
      </c>
      <c r="AW16" s="47">
        <f t="shared" si="14"/>
        <v>1377.6051176957735</v>
      </c>
      <c r="AX16" s="35">
        <f t="shared" si="14"/>
        <v>2499.7098884128495</v>
      </c>
      <c r="AY16" s="35">
        <f t="shared" si="14"/>
        <v>2561.739792015735</v>
      </c>
      <c r="AZ16" s="35">
        <f t="shared" si="14"/>
        <v>2623.6174493841586</v>
      </c>
      <c r="BA16" s="35">
        <f t="shared" si="14"/>
        <v>2685.3276358946737</v>
      </c>
      <c r="BB16" s="35">
        <f t="shared" si="14"/>
        <v>2746.8536044614912</v>
      </c>
      <c r="BC16" s="35">
        <f t="shared" si="14"/>
        <v>2808.1769332902386</v>
      </c>
      <c r="BD16" s="35">
        <f t="shared" si="14"/>
        <v>4207.3912371615143</v>
      </c>
      <c r="BE16" s="35">
        <f t="shared" si="14"/>
        <v>4292.844149790074</v>
      </c>
      <c r="BF16" s="35">
        <f t="shared" si="14"/>
        <v>4378.0273489272658</v>
      </c>
      <c r="BG16" s="35">
        <f t="shared" si="14"/>
        <v>4462.9138632239519</v>
      </c>
      <c r="BH16" s="35">
        <f t="shared" si="14"/>
        <v>4547.4740241960808</v>
      </c>
      <c r="BI16" s="48">
        <f t="shared" si="14"/>
        <v>4631.6751965111962</v>
      </c>
    </row>
    <row r="17" spans="1:61" x14ac:dyDescent="0.25">
      <c r="A17" s="39" t="s">
        <v>28</v>
      </c>
      <c r="B17" s="35">
        <v>500</v>
      </c>
      <c r="C17" s="35">
        <v>500</v>
      </c>
      <c r="D17" s="35">
        <v>500</v>
      </c>
      <c r="E17" s="35">
        <v>500</v>
      </c>
      <c r="F17" s="35">
        <v>500</v>
      </c>
      <c r="G17" s="35">
        <v>500</v>
      </c>
      <c r="H17" s="35">
        <v>500</v>
      </c>
      <c r="I17" s="35">
        <v>500</v>
      </c>
      <c r="J17" s="35">
        <v>500</v>
      </c>
      <c r="K17" s="35">
        <v>500</v>
      </c>
      <c r="L17" s="35">
        <v>500</v>
      </c>
      <c r="M17" s="47">
        <v>500</v>
      </c>
      <c r="N17" s="35">
        <v>500</v>
      </c>
      <c r="O17" s="35">
        <v>500</v>
      </c>
      <c r="P17" s="35">
        <v>500</v>
      </c>
      <c r="Q17" s="35">
        <v>500</v>
      </c>
      <c r="R17" s="35">
        <v>500</v>
      </c>
      <c r="S17" s="35">
        <v>500</v>
      </c>
      <c r="T17" s="35">
        <v>500</v>
      </c>
      <c r="U17" s="35">
        <v>500</v>
      </c>
      <c r="V17" s="35">
        <v>500</v>
      </c>
      <c r="W17" s="35">
        <v>500</v>
      </c>
      <c r="X17" s="35">
        <v>500</v>
      </c>
      <c r="Y17" s="47">
        <v>500</v>
      </c>
      <c r="Z17" s="35">
        <v>500</v>
      </c>
      <c r="AA17" s="35">
        <v>500</v>
      </c>
      <c r="AB17" s="35">
        <v>500</v>
      </c>
      <c r="AC17" s="35">
        <v>500</v>
      </c>
      <c r="AD17" s="35">
        <v>500</v>
      </c>
      <c r="AE17" s="35">
        <v>500</v>
      </c>
      <c r="AF17" s="35">
        <v>500</v>
      </c>
      <c r="AG17" s="35">
        <v>500</v>
      </c>
      <c r="AH17" s="35">
        <v>500</v>
      </c>
      <c r="AI17" s="35">
        <v>500</v>
      </c>
      <c r="AJ17" s="35">
        <v>500</v>
      </c>
      <c r="AK17" s="47">
        <v>500</v>
      </c>
      <c r="AL17" s="35">
        <v>500</v>
      </c>
      <c r="AM17" s="35">
        <v>500</v>
      </c>
      <c r="AN17" s="35">
        <v>500</v>
      </c>
      <c r="AO17" s="35">
        <v>500</v>
      </c>
      <c r="AP17" s="35">
        <v>500</v>
      </c>
      <c r="AQ17" s="35">
        <v>500</v>
      </c>
      <c r="AR17" s="35">
        <v>500</v>
      </c>
      <c r="AS17" s="35">
        <v>500</v>
      </c>
      <c r="AT17" s="35">
        <v>500</v>
      </c>
      <c r="AU17" s="35">
        <v>500</v>
      </c>
      <c r="AV17" s="35">
        <v>500</v>
      </c>
      <c r="AW17" s="47">
        <v>500</v>
      </c>
      <c r="AX17" s="35">
        <v>500</v>
      </c>
      <c r="AY17" s="35">
        <v>500</v>
      </c>
      <c r="AZ17" s="35">
        <v>500</v>
      </c>
      <c r="BA17" s="35">
        <v>500</v>
      </c>
      <c r="BB17" s="35">
        <v>500</v>
      </c>
      <c r="BC17" s="35">
        <v>500</v>
      </c>
      <c r="BD17" s="35">
        <v>500</v>
      </c>
      <c r="BE17" s="35">
        <v>500</v>
      </c>
      <c r="BF17" s="35">
        <v>500</v>
      </c>
      <c r="BG17" s="35">
        <v>500</v>
      </c>
      <c r="BH17" s="35">
        <v>500</v>
      </c>
      <c r="BI17" s="48">
        <v>500</v>
      </c>
    </row>
    <row r="18" spans="1:61" x14ac:dyDescent="0.25">
      <c r="A18" s="39" t="s">
        <v>32</v>
      </c>
      <c r="B18" s="35">
        <v>100</v>
      </c>
      <c r="C18" s="35">
        <v>100</v>
      </c>
      <c r="D18" s="35">
        <v>100</v>
      </c>
      <c r="E18" s="35">
        <v>100</v>
      </c>
      <c r="F18" s="35">
        <v>100</v>
      </c>
      <c r="G18" s="35">
        <v>100</v>
      </c>
      <c r="H18" s="35">
        <v>100</v>
      </c>
      <c r="I18" s="35">
        <v>100</v>
      </c>
      <c r="J18" s="35">
        <v>100</v>
      </c>
      <c r="K18" s="35">
        <v>100</v>
      </c>
      <c r="L18" s="35">
        <v>100</v>
      </c>
      <c r="M18" s="47">
        <v>100</v>
      </c>
      <c r="N18" s="35">
        <v>100</v>
      </c>
      <c r="O18" s="35">
        <v>100</v>
      </c>
      <c r="P18" s="35">
        <v>100</v>
      </c>
      <c r="Q18" s="35">
        <v>100</v>
      </c>
      <c r="R18" s="35">
        <v>100</v>
      </c>
      <c r="S18" s="35">
        <v>100</v>
      </c>
      <c r="T18" s="35">
        <v>100</v>
      </c>
      <c r="U18" s="35">
        <v>100</v>
      </c>
      <c r="V18" s="35">
        <v>100</v>
      </c>
      <c r="W18" s="35">
        <v>100</v>
      </c>
      <c r="X18" s="35">
        <v>100</v>
      </c>
      <c r="Y18" s="47">
        <v>100</v>
      </c>
      <c r="Z18" s="35">
        <v>100</v>
      </c>
      <c r="AA18" s="35">
        <v>100</v>
      </c>
      <c r="AB18" s="35">
        <v>100</v>
      </c>
      <c r="AC18" s="35">
        <v>100</v>
      </c>
      <c r="AD18" s="35">
        <v>100</v>
      </c>
      <c r="AE18" s="35">
        <v>100</v>
      </c>
      <c r="AF18" s="35">
        <v>100</v>
      </c>
      <c r="AG18" s="35">
        <v>100</v>
      </c>
      <c r="AH18" s="35">
        <v>100</v>
      </c>
      <c r="AI18" s="35">
        <v>100</v>
      </c>
      <c r="AJ18" s="35">
        <v>100</v>
      </c>
      <c r="AK18" s="47">
        <v>100</v>
      </c>
      <c r="AL18" s="35">
        <v>100</v>
      </c>
      <c r="AM18" s="35">
        <v>100</v>
      </c>
      <c r="AN18" s="35">
        <v>100</v>
      </c>
      <c r="AO18" s="35">
        <v>100</v>
      </c>
      <c r="AP18" s="35">
        <v>100</v>
      </c>
      <c r="AQ18" s="35">
        <v>100</v>
      </c>
      <c r="AR18" s="35">
        <v>100</v>
      </c>
      <c r="AS18" s="35">
        <v>100</v>
      </c>
      <c r="AT18" s="35">
        <v>100</v>
      </c>
      <c r="AU18" s="35">
        <v>100</v>
      </c>
      <c r="AV18" s="35">
        <v>100</v>
      </c>
      <c r="AW18" s="47">
        <v>100</v>
      </c>
      <c r="AX18" s="35">
        <v>100</v>
      </c>
      <c r="AY18" s="35">
        <v>100</v>
      </c>
      <c r="AZ18" s="35">
        <v>100</v>
      </c>
      <c r="BA18" s="35">
        <v>100</v>
      </c>
      <c r="BB18" s="35">
        <v>100</v>
      </c>
      <c r="BC18" s="35">
        <v>100</v>
      </c>
      <c r="BD18" s="35">
        <v>100</v>
      </c>
      <c r="BE18" s="35">
        <v>100</v>
      </c>
      <c r="BF18" s="35">
        <v>100</v>
      </c>
      <c r="BG18" s="35">
        <v>100</v>
      </c>
      <c r="BH18" s="35">
        <v>100</v>
      </c>
      <c r="BI18" s="48">
        <v>100</v>
      </c>
    </row>
    <row r="19" spans="1:61" x14ac:dyDescent="0.25">
      <c r="A19" s="39" t="s">
        <v>29</v>
      </c>
      <c r="B19" s="35">
        <v>50</v>
      </c>
      <c r="C19" s="35">
        <v>50</v>
      </c>
      <c r="D19" s="35">
        <v>50</v>
      </c>
      <c r="E19" s="35">
        <v>50</v>
      </c>
      <c r="F19" s="35">
        <v>50</v>
      </c>
      <c r="G19" s="35">
        <v>50</v>
      </c>
      <c r="H19" s="35">
        <v>50</v>
      </c>
      <c r="I19" s="35">
        <v>50</v>
      </c>
      <c r="J19" s="35">
        <v>50</v>
      </c>
      <c r="K19" s="35">
        <v>50</v>
      </c>
      <c r="L19" s="35">
        <v>50</v>
      </c>
      <c r="M19" s="47">
        <v>50</v>
      </c>
      <c r="N19" s="35">
        <v>50</v>
      </c>
      <c r="O19" s="35">
        <v>50</v>
      </c>
      <c r="P19" s="35">
        <v>50</v>
      </c>
      <c r="Q19" s="35">
        <v>50</v>
      </c>
      <c r="R19" s="35">
        <v>50</v>
      </c>
      <c r="S19" s="35">
        <v>50</v>
      </c>
      <c r="T19" s="35">
        <v>50</v>
      </c>
      <c r="U19" s="35">
        <v>50</v>
      </c>
      <c r="V19" s="35">
        <v>50</v>
      </c>
      <c r="W19" s="35">
        <v>50</v>
      </c>
      <c r="X19" s="35">
        <v>50</v>
      </c>
      <c r="Y19" s="47">
        <v>50</v>
      </c>
      <c r="Z19" s="35">
        <v>50</v>
      </c>
      <c r="AA19" s="35">
        <v>50</v>
      </c>
      <c r="AB19" s="35">
        <v>50</v>
      </c>
      <c r="AC19" s="35">
        <v>50</v>
      </c>
      <c r="AD19" s="35">
        <v>50</v>
      </c>
      <c r="AE19" s="35">
        <v>50</v>
      </c>
      <c r="AF19" s="35">
        <v>50</v>
      </c>
      <c r="AG19" s="35">
        <v>50</v>
      </c>
      <c r="AH19" s="35">
        <v>50</v>
      </c>
      <c r="AI19" s="35">
        <v>50</v>
      </c>
      <c r="AJ19" s="35">
        <v>50</v>
      </c>
      <c r="AK19" s="47">
        <v>50</v>
      </c>
      <c r="AL19" s="35">
        <v>50</v>
      </c>
      <c r="AM19" s="35">
        <v>50</v>
      </c>
      <c r="AN19" s="35">
        <v>50</v>
      </c>
      <c r="AO19" s="35">
        <v>50</v>
      </c>
      <c r="AP19" s="35">
        <v>50</v>
      </c>
      <c r="AQ19" s="35">
        <v>50</v>
      </c>
      <c r="AR19" s="35">
        <v>50</v>
      </c>
      <c r="AS19" s="35">
        <v>50</v>
      </c>
      <c r="AT19" s="35">
        <v>50</v>
      </c>
      <c r="AU19" s="35">
        <v>50</v>
      </c>
      <c r="AV19" s="35">
        <v>50</v>
      </c>
      <c r="AW19" s="47">
        <v>50</v>
      </c>
      <c r="AX19" s="35">
        <v>50</v>
      </c>
      <c r="AY19" s="35">
        <v>50</v>
      </c>
      <c r="AZ19" s="35">
        <v>50</v>
      </c>
      <c r="BA19" s="35">
        <v>50</v>
      </c>
      <c r="BB19" s="35">
        <v>50</v>
      </c>
      <c r="BC19" s="35">
        <v>50</v>
      </c>
      <c r="BD19" s="35">
        <v>50</v>
      </c>
      <c r="BE19" s="35">
        <v>50</v>
      </c>
      <c r="BF19" s="35">
        <v>50</v>
      </c>
      <c r="BG19" s="35">
        <v>50</v>
      </c>
      <c r="BH19" s="35">
        <v>50</v>
      </c>
      <c r="BI19" s="48">
        <v>50</v>
      </c>
    </row>
    <row r="20" spans="1:61" x14ac:dyDescent="0.25">
      <c r="A20" s="39" t="s">
        <v>30</v>
      </c>
      <c r="B20" s="35">
        <v>100</v>
      </c>
      <c r="C20" s="35">
        <v>100</v>
      </c>
      <c r="D20" s="35">
        <v>100</v>
      </c>
      <c r="E20" s="35">
        <v>100</v>
      </c>
      <c r="F20" s="35">
        <v>100</v>
      </c>
      <c r="G20" s="35">
        <v>100</v>
      </c>
      <c r="H20" s="35">
        <v>100</v>
      </c>
      <c r="I20" s="35">
        <v>100</v>
      </c>
      <c r="J20" s="35">
        <v>100</v>
      </c>
      <c r="K20" s="35">
        <v>100</v>
      </c>
      <c r="L20" s="35">
        <v>100</v>
      </c>
      <c r="M20" s="47">
        <v>100</v>
      </c>
      <c r="N20" s="35">
        <v>100</v>
      </c>
      <c r="O20" s="35">
        <v>100</v>
      </c>
      <c r="P20" s="35">
        <v>100</v>
      </c>
      <c r="Q20" s="35">
        <v>100</v>
      </c>
      <c r="R20" s="35">
        <v>100</v>
      </c>
      <c r="S20" s="35">
        <v>100</v>
      </c>
      <c r="T20" s="35">
        <v>100</v>
      </c>
      <c r="U20" s="35">
        <v>100</v>
      </c>
      <c r="V20" s="35">
        <v>100</v>
      </c>
      <c r="W20" s="35">
        <v>100</v>
      </c>
      <c r="X20" s="35">
        <v>100</v>
      </c>
      <c r="Y20" s="47">
        <v>100</v>
      </c>
      <c r="Z20" s="35">
        <v>100</v>
      </c>
      <c r="AA20" s="35">
        <v>100</v>
      </c>
      <c r="AB20" s="35">
        <v>100</v>
      </c>
      <c r="AC20" s="35">
        <v>100</v>
      </c>
      <c r="AD20" s="35">
        <v>100</v>
      </c>
      <c r="AE20" s="35">
        <v>100</v>
      </c>
      <c r="AF20" s="35">
        <v>100</v>
      </c>
      <c r="AG20" s="35">
        <v>100</v>
      </c>
      <c r="AH20" s="35">
        <v>100</v>
      </c>
      <c r="AI20" s="35">
        <v>100</v>
      </c>
      <c r="AJ20" s="35">
        <v>100</v>
      </c>
      <c r="AK20" s="47">
        <v>100</v>
      </c>
      <c r="AL20" s="35">
        <v>100</v>
      </c>
      <c r="AM20" s="35">
        <v>100</v>
      </c>
      <c r="AN20" s="35">
        <v>100</v>
      </c>
      <c r="AO20" s="35">
        <v>100</v>
      </c>
      <c r="AP20" s="35">
        <v>100</v>
      </c>
      <c r="AQ20" s="35">
        <v>100</v>
      </c>
      <c r="AR20" s="35">
        <v>100</v>
      </c>
      <c r="AS20" s="35">
        <v>100</v>
      </c>
      <c r="AT20" s="35">
        <v>100</v>
      </c>
      <c r="AU20" s="35">
        <v>100</v>
      </c>
      <c r="AV20" s="35">
        <v>100</v>
      </c>
      <c r="AW20" s="47">
        <v>100</v>
      </c>
      <c r="AX20" s="35">
        <v>100</v>
      </c>
      <c r="AY20" s="35">
        <v>100</v>
      </c>
      <c r="AZ20" s="35">
        <v>100</v>
      </c>
      <c r="BA20" s="35">
        <v>100</v>
      </c>
      <c r="BB20" s="35">
        <v>100</v>
      </c>
      <c r="BC20" s="35">
        <v>100</v>
      </c>
      <c r="BD20" s="35">
        <v>100</v>
      </c>
      <c r="BE20" s="35">
        <v>100</v>
      </c>
      <c r="BF20" s="35">
        <v>100</v>
      </c>
      <c r="BG20" s="35">
        <v>100</v>
      </c>
      <c r="BH20" s="35">
        <v>100</v>
      </c>
      <c r="BI20" s="48">
        <v>100</v>
      </c>
    </row>
    <row r="21" spans="1:61" x14ac:dyDescent="0.25">
      <c r="A21" s="50" t="s">
        <v>31</v>
      </c>
      <c r="B21" s="35">
        <f>SUM(B17:B20)</f>
        <v>750</v>
      </c>
      <c r="C21" s="35">
        <f>SUM(C17:C20)</f>
        <v>750</v>
      </c>
      <c r="D21" s="35">
        <f t="shared" ref="D21:BI21" si="15">SUM(D17:D20)</f>
        <v>750</v>
      </c>
      <c r="E21" s="35">
        <f t="shared" si="15"/>
        <v>750</v>
      </c>
      <c r="F21" s="35">
        <f t="shared" si="15"/>
        <v>750</v>
      </c>
      <c r="G21" s="35">
        <f t="shared" si="15"/>
        <v>750</v>
      </c>
      <c r="H21" s="35">
        <f t="shared" si="15"/>
        <v>750</v>
      </c>
      <c r="I21" s="35">
        <f t="shared" si="15"/>
        <v>750</v>
      </c>
      <c r="J21" s="35">
        <f t="shared" si="15"/>
        <v>750</v>
      </c>
      <c r="K21" s="35">
        <f t="shared" si="15"/>
        <v>750</v>
      </c>
      <c r="L21" s="35">
        <f t="shared" si="15"/>
        <v>750</v>
      </c>
      <c r="M21" s="47">
        <f t="shared" si="15"/>
        <v>750</v>
      </c>
      <c r="N21" s="35">
        <f t="shared" si="15"/>
        <v>750</v>
      </c>
      <c r="O21" s="35">
        <f t="shared" si="15"/>
        <v>750</v>
      </c>
      <c r="P21" s="35">
        <f t="shared" si="15"/>
        <v>750</v>
      </c>
      <c r="Q21" s="35">
        <f t="shared" si="15"/>
        <v>750</v>
      </c>
      <c r="R21" s="35">
        <f t="shared" si="15"/>
        <v>750</v>
      </c>
      <c r="S21" s="35">
        <f t="shared" si="15"/>
        <v>750</v>
      </c>
      <c r="T21" s="35">
        <f t="shared" si="15"/>
        <v>750</v>
      </c>
      <c r="U21" s="35">
        <f t="shared" si="15"/>
        <v>750</v>
      </c>
      <c r="V21" s="35">
        <f t="shared" si="15"/>
        <v>750</v>
      </c>
      <c r="W21" s="35">
        <f t="shared" si="15"/>
        <v>750</v>
      </c>
      <c r="X21" s="35">
        <f t="shared" si="15"/>
        <v>750</v>
      </c>
      <c r="Y21" s="47">
        <f t="shared" si="15"/>
        <v>750</v>
      </c>
      <c r="Z21" s="35">
        <f t="shared" si="15"/>
        <v>750</v>
      </c>
      <c r="AA21" s="35">
        <f t="shared" si="15"/>
        <v>750</v>
      </c>
      <c r="AB21" s="35">
        <f t="shared" si="15"/>
        <v>750</v>
      </c>
      <c r="AC21" s="35">
        <f t="shared" si="15"/>
        <v>750</v>
      </c>
      <c r="AD21" s="35">
        <f t="shared" si="15"/>
        <v>750</v>
      </c>
      <c r="AE21" s="35">
        <f t="shared" si="15"/>
        <v>750</v>
      </c>
      <c r="AF21" s="35">
        <f t="shared" si="15"/>
        <v>750</v>
      </c>
      <c r="AG21" s="35">
        <f t="shared" si="15"/>
        <v>750</v>
      </c>
      <c r="AH21" s="35">
        <f t="shared" si="15"/>
        <v>750</v>
      </c>
      <c r="AI21" s="35">
        <f t="shared" si="15"/>
        <v>750</v>
      </c>
      <c r="AJ21" s="35">
        <f t="shared" si="15"/>
        <v>750</v>
      </c>
      <c r="AK21" s="47">
        <f t="shared" si="15"/>
        <v>750</v>
      </c>
      <c r="AL21" s="35">
        <f t="shared" si="15"/>
        <v>750</v>
      </c>
      <c r="AM21" s="35">
        <f t="shared" si="15"/>
        <v>750</v>
      </c>
      <c r="AN21" s="35">
        <f t="shared" si="15"/>
        <v>750</v>
      </c>
      <c r="AO21" s="35">
        <f t="shared" si="15"/>
        <v>750</v>
      </c>
      <c r="AP21" s="35">
        <f t="shared" si="15"/>
        <v>750</v>
      </c>
      <c r="AQ21" s="35">
        <f t="shared" si="15"/>
        <v>750</v>
      </c>
      <c r="AR21" s="35">
        <f t="shared" si="15"/>
        <v>750</v>
      </c>
      <c r="AS21" s="35">
        <f t="shared" si="15"/>
        <v>750</v>
      </c>
      <c r="AT21" s="35">
        <f t="shared" si="15"/>
        <v>750</v>
      </c>
      <c r="AU21" s="35">
        <f t="shared" si="15"/>
        <v>750</v>
      </c>
      <c r="AV21" s="35">
        <f t="shared" si="15"/>
        <v>750</v>
      </c>
      <c r="AW21" s="47">
        <f t="shared" si="15"/>
        <v>750</v>
      </c>
      <c r="AX21" s="35">
        <f t="shared" si="15"/>
        <v>750</v>
      </c>
      <c r="AY21" s="35">
        <f t="shared" si="15"/>
        <v>750</v>
      </c>
      <c r="AZ21" s="35">
        <f t="shared" si="15"/>
        <v>750</v>
      </c>
      <c r="BA21" s="35">
        <f t="shared" si="15"/>
        <v>750</v>
      </c>
      <c r="BB21" s="35">
        <f t="shared" si="15"/>
        <v>750</v>
      </c>
      <c r="BC21" s="35">
        <f t="shared" si="15"/>
        <v>750</v>
      </c>
      <c r="BD21" s="35">
        <f t="shared" si="15"/>
        <v>750</v>
      </c>
      <c r="BE21" s="35">
        <f t="shared" si="15"/>
        <v>750</v>
      </c>
      <c r="BF21" s="35">
        <f t="shared" si="15"/>
        <v>750</v>
      </c>
      <c r="BG21" s="35">
        <f t="shared" si="15"/>
        <v>750</v>
      </c>
      <c r="BH21" s="35">
        <f t="shared" si="15"/>
        <v>750</v>
      </c>
      <c r="BI21" s="48">
        <f t="shared" si="15"/>
        <v>750</v>
      </c>
    </row>
    <row r="22" spans="1:61" x14ac:dyDescent="0.25">
      <c r="A22" s="34" t="s">
        <v>33</v>
      </c>
      <c r="B22" s="35">
        <f>SUM(B21,B15,B14,B13)</f>
        <v>1243.3857</v>
      </c>
      <c r="C22" s="35">
        <f>SUM(C21,C15,C14,C13)</f>
        <v>1601.1114700000001</v>
      </c>
      <c r="D22" s="35">
        <f t="shared" ref="D22:BI22" si="16">SUM(D21,D15,D14,D13)</f>
        <v>1958.8403170000001</v>
      </c>
      <c r="E22" s="35">
        <f t="shared" si="16"/>
        <v>2316.5725487</v>
      </c>
      <c r="F22" s="35">
        <f t="shared" si="16"/>
        <v>2674.3085035699996</v>
      </c>
      <c r="G22" s="35">
        <f t="shared" si="16"/>
        <v>3032.0485539270003</v>
      </c>
      <c r="H22" s="35">
        <f t="shared" si="16"/>
        <v>3389.7931093196999</v>
      </c>
      <c r="I22" s="35">
        <f t="shared" si="16"/>
        <v>3747.5426202516701</v>
      </c>
      <c r="J22" s="35">
        <f t="shared" si="16"/>
        <v>4105.2975822768367</v>
      </c>
      <c r="K22" s="35">
        <f t="shared" si="16"/>
        <v>4463.0585405045204</v>
      </c>
      <c r="L22" s="35">
        <f t="shared" si="16"/>
        <v>4820.8260945549737</v>
      </c>
      <c r="M22" s="47">
        <f t="shared" si="16"/>
        <v>5178.60090401047</v>
      </c>
      <c r="N22" s="35">
        <f t="shared" si="16"/>
        <v>5536.3836944115164</v>
      </c>
      <c r="O22" s="35">
        <f t="shared" si="16"/>
        <v>5894.1752638526686</v>
      </c>
      <c r="P22" s="35">
        <f t="shared" si="16"/>
        <v>6251.9764902379356</v>
      </c>
      <c r="Q22" s="35">
        <f t="shared" si="16"/>
        <v>6609.7883392617287</v>
      </c>
      <c r="R22" s="35">
        <f t="shared" si="16"/>
        <v>6967.6118731879023</v>
      </c>
      <c r="S22" s="35">
        <f t="shared" si="16"/>
        <v>7325.4482605066923</v>
      </c>
      <c r="T22" s="35">
        <f t="shared" si="16"/>
        <v>7683.2987865573614</v>
      </c>
      <c r="U22" s="35">
        <f t="shared" si="16"/>
        <v>8041.164865213098</v>
      </c>
      <c r="V22" s="35">
        <f t="shared" si="16"/>
        <v>8399.0480517344076</v>
      </c>
      <c r="W22" s="35">
        <f t="shared" si="16"/>
        <v>8756.9500569078482</v>
      </c>
      <c r="X22" s="35">
        <f t="shared" si="16"/>
        <v>9114.8727625986321</v>
      </c>
      <c r="Y22" s="47">
        <f t="shared" si="16"/>
        <v>9472.8182388584974</v>
      </c>
      <c r="Z22" s="35">
        <f t="shared" si="16"/>
        <v>9830.7887627443451</v>
      </c>
      <c r="AA22" s="35">
        <f t="shared" si="16"/>
        <v>10188.78683901878</v>
      </c>
      <c r="AB22" s="35">
        <f t="shared" si="16"/>
        <v>10546.815222920659</v>
      </c>
      <c r="AC22" s="35">
        <f t="shared" si="16"/>
        <v>10904.876945212725</v>
      </c>
      <c r="AD22" s="35">
        <f t="shared" si="16"/>
        <v>11262.975339733997</v>
      </c>
      <c r="AE22" s="35">
        <f t="shared" si="16"/>
        <v>11621.114073707397</v>
      </c>
      <c r="AF22" s="35">
        <f t="shared" si="16"/>
        <v>11979.297181078136</v>
      </c>
      <c r="AG22" s="35">
        <f t="shared" si="16"/>
        <v>12337.529099185949</v>
      </c>
      <c r="AH22" s="35">
        <f t="shared" si="16"/>
        <v>12695.814709104547</v>
      </c>
      <c r="AI22" s="35">
        <f t="shared" si="16"/>
        <v>13054.159380015</v>
      </c>
      <c r="AJ22" s="35">
        <f t="shared" si="16"/>
        <v>13412.5690180165</v>
      </c>
      <c r="AK22" s="47">
        <f t="shared" si="16"/>
        <v>13771.05011981815</v>
      </c>
      <c r="AL22" s="35">
        <f t="shared" si="16"/>
        <v>14129.609831799964</v>
      </c>
      <c r="AM22" s="35">
        <f t="shared" si="16"/>
        <v>14488.256014979961</v>
      </c>
      <c r="AN22" s="35">
        <f t="shared" si="16"/>
        <v>14846.997316477959</v>
      </c>
      <c r="AO22" s="35">
        <f t="shared" si="16"/>
        <v>15205.843248125753</v>
      </c>
      <c r="AP22" s="35">
        <f t="shared" si="16"/>
        <v>15564.804272938329</v>
      </c>
      <c r="AQ22" s="35">
        <f t="shared" si="16"/>
        <v>15923.891900232162</v>
      </c>
      <c r="AR22" s="35">
        <f t="shared" si="16"/>
        <v>16283.118790255377</v>
      </c>
      <c r="AS22" s="35">
        <f t="shared" si="16"/>
        <v>16642.498869280913</v>
      </c>
      <c r="AT22" s="35">
        <f t="shared" si="16"/>
        <v>17002.047456209006</v>
      </c>
      <c r="AU22" s="35">
        <f t="shared" si="16"/>
        <v>17361.781401829907</v>
      </c>
      <c r="AV22" s="35">
        <f t="shared" si="16"/>
        <v>17721.719242012896</v>
      </c>
      <c r="AW22" s="47">
        <f t="shared" si="16"/>
        <v>18081.881366214184</v>
      </c>
      <c r="AX22" s="35">
        <f t="shared" si="16"/>
        <v>18442.290202835607</v>
      </c>
      <c r="AY22" s="35">
        <f t="shared" si="16"/>
        <v>18802.970423119168</v>
      </c>
      <c r="AZ22" s="35">
        <f t="shared" si="16"/>
        <v>19163.949165431084</v>
      </c>
      <c r="BA22" s="35">
        <f t="shared" si="16"/>
        <v>19525.256281974191</v>
      </c>
      <c r="BB22" s="35">
        <f t="shared" si="16"/>
        <v>19886.924610171609</v>
      </c>
      <c r="BC22" s="35">
        <f t="shared" si="16"/>
        <v>20248.99027118877</v>
      </c>
      <c r="BD22" s="35">
        <f t="shared" si="16"/>
        <v>20611.492998307647</v>
      </c>
      <c r="BE22" s="35">
        <f t="shared" si="16"/>
        <v>20974.476498138414</v>
      </c>
      <c r="BF22" s="35">
        <f t="shared" si="16"/>
        <v>21337.988847952252</v>
      </c>
      <c r="BG22" s="35">
        <f t="shared" si="16"/>
        <v>21702.082932747478</v>
      </c>
      <c r="BH22" s="35">
        <f t="shared" si="16"/>
        <v>22066.816926022228</v>
      </c>
      <c r="BI22" s="48">
        <f t="shared" si="16"/>
        <v>22432.254818624449</v>
      </c>
    </row>
    <row r="23" spans="1:61" s="25" customFormat="1" ht="22" thickBot="1" x14ac:dyDescent="0.3">
      <c r="A23" s="51" t="s">
        <v>26</v>
      </c>
      <c r="B23" s="52">
        <f>B8-B22</f>
        <v>-1153.3857</v>
      </c>
      <c r="C23" s="52">
        <f>C8-C22</f>
        <v>-1286.1114700000001</v>
      </c>
      <c r="D23" s="52">
        <f t="shared" ref="D23:BI23" si="17">D8-D22</f>
        <v>-1418.8403170000001</v>
      </c>
      <c r="E23" s="52">
        <f t="shared" si="17"/>
        <v>-1551.5725487</v>
      </c>
      <c r="F23" s="52">
        <f t="shared" si="17"/>
        <v>-1684.3085035699996</v>
      </c>
      <c r="G23" s="52">
        <f t="shared" si="17"/>
        <v>-1817.0485539270003</v>
      </c>
      <c r="H23" s="52">
        <f t="shared" si="17"/>
        <v>-1805.7931093196996</v>
      </c>
      <c r="I23" s="52">
        <f t="shared" si="17"/>
        <v>-1916.0426202516699</v>
      </c>
      <c r="J23" s="52">
        <f t="shared" si="17"/>
        <v>-2026.2975822768362</v>
      </c>
      <c r="K23" s="52">
        <f t="shared" si="17"/>
        <v>-2136.5585405045199</v>
      </c>
      <c r="L23" s="52">
        <f t="shared" si="17"/>
        <v>-2246.8260945549732</v>
      </c>
      <c r="M23" s="53">
        <f t="shared" si="17"/>
        <v>-2357.1009040104695</v>
      </c>
      <c r="N23" s="52">
        <f t="shared" si="17"/>
        <v>-2160.4836944115159</v>
      </c>
      <c r="O23" s="52">
        <f t="shared" si="17"/>
        <v>-2246.0252638526681</v>
      </c>
      <c r="P23" s="52">
        <f t="shared" si="17"/>
        <v>-2331.5764902379351</v>
      </c>
      <c r="Q23" s="52">
        <f t="shared" si="17"/>
        <v>-2417.1383392617281</v>
      </c>
      <c r="R23" s="52">
        <f t="shared" si="17"/>
        <v>-2502.7118731879018</v>
      </c>
      <c r="S23" s="52">
        <f t="shared" si="17"/>
        <v>-2588.2982605066918</v>
      </c>
      <c r="T23" s="52">
        <f t="shared" si="17"/>
        <v>-2172.9587865573594</v>
      </c>
      <c r="U23" s="52">
        <f t="shared" si="17"/>
        <v>-2231.3498652130966</v>
      </c>
      <c r="V23" s="52">
        <f t="shared" si="17"/>
        <v>-2289.7580517344059</v>
      </c>
      <c r="W23" s="52">
        <f t="shared" si="17"/>
        <v>-2348.185056907846</v>
      </c>
      <c r="X23" s="52">
        <f t="shared" si="17"/>
        <v>-2406.6327625986305</v>
      </c>
      <c r="Y23" s="53">
        <f t="shared" si="17"/>
        <v>-2465.1032388584954</v>
      </c>
      <c r="Z23" s="52">
        <f t="shared" si="17"/>
        <v>-1792.879762744341</v>
      </c>
      <c r="AA23" s="52">
        <f t="shared" si="17"/>
        <v>-1821.4553390187757</v>
      </c>
      <c r="AB23" s="52">
        <f t="shared" si="17"/>
        <v>-1850.0612229206545</v>
      </c>
      <c r="AC23" s="52">
        <f t="shared" si="17"/>
        <v>-1878.7004452127203</v>
      </c>
      <c r="AD23" s="52">
        <f t="shared" si="17"/>
        <v>-1907.3763397339935</v>
      </c>
      <c r="AE23" s="52">
        <f t="shared" si="17"/>
        <v>-1936.0925737073921</v>
      </c>
      <c r="AF23" s="52">
        <f t="shared" si="17"/>
        <v>-963.40878107813114</v>
      </c>
      <c r="AG23" s="52">
        <f t="shared" si="17"/>
        <v>-959.27594918594332</v>
      </c>
      <c r="AH23" s="52">
        <f t="shared" si="17"/>
        <v>-955.19680910454008</v>
      </c>
      <c r="AI23" s="52">
        <f t="shared" si="17"/>
        <v>-951.17673001499315</v>
      </c>
      <c r="AJ23" s="52">
        <f t="shared" si="17"/>
        <v>-947.22161801649418</v>
      </c>
      <c r="AK23" s="53">
        <f t="shared" si="17"/>
        <v>-943.33796981814339</v>
      </c>
      <c r="AL23" s="52">
        <f t="shared" si="17"/>
        <v>379.47475820004547</v>
      </c>
      <c r="AM23" s="52">
        <f t="shared" si="17"/>
        <v>419.42980002004879</v>
      </c>
      <c r="AN23" s="52">
        <f t="shared" si="17"/>
        <v>459.28972352205164</v>
      </c>
      <c r="AO23" s="52">
        <f t="shared" si="17"/>
        <v>499.04501687425545</v>
      </c>
      <c r="AP23" s="52">
        <f t="shared" si="17"/>
        <v>538.68521706168031</v>
      </c>
      <c r="AQ23" s="52">
        <f t="shared" si="17"/>
        <v>578.19881476784758</v>
      </c>
      <c r="AR23" s="52">
        <f t="shared" si="17"/>
        <v>2307.6423437446374</v>
      </c>
      <c r="AS23" s="52">
        <f t="shared" si="17"/>
        <v>2386.7236122191025</v>
      </c>
      <c r="AT23" s="52">
        <f t="shared" si="17"/>
        <v>2465.6363727910102</v>
      </c>
      <c r="AU23" s="52">
        <f t="shared" si="17"/>
        <v>2544.3637746701097</v>
      </c>
      <c r="AV23" s="52">
        <f t="shared" si="17"/>
        <v>2622.8872819871212</v>
      </c>
      <c r="AW23" s="53">
        <f t="shared" si="17"/>
        <v>2701.1865052858302</v>
      </c>
      <c r="AX23" s="52">
        <f t="shared" si="17"/>
        <v>4901.3919380644111</v>
      </c>
      <c r="AY23" s="52">
        <f t="shared" si="17"/>
        <v>5023.0192000308525</v>
      </c>
      <c r="AZ23" s="52">
        <f t="shared" si="17"/>
        <v>5144.3479399689386</v>
      </c>
      <c r="BA23" s="52">
        <f t="shared" si="17"/>
        <v>5265.3483056758305</v>
      </c>
      <c r="BB23" s="52">
        <f t="shared" si="17"/>
        <v>5385.9874597284143</v>
      </c>
      <c r="BC23" s="52">
        <f t="shared" si="17"/>
        <v>5506.2292809612518</v>
      </c>
      <c r="BD23" s="52">
        <f t="shared" si="17"/>
        <v>8249.786739532381</v>
      </c>
      <c r="BE23" s="52">
        <f t="shared" si="17"/>
        <v>8417.341470176616</v>
      </c>
      <c r="BF23" s="52">
        <f t="shared" si="17"/>
        <v>8584.367350837776</v>
      </c>
      <c r="BG23" s="52">
        <f t="shared" si="17"/>
        <v>8750.8114965175519</v>
      </c>
      <c r="BH23" s="52">
        <f t="shared" si="17"/>
        <v>8916.6157337178047</v>
      </c>
      <c r="BI23" s="54">
        <f t="shared" si="17"/>
        <v>9081.7160715905811</v>
      </c>
    </row>
    <row r="24" spans="1:61" ht="22" thickBot="1" x14ac:dyDescent="0.3"/>
    <row r="25" spans="1:61" x14ac:dyDescent="0.25">
      <c r="A25" s="26" t="s">
        <v>73</v>
      </c>
      <c r="B25" s="55"/>
    </row>
    <row r="26" spans="1:61" x14ac:dyDescent="0.25">
      <c r="A26" s="34" t="s">
        <v>74</v>
      </c>
      <c r="B26" s="38">
        <v>5</v>
      </c>
    </row>
    <row r="27" spans="1:61" x14ac:dyDescent="0.25">
      <c r="A27" s="34" t="s">
        <v>75</v>
      </c>
      <c r="B27" s="38">
        <v>1.1000000000000001</v>
      </c>
    </row>
    <row r="28" spans="1:61" x14ac:dyDescent="0.25">
      <c r="A28" s="34" t="s">
        <v>79</v>
      </c>
      <c r="B28" s="38">
        <v>5</v>
      </c>
    </row>
    <row r="29" spans="1:61" x14ac:dyDescent="0.25">
      <c r="A29" s="34" t="s">
        <v>76</v>
      </c>
      <c r="B29" s="38" t="s">
        <v>82</v>
      </c>
    </row>
    <row r="30" spans="1:61" x14ac:dyDescent="0.25">
      <c r="A30" s="34" t="s">
        <v>84</v>
      </c>
      <c r="B30" s="38" t="s">
        <v>85</v>
      </c>
    </row>
    <row r="31" spans="1:61" x14ac:dyDescent="0.25">
      <c r="A31" s="34" t="s">
        <v>68</v>
      </c>
      <c r="B31" s="38" t="s">
        <v>83</v>
      </c>
    </row>
    <row r="32" spans="1:61" x14ac:dyDescent="0.25">
      <c r="A32" s="34" t="s">
        <v>78</v>
      </c>
      <c r="B32" s="38">
        <v>1.1000000000000001</v>
      </c>
    </row>
    <row r="33" spans="1:2" x14ac:dyDescent="0.25">
      <c r="A33" s="34" t="s">
        <v>80</v>
      </c>
      <c r="B33" s="38">
        <v>0.51</v>
      </c>
    </row>
    <row r="34" spans="1:2" ht="22" thickBot="1" x14ac:dyDescent="0.3">
      <c r="A34" s="56" t="s">
        <v>81</v>
      </c>
      <c r="B34" s="57">
        <v>0.49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3295-4B67-954F-AD0B-AF78654D305D}">
  <dimension ref="A1:M20"/>
  <sheetViews>
    <sheetView workbookViewId="0">
      <selection activeCell="B20" sqref="B20"/>
    </sheetView>
  </sheetViews>
  <sheetFormatPr baseColWidth="10" defaultRowHeight="16" x14ac:dyDescent="0.2"/>
  <cols>
    <col min="1" max="1" width="33.6640625" customWidth="1"/>
    <col min="2" max="2" width="28.1640625" customWidth="1"/>
  </cols>
  <sheetData>
    <row r="1" spans="1:13" ht="17" thickBot="1" x14ac:dyDescent="0.25"/>
    <row r="2" spans="1:13" x14ac:dyDescent="0.2">
      <c r="A2" s="1" t="s">
        <v>4</v>
      </c>
      <c r="B2" s="2"/>
      <c r="C2" s="3"/>
    </row>
    <row r="3" spans="1:13" x14ac:dyDescent="0.2">
      <c r="A3" s="8" t="s">
        <v>35</v>
      </c>
      <c r="B3" s="5">
        <v>2</v>
      </c>
      <c r="C3" s="6">
        <v>4</v>
      </c>
      <c r="D3">
        <v>6</v>
      </c>
      <c r="E3" s="5">
        <v>8</v>
      </c>
      <c r="F3" s="6">
        <v>10</v>
      </c>
      <c r="G3">
        <v>12</v>
      </c>
      <c r="H3" s="5">
        <v>14</v>
      </c>
      <c r="I3" s="6">
        <v>16</v>
      </c>
      <c r="J3">
        <v>18</v>
      </c>
      <c r="K3" s="5">
        <v>20</v>
      </c>
      <c r="L3" s="6">
        <v>22</v>
      </c>
      <c r="M3">
        <v>24</v>
      </c>
    </row>
    <row r="4" spans="1:13" x14ac:dyDescent="0.2">
      <c r="A4" s="4" t="s">
        <v>7</v>
      </c>
      <c r="B4" s="5"/>
      <c r="C4" s="6"/>
    </row>
    <row r="5" spans="1:13" x14ac:dyDescent="0.2">
      <c r="A5" s="7" t="s">
        <v>5</v>
      </c>
      <c r="B5" s="5" t="s">
        <v>6</v>
      </c>
      <c r="C5" s="6"/>
    </row>
    <row r="6" spans="1:13" x14ac:dyDescent="0.2">
      <c r="A6" s="7" t="s">
        <v>8</v>
      </c>
      <c r="B6" s="5">
        <v>4</v>
      </c>
      <c r="C6" s="6"/>
    </row>
    <row r="7" spans="1:13" x14ac:dyDescent="0.2">
      <c r="A7" s="7" t="s">
        <v>9</v>
      </c>
      <c r="B7" s="5">
        <v>16</v>
      </c>
      <c r="C7" s="6"/>
    </row>
    <row r="8" spans="1:13" x14ac:dyDescent="0.2">
      <c r="A8" s="7" t="s">
        <v>62</v>
      </c>
      <c r="B8" s="5" t="s">
        <v>10</v>
      </c>
      <c r="C8" s="6"/>
    </row>
    <row r="9" spans="1:13" x14ac:dyDescent="0.2">
      <c r="A9" s="7"/>
      <c r="B9" s="5"/>
      <c r="C9" s="6"/>
    </row>
    <row r="10" spans="1:13" x14ac:dyDescent="0.2">
      <c r="A10" s="8" t="s">
        <v>11</v>
      </c>
      <c r="B10" s="9" t="s">
        <v>14</v>
      </c>
      <c r="C10" s="10"/>
    </row>
    <row r="11" spans="1:13" x14ac:dyDescent="0.2">
      <c r="A11" s="7" t="s">
        <v>12</v>
      </c>
      <c r="B11" s="5">
        <v>730</v>
      </c>
      <c r="C11" s="5">
        <v>730</v>
      </c>
      <c r="D11" s="5">
        <v>730</v>
      </c>
      <c r="E11" s="5">
        <v>730</v>
      </c>
      <c r="F11" s="5">
        <v>730</v>
      </c>
      <c r="G11" s="5">
        <v>730</v>
      </c>
      <c r="H11" s="5">
        <v>730</v>
      </c>
      <c r="I11" s="5">
        <v>730</v>
      </c>
      <c r="J11" s="5">
        <v>730</v>
      </c>
      <c r="K11" s="5">
        <v>730</v>
      </c>
      <c r="L11" s="5">
        <v>730</v>
      </c>
      <c r="M11" s="5">
        <v>730</v>
      </c>
    </row>
    <row r="12" spans="1:13" x14ac:dyDescent="0.2">
      <c r="A12" s="7" t="s">
        <v>13</v>
      </c>
      <c r="B12" s="5">
        <v>8.43E-2</v>
      </c>
      <c r="C12" s="5">
        <f>1.05*B12</f>
        <v>8.851500000000001E-2</v>
      </c>
      <c r="D12" s="5">
        <f t="shared" ref="D12:M12" si="0">1.05*C12</f>
        <v>9.2940750000000016E-2</v>
      </c>
      <c r="E12" s="5">
        <f t="shared" si="0"/>
        <v>9.7587787500000023E-2</v>
      </c>
      <c r="F12" s="5">
        <f t="shared" si="0"/>
        <v>0.10246717687500002</v>
      </c>
      <c r="G12" s="5">
        <f t="shared" si="0"/>
        <v>0.10759053571875003</v>
      </c>
      <c r="H12" s="5">
        <f t="shared" si="0"/>
        <v>0.11297006250468754</v>
      </c>
      <c r="I12" s="5">
        <f t="shared" si="0"/>
        <v>0.11861856562992192</v>
      </c>
      <c r="J12" s="5">
        <f t="shared" si="0"/>
        <v>0.12454949391141802</v>
      </c>
      <c r="K12" s="5">
        <f t="shared" si="0"/>
        <v>0.13077696860698892</v>
      </c>
      <c r="L12" s="5">
        <f t="shared" si="0"/>
        <v>0.13731581703733839</v>
      </c>
      <c r="M12" s="5">
        <f t="shared" si="0"/>
        <v>0.14418160788920531</v>
      </c>
    </row>
    <row r="13" spans="1:13" x14ac:dyDescent="0.2">
      <c r="A13" s="7" t="s">
        <v>38</v>
      </c>
      <c r="B13" s="5">
        <v>0.1</v>
      </c>
      <c r="C13" s="5">
        <f>1.01*B13</f>
        <v>0.10100000000000001</v>
      </c>
      <c r="D13" s="5">
        <f t="shared" ref="D13:M13" si="1">1.01*C13</f>
        <v>0.10201</v>
      </c>
      <c r="E13" s="5">
        <f t="shared" si="1"/>
        <v>0.1030301</v>
      </c>
      <c r="F13" s="5">
        <f t="shared" si="1"/>
        <v>0.104060401</v>
      </c>
      <c r="G13" s="5">
        <f t="shared" si="1"/>
        <v>0.10510100501</v>
      </c>
      <c r="H13" s="5">
        <f t="shared" si="1"/>
        <v>0.1061520150601</v>
      </c>
      <c r="I13" s="5">
        <f t="shared" si="1"/>
        <v>0.107213535210701</v>
      </c>
      <c r="J13" s="5">
        <f t="shared" si="1"/>
        <v>0.10828567056280801</v>
      </c>
      <c r="K13" s="5">
        <f t="shared" si="1"/>
        <v>0.10936852726843609</v>
      </c>
      <c r="L13" s="5">
        <f t="shared" si="1"/>
        <v>0.11046221254112044</v>
      </c>
      <c r="M13" s="5">
        <f t="shared" si="1"/>
        <v>0.11156683466653165</v>
      </c>
    </row>
    <row r="14" spans="1:13" x14ac:dyDescent="0.2">
      <c r="A14" s="7" t="s">
        <v>37</v>
      </c>
      <c r="B14" s="17">
        <v>100</v>
      </c>
      <c r="C14" s="17">
        <v>100</v>
      </c>
      <c r="D14" s="17">
        <v>100</v>
      </c>
      <c r="E14" s="17">
        <v>100</v>
      </c>
      <c r="F14" s="17">
        <v>100</v>
      </c>
      <c r="G14" s="17">
        <v>100</v>
      </c>
      <c r="H14" s="17">
        <v>100</v>
      </c>
      <c r="I14" s="17">
        <v>100</v>
      </c>
      <c r="J14" s="17">
        <v>100</v>
      </c>
      <c r="K14" s="17">
        <v>100</v>
      </c>
      <c r="L14" s="17">
        <v>100</v>
      </c>
      <c r="M14" s="17">
        <v>100</v>
      </c>
    </row>
    <row r="15" spans="1:13" x14ac:dyDescent="0.2">
      <c r="A15" s="7" t="s">
        <v>18</v>
      </c>
      <c r="B15" s="5">
        <f>B13*B14*B3</f>
        <v>20</v>
      </c>
      <c r="C15" s="5">
        <f t="shared" ref="C15:M15" si="2">C13*C14*C3</f>
        <v>40.400000000000006</v>
      </c>
      <c r="D15" s="5">
        <f t="shared" si="2"/>
        <v>61.206000000000003</v>
      </c>
      <c r="E15" s="5">
        <f t="shared" si="2"/>
        <v>82.424080000000004</v>
      </c>
      <c r="F15" s="5">
        <f t="shared" si="2"/>
        <v>104.060401</v>
      </c>
      <c r="G15" s="5">
        <f t="shared" si="2"/>
        <v>126.121206012</v>
      </c>
      <c r="H15" s="5">
        <f t="shared" si="2"/>
        <v>148.61282108413999</v>
      </c>
      <c r="I15" s="5">
        <f t="shared" si="2"/>
        <v>171.54165633712159</v>
      </c>
      <c r="J15" s="5">
        <f t="shared" si="2"/>
        <v>194.91420701305441</v>
      </c>
      <c r="K15" s="5">
        <f t="shared" si="2"/>
        <v>218.73705453687219</v>
      </c>
      <c r="L15" s="5">
        <f t="shared" si="2"/>
        <v>243.01686759046498</v>
      </c>
      <c r="M15" s="5">
        <f t="shared" si="2"/>
        <v>267.76040319967598</v>
      </c>
    </row>
    <row r="16" spans="1:13" ht="17" thickBot="1" x14ac:dyDescent="0.25">
      <c r="A16" s="11" t="s">
        <v>15</v>
      </c>
      <c r="B16" s="12">
        <f>B11*B12</f>
        <v>61.539000000000001</v>
      </c>
      <c r="C16" s="12">
        <f t="shared" ref="C16:M16" si="3">C11*C12</f>
        <v>64.615950000000012</v>
      </c>
      <c r="D16" s="12">
        <f t="shared" si="3"/>
        <v>67.846747500000006</v>
      </c>
      <c r="E16" s="12">
        <f t="shared" si="3"/>
        <v>71.239084875000017</v>
      </c>
      <c r="F16" s="12">
        <f t="shared" si="3"/>
        <v>74.801039118750012</v>
      </c>
      <c r="G16" s="12">
        <f t="shared" si="3"/>
        <v>78.541091074687529</v>
      </c>
      <c r="H16" s="12">
        <f t="shared" si="3"/>
        <v>82.468145628421908</v>
      </c>
      <c r="I16" s="12">
        <f t="shared" si="3"/>
        <v>86.591552909843003</v>
      </c>
      <c r="J16" s="12">
        <f t="shared" si="3"/>
        <v>90.921130555335154</v>
      </c>
      <c r="K16" s="12">
        <f t="shared" si="3"/>
        <v>95.467187083101919</v>
      </c>
      <c r="L16" s="12">
        <f t="shared" si="3"/>
        <v>100.24054643725702</v>
      </c>
      <c r="M16" s="12">
        <f t="shared" si="3"/>
        <v>105.25257375911988</v>
      </c>
    </row>
    <row r="17" spans="1:13" ht="17" thickBot="1" x14ac:dyDescent="0.25">
      <c r="A17" s="16" t="s">
        <v>36</v>
      </c>
      <c r="B17" s="17"/>
    </row>
    <row r="18" spans="1:13" ht="17" thickBot="1" x14ac:dyDescent="0.25">
      <c r="A18" s="13" t="s">
        <v>16</v>
      </c>
      <c r="B18" s="14">
        <f>B16*B3+B15</f>
        <v>143.078</v>
      </c>
      <c r="C18" s="14">
        <f t="shared" ref="C18:M18" si="4">C16*C3+C15</f>
        <v>298.86380000000008</v>
      </c>
      <c r="D18" s="14">
        <f t="shared" si="4"/>
        <v>468.28648500000008</v>
      </c>
      <c r="E18" s="14">
        <f t="shared" si="4"/>
        <v>652.33675900000014</v>
      </c>
      <c r="F18" s="14">
        <f t="shared" si="4"/>
        <v>852.07079218750005</v>
      </c>
      <c r="G18" s="14">
        <f t="shared" si="4"/>
        <v>1068.6142989082502</v>
      </c>
      <c r="H18" s="14">
        <f t="shared" si="4"/>
        <v>1303.1668598820468</v>
      </c>
      <c r="I18" s="14">
        <f t="shared" si="4"/>
        <v>1557.0065028946096</v>
      </c>
      <c r="J18" s="14">
        <f t="shared" si="4"/>
        <v>1831.4945570090872</v>
      </c>
      <c r="K18" s="14">
        <f t="shared" si="4"/>
        <v>2128.0807961989108</v>
      </c>
      <c r="L18" s="14">
        <f t="shared" si="4"/>
        <v>2448.3088892101196</v>
      </c>
      <c r="M18" s="14">
        <f t="shared" si="4"/>
        <v>2793.8221734185536</v>
      </c>
    </row>
    <row r="20" spans="1:13" x14ac:dyDescent="0.2">
      <c r="A20" s="23" t="s">
        <v>77</v>
      </c>
      <c r="B20" s="23">
        <f>B18/2</f>
        <v>71.539000000000001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AC44-6600-CF48-818A-F9A4E7F8E74A}">
  <dimension ref="A2:C22"/>
  <sheetViews>
    <sheetView zoomScale="125" workbookViewId="0">
      <selection activeCell="B22" sqref="B22"/>
    </sheetView>
  </sheetViews>
  <sheetFormatPr baseColWidth="10" defaultRowHeight="16" x14ac:dyDescent="0.2"/>
  <cols>
    <col min="1" max="1" width="22.6640625" customWidth="1"/>
  </cols>
  <sheetData>
    <row r="2" spans="1:3" x14ac:dyDescent="0.2">
      <c r="A2" t="s">
        <v>19</v>
      </c>
    </row>
    <row r="3" spans="1:3" x14ac:dyDescent="0.2">
      <c r="A3" t="s">
        <v>20</v>
      </c>
    </row>
    <row r="4" spans="1:3" x14ac:dyDescent="0.2">
      <c r="A4" t="s">
        <v>21</v>
      </c>
      <c r="C4" t="s">
        <v>22</v>
      </c>
    </row>
    <row r="5" spans="1:3" ht="17" thickBot="1" x14ac:dyDescent="0.25"/>
    <row r="6" spans="1:3" x14ac:dyDescent="0.2">
      <c r="A6" s="1" t="s">
        <v>39</v>
      </c>
      <c r="B6" s="18">
        <v>2.3E-2</v>
      </c>
    </row>
    <row r="7" spans="1:3" x14ac:dyDescent="0.2">
      <c r="A7" s="7" t="s">
        <v>37</v>
      </c>
      <c r="B7" s="6">
        <v>10</v>
      </c>
    </row>
    <row r="8" spans="1:3" x14ac:dyDescent="0.2">
      <c r="A8" s="8" t="s">
        <v>53</v>
      </c>
      <c r="B8" s="6">
        <f>B7*B6</f>
        <v>0.22999999999999998</v>
      </c>
    </row>
    <row r="9" spans="1:3" x14ac:dyDescent="0.2">
      <c r="A9" s="7"/>
      <c r="B9" s="6"/>
    </row>
    <row r="10" spans="1:3" x14ac:dyDescent="0.2">
      <c r="A10" s="7" t="s">
        <v>40</v>
      </c>
      <c r="B10" s="6">
        <v>10000</v>
      </c>
    </row>
    <row r="11" spans="1:3" x14ac:dyDescent="0.2">
      <c r="A11" s="7" t="s">
        <v>41</v>
      </c>
      <c r="B11" s="6">
        <f>0.000005</f>
        <v>5.0000000000000004E-6</v>
      </c>
    </row>
    <row r="12" spans="1:3" x14ac:dyDescent="0.2">
      <c r="A12" s="8" t="s">
        <v>44</v>
      </c>
      <c r="B12" s="6">
        <f>B10*B11</f>
        <v>0.05</v>
      </c>
    </row>
    <row r="13" spans="1:3" x14ac:dyDescent="0.2">
      <c r="A13" s="7" t="s">
        <v>42</v>
      </c>
      <c r="B13" s="6">
        <v>10000</v>
      </c>
    </row>
    <row r="14" spans="1:3" x14ac:dyDescent="0.2">
      <c r="A14" s="7" t="s">
        <v>43</v>
      </c>
      <c r="B14" s="6">
        <v>3.9999999999999998E-7</v>
      </c>
    </row>
    <row r="15" spans="1:3" x14ac:dyDescent="0.2">
      <c r="A15" s="8" t="s">
        <v>45</v>
      </c>
      <c r="B15" s="6">
        <f>B13*B14</f>
        <v>4.0000000000000001E-3</v>
      </c>
    </row>
    <row r="16" spans="1:3" x14ac:dyDescent="0.2">
      <c r="A16" s="7" t="s">
        <v>49</v>
      </c>
      <c r="B16" s="6">
        <v>3.6999999999999999E-4</v>
      </c>
    </row>
    <row r="17" spans="1:2" x14ac:dyDescent="0.2">
      <c r="A17" s="7" t="s">
        <v>50</v>
      </c>
      <c r="B17" s="6">
        <v>10</v>
      </c>
    </row>
    <row r="18" spans="1:2" x14ac:dyDescent="0.2">
      <c r="A18" s="8" t="s">
        <v>48</v>
      </c>
      <c r="B18" s="6">
        <f>B16*B17</f>
        <v>3.7000000000000002E-3</v>
      </c>
    </row>
    <row r="19" spans="1:2" x14ac:dyDescent="0.2">
      <c r="A19" s="7" t="s">
        <v>51</v>
      </c>
      <c r="B19" s="6">
        <v>2E-3</v>
      </c>
    </row>
    <row r="20" spans="1:2" x14ac:dyDescent="0.2">
      <c r="A20" s="7" t="s">
        <v>52</v>
      </c>
      <c r="B20" s="6">
        <v>10</v>
      </c>
    </row>
    <row r="21" spans="1:2" x14ac:dyDescent="0.2">
      <c r="A21" s="8" t="s">
        <v>47</v>
      </c>
      <c r="B21" s="6">
        <f>B19*B20</f>
        <v>0.02</v>
      </c>
    </row>
    <row r="22" spans="1:2" ht="17" thickBot="1" x14ac:dyDescent="0.25">
      <c r="A22" s="19" t="s">
        <v>46</v>
      </c>
      <c r="B22" s="20">
        <f>B15+B18+B21+B8+B12</f>
        <v>0.30769999999999997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B2C5-E7B5-8341-BB10-942A9FE2A82E}">
  <dimension ref="A1:M11"/>
  <sheetViews>
    <sheetView zoomScale="114" workbookViewId="0">
      <selection activeCell="C26" sqref="C26"/>
    </sheetView>
  </sheetViews>
  <sheetFormatPr baseColWidth="10" defaultRowHeight="16" x14ac:dyDescent="0.2"/>
  <cols>
    <col min="1" max="1" width="34.5" customWidth="1"/>
  </cols>
  <sheetData>
    <row r="1" spans="1:13" x14ac:dyDescent="0.2">
      <c r="A1" t="s">
        <v>65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17" thickBot="1" x14ac:dyDescent="0.25">
      <c r="A2" t="s">
        <v>66</v>
      </c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  <c r="J2">
        <v>18</v>
      </c>
      <c r="K2">
        <v>20</v>
      </c>
      <c r="L2">
        <v>22</v>
      </c>
      <c r="M2">
        <v>24</v>
      </c>
    </row>
    <row r="3" spans="1:13" x14ac:dyDescent="0.2">
      <c r="A3" s="15" t="s">
        <v>54</v>
      </c>
      <c r="B3" s="3">
        <f>5*B2</f>
        <v>10</v>
      </c>
      <c r="C3" s="3">
        <f t="shared" ref="C3:M3" si="0">5*C2</f>
        <v>20</v>
      </c>
      <c r="D3" s="3">
        <f t="shared" si="0"/>
        <v>30</v>
      </c>
      <c r="E3" s="3">
        <f t="shared" si="0"/>
        <v>40</v>
      </c>
      <c r="F3" s="3">
        <f t="shared" si="0"/>
        <v>50</v>
      </c>
      <c r="G3" s="3">
        <f t="shared" si="0"/>
        <v>60</v>
      </c>
      <c r="H3" s="3">
        <f t="shared" si="0"/>
        <v>70</v>
      </c>
      <c r="I3" s="3">
        <f t="shared" si="0"/>
        <v>80</v>
      </c>
      <c r="J3" s="3">
        <f t="shared" si="0"/>
        <v>90</v>
      </c>
      <c r="K3" s="3">
        <f t="shared" si="0"/>
        <v>100</v>
      </c>
      <c r="L3" s="3">
        <f t="shared" si="0"/>
        <v>110</v>
      </c>
      <c r="M3" s="3">
        <f t="shared" si="0"/>
        <v>120</v>
      </c>
    </row>
    <row r="4" spans="1:13" x14ac:dyDescent="0.2">
      <c r="A4" s="7" t="s">
        <v>57</v>
      </c>
      <c r="B4" s="6">
        <f>260*B3</f>
        <v>2600</v>
      </c>
      <c r="C4" s="6">
        <f t="shared" ref="C4:M4" si="1">260*C3</f>
        <v>5200</v>
      </c>
      <c r="D4" s="6">
        <f t="shared" si="1"/>
        <v>7800</v>
      </c>
      <c r="E4" s="6">
        <f t="shared" si="1"/>
        <v>10400</v>
      </c>
      <c r="F4" s="6">
        <f t="shared" si="1"/>
        <v>13000</v>
      </c>
      <c r="G4" s="6">
        <f t="shared" si="1"/>
        <v>15600</v>
      </c>
      <c r="H4" s="6">
        <f t="shared" si="1"/>
        <v>18200</v>
      </c>
      <c r="I4" s="6">
        <f t="shared" si="1"/>
        <v>20800</v>
      </c>
      <c r="J4" s="6">
        <f t="shared" si="1"/>
        <v>23400</v>
      </c>
      <c r="K4" s="6">
        <f t="shared" si="1"/>
        <v>26000</v>
      </c>
      <c r="L4" s="6">
        <f t="shared" si="1"/>
        <v>28600</v>
      </c>
      <c r="M4" s="6">
        <f t="shared" si="1"/>
        <v>31200</v>
      </c>
    </row>
    <row r="5" spans="1:13" x14ac:dyDescent="0.2">
      <c r="A5" s="7" t="s">
        <v>58</v>
      </c>
      <c r="B5" s="6">
        <v>1024</v>
      </c>
      <c r="C5" s="6">
        <v>1025</v>
      </c>
      <c r="D5" s="6">
        <v>1026</v>
      </c>
      <c r="E5" s="6">
        <v>1027</v>
      </c>
      <c r="F5" s="6">
        <v>1028</v>
      </c>
      <c r="G5" s="6">
        <v>1029</v>
      </c>
      <c r="H5" s="6">
        <v>1030</v>
      </c>
      <c r="I5" s="6">
        <v>1031</v>
      </c>
      <c r="J5" s="6">
        <v>1032</v>
      </c>
      <c r="K5" s="6">
        <v>1033</v>
      </c>
      <c r="L5" s="6">
        <v>1034</v>
      </c>
      <c r="M5" s="6">
        <v>1035</v>
      </c>
    </row>
    <row r="6" spans="1:13" x14ac:dyDescent="0.2">
      <c r="A6" s="7" t="s">
        <v>59</v>
      </c>
      <c r="B6" s="6">
        <f>B4/B5</f>
        <v>2.5390625</v>
      </c>
      <c r="C6" s="6">
        <f t="shared" ref="C6:M6" si="2">C4/C5</f>
        <v>5.0731707317073171</v>
      </c>
      <c r="D6" s="6">
        <f t="shared" si="2"/>
        <v>7.60233918128655</v>
      </c>
      <c r="E6" s="6">
        <f t="shared" si="2"/>
        <v>10.126582278481013</v>
      </c>
      <c r="F6" s="6">
        <f t="shared" si="2"/>
        <v>12.645914396887159</v>
      </c>
      <c r="G6" s="6">
        <f t="shared" si="2"/>
        <v>15.160349854227405</v>
      </c>
      <c r="H6" s="6">
        <f t="shared" si="2"/>
        <v>17.66990291262136</v>
      </c>
      <c r="I6" s="6">
        <f t="shared" si="2"/>
        <v>20.174587778855479</v>
      </c>
      <c r="J6" s="6">
        <f t="shared" si="2"/>
        <v>22.674418604651162</v>
      </c>
      <c r="K6" s="6">
        <f t="shared" si="2"/>
        <v>25.169409486931269</v>
      </c>
      <c r="L6" s="6">
        <f t="shared" si="2"/>
        <v>27.659574468085108</v>
      </c>
      <c r="M6" s="6">
        <f t="shared" si="2"/>
        <v>30.144927536231883</v>
      </c>
    </row>
    <row r="7" spans="1:13" x14ac:dyDescent="0.2">
      <c r="A7" s="7" t="s">
        <v>55</v>
      </c>
      <c r="B7" s="6">
        <v>8.5000000000000006E-3</v>
      </c>
      <c r="C7" s="6">
        <v>8.5000000000000006E-3</v>
      </c>
      <c r="D7" s="6">
        <v>8.5000000000000006E-3</v>
      </c>
      <c r="E7" s="6">
        <v>8.5000000000000006E-3</v>
      </c>
      <c r="F7" s="6">
        <v>8.5000000000000006E-3</v>
      </c>
      <c r="G7" s="6">
        <v>8.5000000000000006E-3</v>
      </c>
      <c r="H7" s="6">
        <v>8.5000000000000006E-3</v>
      </c>
      <c r="I7" s="6">
        <v>8.5000000000000006E-3</v>
      </c>
      <c r="J7" s="6">
        <v>8.5000000000000006E-3</v>
      </c>
      <c r="K7" s="6">
        <v>8.5000000000000006E-3</v>
      </c>
      <c r="L7" s="6">
        <v>8.5000000000000006E-3</v>
      </c>
      <c r="M7" s="6">
        <v>8.5000000000000006E-3</v>
      </c>
    </row>
    <row r="8" spans="1:13" x14ac:dyDescent="0.2">
      <c r="A8" s="7" t="s">
        <v>56</v>
      </c>
      <c r="B8" s="6">
        <v>30</v>
      </c>
      <c r="C8" s="6">
        <v>30</v>
      </c>
      <c r="D8" s="6">
        <v>30</v>
      </c>
      <c r="E8" s="6">
        <v>30</v>
      </c>
      <c r="F8" s="6">
        <v>30</v>
      </c>
      <c r="G8" s="6">
        <v>30</v>
      </c>
      <c r="H8" s="6">
        <v>30</v>
      </c>
      <c r="I8" s="6">
        <v>30</v>
      </c>
      <c r="J8" s="6">
        <v>30</v>
      </c>
      <c r="K8" s="6">
        <v>30</v>
      </c>
      <c r="L8" s="6">
        <v>30</v>
      </c>
      <c r="M8" s="6">
        <v>30</v>
      </c>
    </row>
    <row r="9" spans="1:13" x14ac:dyDescent="0.2">
      <c r="A9" s="7" t="s">
        <v>24</v>
      </c>
      <c r="B9" s="6">
        <f>B6*B7*B8</f>
        <v>0.6474609375</v>
      </c>
      <c r="C9" s="6">
        <f t="shared" ref="C9:M9" si="3">C6*C7*C8</f>
        <v>1.2936585365853659</v>
      </c>
      <c r="D9" s="6">
        <f t="shared" si="3"/>
        <v>1.9385964912280702</v>
      </c>
      <c r="E9" s="6">
        <f t="shared" si="3"/>
        <v>2.5822784810126587</v>
      </c>
      <c r="F9" s="6">
        <f t="shared" si="3"/>
        <v>3.2247081712062258</v>
      </c>
      <c r="G9" s="6">
        <f t="shared" si="3"/>
        <v>3.8658892128279883</v>
      </c>
      <c r="H9" s="6">
        <f t="shared" si="3"/>
        <v>4.5058252427184478</v>
      </c>
      <c r="I9" s="6">
        <f t="shared" si="3"/>
        <v>5.1445198836081474</v>
      </c>
      <c r="J9" s="6">
        <f t="shared" si="3"/>
        <v>5.7819767441860463</v>
      </c>
      <c r="K9" s="6">
        <f t="shared" si="3"/>
        <v>6.4181994191674745</v>
      </c>
      <c r="L9" s="6">
        <f t="shared" si="3"/>
        <v>7.0531914893617031</v>
      </c>
      <c r="M9" s="6">
        <f t="shared" si="3"/>
        <v>7.6869565217391314</v>
      </c>
    </row>
    <row r="10" spans="1:13" x14ac:dyDescent="0.2">
      <c r="A10" s="7" t="s">
        <v>60</v>
      </c>
      <c r="B10" s="6">
        <f>B9</f>
        <v>0.6474609375</v>
      </c>
      <c r="C10" s="6">
        <f t="shared" ref="C10:M10" si="4">C9</f>
        <v>1.2936585365853659</v>
      </c>
      <c r="D10" s="6">
        <f t="shared" si="4"/>
        <v>1.9385964912280702</v>
      </c>
      <c r="E10" s="6">
        <f t="shared" si="4"/>
        <v>2.5822784810126587</v>
      </c>
      <c r="F10" s="6">
        <f t="shared" si="4"/>
        <v>3.2247081712062258</v>
      </c>
      <c r="G10" s="6">
        <f t="shared" si="4"/>
        <v>3.8658892128279883</v>
      </c>
      <c r="H10" s="6">
        <f t="shared" si="4"/>
        <v>4.5058252427184478</v>
      </c>
      <c r="I10" s="6">
        <f t="shared" si="4"/>
        <v>5.1445198836081474</v>
      </c>
      <c r="J10" s="6">
        <f t="shared" si="4"/>
        <v>5.7819767441860463</v>
      </c>
      <c r="K10" s="6">
        <f t="shared" si="4"/>
        <v>6.4181994191674745</v>
      </c>
      <c r="L10" s="6">
        <f t="shared" si="4"/>
        <v>7.0531914893617031</v>
      </c>
      <c r="M10" s="6">
        <f t="shared" si="4"/>
        <v>7.6869565217391314</v>
      </c>
    </row>
    <row r="11" spans="1:13" ht="17" thickBot="1" x14ac:dyDescent="0.25">
      <c r="A11" s="21" t="s">
        <v>61</v>
      </c>
      <c r="B11" s="22">
        <f>SUM(B9:B10)</f>
        <v>1.294921875</v>
      </c>
      <c r="C11" s="22">
        <f t="shared" ref="C11:M11" si="5">SUM(C9:C10)</f>
        <v>2.5873170731707318</v>
      </c>
      <c r="D11" s="22">
        <f t="shared" si="5"/>
        <v>3.8771929824561404</v>
      </c>
      <c r="E11" s="22">
        <f t="shared" si="5"/>
        <v>5.1645569620253173</v>
      </c>
      <c r="F11" s="22">
        <f t="shared" si="5"/>
        <v>6.4494163424124515</v>
      </c>
      <c r="G11" s="22">
        <f t="shared" si="5"/>
        <v>7.7317784256559765</v>
      </c>
      <c r="H11" s="22">
        <f t="shared" si="5"/>
        <v>9.0116504854368955</v>
      </c>
      <c r="I11" s="22">
        <f t="shared" si="5"/>
        <v>10.289039767216295</v>
      </c>
      <c r="J11" s="22">
        <f t="shared" si="5"/>
        <v>11.563953488372093</v>
      </c>
      <c r="K11" s="22">
        <f t="shared" si="5"/>
        <v>12.836398838334949</v>
      </c>
      <c r="L11" s="22">
        <f t="shared" si="5"/>
        <v>14.106382978723406</v>
      </c>
      <c r="M11" s="22">
        <f t="shared" si="5"/>
        <v>15.373913043478263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Cost-Revenue model </vt:lpstr>
      <vt:lpstr>Instace costs</vt:lpstr>
      <vt:lpstr>S3 bucket cost </vt:lpstr>
      <vt:lpstr>Kinesis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Adheesh Ajit Phadnis</dc:creator>
  <cp:lastModifiedBy>Anupama Mohan Rao</cp:lastModifiedBy>
  <dcterms:created xsi:type="dcterms:W3CDTF">2020-10-10T18:41:28Z</dcterms:created>
  <dcterms:modified xsi:type="dcterms:W3CDTF">2020-10-12T16:02:09Z</dcterms:modified>
</cp:coreProperties>
</file>