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 Andriatis\Google Drive\Me\MIT\Sophomore\CMS\eebb_ww analysis\"/>
    </mc:Choice>
  </mc:AlternateContent>
  <bookViews>
    <workbookView xWindow="0" yWindow="0" windowWidth="20494" windowHeight="7269" activeTab="1"/>
  </bookViews>
  <sheets>
    <sheet name="350" sheetId="1" r:id="rId1"/>
    <sheet name="24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U25" i="2"/>
  <c r="U26" i="2"/>
  <c r="U27" i="2"/>
  <c r="U28" i="2"/>
  <c r="U29" i="2"/>
  <c r="U30" i="2"/>
  <c r="U24" i="2"/>
  <c r="U23" i="2"/>
  <c r="U22" i="2"/>
  <c r="U20" i="2"/>
  <c r="U36" i="2"/>
  <c r="U37" i="2"/>
  <c r="AI33" i="2"/>
  <c r="AI34" i="2"/>
  <c r="AI35" i="2"/>
  <c r="AI36" i="2"/>
  <c r="AR30" i="2" s="1"/>
  <c r="AI37" i="2"/>
  <c r="AI38" i="2"/>
  <c r="AI39" i="2"/>
  <c r="AI40" i="2"/>
  <c r="BH30" i="2" s="1"/>
  <c r="AI41" i="2"/>
  <c r="AI42" i="2"/>
  <c r="AI43" i="2"/>
  <c r="W44" i="2"/>
  <c r="W43" i="2"/>
  <c r="W42" i="2"/>
  <c r="W41" i="2"/>
  <c r="W40" i="2"/>
  <c r="W39" i="2"/>
  <c r="W38" i="2"/>
  <c r="W37" i="2"/>
  <c r="W36" i="2"/>
  <c r="E36" i="2"/>
  <c r="W35" i="2"/>
  <c r="E35" i="2"/>
  <c r="AF30" i="2"/>
  <c r="B31" i="2"/>
  <c r="BP30" i="2"/>
  <c r="BO30" i="2"/>
  <c r="BL30" i="2"/>
  <c r="BK30" i="2"/>
  <c r="BG30" i="2"/>
  <c r="BD30" i="2"/>
  <c r="BC30" i="2"/>
  <c r="AZ30" i="2"/>
  <c r="AY30" i="2"/>
  <c r="AV30" i="2"/>
  <c r="AU30" i="2"/>
  <c r="AQ30" i="2"/>
  <c r="AN30" i="2"/>
  <c r="AM30" i="2"/>
  <c r="AJ30" i="2"/>
  <c r="AI30" i="2"/>
  <c r="AG30" i="2"/>
  <c r="AE30" i="2"/>
  <c r="AC30" i="2"/>
  <c r="AB30" i="2"/>
  <c r="X30" i="2"/>
  <c r="W30" i="2"/>
  <c r="V30" i="2"/>
  <c r="BQ29" i="2"/>
  <c r="BP29" i="2"/>
  <c r="BO29" i="2"/>
  <c r="BM29" i="2"/>
  <c r="BL29" i="2"/>
  <c r="BK29" i="2"/>
  <c r="BI29" i="2"/>
  <c r="BH29" i="2"/>
  <c r="BG29" i="2"/>
  <c r="BE29" i="2"/>
  <c r="BD29" i="2"/>
  <c r="BC29" i="2"/>
  <c r="BA29" i="2"/>
  <c r="AZ29" i="2"/>
  <c r="AY29" i="2"/>
  <c r="AW29" i="2"/>
  <c r="AV29" i="2"/>
  <c r="AU29" i="2"/>
  <c r="AS29" i="2"/>
  <c r="AR29" i="2"/>
  <c r="AQ29" i="2"/>
  <c r="AO29" i="2"/>
  <c r="AN29" i="2"/>
  <c r="AM29" i="2"/>
  <c r="AK29" i="2"/>
  <c r="AJ29" i="2"/>
  <c r="AI29" i="2"/>
  <c r="AG29" i="2"/>
  <c r="AF29" i="2"/>
  <c r="AE29" i="2"/>
  <c r="AC29" i="2"/>
  <c r="AB29" i="2"/>
  <c r="X29" i="2"/>
  <c r="W29" i="2"/>
  <c r="V29" i="2"/>
  <c r="BQ28" i="2"/>
  <c r="BP28" i="2"/>
  <c r="BO28" i="2"/>
  <c r="BM28" i="2"/>
  <c r="BL28" i="2"/>
  <c r="BK28" i="2"/>
  <c r="BI28" i="2"/>
  <c r="BH28" i="2"/>
  <c r="BG28" i="2"/>
  <c r="BE28" i="2"/>
  <c r="BD28" i="2"/>
  <c r="BC28" i="2"/>
  <c r="BA28" i="2"/>
  <c r="AZ28" i="2"/>
  <c r="AY28" i="2"/>
  <c r="AW28" i="2"/>
  <c r="AV28" i="2"/>
  <c r="AU28" i="2"/>
  <c r="AS28" i="2"/>
  <c r="AR28" i="2"/>
  <c r="AQ28" i="2"/>
  <c r="AO28" i="2"/>
  <c r="AN28" i="2"/>
  <c r="AM28" i="2"/>
  <c r="AK28" i="2"/>
  <c r="AJ28" i="2"/>
  <c r="AI28" i="2"/>
  <c r="AG28" i="2"/>
  <c r="AF28" i="2"/>
  <c r="AE28" i="2"/>
  <c r="AC28" i="2"/>
  <c r="AB28" i="2"/>
  <c r="X28" i="2"/>
  <c r="W28" i="2"/>
  <c r="V28" i="2"/>
  <c r="BQ27" i="2"/>
  <c r="BP27" i="2"/>
  <c r="BO27" i="2"/>
  <c r="BM27" i="2"/>
  <c r="BL27" i="2"/>
  <c r="BK27" i="2"/>
  <c r="BI27" i="2"/>
  <c r="BH27" i="2"/>
  <c r="BG27" i="2"/>
  <c r="BE27" i="2"/>
  <c r="BD27" i="2"/>
  <c r="BC27" i="2"/>
  <c r="BA27" i="2"/>
  <c r="AZ27" i="2"/>
  <c r="AY27" i="2"/>
  <c r="AW27" i="2"/>
  <c r="AV27" i="2"/>
  <c r="AU27" i="2"/>
  <c r="AS27" i="2"/>
  <c r="AR27" i="2"/>
  <c r="AQ27" i="2"/>
  <c r="AO27" i="2"/>
  <c r="AN27" i="2"/>
  <c r="AM27" i="2"/>
  <c r="AK27" i="2"/>
  <c r="AJ27" i="2"/>
  <c r="AI27" i="2"/>
  <c r="AG27" i="2"/>
  <c r="AF27" i="2"/>
  <c r="AE27" i="2"/>
  <c r="AC27" i="2"/>
  <c r="AB27" i="2"/>
  <c r="X27" i="2"/>
  <c r="W27" i="2"/>
  <c r="V27" i="2"/>
  <c r="BQ26" i="2"/>
  <c r="BP26" i="2"/>
  <c r="BO26" i="2"/>
  <c r="BM26" i="2"/>
  <c r="BL26" i="2"/>
  <c r="BK26" i="2"/>
  <c r="BI26" i="2"/>
  <c r="BH26" i="2"/>
  <c r="BG26" i="2"/>
  <c r="BE26" i="2"/>
  <c r="BD26" i="2"/>
  <c r="BC26" i="2"/>
  <c r="BA26" i="2"/>
  <c r="AZ26" i="2"/>
  <c r="AY26" i="2"/>
  <c r="AW26" i="2"/>
  <c r="AV26" i="2"/>
  <c r="AU26" i="2"/>
  <c r="AS26" i="2"/>
  <c r="AR26" i="2"/>
  <c r="AQ26" i="2"/>
  <c r="AO26" i="2"/>
  <c r="AN26" i="2"/>
  <c r="AM26" i="2"/>
  <c r="AK26" i="2"/>
  <c r="AJ26" i="2"/>
  <c r="AI26" i="2"/>
  <c r="AG26" i="2"/>
  <c r="AF26" i="2"/>
  <c r="AE26" i="2"/>
  <c r="AC26" i="2"/>
  <c r="AB26" i="2"/>
  <c r="X26" i="2"/>
  <c r="W26" i="2"/>
  <c r="V26" i="2"/>
  <c r="BQ25" i="2"/>
  <c r="BP25" i="2"/>
  <c r="BO25" i="2"/>
  <c r="BM25" i="2"/>
  <c r="BL25" i="2"/>
  <c r="BK25" i="2"/>
  <c r="BI25" i="2"/>
  <c r="BH25" i="2"/>
  <c r="BG25" i="2"/>
  <c r="BE25" i="2"/>
  <c r="BD25" i="2"/>
  <c r="BC25" i="2"/>
  <c r="BA25" i="2"/>
  <c r="AZ25" i="2"/>
  <c r="AY25" i="2"/>
  <c r="AW25" i="2"/>
  <c r="AV25" i="2"/>
  <c r="AU25" i="2"/>
  <c r="AS25" i="2"/>
  <c r="AR25" i="2"/>
  <c r="AQ25" i="2"/>
  <c r="AO25" i="2"/>
  <c r="AN25" i="2"/>
  <c r="AM25" i="2"/>
  <c r="AK25" i="2"/>
  <c r="AJ25" i="2"/>
  <c r="AI25" i="2"/>
  <c r="AG25" i="2"/>
  <c r="AF25" i="2"/>
  <c r="AE25" i="2"/>
  <c r="AC25" i="2"/>
  <c r="AB25" i="2"/>
  <c r="X25" i="2"/>
  <c r="W25" i="2"/>
  <c r="V25" i="2"/>
  <c r="BQ24" i="2"/>
  <c r="BP24" i="2"/>
  <c r="BO24" i="2"/>
  <c r="BM24" i="2"/>
  <c r="BL24" i="2"/>
  <c r="BK24" i="2"/>
  <c r="BI24" i="2"/>
  <c r="BH24" i="2"/>
  <c r="BJ24" i="2" s="1"/>
  <c r="BG24" i="2"/>
  <c r="BE24" i="2"/>
  <c r="BD24" i="2"/>
  <c r="BC24" i="2"/>
  <c r="BA24" i="2"/>
  <c r="AZ24" i="2"/>
  <c r="AY24" i="2"/>
  <c r="AW24" i="2"/>
  <c r="AV24" i="2"/>
  <c r="AU24" i="2"/>
  <c r="AS24" i="2"/>
  <c r="AR24" i="2"/>
  <c r="AT24" i="2" s="1"/>
  <c r="AQ24" i="2"/>
  <c r="AO24" i="2"/>
  <c r="AN24" i="2"/>
  <c r="AM24" i="2"/>
  <c r="AK24" i="2"/>
  <c r="AJ24" i="2"/>
  <c r="AI24" i="2"/>
  <c r="AG24" i="2"/>
  <c r="AF24" i="2"/>
  <c r="AE24" i="2"/>
  <c r="AC24" i="2"/>
  <c r="AB24" i="2"/>
  <c r="X24" i="2"/>
  <c r="W24" i="2"/>
  <c r="V24" i="2"/>
  <c r="L24" i="2"/>
  <c r="BQ23" i="2"/>
  <c r="BP23" i="2"/>
  <c r="BO23" i="2"/>
  <c r="BM23" i="2"/>
  <c r="BL23" i="2"/>
  <c r="BK23" i="2"/>
  <c r="BI23" i="2"/>
  <c r="BH23" i="2"/>
  <c r="BJ23" i="2" s="1"/>
  <c r="BG23" i="2"/>
  <c r="BE23" i="2"/>
  <c r="BD23" i="2"/>
  <c r="BC23" i="2"/>
  <c r="BA23" i="2"/>
  <c r="AZ23" i="2"/>
  <c r="AY23" i="2"/>
  <c r="AW23" i="2"/>
  <c r="AV23" i="2"/>
  <c r="AU23" i="2"/>
  <c r="AS23" i="2"/>
  <c r="AR23" i="2"/>
  <c r="AT23" i="2" s="1"/>
  <c r="AQ23" i="2"/>
  <c r="AO23" i="2"/>
  <c r="AN23" i="2"/>
  <c r="AM23" i="2"/>
  <c r="AK23" i="2"/>
  <c r="AJ23" i="2"/>
  <c r="AI23" i="2"/>
  <c r="AG23" i="2"/>
  <c r="AF23" i="2"/>
  <c r="AE23" i="2"/>
  <c r="AC23" i="2"/>
  <c r="AB23" i="2"/>
  <c r="X23" i="2"/>
  <c r="W23" i="2"/>
  <c r="V23" i="2"/>
  <c r="BQ22" i="2"/>
  <c r="BP22" i="2"/>
  <c r="BO22" i="2"/>
  <c r="BM22" i="2"/>
  <c r="BL22" i="2"/>
  <c r="BK22" i="2"/>
  <c r="BI22" i="2"/>
  <c r="BH22" i="2"/>
  <c r="BG22" i="2"/>
  <c r="BE22" i="2"/>
  <c r="BD22" i="2"/>
  <c r="BC22" i="2"/>
  <c r="BA22" i="2"/>
  <c r="AZ22" i="2"/>
  <c r="AY22" i="2"/>
  <c r="AW22" i="2"/>
  <c r="AV22" i="2"/>
  <c r="AU22" i="2"/>
  <c r="AS22" i="2"/>
  <c r="AR22" i="2"/>
  <c r="AQ22" i="2"/>
  <c r="AO22" i="2"/>
  <c r="AN22" i="2"/>
  <c r="AP22" i="2" s="1"/>
  <c r="AM22" i="2"/>
  <c r="AK22" i="2"/>
  <c r="AJ22" i="2"/>
  <c r="AI22" i="2"/>
  <c r="AG22" i="2"/>
  <c r="AF22" i="2"/>
  <c r="AE22" i="2"/>
  <c r="AC22" i="2"/>
  <c r="AB22" i="2"/>
  <c r="X22" i="2"/>
  <c r="W22" i="2"/>
  <c r="V22" i="2"/>
  <c r="BQ21" i="2"/>
  <c r="BP21" i="2"/>
  <c r="BR21" i="2" s="1"/>
  <c r="BO21" i="2"/>
  <c r="BM21" i="2"/>
  <c r="BL21" i="2"/>
  <c r="BN21" i="2" s="1"/>
  <c r="BK21" i="2"/>
  <c r="BI21" i="2"/>
  <c r="BH21" i="2"/>
  <c r="BJ21" i="2" s="1"/>
  <c r="BG21" i="2"/>
  <c r="BE21" i="2"/>
  <c r="BD21" i="2"/>
  <c r="BC21" i="2"/>
  <c r="BA21" i="2"/>
  <c r="AZ21" i="2"/>
  <c r="BB21" i="2" s="1"/>
  <c r="AY21" i="2"/>
  <c r="AW21" i="2"/>
  <c r="AV21" i="2"/>
  <c r="AX21" i="2" s="1"/>
  <c r="AU21" i="2"/>
  <c r="AS21" i="2"/>
  <c r="AR21" i="2"/>
  <c r="AT21" i="2" s="1"/>
  <c r="AQ21" i="2"/>
  <c r="AO21" i="2"/>
  <c r="AN21" i="2"/>
  <c r="AP21" i="2" s="1"/>
  <c r="AM21" i="2"/>
  <c r="AK21" i="2"/>
  <c r="AJ21" i="2"/>
  <c r="AL21" i="2" s="1"/>
  <c r="AI21" i="2"/>
  <c r="AG21" i="2"/>
  <c r="AF21" i="2"/>
  <c r="AH21" i="2" s="1"/>
  <c r="AE21" i="2"/>
  <c r="AC21" i="2"/>
  <c r="AB21" i="2"/>
  <c r="X21" i="2"/>
  <c r="BQ20" i="2"/>
  <c r="BP20" i="2"/>
  <c r="BO20" i="2"/>
  <c r="BM20" i="2"/>
  <c r="BL20" i="2"/>
  <c r="BK20" i="2"/>
  <c r="BI20" i="2"/>
  <c r="BH20" i="2"/>
  <c r="BG20" i="2"/>
  <c r="BE20" i="2"/>
  <c r="BD20" i="2"/>
  <c r="BC20" i="2"/>
  <c r="BA20" i="2"/>
  <c r="AZ20" i="2"/>
  <c r="AY20" i="2"/>
  <c r="AW20" i="2"/>
  <c r="AV20" i="2"/>
  <c r="AU20" i="2"/>
  <c r="AS20" i="2"/>
  <c r="AR20" i="2"/>
  <c r="AQ20" i="2"/>
  <c r="AO20" i="2"/>
  <c r="AN20" i="2"/>
  <c r="AM20" i="2"/>
  <c r="AK20" i="2"/>
  <c r="AJ20" i="2"/>
  <c r="AI20" i="2"/>
  <c r="AG20" i="2"/>
  <c r="AF20" i="2"/>
  <c r="AE20" i="2"/>
  <c r="AC20" i="2"/>
  <c r="AB20" i="2"/>
  <c r="X20" i="2"/>
  <c r="W20" i="2"/>
  <c r="V20" i="2"/>
  <c r="L20" i="2"/>
  <c r="BQ30" i="2" s="1"/>
  <c r="O15" i="2"/>
  <c r="B15" i="2"/>
  <c r="Y4" i="2"/>
  <c r="W33" i="2" s="1"/>
  <c r="L4" i="2"/>
  <c r="V33" i="2" s="1"/>
  <c r="X33" i="1"/>
  <c r="BR29" i="1"/>
  <c r="BR28" i="1"/>
  <c r="BR27" i="1"/>
  <c r="BR26" i="1"/>
  <c r="BR25" i="1"/>
  <c r="BR24" i="1"/>
  <c r="BR23" i="1"/>
  <c r="BR22" i="1"/>
  <c r="BR21" i="1"/>
  <c r="BR20" i="1"/>
  <c r="BN29" i="1"/>
  <c r="BN28" i="1"/>
  <c r="BN27" i="1"/>
  <c r="BN26" i="1"/>
  <c r="BN25" i="1"/>
  <c r="BN24" i="1"/>
  <c r="BN23" i="1"/>
  <c r="BN22" i="1"/>
  <c r="BN21" i="1"/>
  <c r="BN20" i="1"/>
  <c r="BJ29" i="1"/>
  <c r="BJ28" i="1"/>
  <c r="BJ27" i="1"/>
  <c r="BJ26" i="1"/>
  <c r="BJ25" i="1"/>
  <c r="BJ24" i="1"/>
  <c r="BJ23" i="1"/>
  <c r="BJ22" i="1"/>
  <c r="BJ21" i="1"/>
  <c r="BJ20" i="1"/>
  <c r="BF29" i="1"/>
  <c r="BF28" i="1"/>
  <c r="BF27" i="1"/>
  <c r="BF26" i="1"/>
  <c r="BF25" i="1"/>
  <c r="BF24" i="1"/>
  <c r="BF23" i="1"/>
  <c r="BF22" i="1"/>
  <c r="BF21" i="1"/>
  <c r="BF20" i="1"/>
  <c r="BB29" i="1"/>
  <c r="BB28" i="1"/>
  <c r="BB27" i="1"/>
  <c r="BB26" i="1"/>
  <c r="BB25" i="1"/>
  <c r="BB24" i="1"/>
  <c r="BB23" i="1"/>
  <c r="BB22" i="1"/>
  <c r="BB21" i="1"/>
  <c r="BB20" i="1"/>
  <c r="AX29" i="1"/>
  <c r="AX28" i="1"/>
  <c r="AX27" i="1"/>
  <c r="AX26" i="1"/>
  <c r="AX25" i="1"/>
  <c r="AX24" i="1"/>
  <c r="AX23" i="1"/>
  <c r="AX22" i="1"/>
  <c r="AX21" i="1"/>
  <c r="AX20" i="1"/>
  <c r="AP29" i="1"/>
  <c r="AP28" i="1"/>
  <c r="AP27" i="1"/>
  <c r="AP26" i="1"/>
  <c r="AP25" i="1"/>
  <c r="AP24" i="1"/>
  <c r="AP23" i="1"/>
  <c r="AP22" i="1"/>
  <c r="AP21" i="1"/>
  <c r="AP20" i="1"/>
  <c r="AL29" i="1"/>
  <c r="AL28" i="1"/>
  <c r="AL27" i="1"/>
  <c r="AL26" i="1"/>
  <c r="AL25" i="1"/>
  <c r="AL24" i="1"/>
  <c r="AL23" i="1"/>
  <c r="AL22" i="1"/>
  <c r="AL21" i="1"/>
  <c r="AL20" i="1"/>
  <c r="AH29" i="1"/>
  <c r="AH28" i="1"/>
  <c r="AH27" i="1"/>
  <c r="AH26" i="1"/>
  <c r="AH25" i="1"/>
  <c r="AH24" i="1"/>
  <c r="AH23" i="1"/>
  <c r="AH22" i="1"/>
  <c r="AH21" i="1"/>
  <c r="AH20" i="1"/>
  <c r="AD29" i="1"/>
  <c r="AD28" i="1"/>
  <c r="AD27" i="1"/>
  <c r="AD26" i="1"/>
  <c r="AD25" i="1"/>
  <c r="AD24" i="1"/>
  <c r="AD23" i="1"/>
  <c r="AD22" i="1"/>
  <c r="AD21" i="1"/>
  <c r="AD20" i="1"/>
  <c r="AT29" i="1"/>
  <c r="AT21" i="1"/>
  <c r="AT22" i="1"/>
  <c r="AT23" i="1"/>
  <c r="AT24" i="1"/>
  <c r="AT25" i="1"/>
  <c r="AT26" i="1"/>
  <c r="AT27" i="1"/>
  <c r="AT28" i="1"/>
  <c r="AT20" i="1"/>
  <c r="AT12" i="1"/>
  <c r="L24" i="1"/>
  <c r="AI44" i="1"/>
  <c r="BI30" i="1"/>
  <c r="BM30" i="1"/>
  <c r="BQ30" i="1"/>
  <c r="BE30" i="1"/>
  <c r="BA30" i="1"/>
  <c r="AW30" i="1"/>
  <c r="AS30" i="1"/>
  <c r="AO30" i="1"/>
  <c r="AK30" i="1"/>
  <c r="X21" i="1"/>
  <c r="X22" i="1"/>
  <c r="X23" i="1"/>
  <c r="X24" i="1"/>
  <c r="X25" i="1"/>
  <c r="X26" i="1"/>
  <c r="X27" i="1"/>
  <c r="X28" i="1"/>
  <c r="X29" i="1"/>
  <c r="X30" i="1"/>
  <c r="X20" i="1"/>
  <c r="E36" i="1"/>
  <c r="E35" i="1"/>
  <c r="W22" i="1"/>
  <c r="W23" i="1"/>
  <c r="W24" i="1"/>
  <c r="W25" i="1"/>
  <c r="W31" i="1" s="1"/>
  <c r="W26" i="1"/>
  <c r="W27" i="1"/>
  <c r="W28" i="1"/>
  <c r="W29" i="1"/>
  <c r="W30" i="1"/>
  <c r="W20" i="1"/>
  <c r="V22" i="1"/>
  <c r="V23" i="1"/>
  <c r="V24" i="1"/>
  <c r="V25" i="1"/>
  <c r="V26" i="1"/>
  <c r="V27" i="1"/>
  <c r="V28" i="1"/>
  <c r="V29" i="1"/>
  <c r="V30" i="1"/>
  <c r="V20" i="1"/>
  <c r="U36" i="1"/>
  <c r="W36" i="1" s="1"/>
  <c r="U22" i="1" s="1"/>
  <c r="U37" i="1"/>
  <c r="W44" i="1"/>
  <c r="U30" i="1" s="1"/>
  <c r="AI43" i="1"/>
  <c r="W43" i="1"/>
  <c r="U29" i="1" s="1"/>
  <c r="AI42" i="1"/>
  <c r="BP30" i="1" s="1"/>
  <c r="W42" i="1"/>
  <c r="U28" i="1" s="1"/>
  <c r="AI41" i="1"/>
  <c r="BL30" i="1" s="1"/>
  <c r="W41" i="1"/>
  <c r="U27" i="1" s="1"/>
  <c r="AI40" i="1"/>
  <c r="BH30" i="1" s="1"/>
  <c r="W40" i="1"/>
  <c r="AI39" i="1"/>
  <c r="BD30" i="1" s="1"/>
  <c r="W39" i="1"/>
  <c r="U25" i="1" s="1"/>
  <c r="AI38" i="1"/>
  <c r="AZ30" i="1" s="1"/>
  <c r="W38" i="1"/>
  <c r="AI37" i="1"/>
  <c r="AV30" i="1" s="1"/>
  <c r="W37" i="1"/>
  <c r="U20" i="1" s="1"/>
  <c r="AI36" i="1"/>
  <c r="AR30" i="1" s="1"/>
  <c r="AI35" i="1"/>
  <c r="AN30" i="1" s="1"/>
  <c r="W35" i="1"/>
  <c r="U23" i="1" s="1"/>
  <c r="AI34" i="1"/>
  <c r="AI33" i="1"/>
  <c r="BO30" i="1"/>
  <c r="BK30" i="1"/>
  <c r="BG30" i="1"/>
  <c r="BC30" i="1"/>
  <c r="AY30" i="1"/>
  <c r="AU30" i="1"/>
  <c r="AQ30" i="1"/>
  <c r="AM30" i="1"/>
  <c r="AI30" i="1"/>
  <c r="AG30" i="1"/>
  <c r="AF30" i="1"/>
  <c r="AE30" i="1"/>
  <c r="AC30" i="1"/>
  <c r="AB30" i="1"/>
  <c r="BQ29" i="1"/>
  <c r="BP29" i="1"/>
  <c r="BO29" i="1"/>
  <c r="BM29" i="1"/>
  <c r="BL29" i="1"/>
  <c r="BK29" i="1"/>
  <c r="BI29" i="1"/>
  <c r="BH29" i="1"/>
  <c r="BG29" i="1"/>
  <c r="BE29" i="1"/>
  <c r="BD29" i="1"/>
  <c r="BC29" i="1"/>
  <c r="BA29" i="1"/>
  <c r="AZ29" i="1"/>
  <c r="AY29" i="1"/>
  <c r="AW29" i="1"/>
  <c r="AV29" i="1"/>
  <c r="AU29" i="1"/>
  <c r="AS29" i="1"/>
  <c r="AR29" i="1"/>
  <c r="AQ29" i="1"/>
  <c r="AO29" i="1"/>
  <c r="AN29" i="1"/>
  <c r="AM29" i="1"/>
  <c r="AK29" i="1"/>
  <c r="AJ29" i="1"/>
  <c r="AI29" i="1"/>
  <c r="AG29" i="1"/>
  <c r="AF29" i="1"/>
  <c r="AE29" i="1"/>
  <c r="AC29" i="1"/>
  <c r="AB29" i="1"/>
  <c r="BQ28" i="1"/>
  <c r="BP28" i="1"/>
  <c r="BO28" i="1"/>
  <c r="BM28" i="1"/>
  <c r="BL28" i="1"/>
  <c r="BK28" i="1"/>
  <c r="BI28" i="1"/>
  <c r="BH28" i="1"/>
  <c r="BG28" i="1"/>
  <c r="BE28" i="1"/>
  <c r="BD28" i="1"/>
  <c r="BC28" i="1"/>
  <c r="BA28" i="1"/>
  <c r="AZ28" i="1"/>
  <c r="AY28" i="1"/>
  <c r="AW28" i="1"/>
  <c r="AV28" i="1"/>
  <c r="AU28" i="1"/>
  <c r="AS28" i="1"/>
  <c r="AR28" i="1"/>
  <c r="AQ28" i="1"/>
  <c r="AO28" i="1"/>
  <c r="AN28" i="1"/>
  <c r="AM28" i="1"/>
  <c r="AK28" i="1"/>
  <c r="AJ28" i="1"/>
  <c r="AI28" i="1"/>
  <c r="AG28" i="1"/>
  <c r="AF28" i="1"/>
  <c r="AE28" i="1"/>
  <c r="AC28" i="1"/>
  <c r="AB28" i="1"/>
  <c r="BQ27" i="1"/>
  <c r="BP27" i="1"/>
  <c r="BO27" i="1"/>
  <c r="BM27" i="1"/>
  <c r="BL27" i="1"/>
  <c r="BK27" i="1"/>
  <c r="BI27" i="1"/>
  <c r="BH27" i="1"/>
  <c r="BG27" i="1"/>
  <c r="BE27" i="1"/>
  <c r="BD27" i="1"/>
  <c r="BC27" i="1"/>
  <c r="BA27" i="1"/>
  <c r="AZ27" i="1"/>
  <c r="AY27" i="1"/>
  <c r="AW27" i="1"/>
  <c r="AV27" i="1"/>
  <c r="AU27" i="1"/>
  <c r="AS27" i="1"/>
  <c r="AR27" i="1"/>
  <c r="AQ27" i="1"/>
  <c r="AO27" i="1"/>
  <c r="AN27" i="1"/>
  <c r="AM27" i="1"/>
  <c r="AK27" i="1"/>
  <c r="AJ27" i="1"/>
  <c r="AI27" i="1"/>
  <c r="AG27" i="1"/>
  <c r="AF27" i="1"/>
  <c r="AE27" i="1"/>
  <c r="AC27" i="1"/>
  <c r="AB27" i="1"/>
  <c r="BQ26" i="1"/>
  <c r="BP26" i="1"/>
  <c r="BO26" i="1"/>
  <c r="BM26" i="1"/>
  <c r="BL26" i="1"/>
  <c r="BK26" i="1"/>
  <c r="BI26" i="1"/>
  <c r="BH26" i="1"/>
  <c r="BG26" i="1"/>
  <c r="BE26" i="1"/>
  <c r="BD26" i="1"/>
  <c r="BC26" i="1"/>
  <c r="BA26" i="1"/>
  <c r="AZ26" i="1"/>
  <c r="AY26" i="1"/>
  <c r="AW26" i="1"/>
  <c r="AV26" i="1"/>
  <c r="AU26" i="1"/>
  <c r="AS26" i="1"/>
  <c r="AR26" i="1"/>
  <c r="AQ26" i="1"/>
  <c r="AO26" i="1"/>
  <c r="AN26" i="1"/>
  <c r="AM26" i="1"/>
  <c r="AK26" i="1"/>
  <c r="AJ26" i="1"/>
  <c r="AI26" i="1"/>
  <c r="AG26" i="1"/>
  <c r="AF26" i="1"/>
  <c r="AE26" i="1"/>
  <c r="AC26" i="1"/>
  <c r="AB26" i="1"/>
  <c r="U26" i="1"/>
  <c r="BQ25" i="1"/>
  <c r="BP25" i="1"/>
  <c r="BO25" i="1"/>
  <c r="BM25" i="1"/>
  <c r="BL25" i="1"/>
  <c r="BK25" i="1"/>
  <c r="BI25" i="1"/>
  <c r="BH25" i="1"/>
  <c r="BG25" i="1"/>
  <c r="BE25" i="1"/>
  <c r="BD25" i="1"/>
  <c r="BC25" i="1"/>
  <c r="BA25" i="1"/>
  <c r="AZ25" i="1"/>
  <c r="AY25" i="1"/>
  <c r="AW25" i="1"/>
  <c r="AV25" i="1"/>
  <c r="AU25" i="1"/>
  <c r="AS25" i="1"/>
  <c r="AR25" i="1"/>
  <c r="AQ25" i="1"/>
  <c r="AO25" i="1"/>
  <c r="AN25" i="1"/>
  <c r="AM25" i="1"/>
  <c r="AK25" i="1"/>
  <c r="AJ25" i="1"/>
  <c r="AI25" i="1"/>
  <c r="AG25" i="1"/>
  <c r="AF25" i="1"/>
  <c r="AE25" i="1"/>
  <c r="AC25" i="1"/>
  <c r="AB25" i="1"/>
  <c r="BQ24" i="1"/>
  <c r="BP24" i="1"/>
  <c r="BO24" i="1"/>
  <c r="BM24" i="1"/>
  <c r="BL24" i="1"/>
  <c r="BK24" i="1"/>
  <c r="BI24" i="1"/>
  <c r="BH24" i="1"/>
  <c r="BG24" i="1"/>
  <c r="BE24" i="1"/>
  <c r="BD24" i="1"/>
  <c r="BC24" i="1"/>
  <c r="BA24" i="1"/>
  <c r="AZ24" i="1"/>
  <c r="AY24" i="1"/>
  <c r="AW24" i="1"/>
  <c r="AV24" i="1"/>
  <c r="AU24" i="1"/>
  <c r="AS24" i="1"/>
  <c r="AR24" i="1"/>
  <c r="AQ24" i="1"/>
  <c r="AO24" i="1"/>
  <c r="AN24" i="1"/>
  <c r="AM24" i="1"/>
  <c r="AK24" i="1"/>
  <c r="AJ24" i="1"/>
  <c r="AI24" i="1"/>
  <c r="AG24" i="1"/>
  <c r="AF24" i="1"/>
  <c r="AE24" i="1"/>
  <c r="AC24" i="1"/>
  <c r="AB24" i="1"/>
  <c r="U24" i="1"/>
  <c r="BQ23" i="1"/>
  <c r="BP23" i="1"/>
  <c r="BO23" i="1"/>
  <c r="BM23" i="1"/>
  <c r="BL23" i="1"/>
  <c r="BK23" i="1"/>
  <c r="BI23" i="1"/>
  <c r="BH23" i="1"/>
  <c r="BG23" i="1"/>
  <c r="BE23" i="1"/>
  <c r="BD23" i="1"/>
  <c r="BC23" i="1"/>
  <c r="BA23" i="1"/>
  <c r="AZ23" i="1"/>
  <c r="AY23" i="1"/>
  <c r="AW23" i="1"/>
  <c r="AV23" i="1"/>
  <c r="AU23" i="1"/>
  <c r="AS23" i="1"/>
  <c r="AR23" i="1"/>
  <c r="AQ23" i="1"/>
  <c r="AO23" i="1"/>
  <c r="AN23" i="1"/>
  <c r="AM23" i="1"/>
  <c r="AK23" i="1"/>
  <c r="AJ23" i="1"/>
  <c r="AI23" i="1"/>
  <c r="AG23" i="1"/>
  <c r="AF23" i="1"/>
  <c r="AE23" i="1"/>
  <c r="AC23" i="1"/>
  <c r="AB23" i="1"/>
  <c r="BQ22" i="1"/>
  <c r="BP22" i="1"/>
  <c r="BO22" i="1"/>
  <c r="BM22" i="1"/>
  <c r="BL22" i="1"/>
  <c r="BK22" i="1"/>
  <c r="BI22" i="1"/>
  <c r="BH22" i="1"/>
  <c r="BG22" i="1"/>
  <c r="BE22" i="1"/>
  <c r="BD22" i="1"/>
  <c r="BC22" i="1"/>
  <c r="BA22" i="1"/>
  <c r="AZ22" i="1"/>
  <c r="AY22" i="1"/>
  <c r="AW22" i="1"/>
  <c r="AV22" i="1"/>
  <c r="AU22" i="1"/>
  <c r="AS22" i="1"/>
  <c r="AR22" i="1"/>
  <c r="AQ22" i="1"/>
  <c r="AO22" i="1"/>
  <c r="AN22" i="1"/>
  <c r="AM22" i="1"/>
  <c r="AK22" i="1"/>
  <c r="AJ22" i="1"/>
  <c r="AI22" i="1"/>
  <c r="AG22" i="1"/>
  <c r="AF22" i="1"/>
  <c r="AE22" i="1"/>
  <c r="AC22" i="1"/>
  <c r="AB22" i="1"/>
  <c r="BQ21" i="1"/>
  <c r="BP21" i="1"/>
  <c r="BO21" i="1"/>
  <c r="BM21" i="1"/>
  <c r="BL21" i="1"/>
  <c r="BK21" i="1"/>
  <c r="BI21" i="1"/>
  <c r="BH21" i="1"/>
  <c r="BG21" i="1"/>
  <c r="BE21" i="1"/>
  <c r="BD21" i="1"/>
  <c r="BC21" i="1"/>
  <c r="BA21" i="1"/>
  <c r="AZ21" i="1"/>
  <c r="AY21" i="1"/>
  <c r="AW21" i="1"/>
  <c r="AV21" i="1"/>
  <c r="AU21" i="1"/>
  <c r="AS21" i="1"/>
  <c r="AR21" i="1"/>
  <c r="AQ21" i="1"/>
  <c r="AO21" i="1"/>
  <c r="AN21" i="1"/>
  <c r="AM21" i="1"/>
  <c r="AK21" i="1"/>
  <c r="AJ21" i="1"/>
  <c r="AI21" i="1"/>
  <c r="AG21" i="1"/>
  <c r="AF21" i="1"/>
  <c r="AE21" i="1"/>
  <c r="AC21" i="1"/>
  <c r="AB21" i="1"/>
  <c r="BQ20" i="1"/>
  <c r="BP20" i="1"/>
  <c r="BO20" i="1"/>
  <c r="BM20" i="1"/>
  <c r="BL20" i="1"/>
  <c r="BK20" i="1"/>
  <c r="BI20" i="1"/>
  <c r="BH20" i="1"/>
  <c r="BG20" i="1"/>
  <c r="BE20" i="1"/>
  <c r="BD20" i="1"/>
  <c r="BC20" i="1"/>
  <c r="BA20" i="1"/>
  <c r="AZ20" i="1"/>
  <c r="AY20" i="1"/>
  <c r="AW20" i="1"/>
  <c r="AV20" i="1"/>
  <c r="AU20" i="1"/>
  <c r="AS20" i="1"/>
  <c r="AR20" i="1"/>
  <c r="AQ20" i="1"/>
  <c r="AO20" i="1"/>
  <c r="AN20" i="1"/>
  <c r="AM20" i="1"/>
  <c r="AK20" i="1"/>
  <c r="AJ20" i="1"/>
  <c r="AI20" i="1"/>
  <c r="AG20" i="1"/>
  <c r="AF20" i="1"/>
  <c r="AE20" i="1"/>
  <c r="AC20" i="1"/>
  <c r="AB20" i="1"/>
  <c r="AL22" i="2" l="1"/>
  <c r="BB22" i="2"/>
  <c r="BR22" i="2"/>
  <c r="AP24" i="2"/>
  <c r="BF24" i="2"/>
  <c r="AH22" i="2"/>
  <c r="AX22" i="2"/>
  <c r="BN22" i="2"/>
  <c r="AL24" i="2"/>
  <c r="BB24" i="2"/>
  <c r="BR24" i="2"/>
  <c r="AT22" i="2"/>
  <c r="BJ22" i="2"/>
  <c r="AD23" i="2"/>
  <c r="AH24" i="2"/>
  <c r="AX24" i="2"/>
  <c r="BN24" i="2"/>
  <c r="AD25" i="2"/>
  <c r="AT25" i="2"/>
  <c r="BJ25" i="2"/>
  <c r="AD26" i="2"/>
  <c r="AD20" i="2"/>
  <c r="BJ20" i="2"/>
  <c r="AD22" i="2"/>
  <c r="AT26" i="2"/>
  <c r="Y30" i="2"/>
  <c r="BJ26" i="2"/>
  <c r="AP27" i="2"/>
  <c r="BF27" i="2"/>
  <c r="AP28" i="2"/>
  <c r="BF28" i="2"/>
  <c r="AL29" i="2"/>
  <c r="BB29" i="2"/>
  <c r="BR29" i="2"/>
  <c r="AD30" i="2"/>
  <c r="AL20" i="2"/>
  <c r="BB20" i="2"/>
  <c r="BR20" i="2"/>
  <c r="BF21" i="2"/>
  <c r="AL23" i="2"/>
  <c r="BB23" i="2"/>
  <c r="BR23" i="2"/>
  <c r="AL25" i="2"/>
  <c r="BB25" i="2"/>
  <c r="BR25" i="2"/>
  <c r="AL26" i="2"/>
  <c r="BB26" i="2"/>
  <c r="BR26" i="2"/>
  <c r="AH27" i="2"/>
  <c r="AX27" i="2"/>
  <c r="BN27" i="2"/>
  <c r="AH28" i="2"/>
  <c r="AX28" i="2"/>
  <c r="BN28" i="2"/>
  <c r="AD29" i="2"/>
  <c r="AT29" i="2"/>
  <c r="BJ29" i="2"/>
  <c r="W31" i="2"/>
  <c r="Y24" i="2"/>
  <c r="X31" i="2"/>
  <c r="Y29" i="2"/>
  <c r="AH20" i="2"/>
  <c r="AX20" i="2"/>
  <c r="BN20" i="2"/>
  <c r="AH23" i="2"/>
  <c r="AX23" i="2"/>
  <c r="BN23" i="2"/>
  <c r="AH25" i="2"/>
  <c r="AX25" i="2"/>
  <c r="BN25" i="2"/>
  <c r="AH26" i="2"/>
  <c r="AX26" i="2"/>
  <c r="BN26" i="2"/>
  <c r="AD27" i="2"/>
  <c r="AT27" i="2"/>
  <c r="BJ27" i="2"/>
  <c r="AD28" i="2"/>
  <c r="AT28" i="2"/>
  <c r="BJ28" i="2"/>
  <c r="AP29" i="2"/>
  <c r="BF29" i="2"/>
  <c r="AH30" i="2"/>
  <c r="Y27" i="2"/>
  <c r="Y28" i="2"/>
  <c r="X33" i="2"/>
  <c r="Y33" i="2" s="1"/>
  <c r="Y20" i="2"/>
  <c r="AP20" i="2"/>
  <c r="BF20" i="2"/>
  <c r="AD21" i="2"/>
  <c r="BF22" i="2"/>
  <c r="Y23" i="2"/>
  <c r="AP23" i="2"/>
  <c r="BF23" i="2"/>
  <c r="AD24" i="2"/>
  <c r="Y25" i="2"/>
  <c r="AP25" i="2"/>
  <c r="BF25" i="2"/>
  <c r="Y26" i="2"/>
  <c r="AP26" i="2"/>
  <c r="BF26" i="2"/>
  <c r="AL27" i="2"/>
  <c r="BB27" i="2"/>
  <c r="BR27" i="2"/>
  <c r="AL28" i="2"/>
  <c r="BB28" i="2"/>
  <c r="BR28" i="2"/>
  <c r="AH29" i="2"/>
  <c r="AX29" i="2"/>
  <c r="BN29" i="2"/>
  <c r="AT20" i="2"/>
  <c r="Y22" i="2"/>
  <c r="V31" i="2"/>
  <c r="BR30" i="2"/>
  <c r="AK30" i="2"/>
  <c r="AL30" i="2" s="1"/>
  <c r="AO30" i="2"/>
  <c r="AP30" i="2" s="1"/>
  <c r="AS30" i="2"/>
  <c r="AT30" i="2" s="1"/>
  <c r="AW30" i="2"/>
  <c r="AX30" i="2" s="1"/>
  <c r="BA30" i="2"/>
  <c r="BB30" i="2" s="1"/>
  <c r="BE30" i="2"/>
  <c r="BF30" i="2" s="1"/>
  <c r="BI30" i="2"/>
  <c r="BJ30" i="2" s="1"/>
  <c r="BM30" i="2"/>
  <c r="BN30" i="2" s="1"/>
  <c r="AX30" i="1"/>
  <c r="BF30" i="1"/>
  <c r="BN30" i="1"/>
  <c r="AP30" i="1"/>
  <c r="AH30" i="1"/>
  <c r="Y23" i="1"/>
  <c r="AT30" i="1"/>
  <c r="Y22" i="1"/>
  <c r="Y26" i="1"/>
  <c r="Y27" i="1"/>
  <c r="AD30" i="1"/>
  <c r="Y25" i="1"/>
  <c r="Y28" i="1"/>
  <c r="Y30" i="1"/>
  <c r="Y24" i="1"/>
  <c r="BB30" i="1"/>
  <c r="BJ30" i="1"/>
  <c r="BR30" i="1"/>
  <c r="Y20" i="1"/>
  <c r="U31" i="1"/>
  <c r="AJ30" i="1"/>
  <c r="AL30" i="1" s="1"/>
  <c r="O15" i="1"/>
  <c r="L20" i="1"/>
  <c r="Y4" i="1"/>
  <c r="W33" i="1" s="1"/>
  <c r="L4" i="1"/>
  <c r="V33" i="1" s="1"/>
  <c r="Y33" i="1" s="1"/>
  <c r="B31" i="1"/>
  <c r="X31" i="1" s="1"/>
  <c r="B15" i="1"/>
  <c r="Y31" i="2" l="1"/>
  <c r="Y29" i="1"/>
  <c r="V31" i="1"/>
  <c r="Y31" i="1" s="1"/>
</calcChain>
</file>

<file path=xl/sharedStrings.xml><?xml version="1.0" encoding="utf-8"?>
<sst xmlns="http://schemas.openxmlformats.org/spreadsheetml/2006/main" count="1393" uniqueCount="88">
  <si>
    <t>ee_qq</t>
  </si>
  <si>
    <t>ee_qqa</t>
  </si>
  <si>
    <t>ee_qqll</t>
  </si>
  <si>
    <t>ee_qqlv</t>
  </si>
  <si>
    <t>ee_qqqq</t>
  </si>
  <si>
    <t>ee_uubb</t>
  </si>
  <si>
    <t>ee_uucc</t>
  </si>
  <si>
    <t>ee_uuh_ww</t>
  </si>
  <si>
    <t>ee_uuh_zh</t>
  </si>
  <si>
    <t>ee_uuqq</t>
  </si>
  <si>
    <t>Table Creator ee_uubb_analysis</t>
  </si>
  <si>
    <t>Process</t>
  </si>
  <si>
    <t>Yield</t>
  </si>
  <si>
    <t>Total BG</t>
  </si>
  <si>
    <t>No Cuts</t>
  </si>
  <si>
    <t>No Cuts Yield</t>
  </si>
  <si>
    <t>No Cuts Uncertainty</t>
  </si>
  <si>
    <t>Pre Cuts Yield</t>
  </si>
  <si>
    <t>Pre Cuts Uncertainty</t>
  </si>
  <si>
    <t>--- -------------------------------------------------------------</t>
  </si>
  <si>
    <t>TMVA Cuts Yield</t>
  </si>
  <si>
    <t>vism</t>
  </si>
  <si>
    <t>vispt</t>
  </si>
  <si>
    <t>vispz</t>
  </si>
  <si>
    <t>acoplanarity</t>
  </si>
  <si>
    <t>labangle</t>
  </si>
  <si>
    <t>numjets</t>
  </si>
  <si>
    <t>numtracks</t>
  </si>
  <si>
    <t>btag</t>
  </si>
  <si>
    <t>numleptons</t>
  </si>
  <si>
    <t>costheta1</t>
  </si>
  <si>
    <t>costheta2</t>
  </si>
  <si>
    <t>Best</t>
  </si>
  <si>
    <t>fit</t>
  </si>
  <si>
    <t>r:</t>
  </si>
  <si>
    <t>(68%</t>
  </si>
  <si>
    <t>CL)</t>
  </si>
  <si>
    <t>Expected</t>
  </si>
  <si>
    <t>Post-TMVA</t>
  </si>
  <si>
    <t>Best fit r: 1  -0.0643136/+0.0654287  (68% CL)</t>
  </si>
  <si>
    <t>TMVA Cuts Uncertainty</t>
  </si>
  <si>
    <t>Best fit r: 1  -0.0223046/+0.0228801  (68% CL)</t>
  </si>
  <si>
    <t>--- Retrieve cut values for signal efficiency of 0.9350 from Reader</t>
  </si>
  <si>
    <t>Pre-TMA</t>
  </si>
  <si>
    <t>Efficiency</t>
  </si>
  <si>
    <t>Cuts-Vispt</t>
  </si>
  <si>
    <t>Processs</t>
  </si>
  <si>
    <t>Cuts-Vispz</t>
  </si>
  <si>
    <t>Cuts-Acoplanarity</t>
  </si>
  <si>
    <t>Cuts-LabAngle</t>
  </si>
  <si>
    <t>Cuts-Btagging</t>
  </si>
  <si>
    <t>Cuts-NumLeptons</t>
  </si>
  <si>
    <t>Cuts-CosTheta1</t>
  </si>
  <si>
    <t>Cuts-CosTheta2</t>
  </si>
  <si>
    <t>X-Uncertainty</t>
  </si>
  <si>
    <t>Cuts-Vism</t>
  </si>
  <si>
    <t>All Cuts</t>
  </si>
  <si>
    <t>Cuts-Numjets</t>
  </si>
  <si>
    <t>Cuts-Num Tracks</t>
  </si>
  <si>
    <t>Best fit r: 1  -0.0250955/+0.0258413  (68% CL)</t>
  </si>
  <si>
    <t>Pre-TMVA Event Count</t>
  </si>
  <si>
    <t>BG:</t>
  </si>
  <si>
    <t>Signal:</t>
  </si>
  <si>
    <t>--- Efficiency for CutsGA method: 0.897776 (for a required signal efficiency of 0.895)</t>
  </si>
  <si>
    <t>--- Retrieve cut values for signal efficiency of 0.8950 from Reader</t>
  </si>
  <si>
    <t>... Cut: 99.3767 &lt; "vism" &lt;= 251.027</t>
  </si>
  <si>
    <t>... Cut: 1.42943 &lt; "vispt" &lt;= 1e+30</t>
  </si>
  <si>
    <t>... Cut: -0.58792 &lt; "vispz" &lt;= 129.325</t>
  </si>
  <si>
    <t>... Cut: -0.0066777 &lt; "costheta1" &lt;= 0.988645</t>
  </si>
  <si>
    <t>... Cut: -0.0041261 &lt; "costheta2" &lt;= 0.988363</t>
  </si>
  <si>
    <t>... Cut: -0.0138188 &lt; "acoplanarity" &lt;= 1.57329</t>
  </si>
  <si>
    <t>... Cut: 1.5466 &lt; "labangle" &lt;= 3.00468</t>
  </si>
  <si>
    <t>... Cut: 6.80344 &lt; "numtracks" &lt;= 39.4408</t>
  </si>
  <si>
    <t>TMVA Cuts Uncertainty Mass Hist</t>
  </si>
  <si>
    <t>Best fit r: 1  -0.0346731/+0.0357017  (68% CL)</t>
  </si>
  <si>
    <t>Best fit r: 0.999916  -0.359223/+0.378022  (68% CL)</t>
  </si>
  <si>
    <t>Best fit r: 1  -0.0443633/+0.0435036  (68% CL)</t>
  </si>
  <si>
    <t>... Cut: 100.266 &lt; "vism" &lt;= 191.851</t>
  </si>
  <si>
    <t>... Cut: 0.495146 &lt; "vispt" &lt;= 1e+30</t>
  </si>
  <si>
    <t>... Cut: -0.30762 &lt; "vispz" &lt;= 89.6509</t>
  </si>
  <si>
    <t>... Cut: -0.000866513 &lt; "costheta1" &lt;= 0.984428</t>
  </si>
  <si>
    <t>... Cut: -0.00628633 &lt; "costheta2" &lt;= 0.993075</t>
  </si>
  <si>
    <t>... Cut: -0.000329083 &lt; "acoplanarity" &lt;= 1.56057</t>
  </si>
  <si>
    <t>... Cut: 1.77062 &lt; "labangle" &lt;= 3.42505</t>
  </si>
  <si>
    <t>... Cut: 5.67237 &lt; "numtracks" &lt;= 38.9294</t>
  </si>
  <si>
    <t>--- Efficiency for CutsGA method: 0.942783 (for a required signal efficiency of 0.935)</t>
  </si>
  <si>
    <t>Best fit r: 1  -0.0375657/+0.0383927  (68% CL)</t>
  </si>
  <si>
    <t>Best fit r: 1  -0.143167/+0.144357  (68% 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</si>
</sst>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8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9"/>
  <sheetViews>
    <sheetView topLeftCell="M1" zoomScale="70" zoomScaleNormal="70" workbookViewId="0">
      <selection activeCell="AF23" sqref="AF23"/>
    </sheetView>
  </sheetViews>
  <sheetFormatPr defaultRowHeight="14.6" x14ac:dyDescent="0.4"/>
  <cols>
    <col min="1" max="1" width="11.4609375" style="1" customWidth="1"/>
    <col min="2" max="2" width="9.3046875" style="1" bestFit="1" customWidth="1"/>
    <col min="3" max="4" width="9.23046875" style="1"/>
    <col min="5" max="5" width="11.921875" style="1" bestFit="1" customWidth="1"/>
    <col min="6" max="6" width="9.23046875" style="1"/>
    <col min="7" max="9" width="9.3046875" style="1" bestFit="1" customWidth="1"/>
    <col min="10" max="10" width="9.23046875" style="1"/>
    <col min="11" max="11" width="9.23046875" style="1" customWidth="1"/>
    <col min="12" max="12" width="9.3046875" style="1" bestFit="1" customWidth="1"/>
    <col min="13" max="14" width="9.23046875" style="1"/>
    <col min="15" max="15" width="9.3046875" style="1" bestFit="1" customWidth="1"/>
    <col min="16" max="16" width="9.23046875" style="1"/>
    <col min="17" max="17" width="9.3046875" style="1" bestFit="1" customWidth="1"/>
    <col min="18" max="19" width="9.23046875" style="1"/>
    <col min="20" max="20" width="9.3046875" style="1" bestFit="1" customWidth="1"/>
    <col min="21" max="22" width="10.3828125" style="1" bestFit="1" customWidth="1"/>
    <col min="23" max="24" width="9.3828125" style="1" bestFit="1" customWidth="1"/>
    <col min="25" max="25" width="11.921875" style="1" bestFit="1" customWidth="1"/>
    <col min="26" max="27" width="9.23046875" style="1"/>
    <col min="28" max="38" width="9.3046875" style="1" bestFit="1" customWidth="1"/>
    <col min="39" max="39" width="9.23046875" style="1"/>
    <col min="40" max="42" width="9.3046875" style="1" bestFit="1" customWidth="1"/>
    <col min="43" max="43" width="9.23046875" style="1"/>
    <col min="44" max="46" width="9.3046875" style="1" bestFit="1" customWidth="1"/>
    <col min="47" max="47" width="9.23046875" style="1"/>
    <col min="48" max="50" width="9.3046875" style="1" bestFit="1" customWidth="1"/>
    <col min="51" max="51" width="9.23046875" style="1"/>
    <col min="52" max="54" width="9.3046875" style="1" bestFit="1" customWidth="1"/>
    <col min="55" max="55" width="9.23046875" style="1"/>
    <col min="56" max="58" width="9.3046875" style="1" bestFit="1" customWidth="1"/>
    <col min="59" max="59" width="9.23046875" style="1"/>
    <col min="60" max="62" width="9.3046875" style="1" bestFit="1" customWidth="1"/>
    <col min="63" max="63" width="9.23046875" style="1"/>
    <col min="64" max="66" width="9.3046875" style="1" bestFit="1" customWidth="1"/>
    <col min="67" max="67" width="9.23046875" style="1"/>
    <col min="68" max="70" width="9.3046875" style="1" bestFit="1" customWidth="1"/>
    <col min="71" max="16384" width="9.23046875" style="1"/>
  </cols>
  <sheetData>
    <row r="1" spans="1:46" x14ac:dyDescent="0.4">
      <c r="A1" s="1" t="s">
        <v>10</v>
      </c>
    </row>
    <row r="2" spans="1:46" x14ac:dyDescent="0.4">
      <c r="A2" s="1" t="s">
        <v>15</v>
      </c>
      <c r="D2" s="1" t="s">
        <v>16</v>
      </c>
      <c r="N2" s="1" t="s">
        <v>17</v>
      </c>
      <c r="Q2" s="1" t="s">
        <v>18</v>
      </c>
      <c r="AB2" s="1" t="s">
        <v>63</v>
      </c>
    </row>
    <row r="3" spans="1:46" x14ac:dyDescent="0.4">
      <c r="A3" s="1" t="s">
        <v>11</v>
      </c>
      <c r="B3" s="1" t="s">
        <v>12</v>
      </c>
      <c r="D3" s="1" t="s">
        <v>39</v>
      </c>
      <c r="N3" s="1" t="s">
        <v>11</v>
      </c>
      <c r="O3" s="1" t="s">
        <v>12</v>
      </c>
      <c r="Q3" s="1" t="s">
        <v>59</v>
      </c>
      <c r="AB3" s="1" t="s">
        <v>19</v>
      </c>
    </row>
    <row r="4" spans="1:46" x14ac:dyDescent="0.4">
      <c r="A4" s="1" t="s">
        <v>7</v>
      </c>
      <c r="B4" s="4">
        <v>45365</v>
      </c>
      <c r="D4" s="1" t="s">
        <v>32</v>
      </c>
      <c r="E4" s="1" t="s">
        <v>33</v>
      </c>
      <c r="F4" s="1" t="s">
        <v>34</v>
      </c>
      <c r="G4" s="1">
        <v>1</v>
      </c>
      <c r="H4" s="1">
        <v>-6.4313599999999999E-2</v>
      </c>
      <c r="I4" s="1">
        <v>6.5428700000000006E-2</v>
      </c>
      <c r="J4" s="1" t="s">
        <v>35</v>
      </c>
      <c r="K4" s="1" t="s">
        <v>36</v>
      </c>
      <c r="L4" s="3">
        <f>AVERAGE(ABS(H4),ABS(I4))</f>
        <v>6.4871150000000002E-2</v>
      </c>
      <c r="N4" s="1" t="s">
        <v>7</v>
      </c>
      <c r="O4" s="4">
        <v>14419.2</v>
      </c>
      <c r="Q4" s="1" t="s">
        <v>32</v>
      </c>
      <c r="R4" s="1" t="s">
        <v>33</v>
      </c>
      <c r="S4" s="1" t="s">
        <v>34</v>
      </c>
      <c r="T4" s="1">
        <v>1</v>
      </c>
      <c r="U4" s="1">
        <v>-2.50955E-2</v>
      </c>
      <c r="V4" s="1">
        <v>2.5841300000000001E-2</v>
      </c>
      <c r="W4" s="1" t="s">
        <v>35</v>
      </c>
      <c r="X4" s="1" t="s">
        <v>36</v>
      </c>
      <c r="Y4" s="3">
        <f>AVERAGE(ABS(U4),ABS(V4))</f>
        <v>2.5468400000000002E-2</v>
      </c>
      <c r="AB4" s="1" t="s">
        <v>64</v>
      </c>
    </row>
    <row r="5" spans="1:46" x14ac:dyDescent="0.4">
      <c r="B5" s="4"/>
      <c r="O5" s="4"/>
      <c r="AB5" s="1" t="s">
        <v>65</v>
      </c>
    </row>
    <row r="6" spans="1:46" x14ac:dyDescent="0.4">
      <c r="A6" s="1" t="s">
        <v>8</v>
      </c>
      <c r="B6" s="4">
        <v>34860.699999999997</v>
      </c>
      <c r="N6" s="1" t="s">
        <v>8</v>
      </c>
      <c r="O6" s="4">
        <v>11065.1</v>
      </c>
      <c r="AB6" s="1" t="s">
        <v>66</v>
      </c>
    </row>
    <row r="7" spans="1:46" x14ac:dyDescent="0.4">
      <c r="A7" s="1" t="s">
        <v>9</v>
      </c>
      <c r="B7" s="4">
        <v>305886</v>
      </c>
      <c r="N7" s="1" t="s">
        <v>9</v>
      </c>
      <c r="O7" s="4">
        <v>39.096699999999998</v>
      </c>
      <c r="AB7" s="1" t="s">
        <v>67</v>
      </c>
    </row>
    <row r="8" spans="1:46" x14ac:dyDescent="0.4">
      <c r="A8" s="1" t="s">
        <v>6</v>
      </c>
      <c r="B8" s="4">
        <v>89005</v>
      </c>
      <c r="N8" s="1" t="s">
        <v>6</v>
      </c>
      <c r="O8" s="4">
        <v>837.505</v>
      </c>
      <c r="AB8" s="1" t="s">
        <v>68</v>
      </c>
    </row>
    <row r="9" spans="1:46" x14ac:dyDescent="0.4">
      <c r="A9" s="1" t="s">
        <v>5</v>
      </c>
      <c r="B9" s="4">
        <v>137880</v>
      </c>
      <c r="N9" s="1" t="s">
        <v>5</v>
      </c>
      <c r="O9" s="4">
        <v>18474.400000000001</v>
      </c>
      <c r="AB9" s="1" t="s">
        <v>69</v>
      </c>
    </row>
    <row r="10" spans="1:46" x14ac:dyDescent="0.4">
      <c r="A10" s="1" t="s">
        <v>4</v>
      </c>
      <c r="B10" s="4">
        <v>889190</v>
      </c>
      <c r="N10" s="1" t="s">
        <v>4</v>
      </c>
      <c r="O10" s="4">
        <v>0</v>
      </c>
      <c r="AB10" s="1" t="s">
        <v>70</v>
      </c>
    </row>
    <row r="11" spans="1:46" x14ac:dyDescent="0.4">
      <c r="A11" s="1" t="s">
        <v>3</v>
      </c>
      <c r="B11" s="4">
        <v>6708710</v>
      </c>
      <c r="N11" s="1" t="s">
        <v>3</v>
      </c>
      <c r="O11" s="4">
        <v>220.22499999999999</v>
      </c>
      <c r="AB11" s="1" t="s">
        <v>71</v>
      </c>
    </row>
    <row r="12" spans="1:46" x14ac:dyDescent="0.4">
      <c r="A12" s="1" t="s">
        <v>2</v>
      </c>
      <c r="B12" s="4">
        <v>268572</v>
      </c>
      <c r="N12" s="1" t="s">
        <v>2</v>
      </c>
      <c r="O12" s="4">
        <v>0</v>
      </c>
      <c r="AB12" s="1" t="s">
        <v>72</v>
      </c>
      <c r="AT12" s="2">
        <f>IF(AR20=0,0,AS20/AR20)</f>
        <v>1</v>
      </c>
    </row>
    <row r="13" spans="1:46" x14ac:dyDescent="0.4">
      <c r="A13" s="1" t="s">
        <v>1</v>
      </c>
      <c r="B13" s="4">
        <v>2280510</v>
      </c>
      <c r="N13" s="1" t="s">
        <v>1</v>
      </c>
      <c r="O13" s="4">
        <v>0</v>
      </c>
      <c r="AB13" s="1" t="s">
        <v>19</v>
      </c>
    </row>
    <row r="14" spans="1:46" x14ac:dyDescent="0.4">
      <c r="A14" s="1" t="s">
        <v>0</v>
      </c>
      <c r="B14" s="4">
        <v>7888480</v>
      </c>
      <c r="N14" s="1" t="s">
        <v>0</v>
      </c>
      <c r="O14" s="4">
        <v>145.44200000000001</v>
      </c>
    </row>
    <row r="15" spans="1:46" x14ac:dyDescent="0.4">
      <c r="A15" s="1" t="s">
        <v>13</v>
      </c>
      <c r="B15" s="4">
        <f>SUM(B6:B14)</f>
        <v>18603093.699999999</v>
      </c>
      <c r="N15" s="1" t="s">
        <v>13</v>
      </c>
      <c r="O15" s="4">
        <f>SUM(O6:O14)</f>
        <v>30781.768699999997</v>
      </c>
    </row>
    <row r="18" spans="1:70" x14ac:dyDescent="0.4">
      <c r="A18" s="1" t="s">
        <v>20</v>
      </c>
      <c r="D18" s="1" t="s">
        <v>40</v>
      </c>
    </row>
    <row r="19" spans="1:70" x14ac:dyDescent="0.4">
      <c r="A19" s="1" t="s">
        <v>11</v>
      </c>
      <c r="B19" s="1" t="s">
        <v>12</v>
      </c>
      <c r="D19" s="1" t="s">
        <v>41</v>
      </c>
      <c r="T19" s="1" t="s">
        <v>11</v>
      </c>
      <c r="U19" s="1" t="s">
        <v>37</v>
      </c>
      <c r="V19" s="1" t="s">
        <v>14</v>
      </c>
      <c r="W19" s="1" t="s">
        <v>43</v>
      </c>
      <c r="X19" s="1" t="s">
        <v>38</v>
      </c>
      <c r="Y19" s="1" t="s">
        <v>44</v>
      </c>
      <c r="AA19" s="1" t="s">
        <v>11</v>
      </c>
      <c r="AB19" s="1" t="s">
        <v>55</v>
      </c>
      <c r="AC19" s="1" t="s">
        <v>56</v>
      </c>
      <c r="AD19" s="1" t="s">
        <v>44</v>
      </c>
      <c r="AE19" s="1" t="s">
        <v>11</v>
      </c>
      <c r="AF19" s="1" t="s">
        <v>45</v>
      </c>
      <c r="AG19" s="1" t="s">
        <v>56</v>
      </c>
      <c r="AH19" s="1" t="s">
        <v>44</v>
      </c>
      <c r="AI19" s="1" t="s">
        <v>46</v>
      </c>
      <c r="AJ19" s="1" t="s">
        <v>47</v>
      </c>
      <c r="AK19" s="1" t="s">
        <v>56</v>
      </c>
      <c r="AL19" s="1" t="s">
        <v>44</v>
      </c>
      <c r="AM19" s="1" t="s">
        <v>11</v>
      </c>
      <c r="AN19" s="1" t="s">
        <v>48</v>
      </c>
      <c r="AO19" s="1" t="s">
        <v>56</v>
      </c>
      <c r="AP19" s="1" t="s">
        <v>44</v>
      </c>
      <c r="AQ19" s="1" t="s">
        <v>11</v>
      </c>
      <c r="AR19" s="1" t="s">
        <v>49</v>
      </c>
      <c r="AS19" s="1" t="s">
        <v>56</v>
      </c>
      <c r="AT19" s="1" t="s">
        <v>44</v>
      </c>
      <c r="AU19" s="1" t="s">
        <v>11</v>
      </c>
      <c r="AV19" s="1" t="s">
        <v>57</v>
      </c>
      <c r="AW19" s="1" t="s">
        <v>56</v>
      </c>
      <c r="AX19" s="1" t="s">
        <v>44</v>
      </c>
      <c r="AY19" s="1" t="s">
        <v>11</v>
      </c>
      <c r="AZ19" s="1" t="s">
        <v>58</v>
      </c>
      <c r="BA19" s="1" t="s">
        <v>56</v>
      </c>
      <c r="BB19" s="1" t="s">
        <v>44</v>
      </c>
      <c r="BC19" s="1" t="s">
        <v>11</v>
      </c>
      <c r="BD19" s="1" t="s">
        <v>50</v>
      </c>
      <c r="BE19" s="1" t="s">
        <v>56</v>
      </c>
      <c r="BF19" s="1" t="s">
        <v>44</v>
      </c>
      <c r="BG19" s="1" t="s">
        <v>11</v>
      </c>
      <c r="BH19" s="1" t="s">
        <v>51</v>
      </c>
      <c r="BI19" s="1" t="s">
        <v>56</v>
      </c>
      <c r="BJ19" s="1" t="s">
        <v>44</v>
      </c>
      <c r="BK19" s="1" t="s">
        <v>11</v>
      </c>
      <c r="BL19" s="1" t="s">
        <v>52</v>
      </c>
      <c r="BM19" s="1" t="s">
        <v>56</v>
      </c>
      <c r="BN19" s="1" t="s">
        <v>44</v>
      </c>
      <c r="BO19" s="1" t="s">
        <v>11</v>
      </c>
      <c r="BP19" s="1" t="s">
        <v>53</v>
      </c>
      <c r="BQ19" s="1" t="s">
        <v>56</v>
      </c>
      <c r="BR19" s="1" t="s">
        <v>44</v>
      </c>
    </row>
    <row r="20" spans="1:70" x14ac:dyDescent="0.4">
      <c r="A20" s="1" t="s">
        <v>7</v>
      </c>
      <c r="B20" s="4">
        <v>12882.7</v>
      </c>
      <c r="D20" s="1" t="s">
        <v>32</v>
      </c>
      <c r="E20" s="1" t="s">
        <v>33</v>
      </c>
      <c r="F20" s="1" t="s">
        <v>34</v>
      </c>
      <c r="G20" s="1">
        <v>1</v>
      </c>
      <c r="H20" s="1">
        <v>-2.2774900000000001E-2</v>
      </c>
      <c r="I20" s="1">
        <v>2.27919E-2</v>
      </c>
      <c r="J20" s="1" t="s">
        <v>35</v>
      </c>
      <c r="K20" s="1" t="s">
        <v>36</v>
      </c>
      <c r="L20" s="3">
        <f>AVERAGE(ABS(H20),ABS(I20))</f>
        <v>2.2783400000000002E-2</v>
      </c>
      <c r="N20" s="1" t="s">
        <v>21</v>
      </c>
      <c r="O20" s="1">
        <v>0</v>
      </c>
      <c r="P20" s="1" t="s">
        <v>0</v>
      </c>
      <c r="Q20" s="1">
        <v>6835.77</v>
      </c>
      <c r="T20" s="1" t="s">
        <v>7</v>
      </c>
      <c r="U20" s="4">
        <f>W37</f>
        <v>46337.231199999995</v>
      </c>
      <c r="V20" s="4">
        <f>B4</f>
        <v>45365</v>
      </c>
      <c r="W20" s="4">
        <f>O4</f>
        <v>14419.2</v>
      </c>
      <c r="X20" s="4">
        <f>B20</f>
        <v>12882.7</v>
      </c>
      <c r="Y20" s="3">
        <f>X20/V20</f>
        <v>0.28397883831147364</v>
      </c>
      <c r="AA20" s="1" t="s">
        <v>0</v>
      </c>
      <c r="AB20" s="4">
        <f>Q20</f>
        <v>6835.77</v>
      </c>
      <c r="AC20" s="4">
        <f>Q30</f>
        <v>145.44200000000001</v>
      </c>
      <c r="AD20" s="3">
        <f>IF(AB20=0,"",AC20/AB20)</f>
        <v>2.127660819483394E-2</v>
      </c>
      <c r="AE20" s="4" t="str">
        <f>AA20</f>
        <v>ee_qq</v>
      </c>
      <c r="AF20" s="4">
        <f>Q40</f>
        <v>145.44200000000001</v>
      </c>
      <c r="AG20" s="4">
        <f>Q50</f>
        <v>145.44200000000001</v>
      </c>
      <c r="AH20" s="3">
        <f>IF(AF20=0,"",AG20/AF20)</f>
        <v>1</v>
      </c>
      <c r="AI20" s="4" t="str">
        <f>AA20</f>
        <v>ee_qq</v>
      </c>
      <c r="AJ20" s="4">
        <f>Q60</f>
        <v>145.44200000000001</v>
      </c>
      <c r="AK20" s="4">
        <f>Q70</f>
        <v>145.44200000000001</v>
      </c>
      <c r="AL20" s="3">
        <f>IF(AJ20=0,"",AK20/AJ20)</f>
        <v>1</v>
      </c>
      <c r="AM20" s="4" t="str">
        <f>AA20</f>
        <v>ee_qq</v>
      </c>
      <c r="AN20" s="4">
        <f>Q80</f>
        <v>145.44200000000001</v>
      </c>
      <c r="AO20" s="4">
        <f>Q90</f>
        <v>145.44200000000001</v>
      </c>
      <c r="AP20" s="3">
        <f>IF(AN20=0,"",AO20/AN20)</f>
        <v>1</v>
      </c>
      <c r="AQ20" s="4" t="str">
        <f>AA20</f>
        <v>ee_qq</v>
      </c>
      <c r="AR20" s="4">
        <f>Q100</f>
        <v>145.44200000000001</v>
      </c>
      <c r="AS20" s="4">
        <f>Q110</f>
        <v>145.44200000000001</v>
      </c>
      <c r="AT20" s="3">
        <f>IF(AR20=0,"",AS20/AR20)</f>
        <v>1</v>
      </c>
      <c r="AU20" s="4" t="str">
        <f>AA20</f>
        <v>ee_qq</v>
      </c>
      <c r="AV20" s="4">
        <f>Q120</f>
        <v>145.44200000000001</v>
      </c>
      <c r="AW20" s="4">
        <f>Q130</f>
        <v>145.44200000000001</v>
      </c>
      <c r="AX20" s="3">
        <f>IF(AV20=0,"",AW20/AV20)</f>
        <v>1</v>
      </c>
      <c r="AY20" s="4" t="str">
        <f>AA20</f>
        <v>ee_qq</v>
      </c>
      <c r="AZ20" s="4">
        <f>Q140</f>
        <v>145.44200000000001</v>
      </c>
      <c r="BA20" s="4">
        <f>Q150</f>
        <v>145.44200000000001</v>
      </c>
      <c r="BB20" s="3">
        <f>IF(AZ20=0,"",BA20/AZ20)</f>
        <v>1</v>
      </c>
      <c r="BC20" s="4" t="str">
        <f>AA20</f>
        <v>ee_qq</v>
      </c>
      <c r="BD20" s="4">
        <f>Q160</f>
        <v>2472.5100000000002</v>
      </c>
      <c r="BE20" s="4">
        <f>Q170</f>
        <v>145.44200000000001</v>
      </c>
      <c r="BF20" s="3">
        <f>IF(BD20=0,"",BE20/BD20)</f>
        <v>5.8823624575835891E-2</v>
      </c>
      <c r="BG20" s="4" t="str">
        <f>AA20</f>
        <v>ee_qq</v>
      </c>
      <c r="BH20" s="4">
        <f>Q180</f>
        <v>290.88400000000001</v>
      </c>
      <c r="BI20" s="4">
        <f>Q190</f>
        <v>145.44200000000001</v>
      </c>
      <c r="BJ20" s="3">
        <f>IF(BH20=0,"",BI20/BH20)</f>
        <v>0.5</v>
      </c>
      <c r="BK20" s="4" t="str">
        <f>AA20</f>
        <v>ee_qq</v>
      </c>
      <c r="BL20" s="4">
        <f>Q200</f>
        <v>145.44200000000001</v>
      </c>
      <c r="BM20" s="4">
        <f>Q210</f>
        <v>145.44200000000001</v>
      </c>
      <c r="BN20" s="3">
        <f>IF(BL20=0,"",BM20/BL20)</f>
        <v>1</v>
      </c>
      <c r="BO20" s="4" t="str">
        <f>AA20</f>
        <v>ee_qq</v>
      </c>
      <c r="BP20" s="4">
        <f>Q120</f>
        <v>145.44200000000001</v>
      </c>
      <c r="BQ20" s="4">
        <f>Q130</f>
        <v>145.44200000000001</v>
      </c>
      <c r="BR20" s="3">
        <f>IF(BP20=0,"",BQ20/BP20)</f>
        <v>1</v>
      </c>
    </row>
    <row r="21" spans="1:70" x14ac:dyDescent="0.4">
      <c r="B21" s="4"/>
      <c r="L21" s="3"/>
      <c r="N21" s="1" t="s">
        <v>21</v>
      </c>
      <c r="O21" s="1">
        <v>0</v>
      </c>
      <c r="P21" s="1" t="s">
        <v>1</v>
      </c>
      <c r="Q21" s="1">
        <v>37070.1</v>
      </c>
      <c r="U21" s="4"/>
      <c r="V21" s="4"/>
      <c r="W21" s="4"/>
      <c r="X21" s="4">
        <f t="shared" ref="X21:X30" si="0">B21</f>
        <v>0</v>
      </c>
      <c r="Y21" s="3"/>
      <c r="AA21" s="1" t="s">
        <v>1</v>
      </c>
      <c r="AB21" s="4">
        <f t="shared" ref="AB21:AB32" si="1">Q21</f>
        <v>37070.1</v>
      </c>
      <c r="AC21" s="4">
        <f t="shared" ref="AC21:AC29" si="2">Q31</f>
        <v>0</v>
      </c>
      <c r="AD21" s="3">
        <f t="shared" ref="AD21:AD28" si="3">IF(AB21=0,"",AC21/AB21)</f>
        <v>0</v>
      </c>
      <c r="AE21" s="4" t="str">
        <f t="shared" ref="AE21:AE32" si="4">AA21</f>
        <v>ee_qqa</v>
      </c>
      <c r="AF21" s="4">
        <f t="shared" ref="AF21:AF29" si="5">Q41</f>
        <v>0</v>
      </c>
      <c r="AG21" s="4">
        <f t="shared" ref="AG21:AG29" si="6">Q51</f>
        <v>0</v>
      </c>
      <c r="AH21" s="3" t="str">
        <f t="shared" ref="AH21:AH28" si="7">IF(AF21=0,"",AG21/AF21)</f>
        <v/>
      </c>
      <c r="AI21" s="4" t="str">
        <f t="shared" ref="AI21:AI32" si="8">AA21</f>
        <v>ee_qqa</v>
      </c>
      <c r="AJ21" s="4">
        <f t="shared" ref="AJ21:AJ29" si="9">Q61</f>
        <v>0</v>
      </c>
      <c r="AK21" s="4">
        <f t="shared" ref="AK21:AK29" si="10">Q71</f>
        <v>0</v>
      </c>
      <c r="AL21" s="3" t="str">
        <f t="shared" ref="AL21:AL28" si="11">IF(AJ21=0,"",AK21/AJ21)</f>
        <v/>
      </c>
      <c r="AM21" s="4" t="str">
        <f t="shared" ref="AM21:AM32" si="12">AA21</f>
        <v>ee_qqa</v>
      </c>
      <c r="AN21" s="4">
        <f t="shared" ref="AN21:AN29" si="13">Q81</f>
        <v>0</v>
      </c>
      <c r="AO21" s="4">
        <f t="shared" ref="AO21:AO29" si="14">Q91</f>
        <v>0</v>
      </c>
      <c r="AP21" s="3" t="str">
        <f t="shared" ref="AP21:AP28" si="15">IF(AN21=0,"",AO21/AN21)</f>
        <v/>
      </c>
      <c r="AQ21" s="4" t="str">
        <f t="shared" ref="AQ21:AQ32" si="16">AA21</f>
        <v>ee_qqa</v>
      </c>
      <c r="AR21" s="4">
        <f t="shared" ref="AR21:AR29" si="17">Q101</f>
        <v>0</v>
      </c>
      <c r="AS21" s="4">
        <f t="shared" ref="AS21:AS29" si="18">Q111</f>
        <v>0</v>
      </c>
      <c r="AT21" s="3" t="str">
        <f t="shared" ref="AT21:AT28" si="19">IF(AR21=0,"",AS21/AR21)</f>
        <v/>
      </c>
      <c r="AU21" s="4" t="str">
        <f t="shared" ref="AU21:AU32" si="20">AA21</f>
        <v>ee_qqa</v>
      </c>
      <c r="AV21" s="4">
        <f t="shared" ref="AV21:AV29" si="21">Q121</f>
        <v>0</v>
      </c>
      <c r="AW21" s="4">
        <f t="shared" ref="AW21:AW29" si="22">Q131</f>
        <v>0</v>
      </c>
      <c r="AX21" s="3" t="str">
        <f t="shared" ref="AX21:AX28" si="23">IF(AV21=0,"",AW21/AV21)</f>
        <v/>
      </c>
      <c r="AY21" s="4" t="str">
        <f t="shared" ref="AY21:AY32" si="24">AA21</f>
        <v>ee_qqa</v>
      </c>
      <c r="AZ21" s="4">
        <f t="shared" ref="AZ21:AZ29" si="25">Q141</f>
        <v>0</v>
      </c>
      <c r="BA21" s="4">
        <f t="shared" ref="BA21:BA29" si="26">Q151</f>
        <v>0</v>
      </c>
      <c r="BB21" s="3" t="str">
        <f t="shared" ref="BB21:BB28" si="27">IF(AZ21=0,"",BA21/AZ21)</f>
        <v/>
      </c>
      <c r="BC21" s="4" t="str">
        <f t="shared" ref="BC21:BC32" si="28">AA21</f>
        <v>ee_qqa</v>
      </c>
      <c r="BD21" s="4">
        <f t="shared" ref="BD21:BD29" si="29">Q161</f>
        <v>99.650899999999993</v>
      </c>
      <c r="BE21" s="4">
        <f t="shared" ref="BE21:BE29" si="30">Q171</f>
        <v>0</v>
      </c>
      <c r="BF21" s="3">
        <f t="shared" ref="BF21:BF28" si="31">IF(BD21=0,"",BE21/BD21)</f>
        <v>0</v>
      </c>
      <c r="BG21" s="4" t="str">
        <f t="shared" ref="BG21:BG32" si="32">AA21</f>
        <v>ee_qqa</v>
      </c>
      <c r="BH21" s="4">
        <f t="shared" ref="BH21:BH29" si="33">Q181</f>
        <v>0</v>
      </c>
      <c r="BI21" s="4">
        <f t="shared" ref="BI21:BI29" si="34">Q191</f>
        <v>0</v>
      </c>
      <c r="BJ21" s="3" t="str">
        <f t="shared" ref="BJ21:BJ28" si="35">IF(BH21=0,"",BI21/BH21)</f>
        <v/>
      </c>
      <c r="BK21" s="4" t="str">
        <f t="shared" ref="BK21:BK32" si="36">AA21</f>
        <v>ee_qqa</v>
      </c>
      <c r="BL21" s="4">
        <f t="shared" ref="BL21:BL29" si="37">Q201</f>
        <v>0</v>
      </c>
      <c r="BM21" s="4">
        <f t="shared" ref="BM21:BM29" si="38">Q211</f>
        <v>0</v>
      </c>
      <c r="BN21" s="3" t="str">
        <f t="shared" ref="BN21:BN28" si="39">IF(BL21=0,"",BM21/BL21)</f>
        <v/>
      </c>
      <c r="BO21" s="4" t="str">
        <f t="shared" ref="BO21:BO32" si="40">AA21</f>
        <v>ee_qqa</v>
      </c>
      <c r="BP21" s="4">
        <f t="shared" ref="BP21:BP29" si="41">Q121</f>
        <v>0</v>
      </c>
      <c r="BQ21" s="4">
        <f t="shared" ref="BQ21:BQ29" si="42">Q131</f>
        <v>0</v>
      </c>
      <c r="BR21" s="3" t="str">
        <f t="shared" ref="BR21:BR28" si="43">IF(BP21=0,"",BQ21/BP21)</f>
        <v/>
      </c>
    </row>
    <row r="22" spans="1:70" x14ac:dyDescent="0.4">
      <c r="A22" s="1" t="s">
        <v>8</v>
      </c>
      <c r="B22" s="4">
        <v>5651.04</v>
      </c>
      <c r="D22" s="1" t="s">
        <v>73</v>
      </c>
      <c r="L22" s="3"/>
      <c r="N22" s="1" t="s">
        <v>21</v>
      </c>
      <c r="O22" s="1">
        <v>0</v>
      </c>
      <c r="P22" s="1" t="s">
        <v>2</v>
      </c>
      <c r="Q22" s="1">
        <v>215.66300000000001</v>
      </c>
      <c r="T22" s="1" t="s">
        <v>8</v>
      </c>
      <c r="U22" s="4">
        <f>W36</f>
        <v>39374.563799999996</v>
      </c>
      <c r="V22" s="4">
        <f t="shared" ref="V22:V30" si="44">B6</f>
        <v>34860.699999999997</v>
      </c>
      <c r="W22" s="4">
        <f t="shared" ref="W22:W30" si="45">O6</f>
        <v>11065.1</v>
      </c>
      <c r="X22" s="4">
        <f t="shared" si="0"/>
        <v>5651.04</v>
      </c>
      <c r="Y22" s="3">
        <f t="shared" ref="Y22:Y31" si="46">X22/V22</f>
        <v>0.16210345747503638</v>
      </c>
      <c r="AA22" s="1" t="s">
        <v>2</v>
      </c>
      <c r="AB22" s="4">
        <f t="shared" si="1"/>
        <v>215.66300000000001</v>
      </c>
      <c r="AC22" s="4">
        <f t="shared" si="2"/>
        <v>0</v>
      </c>
      <c r="AD22" s="3">
        <f t="shared" si="3"/>
        <v>0</v>
      </c>
      <c r="AE22" s="4" t="str">
        <f t="shared" si="4"/>
        <v>ee_qqll</v>
      </c>
      <c r="AF22" s="4">
        <f t="shared" si="5"/>
        <v>0</v>
      </c>
      <c r="AG22" s="4">
        <f t="shared" si="6"/>
        <v>0</v>
      </c>
      <c r="AH22" s="3" t="str">
        <f t="shared" si="7"/>
        <v/>
      </c>
      <c r="AI22" s="4" t="str">
        <f t="shared" si="8"/>
        <v>ee_qqll</v>
      </c>
      <c r="AJ22" s="4">
        <f t="shared" si="9"/>
        <v>0</v>
      </c>
      <c r="AK22" s="4">
        <f t="shared" si="10"/>
        <v>0</v>
      </c>
      <c r="AL22" s="3" t="str">
        <f t="shared" si="11"/>
        <v/>
      </c>
      <c r="AM22" s="4" t="str">
        <f t="shared" si="12"/>
        <v>ee_qqll</v>
      </c>
      <c r="AN22" s="4">
        <f t="shared" si="13"/>
        <v>0</v>
      </c>
      <c r="AO22" s="4">
        <f t="shared" si="14"/>
        <v>0</v>
      </c>
      <c r="AP22" s="3" t="str">
        <f t="shared" si="15"/>
        <v/>
      </c>
      <c r="AQ22" s="4" t="str">
        <f t="shared" si="16"/>
        <v>ee_qqll</v>
      </c>
      <c r="AR22" s="4">
        <f t="shared" si="17"/>
        <v>17.971900000000002</v>
      </c>
      <c r="AS22" s="4">
        <f t="shared" si="18"/>
        <v>0</v>
      </c>
      <c r="AT22" s="3">
        <f t="shared" si="19"/>
        <v>0</v>
      </c>
      <c r="AU22" s="4" t="str">
        <f t="shared" si="20"/>
        <v>ee_qqll</v>
      </c>
      <c r="AV22" s="4">
        <f t="shared" si="21"/>
        <v>0</v>
      </c>
      <c r="AW22" s="4">
        <f t="shared" si="22"/>
        <v>0</v>
      </c>
      <c r="AX22" s="3" t="str">
        <f t="shared" si="23"/>
        <v/>
      </c>
      <c r="AY22" s="4" t="str">
        <f t="shared" si="24"/>
        <v>ee_qqll</v>
      </c>
      <c r="AZ22" s="4">
        <f t="shared" si="25"/>
        <v>0</v>
      </c>
      <c r="BA22" s="4">
        <f t="shared" si="26"/>
        <v>0</v>
      </c>
      <c r="BB22" s="3" t="str">
        <f t="shared" si="27"/>
        <v/>
      </c>
      <c r="BC22" s="4" t="str">
        <f t="shared" si="28"/>
        <v>ee_qqll</v>
      </c>
      <c r="BD22" s="4">
        <f t="shared" si="29"/>
        <v>377.41</v>
      </c>
      <c r="BE22" s="4">
        <f t="shared" si="30"/>
        <v>0</v>
      </c>
      <c r="BF22" s="3">
        <f t="shared" si="31"/>
        <v>0</v>
      </c>
      <c r="BG22" s="4" t="str">
        <f t="shared" si="32"/>
        <v>ee_qqll</v>
      </c>
      <c r="BH22" s="4">
        <f t="shared" si="33"/>
        <v>0</v>
      </c>
      <c r="BI22" s="4">
        <f t="shared" si="34"/>
        <v>0</v>
      </c>
      <c r="BJ22" s="3" t="str">
        <f t="shared" si="35"/>
        <v/>
      </c>
      <c r="BK22" s="4" t="str">
        <f t="shared" si="36"/>
        <v>ee_qqll</v>
      </c>
      <c r="BL22" s="4">
        <f t="shared" si="37"/>
        <v>0</v>
      </c>
      <c r="BM22" s="4">
        <f t="shared" si="38"/>
        <v>0</v>
      </c>
      <c r="BN22" s="3" t="str">
        <f t="shared" si="39"/>
        <v/>
      </c>
      <c r="BO22" s="4" t="str">
        <f t="shared" si="40"/>
        <v>ee_qqll</v>
      </c>
      <c r="BP22" s="4">
        <f t="shared" si="41"/>
        <v>0</v>
      </c>
      <c r="BQ22" s="4">
        <f t="shared" si="42"/>
        <v>0</v>
      </c>
      <c r="BR22" s="3" t="str">
        <f t="shared" si="43"/>
        <v/>
      </c>
    </row>
    <row r="23" spans="1:70" x14ac:dyDescent="0.4">
      <c r="A23" s="1" t="s">
        <v>9</v>
      </c>
      <c r="B23" s="4">
        <v>26.064399999999999</v>
      </c>
      <c r="D23" s="1" t="s">
        <v>74</v>
      </c>
      <c r="L23" s="3"/>
      <c r="N23" s="1" t="s">
        <v>21</v>
      </c>
      <c r="O23" s="1">
        <v>0</v>
      </c>
      <c r="P23" s="1" t="s">
        <v>3</v>
      </c>
      <c r="Q23" s="1">
        <v>3523.6</v>
      </c>
      <c r="T23" s="1" t="s">
        <v>9</v>
      </c>
      <c r="U23" s="4">
        <f>W35</f>
        <v>383760</v>
      </c>
      <c r="V23" s="4">
        <f t="shared" si="44"/>
        <v>305886</v>
      </c>
      <c r="W23" s="4">
        <f t="shared" si="45"/>
        <v>39.096699999999998</v>
      </c>
      <c r="X23" s="4">
        <f t="shared" si="0"/>
        <v>26.064399999999999</v>
      </c>
      <c r="Y23" s="3">
        <f t="shared" si="46"/>
        <v>8.520952250184709E-5</v>
      </c>
      <c r="AA23" s="1" t="s">
        <v>3</v>
      </c>
      <c r="AB23" s="4">
        <f t="shared" si="1"/>
        <v>3523.6</v>
      </c>
      <c r="AC23" s="4">
        <f t="shared" si="2"/>
        <v>220.22499999999999</v>
      </c>
      <c r="AD23" s="3">
        <f t="shared" si="3"/>
        <v>6.25E-2</v>
      </c>
      <c r="AE23" s="4" t="str">
        <f t="shared" si="4"/>
        <v>ee_qqlv</v>
      </c>
      <c r="AF23" s="4">
        <f t="shared" si="5"/>
        <v>220.22499999999999</v>
      </c>
      <c r="AG23" s="4">
        <f t="shared" si="6"/>
        <v>220.22499999999999</v>
      </c>
      <c r="AH23" s="3">
        <f t="shared" si="7"/>
        <v>1</v>
      </c>
      <c r="AI23" s="4" t="str">
        <f t="shared" si="8"/>
        <v>ee_qqlv</v>
      </c>
      <c r="AJ23" s="4">
        <f t="shared" si="9"/>
        <v>220.22499999999999</v>
      </c>
      <c r="AK23" s="4">
        <f t="shared" si="10"/>
        <v>220.22499999999999</v>
      </c>
      <c r="AL23" s="3">
        <f t="shared" si="11"/>
        <v>1</v>
      </c>
      <c r="AM23" s="4" t="str">
        <f t="shared" si="12"/>
        <v>ee_qqlv</v>
      </c>
      <c r="AN23" s="4">
        <f t="shared" si="13"/>
        <v>220.22499999999999</v>
      </c>
      <c r="AO23" s="4">
        <f t="shared" si="14"/>
        <v>220.22499999999999</v>
      </c>
      <c r="AP23" s="3">
        <f t="shared" si="15"/>
        <v>1</v>
      </c>
      <c r="AQ23" s="4" t="str">
        <f t="shared" si="16"/>
        <v>ee_qqlv</v>
      </c>
      <c r="AR23" s="4">
        <f t="shared" si="17"/>
        <v>220.22499999999999</v>
      </c>
      <c r="AS23" s="4">
        <f t="shared" si="18"/>
        <v>220.22499999999999</v>
      </c>
      <c r="AT23" s="3">
        <f t="shared" si="19"/>
        <v>1</v>
      </c>
      <c r="AU23" s="4" t="str">
        <f t="shared" si="20"/>
        <v>ee_qqlv</v>
      </c>
      <c r="AV23" s="4">
        <f t="shared" si="21"/>
        <v>220.22499999999999</v>
      </c>
      <c r="AW23" s="4">
        <f t="shared" si="22"/>
        <v>220.22499999999999</v>
      </c>
      <c r="AX23" s="3">
        <f t="shared" si="23"/>
        <v>1</v>
      </c>
      <c r="AY23" s="4" t="str">
        <f t="shared" si="24"/>
        <v>ee_qqlv</v>
      </c>
      <c r="AZ23" s="4">
        <f t="shared" si="25"/>
        <v>220.22499999999999</v>
      </c>
      <c r="BA23" s="4">
        <f t="shared" si="26"/>
        <v>220.22499999999999</v>
      </c>
      <c r="BB23" s="3">
        <f t="shared" si="27"/>
        <v>1</v>
      </c>
      <c r="BC23" s="4" t="str">
        <f t="shared" si="28"/>
        <v>ee_qqlv</v>
      </c>
      <c r="BD23" s="4">
        <f t="shared" si="29"/>
        <v>48889.9</v>
      </c>
      <c r="BE23" s="4">
        <f t="shared" si="30"/>
        <v>220.22499999999999</v>
      </c>
      <c r="BF23" s="3">
        <f t="shared" si="31"/>
        <v>4.5045091112888343E-3</v>
      </c>
      <c r="BG23" s="4" t="str">
        <f t="shared" si="32"/>
        <v>ee_qqlv</v>
      </c>
      <c r="BH23" s="4">
        <f t="shared" si="33"/>
        <v>220.22499999999999</v>
      </c>
      <c r="BI23" s="4">
        <f t="shared" si="34"/>
        <v>220.22499999999999</v>
      </c>
      <c r="BJ23" s="3">
        <f t="shared" si="35"/>
        <v>1</v>
      </c>
      <c r="BK23" s="4" t="str">
        <f t="shared" si="36"/>
        <v>ee_qqlv</v>
      </c>
      <c r="BL23" s="4">
        <f t="shared" si="37"/>
        <v>220.22499999999999</v>
      </c>
      <c r="BM23" s="4">
        <f t="shared" si="38"/>
        <v>220.22499999999999</v>
      </c>
      <c r="BN23" s="3">
        <f t="shared" si="39"/>
        <v>1</v>
      </c>
      <c r="BO23" s="4" t="str">
        <f t="shared" si="40"/>
        <v>ee_qqlv</v>
      </c>
      <c r="BP23" s="4">
        <f t="shared" si="41"/>
        <v>220.22499999999999</v>
      </c>
      <c r="BQ23" s="4">
        <f t="shared" si="42"/>
        <v>220.22499999999999</v>
      </c>
      <c r="BR23" s="3">
        <f t="shared" si="43"/>
        <v>1</v>
      </c>
    </row>
    <row r="24" spans="1:70" x14ac:dyDescent="0.4">
      <c r="A24" s="1" t="s">
        <v>6</v>
      </c>
      <c r="B24" s="4">
        <v>102.176</v>
      </c>
      <c r="D24" s="1" t="s">
        <v>32</v>
      </c>
      <c r="E24" s="1" t="s">
        <v>33</v>
      </c>
      <c r="F24" s="1" t="s">
        <v>34</v>
      </c>
      <c r="G24" s="1">
        <v>1</v>
      </c>
      <c r="H24" s="1">
        <v>-3.4673099999999998E-2</v>
      </c>
      <c r="I24" s="1">
        <v>3.5701700000000003E-2</v>
      </c>
      <c r="J24" s="1" t="s">
        <v>35</v>
      </c>
      <c r="K24" s="1" t="s">
        <v>36</v>
      </c>
      <c r="L24" s="3">
        <f t="shared" ref="L21:L24" si="47">AVERAGE(ABS(H24),ABS(I24))</f>
        <v>3.5187400000000001E-2</v>
      </c>
      <c r="N24" s="1" t="s">
        <v>21</v>
      </c>
      <c r="O24" s="1">
        <v>0</v>
      </c>
      <c r="P24" s="1" t="s">
        <v>4</v>
      </c>
      <c r="Q24" s="1">
        <v>461.709</v>
      </c>
      <c r="T24" s="1" t="s">
        <v>6</v>
      </c>
      <c r="U24" s="4">
        <f>W38</f>
        <v>112606</v>
      </c>
      <c r="V24" s="4">
        <f t="shared" si="44"/>
        <v>89005</v>
      </c>
      <c r="W24" s="4">
        <f t="shared" si="45"/>
        <v>837.505</v>
      </c>
      <c r="X24" s="4">
        <f t="shared" si="0"/>
        <v>102.176</v>
      </c>
      <c r="Y24" s="3">
        <f t="shared" si="46"/>
        <v>1.1479804505364866E-3</v>
      </c>
      <c r="AA24" s="1" t="s">
        <v>4</v>
      </c>
      <c r="AB24" s="4">
        <f t="shared" si="1"/>
        <v>461.709</v>
      </c>
      <c r="AC24" s="4">
        <f t="shared" si="2"/>
        <v>0</v>
      </c>
      <c r="AD24" s="3">
        <f t="shared" si="3"/>
        <v>0</v>
      </c>
      <c r="AE24" s="4" t="str">
        <f t="shared" si="4"/>
        <v>ee_qqqq</v>
      </c>
      <c r="AF24" s="4">
        <f t="shared" si="5"/>
        <v>0</v>
      </c>
      <c r="AG24" s="4">
        <f t="shared" si="6"/>
        <v>0</v>
      </c>
      <c r="AH24" s="3" t="str">
        <f t="shared" si="7"/>
        <v/>
      </c>
      <c r="AI24" s="4" t="str">
        <f t="shared" si="8"/>
        <v>ee_qqqq</v>
      </c>
      <c r="AJ24" s="4">
        <f t="shared" si="9"/>
        <v>0</v>
      </c>
      <c r="AK24" s="4">
        <f t="shared" si="10"/>
        <v>0</v>
      </c>
      <c r="AL24" s="3" t="str">
        <f t="shared" si="11"/>
        <v/>
      </c>
      <c r="AM24" s="4" t="str">
        <f t="shared" si="12"/>
        <v>ee_qqqq</v>
      </c>
      <c r="AN24" s="4">
        <f t="shared" si="13"/>
        <v>0</v>
      </c>
      <c r="AO24" s="4">
        <f t="shared" si="14"/>
        <v>0</v>
      </c>
      <c r="AP24" s="3" t="str">
        <f t="shared" si="15"/>
        <v/>
      </c>
      <c r="AQ24" s="4" t="str">
        <f t="shared" si="16"/>
        <v>ee_qqqq</v>
      </c>
      <c r="AR24" s="4">
        <f t="shared" si="17"/>
        <v>0</v>
      </c>
      <c r="AS24" s="4">
        <f t="shared" si="18"/>
        <v>0</v>
      </c>
      <c r="AT24" s="3" t="str">
        <f t="shared" si="19"/>
        <v/>
      </c>
      <c r="AU24" s="4" t="str">
        <f t="shared" si="20"/>
        <v>ee_qqqq</v>
      </c>
      <c r="AV24" s="4">
        <f t="shared" si="21"/>
        <v>0</v>
      </c>
      <c r="AW24" s="4">
        <f t="shared" si="22"/>
        <v>0</v>
      </c>
      <c r="AX24" s="3" t="str">
        <f t="shared" si="23"/>
        <v/>
      </c>
      <c r="AY24" s="4" t="str">
        <f t="shared" si="24"/>
        <v>ee_qqqq</v>
      </c>
      <c r="AZ24" s="4">
        <f t="shared" si="25"/>
        <v>0</v>
      </c>
      <c r="BA24" s="4">
        <f t="shared" si="26"/>
        <v>0</v>
      </c>
      <c r="BB24" s="3" t="str">
        <f t="shared" si="27"/>
        <v/>
      </c>
      <c r="BC24" s="4" t="str">
        <f t="shared" si="28"/>
        <v>ee_qqqq</v>
      </c>
      <c r="BD24" s="4">
        <f t="shared" si="29"/>
        <v>0</v>
      </c>
      <c r="BE24" s="4">
        <f t="shared" si="30"/>
        <v>0</v>
      </c>
      <c r="BF24" s="3" t="str">
        <f t="shared" si="31"/>
        <v/>
      </c>
      <c r="BG24" s="4" t="str">
        <f t="shared" si="32"/>
        <v>ee_qqqq</v>
      </c>
      <c r="BH24" s="4">
        <f t="shared" si="33"/>
        <v>0</v>
      </c>
      <c r="BI24" s="4">
        <f t="shared" si="34"/>
        <v>0</v>
      </c>
      <c r="BJ24" s="3" t="str">
        <f t="shared" si="35"/>
        <v/>
      </c>
      <c r="BK24" s="4" t="str">
        <f t="shared" si="36"/>
        <v>ee_qqqq</v>
      </c>
      <c r="BL24" s="4">
        <f t="shared" si="37"/>
        <v>0</v>
      </c>
      <c r="BM24" s="4">
        <f t="shared" si="38"/>
        <v>0</v>
      </c>
      <c r="BN24" s="3" t="str">
        <f t="shared" si="39"/>
        <v/>
      </c>
      <c r="BO24" s="4" t="str">
        <f t="shared" si="40"/>
        <v>ee_qqqq</v>
      </c>
      <c r="BP24" s="4">
        <f t="shared" si="41"/>
        <v>0</v>
      </c>
      <c r="BQ24" s="4">
        <f t="shared" si="42"/>
        <v>0</v>
      </c>
      <c r="BR24" s="3" t="str">
        <f t="shared" si="43"/>
        <v/>
      </c>
    </row>
    <row r="25" spans="1:70" x14ac:dyDescent="0.4">
      <c r="A25" s="1" t="s">
        <v>5</v>
      </c>
      <c r="B25" s="4">
        <v>1802.91</v>
      </c>
      <c r="N25" s="1" t="s">
        <v>21</v>
      </c>
      <c r="O25" s="1">
        <v>0</v>
      </c>
      <c r="P25" s="1" t="s">
        <v>5</v>
      </c>
      <c r="Q25" s="1">
        <v>16887.8</v>
      </c>
      <c r="T25" s="1" t="s">
        <v>5</v>
      </c>
      <c r="U25" s="4">
        <f>W39</f>
        <v>174356</v>
      </c>
      <c r="V25" s="4">
        <f t="shared" si="44"/>
        <v>137880</v>
      </c>
      <c r="W25" s="4">
        <f t="shared" si="45"/>
        <v>18474.400000000001</v>
      </c>
      <c r="X25" s="4">
        <f t="shared" si="0"/>
        <v>1802.91</v>
      </c>
      <c r="Y25" s="3">
        <f t="shared" si="46"/>
        <v>1.3075935596170584E-2</v>
      </c>
      <c r="AA25" s="1" t="s">
        <v>5</v>
      </c>
      <c r="AB25" s="4">
        <f t="shared" si="1"/>
        <v>16887.8</v>
      </c>
      <c r="AC25" s="4">
        <f t="shared" si="2"/>
        <v>1802.91</v>
      </c>
      <c r="AD25" s="3">
        <f t="shared" si="3"/>
        <v>0.10675813309015977</v>
      </c>
      <c r="AE25" s="4" t="str">
        <f t="shared" si="4"/>
        <v>ee_uubb</v>
      </c>
      <c r="AF25" s="4">
        <f t="shared" si="5"/>
        <v>1912.66</v>
      </c>
      <c r="AG25" s="4">
        <f t="shared" si="6"/>
        <v>1802.91</v>
      </c>
      <c r="AH25" s="3">
        <f t="shared" si="7"/>
        <v>0.94261917957190511</v>
      </c>
      <c r="AI25" s="4" t="str">
        <f t="shared" si="8"/>
        <v>ee_uubb</v>
      </c>
      <c r="AJ25" s="4">
        <f t="shared" si="9"/>
        <v>2038.08</v>
      </c>
      <c r="AK25" s="4">
        <f t="shared" si="10"/>
        <v>1802.91</v>
      </c>
      <c r="AL25" s="3">
        <f t="shared" si="11"/>
        <v>0.88461198775317951</v>
      </c>
      <c r="AM25" s="4" t="str">
        <f t="shared" si="12"/>
        <v>ee_uubb</v>
      </c>
      <c r="AN25" s="4">
        <f t="shared" si="13"/>
        <v>1802.91</v>
      </c>
      <c r="AO25" s="4">
        <f t="shared" si="14"/>
        <v>1802.91</v>
      </c>
      <c r="AP25" s="3">
        <f t="shared" si="15"/>
        <v>1</v>
      </c>
      <c r="AQ25" s="4" t="str">
        <f t="shared" si="16"/>
        <v>ee_uubb</v>
      </c>
      <c r="AR25" s="4">
        <f t="shared" si="17"/>
        <v>2473.91</v>
      </c>
      <c r="AS25" s="4">
        <f t="shared" si="18"/>
        <v>1802.91</v>
      </c>
      <c r="AT25" s="3">
        <f t="shared" si="19"/>
        <v>0.72876943785343851</v>
      </c>
      <c r="AU25" s="4" t="str">
        <f t="shared" si="20"/>
        <v>ee_uubb</v>
      </c>
      <c r="AV25" s="4">
        <f t="shared" si="21"/>
        <v>1890.71</v>
      </c>
      <c r="AW25" s="4">
        <f t="shared" si="22"/>
        <v>1802.91</v>
      </c>
      <c r="AX25" s="3">
        <f t="shared" si="23"/>
        <v>0.95356241835077826</v>
      </c>
      <c r="AY25" s="4" t="str">
        <f t="shared" si="24"/>
        <v>ee_uubb</v>
      </c>
      <c r="AZ25" s="4">
        <f t="shared" si="25"/>
        <v>1802.91</v>
      </c>
      <c r="BA25" s="4">
        <f t="shared" si="26"/>
        <v>1802.91</v>
      </c>
      <c r="BB25" s="3">
        <f t="shared" si="27"/>
        <v>1</v>
      </c>
      <c r="BC25" s="4" t="str">
        <f t="shared" si="28"/>
        <v>ee_uubb</v>
      </c>
      <c r="BD25" s="4">
        <f t="shared" si="29"/>
        <v>5154.76</v>
      </c>
      <c r="BE25" s="4">
        <f t="shared" si="30"/>
        <v>1802.91</v>
      </c>
      <c r="BF25" s="3">
        <f t="shared" si="31"/>
        <v>0.34975634171135028</v>
      </c>
      <c r="BG25" s="4" t="str">
        <f t="shared" si="32"/>
        <v>ee_uubb</v>
      </c>
      <c r="BH25" s="4">
        <f t="shared" si="33"/>
        <v>1802.91</v>
      </c>
      <c r="BI25" s="4">
        <f t="shared" si="34"/>
        <v>1802.91</v>
      </c>
      <c r="BJ25" s="3">
        <f t="shared" si="35"/>
        <v>1</v>
      </c>
      <c r="BK25" s="4" t="str">
        <f t="shared" si="36"/>
        <v>ee_uubb</v>
      </c>
      <c r="BL25" s="4">
        <f t="shared" si="37"/>
        <v>1802.91</v>
      </c>
      <c r="BM25" s="4">
        <f t="shared" si="38"/>
        <v>1802.91</v>
      </c>
      <c r="BN25" s="3">
        <f t="shared" si="39"/>
        <v>1</v>
      </c>
      <c r="BO25" s="4" t="str">
        <f t="shared" si="40"/>
        <v>ee_uubb</v>
      </c>
      <c r="BP25" s="4">
        <f t="shared" si="41"/>
        <v>1890.71</v>
      </c>
      <c r="BQ25" s="4">
        <f t="shared" si="42"/>
        <v>1802.91</v>
      </c>
      <c r="BR25" s="3">
        <f t="shared" si="43"/>
        <v>0.95356241835077826</v>
      </c>
    </row>
    <row r="26" spans="1:70" x14ac:dyDescent="0.4">
      <c r="A26" s="1" t="s">
        <v>4</v>
      </c>
      <c r="B26" s="4">
        <v>0</v>
      </c>
      <c r="N26" s="1" t="s">
        <v>21</v>
      </c>
      <c r="O26" s="1">
        <v>0</v>
      </c>
      <c r="P26" s="1" t="s">
        <v>6</v>
      </c>
      <c r="Q26" s="1">
        <v>708.529</v>
      </c>
      <c r="T26" s="1" t="s">
        <v>4</v>
      </c>
      <c r="U26" s="4">
        <f t="shared" ref="U26:U30" si="48">W40</f>
        <v>1472822</v>
      </c>
      <c r="V26" s="4">
        <f t="shared" si="44"/>
        <v>889190</v>
      </c>
      <c r="W26" s="4">
        <f t="shared" si="45"/>
        <v>0</v>
      </c>
      <c r="X26" s="4">
        <f t="shared" si="0"/>
        <v>0</v>
      </c>
      <c r="Y26" s="3">
        <f t="shared" si="46"/>
        <v>0</v>
      </c>
      <c r="AA26" s="1" t="s">
        <v>6</v>
      </c>
      <c r="AB26" s="4">
        <f t="shared" si="1"/>
        <v>708.529</v>
      </c>
      <c r="AC26" s="4">
        <f t="shared" si="2"/>
        <v>102.176</v>
      </c>
      <c r="AD26" s="3">
        <f t="shared" si="3"/>
        <v>0.14420863507351145</v>
      </c>
      <c r="AE26" s="4" t="str">
        <f t="shared" si="4"/>
        <v>ee_uucc</v>
      </c>
      <c r="AF26" s="4">
        <f t="shared" si="5"/>
        <v>102.176</v>
      </c>
      <c r="AG26" s="4">
        <f t="shared" si="6"/>
        <v>102.176</v>
      </c>
      <c r="AH26" s="3">
        <f t="shared" si="7"/>
        <v>1</v>
      </c>
      <c r="AI26" s="4" t="str">
        <f t="shared" si="8"/>
        <v>ee_uucc</v>
      </c>
      <c r="AJ26" s="4">
        <f t="shared" si="9"/>
        <v>117.251</v>
      </c>
      <c r="AK26" s="4">
        <f t="shared" si="10"/>
        <v>102.176</v>
      </c>
      <c r="AL26" s="3">
        <f t="shared" si="11"/>
        <v>0.87142966797724541</v>
      </c>
      <c r="AM26" s="4" t="str">
        <f t="shared" si="12"/>
        <v>ee_uucc</v>
      </c>
      <c r="AN26" s="4">
        <f t="shared" si="13"/>
        <v>102.176</v>
      </c>
      <c r="AO26" s="4">
        <f t="shared" si="14"/>
        <v>102.176</v>
      </c>
      <c r="AP26" s="3">
        <f t="shared" si="15"/>
        <v>1</v>
      </c>
      <c r="AQ26" s="4" t="str">
        <f t="shared" si="16"/>
        <v>ee_uucc</v>
      </c>
      <c r="AR26" s="4">
        <f t="shared" si="17"/>
        <v>164.15100000000001</v>
      </c>
      <c r="AS26" s="4">
        <f t="shared" si="18"/>
        <v>102.176</v>
      </c>
      <c r="AT26" s="3">
        <f t="shared" si="19"/>
        <v>0.62245127961450131</v>
      </c>
      <c r="AU26" s="4" t="str">
        <f t="shared" si="20"/>
        <v>ee_uucc</v>
      </c>
      <c r="AV26" s="4">
        <f t="shared" si="21"/>
        <v>107.20099999999999</v>
      </c>
      <c r="AW26" s="4">
        <f t="shared" si="22"/>
        <v>102.176</v>
      </c>
      <c r="AX26" s="3">
        <f t="shared" si="23"/>
        <v>0.95312543726271215</v>
      </c>
      <c r="AY26" s="4" t="str">
        <f t="shared" si="24"/>
        <v>ee_uucc</v>
      </c>
      <c r="AZ26" s="4">
        <f t="shared" si="25"/>
        <v>102.176</v>
      </c>
      <c r="BA26" s="4">
        <f t="shared" si="26"/>
        <v>102.176</v>
      </c>
      <c r="BB26" s="3">
        <f t="shared" si="27"/>
        <v>1</v>
      </c>
      <c r="BC26" s="4" t="str">
        <f t="shared" si="28"/>
        <v>ee_uucc</v>
      </c>
      <c r="BD26" s="4">
        <f t="shared" si="29"/>
        <v>4510.8</v>
      </c>
      <c r="BE26" s="4">
        <f t="shared" si="30"/>
        <v>102.176</v>
      </c>
      <c r="BF26" s="3">
        <f t="shared" si="31"/>
        <v>2.2651414383257958E-2</v>
      </c>
      <c r="BG26" s="4" t="str">
        <f t="shared" si="32"/>
        <v>ee_uucc</v>
      </c>
      <c r="BH26" s="4">
        <f t="shared" si="33"/>
        <v>102.176</v>
      </c>
      <c r="BI26" s="4">
        <f t="shared" si="34"/>
        <v>102.176</v>
      </c>
      <c r="BJ26" s="3">
        <f t="shared" si="35"/>
        <v>1</v>
      </c>
      <c r="BK26" s="4" t="str">
        <f t="shared" si="36"/>
        <v>ee_uucc</v>
      </c>
      <c r="BL26" s="4">
        <f t="shared" si="37"/>
        <v>102.176</v>
      </c>
      <c r="BM26" s="4">
        <f t="shared" si="38"/>
        <v>102.176</v>
      </c>
      <c r="BN26" s="3">
        <f t="shared" si="39"/>
        <v>1</v>
      </c>
      <c r="BO26" s="4" t="str">
        <f t="shared" si="40"/>
        <v>ee_uucc</v>
      </c>
      <c r="BP26" s="4">
        <f t="shared" si="41"/>
        <v>107.20099999999999</v>
      </c>
      <c r="BQ26" s="4">
        <f t="shared" si="42"/>
        <v>102.176</v>
      </c>
      <c r="BR26" s="3">
        <f t="shared" si="43"/>
        <v>0.95312543726271215</v>
      </c>
    </row>
    <row r="27" spans="1:70" x14ac:dyDescent="0.4">
      <c r="A27" s="1" t="s">
        <v>3</v>
      </c>
      <c r="B27" s="4">
        <v>220.22499999999999</v>
      </c>
      <c r="N27" s="1" t="s">
        <v>21</v>
      </c>
      <c r="O27" s="1">
        <v>0</v>
      </c>
      <c r="P27" s="1" t="s">
        <v>7</v>
      </c>
      <c r="Q27" s="1">
        <v>13779.8</v>
      </c>
      <c r="T27" s="1" t="s">
        <v>3</v>
      </c>
      <c r="U27" s="4">
        <f t="shared" si="48"/>
        <v>9670726</v>
      </c>
      <c r="V27" s="4">
        <f t="shared" si="44"/>
        <v>6708710</v>
      </c>
      <c r="W27" s="4">
        <f t="shared" si="45"/>
        <v>220.22499999999999</v>
      </c>
      <c r="X27" s="4">
        <f t="shared" si="0"/>
        <v>220.22499999999999</v>
      </c>
      <c r="Y27" s="3">
        <f t="shared" si="46"/>
        <v>3.2826728238364753E-5</v>
      </c>
      <c r="AA27" s="1" t="s">
        <v>7</v>
      </c>
      <c r="AB27" s="4">
        <f t="shared" si="1"/>
        <v>13779.8</v>
      </c>
      <c r="AC27" s="4">
        <f t="shared" si="2"/>
        <v>12882.2</v>
      </c>
      <c r="AD27" s="3">
        <f t="shared" si="3"/>
        <v>0.93486117360193921</v>
      </c>
      <c r="AE27" s="4" t="str">
        <f t="shared" si="4"/>
        <v>ee_uuh_ww</v>
      </c>
      <c r="AF27" s="4">
        <f t="shared" si="5"/>
        <v>12909.5</v>
      </c>
      <c r="AG27" s="4">
        <f t="shared" si="6"/>
        <v>12882.2</v>
      </c>
      <c r="AH27" s="3">
        <f t="shared" si="7"/>
        <v>0.99788527828343476</v>
      </c>
      <c r="AI27" s="4" t="str">
        <f t="shared" si="8"/>
        <v>ee_uuh_ww</v>
      </c>
      <c r="AJ27" s="4">
        <f t="shared" si="9"/>
        <v>12945.2</v>
      </c>
      <c r="AK27" s="4">
        <f t="shared" si="10"/>
        <v>12882.2</v>
      </c>
      <c r="AL27" s="3">
        <f t="shared" si="11"/>
        <v>0.99513333127336778</v>
      </c>
      <c r="AM27" s="4" t="str">
        <f t="shared" si="12"/>
        <v>ee_uuh_ww</v>
      </c>
      <c r="AN27" s="4">
        <f t="shared" si="13"/>
        <v>12882.2</v>
      </c>
      <c r="AO27" s="4">
        <f t="shared" si="14"/>
        <v>12882.2</v>
      </c>
      <c r="AP27" s="3">
        <f t="shared" si="15"/>
        <v>1</v>
      </c>
      <c r="AQ27" s="4" t="str">
        <f t="shared" si="16"/>
        <v>ee_uuh_ww</v>
      </c>
      <c r="AR27" s="4">
        <f t="shared" si="17"/>
        <v>13615.7</v>
      </c>
      <c r="AS27" s="4">
        <f t="shared" si="18"/>
        <v>12882.2</v>
      </c>
      <c r="AT27" s="3">
        <f t="shared" si="19"/>
        <v>0.94612836651806376</v>
      </c>
      <c r="AU27" s="4" t="str">
        <f t="shared" si="20"/>
        <v>ee_uuh_ww</v>
      </c>
      <c r="AV27" s="4">
        <f t="shared" si="21"/>
        <v>13783.5</v>
      </c>
      <c r="AW27" s="4">
        <f t="shared" si="22"/>
        <v>12882.2</v>
      </c>
      <c r="AX27" s="3">
        <f t="shared" si="23"/>
        <v>0.93461022236732327</v>
      </c>
      <c r="AY27" s="4" t="str">
        <f t="shared" si="24"/>
        <v>ee_uuh_ww</v>
      </c>
      <c r="AZ27" s="4">
        <f t="shared" si="25"/>
        <v>12906.3</v>
      </c>
      <c r="BA27" s="4">
        <f t="shared" si="26"/>
        <v>12882.2</v>
      </c>
      <c r="BB27" s="3">
        <f t="shared" si="27"/>
        <v>0.99813269488544365</v>
      </c>
      <c r="BC27" s="4" t="str">
        <f t="shared" si="28"/>
        <v>ee_uuh_ww</v>
      </c>
      <c r="BD27" s="4">
        <f t="shared" si="29"/>
        <v>34575.9</v>
      </c>
      <c r="BE27" s="4">
        <f t="shared" si="30"/>
        <v>12882.2</v>
      </c>
      <c r="BF27" s="3">
        <f t="shared" si="31"/>
        <v>0.37257743110085351</v>
      </c>
      <c r="BG27" s="4" t="str">
        <f t="shared" si="32"/>
        <v>ee_uuh_ww</v>
      </c>
      <c r="BH27" s="4">
        <f t="shared" si="33"/>
        <v>12883.1</v>
      </c>
      <c r="BI27" s="4">
        <f t="shared" si="34"/>
        <v>12882.2</v>
      </c>
      <c r="BJ27" s="3">
        <f t="shared" si="35"/>
        <v>0.99993014103748323</v>
      </c>
      <c r="BK27" s="4" t="str">
        <f t="shared" si="36"/>
        <v>ee_uuh_ww</v>
      </c>
      <c r="BL27" s="4">
        <f t="shared" si="37"/>
        <v>12882.2</v>
      </c>
      <c r="BM27" s="4">
        <f t="shared" si="38"/>
        <v>12882.2</v>
      </c>
      <c r="BN27" s="3">
        <f t="shared" si="39"/>
        <v>1</v>
      </c>
      <c r="BO27" s="4" t="str">
        <f t="shared" si="40"/>
        <v>ee_uuh_ww</v>
      </c>
      <c r="BP27" s="4">
        <f t="shared" si="41"/>
        <v>13783.5</v>
      </c>
      <c r="BQ27" s="4">
        <f t="shared" si="42"/>
        <v>12882.2</v>
      </c>
      <c r="BR27" s="3">
        <f t="shared" si="43"/>
        <v>0.93461022236732327</v>
      </c>
    </row>
    <row r="28" spans="1:70" x14ac:dyDescent="0.4">
      <c r="A28" s="1" t="s">
        <v>2</v>
      </c>
      <c r="B28" s="4">
        <v>0</v>
      </c>
      <c r="N28" s="1" t="s">
        <v>21</v>
      </c>
      <c r="O28" s="1">
        <v>0</v>
      </c>
      <c r="P28" s="1" t="s">
        <v>8</v>
      </c>
      <c r="Q28" s="1">
        <v>6116.84</v>
      </c>
      <c r="T28" s="1" t="s">
        <v>2</v>
      </c>
      <c r="U28" s="4">
        <f t="shared" si="48"/>
        <v>443169.99999999994</v>
      </c>
      <c r="V28" s="4">
        <f t="shared" si="44"/>
        <v>268572</v>
      </c>
      <c r="W28" s="4">
        <f t="shared" si="45"/>
        <v>0</v>
      </c>
      <c r="X28" s="4">
        <f t="shared" si="0"/>
        <v>0</v>
      </c>
      <c r="Y28" s="3">
        <f t="shared" si="46"/>
        <v>0</v>
      </c>
      <c r="AA28" s="1" t="s">
        <v>8</v>
      </c>
      <c r="AB28" s="4">
        <f t="shared" si="1"/>
        <v>6116.84</v>
      </c>
      <c r="AC28" s="4">
        <f t="shared" si="2"/>
        <v>5650.65</v>
      </c>
      <c r="AD28" s="3">
        <f t="shared" si="3"/>
        <v>0.9237858109742938</v>
      </c>
      <c r="AE28" s="4" t="str">
        <f t="shared" si="4"/>
        <v>ee_uuh_zh</v>
      </c>
      <c r="AF28" s="4">
        <f t="shared" si="5"/>
        <v>6191.26</v>
      </c>
      <c r="AG28" s="4">
        <f t="shared" si="6"/>
        <v>5650.65</v>
      </c>
      <c r="AH28" s="3">
        <f t="shared" si="7"/>
        <v>0.91268174814173519</v>
      </c>
      <c r="AI28" s="4" t="str">
        <f t="shared" si="8"/>
        <v>ee_uuh_zh</v>
      </c>
      <c r="AJ28" s="4">
        <f t="shared" si="9"/>
        <v>5826.26</v>
      </c>
      <c r="AK28" s="4">
        <f t="shared" si="10"/>
        <v>5650.65</v>
      </c>
      <c r="AL28" s="3">
        <f t="shared" si="11"/>
        <v>0.96985888031086831</v>
      </c>
      <c r="AM28" s="4" t="str">
        <f t="shared" si="12"/>
        <v>ee_uuh_zh</v>
      </c>
      <c r="AN28" s="4">
        <f t="shared" si="13"/>
        <v>5650.65</v>
      </c>
      <c r="AO28" s="4">
        <f t="shared" si="14"/>
        <v>5650.65</v>
      </c>
      <c r="AP28" s="3">
        <f t="shared" si="15"/>
        <v>1</v>
      </c>
      <c r="AQ28" s="4" t="str">
        <f t="shared" si="16"/>
        <v>ee_uuh_zh</v>
      </c>
      <c r="AR28" s="4">
        <f t="shared" si="17"/>
        <v>10109</v>
      </c>
      <c r="AS28" s="4">
        <f t="shared" si="18"/>
        <v>5650.65</v>
      </c>
      <c r="AT28" s="3">
        <f t="shared" si="19"/>
        <v>0.55897220298743688</v>
      </c>
      <c r="AU28" s="4" t="str">
        <f t="shared" si="20"/>
        <v>ee_uuh_zh</v>
      </c>
      <c r="AV28" s="4">
        <f t="shared" si="21"/>
        <v>5776.25</v>
      </c>
      <c r="AW28" s="4">
        <f t="shared" si="22"/>
        <v>5650.65</v>
      </c>
      <c r="AX28" s="3">
        <f t="shared" si="23"/>
        <v>0.97825578879030506</v>
      </c>
      <c r="AY28" s="4" t="str">
        <f t="shared" si="24"/>
        <v>ee_uuh_zh</v>
      </c>
      <c r="AZ28" s="4">
        <f t="shared" si="25"/>
        <v>5666.79</v>
      </c>
      <c r="BA28" s="4">
        <f t="shared" si="26"/>
        <v>5650.65</v>
      </c>
      <c r="BB28" s="3">
        <f t="shared" si="27"/>
        <v>0.99715182669553659</v>
      </c>
      <c r="BC28" s="4" t="str">
        <f t="shared" si="28"/>
        <v>ee_uuh_zh</v>
      </c>
      <c r="BD28" s="4">
        <f t="shared" si="29"/>
        <v>16301.1</v>
      </c>
      <c r="BE28" s="4">
        <f t="shared" si="30"/>
        <v>5650.65</v>
      </c>
      <c r="BF28" s="3">
        <f t="shared" si="31"/>
        <v>0.34664225113642633</v>
      </c>
      <c r="BG28" s="4" t="str">
        <f t="shared" si="32"/>
        <v>ee_uuh_zh</v>
      </c>
      <c r="BH28" s="4">
        <f t="shared" si="33"/>
        <v>5650.65</v>
      </c>
      <c r="BI28" s="4">
        <f t="shared" si="34"/>
        <v>5650.65</v>
      </c>
      <c r="BJ28" s="3">
        <f t="shared" si="35"/>
        <v>1</v>
      </c>
      <c r="BK28" s="4" t="str">
        <f t="shared" si="36"/>
        <v>ee_uuh_zh</v>
      </c>
      <c r="BL28" s="4">
        <f t="shared" si="37"/>
        <v>5650.65</v>
      </c>
      <c r="BM28" s="4">
        <f t="shared" si="38"/>
        <v>5650.65</v>
      </c>
      <c r="BN28" s="3">
        <f t="shared" si="39"/>
        <v>1</v>
      </c>
      <c r="BO28" s="4" t="str">
        <f t="shared" si="40"/>
        <v>ee_uuh_zh</v>
      </c>
      <c r="BP28" s="4">
        <f t="shared" si="41"/>
        <v>5776.25</v>
      </c>
      <c r="BQ28" s="4">
        <f t="shared" si="42"/>
        <v>5650.65</v>
      </c>
      <c r="BR28" s="3">
        <f t="shared" si="43"/>
        <v>0.97825578879030506</v>
      </c>
    </row>
    <row r="29" spans="1:70" x14ac:dyDescent="0.4">
      <c r="A29" s="1" t="s">
        <v>1</v>
      </c>
      <c r="B29" s="4">
        <v>0</v>
      </c>
      <c r="N29" s="1" t="s">
        <v>21</v>
      </c>
      <c r="O29" s="1">
        <v>0</v>
      </c>
      <c r="P29" s="1" t="s">
        <v>9</v>
      </c>
      <c r="Q29" s="1">
        <v>39.096699999999998</v>
      </c>
      <c r="T29" s="1" t="s">
        <v>1</v>
      </c>
      <c r="U29" s="4">
        <f t="shared" si="48"/>
        <v>6475118</v>
      </c>
      <c r="V29" s="4">
        <f t="shared" si="44"/>
        <v>2280510</v>
      </c>
      <c r="W29" s="4">
        <f t="shared" si="45"/>
        <v>0</v>
      </c>
      <c r="X29" s="4">
        <f t="shared" si="0"/>
        <v>0</v>
      </c>
      <c r="Y29" s="3">
        <f t="shared" si="46"/>
        <v>0</v>
      </c>
      <c r="AA29" s="1" t="s">
        <v>9</v>
      </c>
      <c r="AB29" s="4">
        <f t="shared" si="1"/>
        <v>39.096699999999998</v>
      </c>
      <c r="AC29" s="4">
        <f t="shared" si="2"/>
        <v>26.064399999999999</v>
      </c>
      <c r="AD29" s="3">
        <f>IF(AB29=0,"",AC29/AB29)</f>
        <v>0.66666496149291377</v>
      </c>
      <c r="AE29" s="4" t="str">
        <f t="shared" si="4"/>
        <v>ee_uuqq</v>
      </c>
      <c r="AF29" s="4">
        <f t="shared" si="5"/>
        <v>26.064399999999999</v>
      </c>
      <c r="AG29" s="4">
        <f t="shared" si="6"/>
        <v>26.064399999999999</v>
      </c>
      <c r="AH29" s="3">
        <f>IF(AF29=0,"",AG29/AF29)</f>
        <v>1</v>
      </c>
      <c r="AI29" s="4" t="str">
        <f t="shared" si="8"/>
        <v>ee_uuqq</v>
      </c>
      <c r="AJ29" s="4">
        <f t="shared" si="9"/>
        <v>26.064399999999999</v>
      </c>
      <c r="AK29" s="4">
        <f t="shared" si="10"/>
        <v>26.064399999999999</v>
      </c>
      <c r="AL29" s="3">
        <f>IF(AJ29=0,"",AK29/AJ29)</f>
        <v>1</v>
      </c>
      <c r="AM29" s="4" t="str">
        <f t="shared" si="12"/>
        <v>ee_uuqq</v>
      </c>
      <c r="AN29" s="4">
        <f t="shared" si="13"/>
        <v>26.064399999999999</v>
      </c>
      <c r="AO29" s="4">
        <f t="shared" si="14"/>
        <v>26.064399999999999</v>
      </c>
      <c r="AP29" s="3">
        <f>IF(AN29=0,"",AO29/AN29)</f>
        <v>1</v>
      </c>
      <c r="AQ29" s="4" t="str">
        <f t="shared" si="16"/>
        <v>ee_uuqq</v>
      </c>
      <c r="AR29" s="4">
        <f t="shared" si="17"/>
        <v>26.064399999999999</v>
      </c>
      <c r="AS29" s="4">
        <f t="shared" si="18"/>
        <v>26.064399999999999</v>
      </c>
      <c r="AT29" s="3">
        <f>IF(AR29=0,"",AS29/AR29)</f>
        <v>1</v>
      </c>
      <c r="AU29" s="4" t="str">
        <f t="shared" si="20"/>
        <v>ee_uuqq</v>
      </c>
      <c r="AV29" s="4">
        <f t="shared" si="21"/>
        <v>26.064399999999999</v>
      </c>
      <c r="AW29" s="4">
        <f t="shared" si="22"/>
        <v>26.064399999999999</v>
      </c>
      <c r="AX29" s="3">
        <f>IF(AV29=0,"",AW29/AV29)</f>
        <v>1</v>
      </c>
      <c r="AY29" s="4" t="str">
        <f t="shared" si="24"/>
        <v>ee_uuqq</v>
      </c>
      <c r="AZ29" s="4">
        <f t="shared" si="25"/>
        <v>26.064399999999999</v>
      </c>
      <c r="BA29" s="4">
        <f t="shared" si="26"/>
        <v>26.064399999999999</v>
      </c>
      <c r="BB29" s="3">
        <f>IF(AZ29=0,"",BA29/AZ29)</f>
        <v>1</v>
      </c>
      <c r="BC29" s="4" t="str">
        <f t="shared" si="28"/>
        <v>ee_uuqq</v>
      </c>
      <c r="BD29" s="4">
        <f t="shared" si="29"/>
        <v>17137.400000000001</v>
      </c>
      <c r="BE29" s="4">
        <f t="shared" si="30"/>
        <v>26.064399999999999</v>
      </c>
      <c r="BF29" s="3">
        <f>IF(BD29=0,"",BE29/BD29)</f>
        <v>1.5209074888839613E-3</v>
      </c>
      <c r="BG29" s="4" t="str">
        <f t="shared" si="32"/>
        <v>ee_uuqq</v>
      </c>
      <c r="BH29" s="4">
        <f t="shared" si="33"/>
        <v>26.064399999999999</v>
      </c>
      <c r="BI29" s="4">
        <f t="shared" si="34"/>
        <v>26.064399999999999</v>
      </c>
      <c r="BJ29" s="3">
        <f>IF(BH29=0,"",BI29/BH29)</f>
        <v>1</v>
      </c>
      <c r="BK29" s="4" t="str">
        <f t="shared" si="36"/>
        <v>ee_uuqq</v>
      </c>
      <c r="BL29" s="4">
        <f t="shared" si="37"/>
        <v>26.064399999999999</v>
      </c>
      <c r="BM29" s="4">
        <f t="shared" si="38"/>
        <v>26.064399999999999</v>
      </c>
      <c r="BN29" s="3">
        <f>IF(BL29=0,"",BM29/BL29)</f>
        <v>1</v>
      </c>
      <c r="BO29" s="4" t="str">
        <f t="shared" si="40"/>
        <v>ee_uuqq</v>
      </c>
      <c r="BP29" s="4">
        <f t="shared" si="41"/>
        <v>26.064399999999999</v>
      </c>
      <c r="BQ29" s="4">
        <f t="shared" si="42"/>
        <v>26.064399999999999</v>
      </c>
      <c r="BR29" s="3">
        <f>IF(BP29=0,"",BQ29/BP29)</f>
        <v>1</v>
      </c>
    </row>
    <row r="30" spans="1:70" x14ac:dyDescent="0.4">
      <c r="A30" s="1" t="s">
        <v>0</v>
      </c>
      <c r="B30" s="4">
        <v>145.44200000000001</v>
      </c>
      <c r="N30" s="1" t="s">
        <v>21</v>
      </c>
      <c r="O30" s="1">
        <v>1</v>
      </c>
      <c r="P30" s="1" t="s">
        <v>0</v>
      </c>
      <c r="Q30" s="1">
        <v>145.44200000000001</v>
      </c>
      <c r="T30" s="1" t="s">
        <v>0</v>
      </c>
      <c r="U30" s="4">
        <f t="shared" si="48"/>
        <v>14544192</v>
      </c>
      <c r="V30" s="4">
        <f t="shared" si="44"/>
        <v>7888480</v>
      </c>
      <c r="W30" s="4">
        <f t="shared" si="45"/>
        <v>145.44200000000001</v>
      </c>
      <c r="X30" s="4">
        <f t="shared" si="0"/>
        <v>145.44200000000001</v>
      </c>
      <c r="Y30" s="3">
        <f t="shared" si="46"/>
        <v>1.8437265480802387E-5</v>
      </c>
      <c r="AA30" s="1" t="s">
        <v>54</v>
      </c>
      <c r="AB30" s="3">
        <f>AI33</f>
        <v>2.224085E-2</v>
      </c>
      <c r="AC30" s="3">
        <f>L22</f>
        <v>0</v>
      </c>
      <c r="AD30" s="3">
        <f>AB30-AC30</f>
        <v>2.224085E-2</v>
      </c>
      <c r="AE30" s="3" t="str">
        <f t="shared" si="4"/>
        <v>X-Uncertainty</v>
      </c>
      <c r="AF30" s="3">
        <f>AI34</f>
        <v>2.1782049999999997E-2</v>
      </c>
      <c r="AG30" s="3">
        <f>L22</f>
        <v>0</v>
      </c>
      <c r="AH30" s="3">
        <f>AF30-AG30</f>
        <v>2.1782049999999997E-2</v>
      </c>
      <c r="AI30" s="3" t="str">
        <f t="shared" si="8"/>
        <v>X-Uncertainty</v>
      </c>
      <c r="AJ30" s="3">
        <f>AI35</f>
        <v>2.2272399999999998E-2</v>
      </c>
      <c r="AK30" s="3">
        <f>L20</f>
        <v>2.2783400000000002E-2</v>
      </c>
      <c r="AL30" s="3">
        <f>AJ30-AK30</f>
        <v>-5.1100000000000451E-4</v>
      </c>
      <c r="AM30" s="3" t="str">
        <f t="shared" si="12"/>
        <v>X-Uncertainty</v>
      </c>
      <c r="AN30" s="3">
        <f>AI35</f>
        <v>2.2272399999999998E-2</v>
      </c>
      <c r="AO30" s="3">
        <f>L20</f>
        <v>2.2783400000000002E-2</v>
      </c>
      <c r="AP30" s="3">
        <f>AN30-AO30</f>
        <v>-5.1100000000000451E-4</v>
      </c>
      <c r="AQ30" s="3" t="str">
        <f t="shared" si="16"/>
        <v>X-Uncertainty</v>
      </c>
      <c r="AR30" s="3">
        <f>AI36</f>
        <v>2.2283850000000001E-2</v>
      </c>
      <c r="AS30" s="3">
        <f>L20</f>
        <v>2.2783400000000002E-2</v>
      </c>
      <c r="AT30" s="3">
        <f>AR30-AS30</f>
        <v>-4.9955000000000138E-4</v>
      </c>
      <c r="AU30" s="3" t="str">
        <f t="shared" si="20"/>
        <v>X-Uncertainty</v>
      </c>
      <c r="AV30" s="3">
        <f>AI37</f>
        <v>2.096955E-2</v>
      </c>
      <c r="AW30" s="3">
        <f>L20</f>
        <v>2.2783400000000002E-2</v>
      </c>
      <c r="AX30" s="3">
        <f>AV30-AW30</f>
        <v>-1.8138500000000023E-3</v>
      </c>
      <c r="AY30" s="3" t="str">
        <f t="shared" si="24"/>
        <v>X-Uncertainty</v>
      </c>
      <c r="AZ30" s="3">
        <f>AI38</f>
        <v>2.233365E-2</v>
      </c>
      <c r="BA30" s="3">
        <f>L20</f>
        <v>2.2783400000000002E-2</v>
      </c>
      <c r="BB30" s="3">
        <f>AZ30-BA30</f>
        <v>-4.4975000000000223E-4</v>
      </c>
      <c r="BC30" s="3" t="str">
        <f t="shared" si="28"/>
        <v>X-Uncertainty</v>
      </c>
      <c r="BD30" s="3">
        <f>AI39</f>
        <v>2.244925E-2</v>
      </c>
      <c r="BE30" s="3">
        <f>L20</f>
        <v>2.2783400000000002E-2</v>
      </c>
      <c r="BF30" s="3">
        <f>BD30-BE30</f>
        <v>-3.3415000000000181E-4</v>
      </c>
      <c r="BG30" s="3" t="str">
        <f t="shared" si="32"/>
        <v>X-Uncertainty</v>
      </c>
      <c r="BH30" s="3">
        <f>AI40</f>
        <v>1.69464E-2</v>
      </c>
      <c r="BI30" s="3">
        <f>L20</f>
        <v>2.2783400000000002E-2</v>
      </c>
      <c r="BJ30" s="3">
        <f>BH30-BI30</f>
        <v>-5.8370000000000019E-3</v>
      </c>
      <c r="BK30" s="3" t="str">
        <f t="shared" si="36"/>
        <v>X-Uncertainty</v>
      </c>
      <c r="BL30" s="3">
        <f>AI41</f>
        <v>2.2199400000000001E-2</v>
      </c>
      <c r="BM30" s="3">
        <f>L20</f>
        <v>2.2783400000000002E-2</v>
      </c>
      <c r="BN30" s="3">
        <f>BL30-BM30</f>
        <v>-5.8400000000000118E-4</v>
      </c>
      <c r="BO30" s="3" t="str">
        <f t="shared" si="40"/>
        <v>X-Uncertainty</v>
      </c>
      <c r="BP30" s="3">
        <f>AI42</f>
        <v>2.2283850000000001E-2</v>
      </c>
      <c r="BQ30" s="3">
        <f>L20</f>
        <v>2.2783400000000002E-2</v>
      </c>
      <c r="BR30" s="3">
        <f>BP30-BQ30</f>
        <v>-4.9955000000000138E-4</v>
      </c>
    </row>
    <row r="31" spans="1:70" x14ac:dyDescent="0.4">
      <c r="A31" s="1" t="s">
        <v>13</v>
      </c>
      <c r="B31" s="4">
        <f>SUM(B22:B30)</f>
        <v>7947.8574000000008</v>
      </c>
      <c r="N31" s="1" t="s">
        <v>21</v>
      </c>
      <c r="O31" s="1">
        <v>1</v>
      </c>
      <c r="P31" s="1" t="s">
        <v>1</v>
      </c>
      <c r="Q31" s="1">
        <v>0</v>
      </c>
      <c r="T31" s="1" t="s">
        <v>13</v>
      </c>
      <c r="U31" s="4">
        <f>SUM(U22:U30)</f>
        <v>33316124.5638</v>
      </c>
      <c r="V31" s="4">
        <f t="shared" ref="V31:X31" si="49">SUM(V22:V30)</f>
        <v>18603093.699999999</v>
      </c>
      <c r="W31" s="4">
        <f>SUM(W22:W30)</f>
        <v>30781.768699999997</v>
      </c>
      <c r="X31" s="4">
        <f t="shared" si="49"/>
        <v>7947.8574000000008</v>
      </c>
      <c r="Y31" s="3">
        <f t="shared" si="46"/>
        <v>4.2723310048156134E-4</v>
      </c>
    </row>
    <row r="32" spans="1:70" x14ac:dyDescent="0.4">
      <c r="N32" s="1" t="s">
        <v>21</v>
      </c>
      <c r="O32" s="1">
        <v>1</v>
      </c>
      <c r="P32" s="1" t="s">
        <v>2</v>
      </c>
      <c r="Q32" s="1">
        <v>0</v>
      </c>
    </row>
    <row r="33" spans="1:35" x14ac:dyDescent="0.4">
      <c r="N33" s="1" t="s">
        <v>21</v>
      </c>
      <c r="O33" s="1">
        <v>1</v>
      </c>
      <c r="P33" s="1" t="s">
        <v>3</v>
      </c>
      <c r="Q33" s="1">
        <v>220.22499999999999</v>
      </c>
      <c r="T33" s="1" t="s">
        <v>54</v>
      </c>
      <c r="V33" s="3">
        <f>L4</f>
        <v>6.4871150000000002E-2</v>
      </c>
      <c r="W33" s="3">
        <f>Y4</f>
        <v>2.5468400000000002E-2</v>
      </c>
      <c r="X33" s="3">
        <f>L20</f>
        <v>2.2783400000000002E-2</v>
      </c>
      <c r="Y33" s="3">
        <f>V33-X33</f>
        <v>4.208775E-2</v>
      </c>
      <c r="AA33" s="1" t="s">
        <v>32</v>
      </c>
      <c r="AB33" s="1" t="s">
        <v>33</v>
      </c>
      <c r="AC33" s="1" t="s">
        <v>34</v>
      </c>
      <c r="AD33" s="1">
        <v>1</v>
      </c>
      <c r="AE33" s="1">
        <v>-2.2225999999999999E-2</v>
      </c>
      <c r="AF33" s="1">
        <v>2.22557E-2</v>
      </c>
      <c r="AG33" s="1" t="s">
        <v>35</v>
      </c>
      <c r="AH33" s="1" t="s">
        <v>36</v>
      </c>
      <c r="AI33" s="1">
        <f>AVERAGE(ABS(AE33),ABS(AF33))</f>
        <v>2.224085E-2</v>
      </c>
    </row>
    <row r="34" spans="1:35" x14ac:dyDescent="0.4">
      <c r="A34" s="1" t="s">
        <v>60</v>
      </c>
      <c r="N34" s="1" t="s">
        <v>21</v>
      </c>
      <c r="O34" s="1">
        <v>1</v>
      </c>
      <c r="P34" s="1" t="s">
        <v>4</v>
      </c>
      <c r="Q34" s="1">
        <v>0</v>
      </c>
      <c r="AA34" s="1" t="s">
        <v>32</v>
      </c>
      <c r="AB34" s="1" t="s">
        <v>33</v>
      </c>
      <c r="AC34" s="1" t="s">
        <v>34</v>
      </c>
      <c r="AD34" s="1">
        <v>1</v>
      </c>
      <c r="AE34" s="1">
        <v>-2.1640699999999999E-2</v>
      </c>
      <c r="AF34" s="1">
        <v>2.1923399999999999E-2</v>
      </c>
      <c r="AG34" s="1" t="s">
        <v>35</v>
      </c>
      <c r="AH34" s="1" t="s">
        <v>36</v>
      </c>
      <c r="AI34" s="1">
        <f t="shared" ref="AI34:AI45" si="50">AVERAGE(ABS(AE34),ABS(AF34))</f>
        <v>2.1782049999999997E-2</v>
      </c>
    </row>
    <row r="35" spans="1:35" x14ac:dyDescent="0.4">
      <c r="A35" s="1" t="s">
        <v>0</v>
      </c>
      <c r="B35" s="1">
        <v>1</v>
      </c>
      <c r="D35" s="1" t="s">
        <v>62</v>
      </c>
      <c r="E35" s="1">
        <f>B42</f>
        <v>31118</v>
      </c>
      <c r="N35" s="1" t="s">
        <v>21</v>
      </c>
      <c r="O35" s="1">
        <v>1</v>
      </c>
      <c r="P35" s="1" t="s">
        <v>5</v>
      </c>
      <c r="Q35" s="1">
        <v>1802.91</v>
      </c>
      <c r="T35" s="1" t="s">
        <v>9</v>
      </c>
      <c r="U35" s="1">
        <v>147.6</v>
      </c>
      <c r="V35" s="1">
        <v>2600</v>
      </c>
      <c r="W35" s="1">
        <f>U35*V35</f>
        <v>383760</v>
      </c>
      <c r="AA35" s="1" t="s">
        <v>32</v>
      </c>
      <c r="AB35" s="1" t="s">
        <v>33</v>
      </c>
      <c r="AC35" s="1" t="s">
        <v>34</v>
      </c>
      <c r="AD35" s="1">
        <v>1</v>
      </c>
      <c r="AE35" s="1">
        <v>-2.20752E-2</v>
      </c>
      <c r="AF35" s="1">
        <v>2.2469599999999999E-2</v>
      </c>
      <c r="AG35" s="1" t="s">
        <v>35</v>
      </c>
      <c r="AH35" s="1" t="s">
        <v>36</v>
      </c>
      <c r="AI35" s="1">
        <f t="shared" si="50"/>
        <v>2.2272399999999998E-2</v>
      </c>
    </row>
    <row r="36" spans="1:35" x14ac:dyDescent="0.4">
      <c r="A36" s="1" t="s">
        <v>1</v>
      </c>
      <c r="B36" s="1">
        <v>0</v>
      </c>
      <c r="D36" s="1" t="s">
        <v>61</v>
      </c>
      <c r="E36" s="1">
        <f>B40+B41+B43</f>
        <v>34494</v>
      </c>
      <c r="N36" s="1" t="s">
        <v>21</v>
      </c>
      <c r="O36" s="1">
        <v>1</v>
      </c>
      <c r="P36" s="1" t="s">
        <v>6</v>
      </c>
      <c r="Q36" s="1">
        <v>102.176</v>
      </c>
      <c r="T36" s="1" t="s">
        <v>8</v>
      </c>
      <c r="U36" s="1">
        <f>26.07*0.5809</f>
        <v>15.144062999999999</v>
      </c>
      <c r="V36" s="1">
        <v>2600</v>
      </c>
      <c r="W36" s="1">
        <f>U36*V36</f>
        <v>39374.563799999996</v>
      </c>
      <c r="AA36" s="1" t="s">
        <v>32</v>
      </c>
      <c r="AB36" s="1" t="s">
        <v>33</v>
      </c>
      <c r="AC36" s="1" t="s">
        <v>34</v>
      </c>
      <c r="AD36" s="1">
        <v>1</v>
      </c>
      <c r="AE36" s="1">
        <v>-2.18643E-2</v>
      </c>
      <c r="AF36" s="1">
        <v>2.2703399999999999E-2</v>
      </c>
      <c r="AG36" s="1" t="s">
        <v>35</v>
      </c>
      <c r="AH36" s="1" t="s">
        <v>36</v>
      </c>
      <c r="AI36" s="1">
        <f t="shared" si="50"/>
        <v>2.2283850000000001E-2</v>
      </c>
    </row>
    <row r="37" spans="1:35" x14ac:dyDescent="0.4">
      <c r="A37" s="1" t="s">
        <v>2</v>
      </c>
      <c r="B37" s="1">
        <v>0</v>
      </c>
      <c r="N37" s="1" t="s">
        <v>21</v>
      </c>
      <c r="O37" s="1">
        <v>1</v>
      </c>
      <c r="P37" s="1" t="s">
        <v>7</v>
      </c>
      <c r="Q37" s="1">
        <v>12882.2</v>
      </c>
      <c r="T37" s="1" t="s">
        <v>7</v>
      </c>
      <c r="U37" s="1">
        <f>30.68*0.5809</f>
        <v>17.822011999999997</v>
      </c>
      <c r="V37" s="1">
        <v>2600</v>
      </c>
      <c r="W37" s="1">
        <f>U37*V37</f>
        <v>46337.231199999995</v>
      </c>
      <c r="AA37" s="1" t="s">
        <v>32</v>
      </c>
      <c r="AB37" s="1" t="s">
        <v>33</v>
      </c>
      <c r="AC37" s="1" t="s">
        <v>34</v>
      </c>
      <c r="AD37" s="1">
        <v>1</v>
      </c>
      <c r="AE37" s="1">
        <v>-2.1090999999999999E-2</v>
      </c>
      <c r="AF37" s="1">
        <v>2.0848100000000001E-2</v>
      </c>
      <c r="AG37" s="1" t="s">
        <v>35</v>
      </c>
      <c r="AH37" s="1" t="s">
        <v>36</v>
      </c>
      <c r="AI37" s="1">
        <f t="shared" si="50"/>
        <v>2.096955E-2</v>
      </c>
    </row>
    <row r="38" spans="1:35" x14ac:dyDescent="0.4">
      <c r="A38" s="1" t="s">
        <v>3</v>
      </c>
      <c r="B38" s="1">
        <v>1</v>
      </c>
      <c r="N38" s="1" t="s">
        <v>21</v>
      </c>
      <c r="O38" s="1">
        <v>1</v>
      </c>
      <c r="P38" s="1" t="s">
        <v>8</v>
      </c>
      <c r="Q38" s="1">
        <v>5650.65</v>
      </c>
      <c r="T38" s="1" t="s">
        <v>6</v>
      </c>
      <c r="U38" s="1">
        <v>43.31</v>
      </c>
      <c r="V38" s="1">
        <v>2600</v>
      </c>
      <c r="W38" s="1">
        <f>U38*V38</f>
        <v>112606</v>
      </c>
      <c r="AA38" s="1" t="s">
        <v>32</v>
      </c>
      <c r="AB38" s="1" t="s">
        <v>33</v>
      </c>
      <c r="AC38" s="1" t="s">
        <v>34</v>
      </c>
      <c r="AD38" s="1">
        <v>1</v>
      </c>
      <c r="AE38" s="1">
        <v>-2.2090800000000001E-2</v>
      </c>
      <c r="AF38" s="1">
        <v>2.2576499999999999E-2</v>
      </c>
      <c r="AG38" s="1" t="s">
        <v>35</v>
      </c>
      <c r="AH38" s="1" t="s">
        <v>36</v>
      </c>
      <c r="AI38" s="1">
        <f t="shared" si="50"/>
        <v>2.233365E-2</v>
      </c>
    </row>
    <row r="39" spans="1:35" x14ac:dyDescent="0.4">
      <c r="A39" s="1" t="s">
        <v>4</v>
      </c>
      <c r="B39" s="1">
        <v>0</v>
      </c>
      <c r="N39" s="1" t="s">
        <v>21</v>
      </c>
      <c r="O39" s="1">
        <v>1</v>
      </c>
      <c r="P39" s="1" t="s">
        <v>9</v>
      </c>
      <c r="Q39" s="1">
        <v>26.064399999999999</v>
      </c>
      <c r="T39" s="1" t="s">
        <v>5</v>
      </c>
      <c r="U39" s="1">
        <v>67.06</v>
      </c>
      <c r="V39" s="1">
        <v>2600</v>
      </c>
      <c r="W39" s="1">
        <f>U39*V39</f>
        <v>174356</v>
      </c>
      <c r="AA39" s="1" t="s">
        <v>32</v>
      </c>
      <c r="AB39" s="1" t="s">
        <v>33</v>
      </c>
      <c r="AC39" s="1" t="s">
        <v>34</v>
      </c>
      <c r="AD39" s="1">
        <v>1</v>
      </c>
      <c r="AE39" s="1">
        <v>-2.22054E-2</v>
      </c>
      <c r="AF39" s="1">
        <v>2.2693100000000001E-2</v>
      </c>
      <c r="AG39" s="1" t="s">
        <v>35</v>
      </c>
      <c r="AH39" s="1" t="s">
        <v>36</v>
      </c>
      <c r="AI39" s="1">
        <f t="shared" si="50"/>
        <v>2.244925E-2</v>
      </c>
    </row>
    <row r="40" spans="1:35" x14ac:dyDescent="0.4">
      <c r="A40" s="1" t="s">
        <v>5</v>
      </c>
      <c r="B40" s="1">
        <v>5892</v>
      </c>
      <c r="N40" s="1" t="s">
        <v>22</v>
      </c>
      <c r="O40" s="1">
        <v>0</v>
      </c>
      <c r="P40" s="1" t="s">
        <v>0</v>
      </c>
      <c r="Q40" s="1">
        <v>145.44200000000001</v>
      </c>
      <c r="T40" s="1" t="s">
        <v>4</v>
      </c>
      <c r="U40" s="1">
        <v>566.47</v>
      </c>
      <c r="V40" s="1">
        <v>2600</v>
      </c>
      <c r="W40" s="1">
        <f>U40*V40</f>
        <v>1472822</v>
      </c>
      <c r="AA40" s="1" t="s">
        <v>32</v>
      </c>
      <c r="AB40" s="1" t="s">
        <v>33</v>
      </c>
      <c r="AC40" s="1" t="s">
        <v>34</v>
      </c>
      <c r="AD40" s="1">
        <v>1</v>
      </c>
      <c r="AE40" s="1">
        <v>-1.6921499999999999E-2</v>
      </c>
      <c r="AF40" s="1">
        <v>1.6971300000000002E-2</v>
      </c>
      <c r="AG40" s="1" t="s">
        <v>35</v>
      </c>
      <c r="AH40" s="1" t="s">
        <v>36</v>
      </c>
      <c r="AI40" s="1">
        <f t="shared" si="50"/>
        <v>1.69464E-2</v>
      </c>
    </row>
    <row r="41" spans="1:35" x14ac:dyDescent="0.4">
      <c r="A41" s="1" t="s">
        <v>6</v>
      </c>
      <c r="B41" s="1">
        <v>500</v>
      </c>
      <c r="N41" s="1" t="s">
        <v>22</v>
      </c>
      <c r="O41" s="1">
        <v>0</v>
      </c>
      <c r="P41" s="1" t="s">
        <v>1</v>
      </c>
      <c r="Q41" s="1">
        <v>0</v>
      </c>
      <c r="T41" s="1" t="s">
        <v>3</v>
      </c>
      <c r="U41" s="1">
        <v>3719.51</v>
      </c>
      <c r="V41" s="1">
        <v>2600</v>
      </c>
      <c r="W41" s="1">
        <f>U41*V41</f>
        <v>9670726</v>
      </c>
      <c r="AA41" s="1" t="s">
        <v>32</v>
      </c>
      <c r="AB41" s="1" t="s">
        <v>33</v>
      </c>
      <c r="AC41" s="1" t="s">
        <v>34</v>
      </c>
      <c r="AD41" s="1">
        <v>1</v>
      </c>
      <c r="AE41" s="1">
        <v>-2.2075000000000001E-2</v>
      </c>
      <c r="AF41" s="1">
        <v>2.2323800000000001E-2</v>
      </c>
      <c r="AG41" s="1" t="s">
        <v>35</v>
      </c>
      <c r="AH41" s="1" t="s">
        <v>36</v>
      </c>
      <c r="AI41" s="1">
        <f t="shared" si="50"/>
        <v>2.2199400000000001E-2</v>
      </c>
    </row>
    <row r="42" spans="1:35" x14ac:dyDescent="0.4">
      <c r="A42" s="1" t="s">
        <v>7</v>
      </c>
      <c r="B42" s="1">
        <v>31118</v>
      </c>
      <c r="N42" s="1" t="s">
        <v>22</v>
      </c>
      <c r="O42" s="1">
        <v>0</v>
      </c>
      <c r="P42" s="1" t="s">
        <v>2</v>
      </c>
      <c r="Q42" s="1">
        <v>0</v>
      </c>
      <c r="T42" s="1" t="s">
        <v>2</v>
      </c>
      <c r="U42" s="1">
        <v>170.45</v>
      </c>
      <c r="V42" s="1">
        <v>2600</v>
      </c>
      <c r="W42" s="1">
        <f>U42*V42</f>
        <v>443169.99999999994</v>
      </c>
      <c r="AA42" s="1" t="s">
        <v>32</v>
      </c>
      <c r="AB42" s="1" t="s">
        <v>33</v>
      </c>
      <c r="AC42" s="1" t="s">
        <v>34</v>
      </c>
      <c r="AD42" s="1">
        <v>1</v>
      </c>
      <c r="AE42" s="1">
        <v>-2.18643E-2</v>
      </c>
      <c r="AF42" s="1">
        <v>2.2703399999999999E-2</v>
      </c>
      <c r="AG42" s="1" t="s">
        <v>35</v>
      </c>
      <c r="AH42" s="1" t="s">
        <v>36</v>
      </c>
      <c r="AI42" s="1">
        <f t="shared" si="50"/>
        <v>2.2283850000000001E-2</v>
      </c>
    </row>
    <row r="43" spans="1:35" x14ac:dyDescent="0.4">
      <c r="A43" s="1" t="s">
        <v>8</v>
      </c>
      <c r="B43" s="1">
        <v>28102</v>
      </c>
      <c r="N43" s="1" t="s">
        <v>22</v>
      </c>
      <c r="O43" s="1">
        <v>0</v>
      </c>
      <c r="P43" s="1" t="s">
        <v>3</v>
      </c>
      <c r="Q43" s="1">
        <v>220.22499999999999</v>
      </c>
      <c r="T43" s="1" t="s">
        <v>1</v>
      </c>
      <c r="U43" s="1">
        <v>2490.4299999999998</v>
      </c>
      <c r="V43" s="1">
        <v>2600</v>
      </c>
      <c r="W43" s="1">
        <f>U43*V43</f>
        <v>6475118</v>
      </c>
      <c r="AA43" s="1" t="s">
        <v>32</v>
      </c>
      <c r="AB43" s="1" t="s">
        <v>33</v>
      </c>
      <c r="AC43" s="1" t="s">
        <v>34</v>
      </c>
      <c r="AD43" s="1">
        <v>1</v>
      </c>
      <c r="AE43" s="1">
        <v>-2.2774900000000001E-2</v>
      </c>
      <c r="AF43" s="1">
        <v>2.27919E-2</v>
      </c>
      <c r="AG43" s="1" t="s">
        <v>35</v>
      </c>
      <c r="AH43" s="1" t="s">
        <v>36</v>
      </c>
      <c r="AI43" s="1">
        <f t="shared" si="50"/>
        <v>2.2783400000000002E-2</v>
      </c>
    </row>
    <row r="44" spans="1:35" x14ac:dyDescent="0.4">
      <c r="A44" s="1" t="s">
        <v>9</v>
      </c>
      <c r="B44" s="1">
        <v>6</v>
      </c>
      <c r="N44" s="1" t="s">
        <v>22</v>
      </c>
      <c r="O44" s="1">
        <v>0</v>
      </c>
      <c r="P44" s="1" t="s">
        <v>4</v>
      </c>
      <c r="Q44" s="1">
        <v>0</v>
      </c>
      <c r="T44" s="1" t="s">
        <v>0</v>
      </c>
      <c r="U44" s="1">
        <v>5593.92</v>
      </c>
      <c r="V44" s="1">
        <v>2600</v>
      </c>
      <c r="W44" s="1">
        <f>U44*V44</f>
        <v>14544192</v>
      </c>
      <c r="AA44" s="1" t="s">
        <v>32</v>
      </c>
      <c r="AB44" s="1" t="s">
        <v>33</v>
      </c>
      <c r="AC44" s="1" t="s">
        <v>34</v>
      </c>
      <c r="AD44" s="1">
        <v>1</v>
      </c>
      <c r="AE44" s="1">
        <v>-2.18643E-2</v>
      </c>
      <c r="AF44" s="1">
        <v>2.2703399999999999E-2</v>
      </c>
      <c r="AG44" s="1" t="s">
        <v>35</v>
      </c>
      <c r="AH44" s="1" t="s">
        <v>36</v>
      </c>
      <c r="AI44" s="1">
        <f t="shared" si="50"/>
        <v>2.2283850000000001E-2</v>
      </c>
    </row>
    <row r="45" spans="1:35" x14ac:dyDescent="0.4">
      <c r="N45" s="1" t="s">
        <v>22</v>
      </c>
      <c r="O45" s="1">
        <v>0</v>
      </c>
      <c r="P45" s="1" t="s">
        <v>5</v>
      </c>
      <c r="Q45" s="1">
        <v>1912.66</v>
      </c>
    </row>
    <row r="46" spans="1:35" x14ac:dyDescent="0.4">
      <c r="N46" s="1" t="s">
        <v>22</v>
      </c>
      <c r="O46" s="1">
        <v>0</v>
      </c>
      <c r="P46" s="1" t="s">
        <v>6</v>
      </c>
      <c r="Q46" s="1">
        <v>102.176</v>
      </c>
    </row>
    <row r="47" spans="1:35" x14ac:dyDescent="0.4">
      <c r="N47" s="1" t="s">
        <v>22</v>
      </c>
      <c r="O47" s="1">
        <v>0</v>
      </c>
      <c r="P47" s="1" t="s">
        <v>7</v>
      </c>
      <c r="Q47" s="1">
        <v>12909.5</v>
      </c>
    </row>
    <row r="48" spans="1:35" x14ac:dyDescent="0.4">
      <c r="N48" s="1" t="s">
        <v>22</v>
      </c>
      <c r="O48" s="1">
        <v>0</v>
      </c>
      <c r="P48" s="1" t="s">
        <v>8</v>
      </c>
      <c r="Q48" s="1">
        <v>6191.26</v>
      </c>
    </row>
    <row r="49" spans="14:17" x14ac:dyDescent="0.4">
      <c r="N49" s="1" t="s">
        <v>22</v>
      </c>
      <c r="O49" s="1">
        <v>0</v>
      </c>
      <c r="P49" s="1" t="s">
        <v>9</v>
      </c>
      <c r="Q49" s="1">
        <v>26.064399999999999</v>
      </c>
    </row>
    <row r="50" spans="14:17" x14ac:dyDescent="0.4">
      <c r="N50" s="1" t="s">
        <v>22</v>
      </c>
      <c r="O50" s="1">
        <v>1</v>
      </c>
      <c r="P50" s="1" t="s">
        <v>0</v>
      </c>
      <c r="Q50" s="1">
        <v>145.44200000000001</v>
      </c>
    </row>
    <row r="51" spans="14:17" x14ac:dyDescent="0.4">
      <c r="N51" s="1" t="s">
        <v>22</v>
      </c>
      <c r="O51" s="1">
        <v>1</v>
      </c>
      <c r="P51" s="1" t="s">
        <v>1</v>
      </c>
      <c r="Q51" s="1">
        <v>0</v>
      </c>
    </row>
    <row r="52" spans="14:17" x14ac:dyDescent="0.4">
      <c r="N52" s="1" t="s">
        <v>22</v>
      </c>
      <c r="O52" s="1">
        <v>1</v>
      </c>
      <c r="P52" s="1" t="s">
        <v>2</v>
      </c>
      <c r="Q52" s="1">
        <v>0</v>
      </c>
    </row>
    <row r="53" spans="14:17" x14ac:dyDescent="0.4">
      <c r="N53" s="1" t="s">
        <v>22</v>
      </c>
      <c r="O53" s="1">
        <v>1</v>
      </c>
      <c r="P53" s="1" t="s">
        <v>3</v>
      </c>
      <c r="Q53" s="1">
        <v>220.22499999999999</v>
      </c>
    </row>
    <row r="54" spans="14:17" x14ac:dyDescent="0.4">
      <c r="N54" s="1" t="s">
        <v>22</v>
      </c>
      <c r="O54" s="1">
        <v>1</v>
      </c>
      <c r="P54" s="1" t="s">
        <v>4</v>
      </c>
      <c r="Q54" s="1">
        <v>0</v>
      </c>
    </row>
    <row r="55" spans="14:17" x14ac:dyDescent="0.4">
      <c r="N55" s="1" t="s">
        <v>22</v>
      </c>
      <c r="O55" s="1">
        <v>1</v>
      </c>
      <c r="P55" s="1" t="s">
        <v>5</v>
      </c>
      <c r="Q55" s="1">
        <v>1802.91</v>
      </c>
    </row>
    <row r="56" spans="14:17" x14ac:dyDescent="0.4">
      <c r="N56" s="1" t="s">
        <v>22</v>
      </c>
      <c r="O56" s="1">
        <v>1</v>
      </c>
      <c r="P56" s="1" t="s">
        <v>6</v>
      </c>
      <c r="Q56" s="1">
        <v>102.176</v>
      </c>
    </row>
    <row r="57" spans="14:17" x14ac:dyDescent="0.4">
      <c r="N57" s="1" t="s">
        <v>22</v>
      </c>
      <c r="O57" s="1">
        <v>1</v>
      </c>
      <c r="P57" s="1" t="s">
        <v>7</v>
      </c>
      <c r="Q57" s="1">
        <v>12882.2</v>
      </c>
    </row>
    <row r="58" spans="14:17" x14ac:dyDescent="0.4">
      <c r="N58" s="1" t="s">
        <v>22</v>
      </c>
      <c r="O58" s="1">
        <v>1</v>
      </c>
      <c r="P58" s="1" t="s">
        <v>8</v>
      </c>
      <c r="Q58" s="1">
        <v>5650.65</v>
      </c>
    </row>
    <row r="59" spans="14:17" x14ac:dyDescent="0.4">
      <c r="N59" s="1" t="s">
        <v>22</v>
      </c>
      <c r="O59" s="1">
        <v>1</v>
      </c>
      <c r="P59" s="1" t="s">
        <v>9</v>
      </c>
      <c r="Q59" s="1">
        <v>26.064399999999999</v>
      </c>
    </row>
    <row r="60" spans="14:17" x14ac:dyDescent="0.4">
      <c r="N60" s="1" t="s">
        <v>23</v>
      </c>
      <c r="O60" s="1">
        <v>0</v>
      </c>
      <c r="P60" s="1" t="s">
        <v>0</v>
      </c>
      <c r="Q60" s="1">
        <v>145.44200000000001</v>
      </c>
    </row>
    <row r="61" spans="14:17" x14ac:dyDescent="0.4">
      <c r="N61" s="1" t="s">
        <v>23</v>
      </c>
      <c r="O61" s="1">
        <v>0</v>
      </c>
      <c r="P61" s="1" t="s">
        <v>1</v>
      </c>
      <c r="Q61" s="1">
        <v>0</v>
      </c>
    </row>
    <row r="62" spans="14:17" x14ac:dyDescent="0.4">
      <c r="N62" s="1" t="s">
        <v>23</v>
      </c>
      <c r="O62" s="1">
        <v>0</v>
      </c>
      <c r="P62" s="1" t="s">
        <v>2</v>
      </c>
      <c r="Q62" s="1">
        <v>0</v>
      </c>
    </row>
    <row r="63" spans="14:17" x14ac:dyDescent="0.4">
      <c r="N63" s="1" t="s">
        <v>23</v>
      </c>
      <c r="O63" s="1">
        <v>0</v>
      </c>
      <c r="P63" s="1" t="s">
        <v>3</v>
      </c>
      <c r="Q63" s="1">
        <v>220.22499999999999</v>
      </c>
    </row>
    <row r="64" spans="14:17" x14ac:dyDescent="0.4">
      <c r="N64" s="1" t="s">
        <v>23</v>
      </c>
      <c r="O64" s="1">
        <v>0</v>
      </c>
      <c r="P64" s="1" t="s">
        <v>4</v>
      </c>
      <c r="Q64" s="1">
        <v>0</v>
      </c>
    </row>
    <row r="65" spans="14:17" x14ac:dyDescent="0.4">
      <c r="N65" s="1" t="s">
        <v>23</v>
      </c>
      <c r="O65" s="1">
        <v>0</v>
      </c>
      <c r="P65" s="1" t="s">
        <v>5</v>
      </c>
      <c r="Q65" s="1">
        <v>2038.08</v>
      </c>
    </row>
    <row r="66" spans="14:17" x14ac:dyDescent="0.4">
      <c r="N66" s="1" t="s">
        <v>23</v>
      </c>
      <c r="O66" s="1">
        <v>0</v>
      </c>
      <c r="P66" s="1" t="s">
        <v>6</v>
      </c>
      <c r="Q66" s="1">
        <v>117.251</v>
      </c>
    </row>
    <row r="67" spans="14:17" x14ac:dyDescent="0.4">
      <c r="N67" s="1" t="s">
        <v>23</v>
      </c>
      <c r="O67" s="1">
        <v>0</v>
      </c>
      <c r="P67" s="1" t="s">
        <v>7</v>
      </c>
      <c r="Q67" s="1">
        <v>12945.2</v>
      </c>
    </row>
    <row r="68" spans="14:17" x14ac:dyDescent="0.4">
      <c r="N68" s="1" t="s">
        <v>23</v>
      </c>
      <c r="O68" s="1">
        <v>0</v>
      </c>
      <c r="P68" s="1" t="s">
        <v>8</v>
      </c>
      <c r="Q68" s="1">
        <v>5826.26</v>
      </c>
    </row>
    <row r="69" spans="14:17" x14ac:dyDescent="0.4">
      <c r="N69" s="1" t="s">
        <v>23</v>
      </c>
      <c r="O69" s="1">
        <v>0</v>
      </c>
      <c r="P69" s="1" t="s">
        <v>9</v>
      </c>
      <c r="Q69" s="1">
        <v>26.064399999999999</v>
      </c>
    </row>
    <row r="70" spans="14:17" x14ac:dyDescent="0.4">
      <c r="N70" s="1" t="s">
        <v>23</v>
      </c>
      <c r="O70" s="1">
        <v>1</v>
      </c>
      <c r="P70" s="1" t="s">
        <v>0</v>
      </c>
      <c r="Q70" s="1">
        <v>145.44200000000001</v>
      </c>
    </row>
    <row r="71" spans="14:17" x14ac:dyDescent="0.4">
      <c r="N71" s="1" t="s">
        <v>23</v>
      </c>
      <c r="O71" s="1">
        <v>1</v>
      </c>
      <c r="P71" s="1" t="s">
        <v>1</v>
      </c>
      <c r="Q71" s="1">
        <v>0</v>
      </c>
    </row>
    <row r="72" spans="14:17" x14ac:dyDescent="0.4">
      <c r="N72" s="1" t="s">
        <v>23</v>
      </c>
      <c r="O72" s="1">
        <v>1</v>
      </c>
      <c r="P72" s="1" t="s">
        <v>2</v>
      </c>
      <c r="Q72" s="1">
        <v>0</v>
      </c>
    </row>
    <row r="73" spans="14:17" x14ac:dyDescent="0.4">
      <c r="N73" s="1" t="s">
        <v>23</v>
      </c>
      <c r="O73" s="1">
        <v>1</v>
      </c>
      <c r="P73" s="1" t="s">
        <v>3</v>
      </c>
      <c r="Q73" s="1">
        <v>220.22499999999999</v>
      </c>
    </row>
    <row r="74" spans="14:17" x14ac:dyDescent="0.4">
      <c r="N74" s="1" t="s">
        <v>23</v>
      </c>
      <c r="O74" s="1">
        <v>1</v>
      </c>
      <c r="P74" s="1" t="s">
        <v>4</v>
      </c>
      <c r="Q74" s="1">
        <v>0</v>
      </c>
    </row>
    <row r="75" spans="14:17" x14ac:dyDescent="0.4">
      <c r="N75" s="1" t="s">
        <v>23</v>
      </c>
      <c r="O75" s="1">
        <v>1</v>
      </c>
      <c r="P75" s="1" t="s">
        <v>5</v>
      </c>
      <c r="Q75" s="1">
        <v>1802.91</v>
      </c>
    </row>
    <row r="76" spans="14:17" x14ac:dyDescent="0.4">
      <c r="N76" s="1" t="s">
        <v>23</v>
      </c>
      <c r="O76" s="1">
        <v>1</v>
      </c>
      <c r="P76" s="1" t="s">
        <v>6</v>
      </c>
      <c r="Q76" s="1">
        <v>102.176</v>
      </c>
    </row>
    <row r="77" spans="14:17" x14ac:dyDescent="0.4">
      <c r="N77" s="1" t="s">
        <v>23</v>
      </c>
      <c r="O77" s="1">
        <v>1</v>
      </c>
      <c r="P77" s="1" t="s">
        <v>7</v>
      </c>
      <c r="Q77" s="1">
        <v>12882.2</v>
      </c>
    </row>
    <row r="78" spans="14:17" x14ac:dyDescent="0.4">
      <c r="N78" s="1" t="s">
        <v>23</v>
      </c>
      <c r="O78" s="1">
        <v>1</v>
      </c>
      <c r="P78" s="1" t="s">
        <v>8</v>
      </c>
      <c r="Q78" s="1">
        <v>5650.65</v>
      </c>
    </row>
    <row r="79" spans="14:17" x14ac:dyDescent="0.4">
      <c r="N79" s="1" t="s">
        <v>23</v>
      </c>
      <c r="O79" s="1">
        <v>1</v>
      </c>
      <c r="P79" s="1" t="s">
        <v>9</v>
      </c>
      <c r="Q79" s="1">
        <v>26.064399999999999</v>
      </c>
    </row>
    <row r="80" spans="14:17" x14ac:dyDescent="0.4">
      <c r="N80" s="1" t="s">
        <v>24</v>
      </c>
      <c r="O80" s="1">
        <v>0</v>
      </c>
      <c r="P80" s="1" t="s">
        <v>0</v>
      </c>
      <c r="Q80" s="1">
        <v>145.44200000000001</v>
      </c>
    </row>
    <row r="81" spans="14:17" x14ac:dyDescent="0.4">
      <c r="N81" s="1" t="s">
        <v>24</v>
      </c>
      <c r="O81" s="1">
        <v>0</v>
      </c>
      <c r="P81" s="1" t="s">
        <v>1</v>
      </c>
      <c r="Q81" s="1">
        <v>0</v>
      </c>
    </row>
    <row r="82" spans="14:17" x14ac:dyDescent="0.4">
      <c r="N82" s="1" t="s">
        <v>24</v>
      </c>
      <c r="O82" s="1">
        <v>0</v>
      </c>
      <c r="P82" s="1" t="s">
        <v>2</v>
      </c>
      <c r="Q82" s="1">
        <v>0</v>
      </c>
    </row>
    <row r="83" spans="14:17" x14ac:dyDescent="0.4">
      <c r="N83" s="1" t="s">
        <v>24</v>
      </c>
      <c r="O83" s="1">
        <v>0</v>
      </c>
      <c r="P83" s="1" t="s">
        <v>3</v>
      </c>
      <c r="Q83" s="1">
        <v>220.22499999999999</v>
      </c>
    </row>
    <row r="84" spans="14:17" x14ac:dyDescent="0.4">
      <c r="N84" s="1" t="s">
        <v>24</v>
      </c>
      <c r="O84" s="1">
        <v>0</v>
      </c>
      <c r="P84" s="1" t="s">
        <v>4</v>
      </c>
      <c r="Q84" s="1">
        <v>0</v>
      </c>
    </row>
    <row r="85" spans="14:17" x14ac:dyDescent="0.4">
      <c r="N85" s="1" t="s">
        <v>24</v>
      </c>
      <c r="O85" s="1">
        <v>0</v>
      </c>
      <c r="P85" s="1" t="s">
        <v>5</v>
      </c>
      <c r="Q85" s="1">
        <v>1802.91</v>
      </c>
    </row>
    <row r="86" spans="14:17" x14ac:dyDescent="0.4">
      <c r="N86" s="1" t="s">
        <v>24</v>
      </c>
      <c r="O86" s="1">
        <v>0</v>
      </c>
      <c r="P86" s="1" t="s">
        <v>6</v>
      </c>
      <c r="Q86" s="1">
        <v>102.176</v>
      </c>
    </row>
    <row r="87" spans="14:17" x14ac:dyDescent="0.4">
      <c r="N87" s="1" t="s">
        <v>24</v>
      </c>
      <c r="O87" s="1">
        <v>0</v>
      </c>
      <c r="P87" s="1" t="s">
        <v>7</v>
      </c>
      <c r="Q87" s="1">
        <v>12882.2</v>
      </c>
    </row>
    <row r="88" spans="14:17" x14ac:dyDescent="0.4">
      <c r="N88" s="1" t="s">
        <v>24</v>
      </c>
      <c r="O88" s="1">
        <v>0</v>
      </c>
      <c r="P88" s="1" t="s">
        <v>8</v>
      </c>
      <c r="Q88" s="1">
        <v>5650.65</v>
      </c>
    </row>
    <row r="89" spans="14:17" x14ac:dyDescent="0.4">
      <c r="N89" s="1" t="s">
        <v>24</v>
      </c>
      <c r="O89" s="1">
        <v>0</v>
      </c>
      <c r="P89" s="1" t="s">
        <v>9</v>
      </c>
      <c r="Q89" s="1">
        <v>26.064399999999999</v>
      </c>
    </row>
    <row r="90" spans="14:17" x14ac:dyDescent="0.4">
      <c r="N90" s="1" t="s">
        <v>24</v>
      </c>
      <c r="O90" s="1">
        <v>1</v>
      </c>
      <c r="P90" s="1" t="s">
        <v>0</v>
      </c>
      <c r="Q90" s="1">
        <v>145.44200000000001</v>
      </c>
    </row>
    <row r="91" spans="14:17" x14ac:dyDescent="0.4">
      <c r="N91" s="1" t="s">
        <v>24</v>
      </c>
      <c r="O91" s="1">
        <v>1</v>
      </c>
      <c r="P91" s="1" t="s">
        <v>1</v>
      </c>
      <c r="Q91" s="1">
        <v>0</v>
      </c>
    </row>
    <row r="92" spans="14:17" x14ac:dyDescent="0.4">
      <c r="N92" s="1" t="s">
        <v>24</v>
      </c>
      <c r="O92" s="1">
        <v>1</v>
      </c>
      <c r="P92" s="1" t="s">
        <v>2</v>
      </c>
      <c r="Q92" s="1">
        <v>0</v>
      </c>
    </row>
    <row r="93" spans="14:17" x14ac:dyDescent="0.4">
      <c r="N93" s="1" t="s">
        <v>24</v>
      </c>
      <c r="O93" s="1">
        <v>1</v>
      </c>
      <c r="P93" s="1" t="s">
        <v>3</v>
      </c>
      <c r="Q93" s="1">
        <v>220.22499999999999</v>
      </c>
    </row>
    <row r="94" spans="14:17" x14ac:dyDescent="0.4">
      <c r="N94" s="1" t="s">
        <v>24</v>
      </c>
      <c r="O94" s="1">
        <v>1</v>
      </c>
      <c r="P94" s="1" t="s">
        <v>4</v>
      </c>
      <c r="Q94" s="1">
        <v>0</v>
      </c>
    </row>
    <row r="95" spans="14:17" x14ac:dyDescent="0.4">
      <c r="N95" s="1" t="s">
        <v>24</v>
      </c>
      <c r="O95" s="1">
        <v>1</v>
      </c>
      <c r="P95" s="1" t="s">
        <v>5</v>
      </c>
      <c r="Q95" s="1">
        <v>1802.91</v>
      </c>
    </row>
    <row r="96" spans="14:17" x14ac:dyDescent="0.4">
      <c r="N96" s="1" t="s">
        <v>24</v>
      </c>
      <c r="O96" s="1">
        <v>1</v>
      </c>
      <c r="P96" s="1" t="s">
        <v>6</v>
      </c>
      <c r="Q96" s="1">
        <v>102.176</v>
      </c>
    </row>
    <row r="97" spans="14:17" x14ac:dyDescent="0.4">
      <c r="N97" s="1" t="s">
        <v>24</v>
      </c>
      <c r="O97" s="1">
        <v>1</v>
      </c>
      <c r="P97" s="1" t="s">
        <v>7</v>
      </c>
      <c r="Q97" s="1">
        <v>12882.2</v>
      </c>
    </row>
    <row r="98" spans="14:17" x14ac:dyDescent="0.4">
      <c r="N98" s="1" t="s">
        <v>24</v>
      </c>
      <c r="O98" s="1">
        <v>1</v>
      </c>
      <c r="P98" s="1" t="s">
        <v>8</v>
      </c>
      <c r="Q98" s="1">
        <v>5650.65</v>
      </c>
    </row>
    <row r="99" spans="14:17" x14ac:dyDescent="0.4">
      <c r="N99" s="1" t="s">
        <v>24</v>
      </c>
      <c r="O99" s="1">
        <v>1</v>
      </c>
      <c r="P99" s="1" t="s">
        <v>9</v>
      </c>
      <c r="Q99" s="1">
        <v>26.064399999999999</v>
      </c>
    </row>
    <row r="100" spans="14:17" x14ac:dyDescent="0.4">
      <c r="N100" s="1" t="s">
        <v>25</v>
      </c>
      <c r="O100" s="1">
        <v>0</v>
      </c>
      <c r="P100" s="1" t="s">
        <v>0</v>
      </c>
      <c r="Q100" s="1">
        <v>145.44200000000001</v>
      </c>
    </row>
    <row r="101" spans="14:17" x14ac:dyDescent="0.4">
      <c r="N101" s="1" t="s">
        <v>25</v>
      </c>
      <c r="O101" s="1">
        <v>0</v>
      </c>
      <c r="P101" s="1" t="s">
        <v>1</v>
      </c>
      <c r="Q101" s="1">
        <v>0</v>
      </c>
    </row>
    <row r="102" spans="14:17" x14ac:dyDescent="0.4">
      <c r="N102" s="1" t="s">
        <v>25</v>
      </c>
      <c r="O102" s="1">
        <v>0</v>
      </c>
      <c r="P102" s="1" t="s">
        <v>2</v>
      </c>
      <c r="Q102" s="1">
        <v>17.971900000000002</v>
      </c>
    </row>
    <row r="103" spans="14:17" x14ac:dyDescent="0.4">
      <c r="N103" s="1" t="s">
        <v>25</v>
      </c>
      <c r="O103" s="1">
        <v>0</v>
      </c>
      <c r="P103" s="1" t="s">
        <v>3</v>
      </c>
      <c r="Q103" s="1">
        <v>220.22499999999999</v>
      </c>
    </row>
    <row r="104" spans="14:17" x14ac:dyDescent="0.4">
      <c r="N104" s="1" t="s">
        <v>25</v>
      </c>
      <c r="O104" s="1">
        <v>0</v>
      </c>
      <c r="P104" s="1" t="s">
        <v>4</v>
      </c>
      <c r="Q104" s="1">
        <v>0</v>
      </c>
    </row>
    <row r="105" spans="14:17" x14ac:dyDescent="0.4">
      <c r="N105" s="1" t="s">
        <v>25</v>
      </c>
      <c r="O105" s="1">
        <v>0</v>
      </c>
      <c r="P105" s="1" t="s">
        <v>5</v>
      </c>
      <c r="Q105" s="1">
        <v>2473.91</v>
      </c>
    </row>
    <row r="106" spans="14:17" x14ac:dyDescent="0.4">
      <c r="N106" s="1" t="s">
        <v>25</v>
      </c>
      <c r="O106" s="1">
        <v>0</v>
      </c>
      <c r="P106" s="1" t="s">
        <v>6</v>
      </c>
      <c r="Q106" s="1">
        <v>164.15100000000001</v>
      </c>
    </row>
    <row r="107" spans="14:17" x14ac:dyDescent="0.4">
      <c r="N107" s="1" t="s">
        <v>25</v>
      </c>
      <c r="O107" s="1">
        <v>0</v>
      </c>
      <c r="P107" s="1" t="s">
        <v>7</v>
      </c>
      <c r="Q107" s="1">
        <v>13615.7</v>
      </c>
    </row>
    <row r="108" spans="14:17" x14ac:dyDescent="0.4">
      <c r="N108" s="1" t="s">
        <v>25</v>
      </c>
      <c r="O108" s="1">
        <v>0</v>
      </c>
      <c r="P108" s="1" t="s">
        <v>8</v>
      </c>
      <c r="Q108" s="1">
        <v>10109</v>
      </c>
    </row>
    <row r="109" spans="14:17" x14ac:dyDescent="0.4">
      <c r="N109" s="1" t="s">
        <v>25</v>
      </c>
      <c r="O109" s="1">
        <v>0</v>
      </c>
      <c r="P109" s="1" t="s">
        <v>9</v>
      </c>
      <c r="Q109" s="1">
        <v>26.064399999999999</v>
      </c>
    </row>
    <row r="110" spans="14:17" x14ac:dyDescent="0.4">
      <c r="N110" s="1" t="s">
        <v>25</v>
      </c>
      <c r="O110" s="1">
        <v>1</v>
      </c>
      <c r="P110" s="1" t="s">
        <v>0</v>
      </c>
      <c r="Q110" s="1">
        <v>145.44200000000001</v>
      </c>
    </row>
    <row r="111" spans="14:17" x14ac:dyDescent="0.4">
      <c r="N111" s="1" t="s">
        <v>25</v>
      </c>
      <c r="O111" s="1">
        <v>1</v>
      </c>
      <c r="P111" s="1" t="s">
        <v>1</v>
      </c>
      <c r="Q111" s="1">
        <v>0</v>
      </c>
    </row>
    <row r="112" spans="14:17" x14ac:dyDescent="0.4">
      <c r="N112" s="1" t="s">
        <v>25</v>
      </c>
      <c r="O112" s="1">
        <v>1</v>
      </c>
      <c r="P112" s="1" t="s">
        <v>2</v>
      </c>
      <c r="Q112" s="1">
        <v>0</v>
      </c>
    </row>
    <row r="113" spans="14:17" x14ac:dyDescent="0.4">
      <c r="N113" s="1" t="s">
        <v>25</v>
      </c>
      <c r="O113" s="1">
        <v>1</v>
      </c>
      <c r="P113" s="1" t="s">
        <v>3</v>
      </c>
      <c r="Q113" s="1">
        <v>220.22499999999999</v>
      </c>
    </row>
    <row r="114" spans="14:17" x14ac:dyDescent="0.4">
      <c r="N114" s="1" t="s">
        <v>25</v>
      </c>
      <c r="O114" s="1">
        <v>1</v>
      </c>
      <c r="P114" s="1" t="s">
        <v>4</v>
      </c>
      <c r="Q114" s="1">
        <v>0</v>
      </c>
    </row>
    <row r="115" spans="14:17" x14ac:dyDescent="0.4">
      <c r="N115" s="1" t="s">
        <v>25</v>
      </c>
      <c r="O115" s="1">
        <v>1</v>
      </c>
      <c r="P115" s="1" t="s">
        <v>5</v>
      </c>
      <c r="Q115" s="1">
        <v>1802.91</v>
      </c>
    </row>
    <row r="116" spans="14:17" x14ac:dyDescent="0.4">
      <c r="N116" s="1" t="s">
        <v>25</v>
      </c>
      <c r="O116" s="1">
        <v>1</v>
      </c>
      <c r="P116" s="1" t="s">
        <v>6</v>
      </c>
      <c r="Q116" s="1">
        <v>102.176</v>
      </c>
    </row>
    <row r="117" spans="14:17" x14ac:dyDescent="0.4">
      <c r="N117" s="1" t="s">
        <v>25</v>
      </c>
      <c r="O117" s="1">
        <v>1</v>
      </c>
      <c r="P117" s="1" t="s">
        <v>7</v>
      </c>
      <c r="Q117" s="1">
        <v>12882.2</v>
      </c>
    </row>
    <row r="118" spans="14:17" x14ac:dyDescent="0.4">
      <c r="N118" s="1" t="s">
        <v>25</v>
      </c>
      <c r="O118" s="1">
        <v>1</v>
      </c>
      <c r="P118" s="1" t="s">
        <v>8</v>
      </c>
      <c r="Q118" s="1">
        <v>5650.65</v>
      </c>
    </row>
    <row r="119" spans="14:17" x14ac:dyDescent="0.4">
      <c r="N119" s="1" t="s">
        <v>25</v>
      </c>
      <c r="O119" s="1">
        <v>1</v>
      </c>
      <c r="P119" s="1" t="s">
        <v>9</v>
      </c>
      <c r="Q119" s="1">
        <v>26.064399999999999</v>
      </c>
    </row>
    <row r="120" spans="14:17" x14ac:dyDescent="0.4">
      <c r="N120" s="1" t="s">
        <v>26</v>
      </c>
      <c r="O120" s="1">
        <v>0</v>
      </c>
      <c r="P120" s="1" t="s">
        <v>0</v>
      </c>
      <c r="Q120" s="1">
        <v>145.44200000000001</v>
      </c>
    </row>
    <row r="121" spans="14:17" x14ac:dyDescent="0.4">
      <c r="N121" s="1" t="s">
        <v>26</v>
      </c>
      <c r="O121" s="1">
        <v>0</v>
      </c>
      <c r="P121" s="1" t="s">
        <v>1</v>
      </c>
      <c r="Q121" s="1">
        <v>0</v>
      </c>
    </row>
    <row r="122" spans="14:17" x14ac:dyDescent="0.4">
      <c r="N122" s="1" t="s">
        <v>26</v>
      </c>
      <c r="O122" s="1">
        <v>0</v>
      </c>
      <c r="P122" s="1" t="s">
        <v>2</v>
      </c>
      <c r="Q122" s="1">
        <v>0</v>
      </c>
    </row>
    <row r="123" spans="14:17" x14ac:dyDescent="0.4">
      <c r="N123" s="1" t="s">
        <v>26</v>
      </c>
      <c r="O123" s="1">
        <v>0</v>
      </c>
      <c r="P123" s="1" t="s">
        <v>3</v>
      </c>
      <c r="Q123" s="1">
        <v>220.22499999999999</v>
      </c>
    </row>
    <row r="124" spans="14:17" x14ac:dyDescent="0.4">
      <c r="N124" s="1" t="s">
        <v>26</v>
      </c>
      <c r="O124" s="1">
        <v>0</v>
      </c>
      <c r="P124" s="1" t="s">
        <v>4</v>
      </c>
      <c r="Q124" s="1">
        <v>0</v>
      </c>
    </row>
    <row r="125" spans="14:17" x14ac:dyDescent="0.4">
      <c r="N125" s="1" t="s">
        <v>26</v>
      </c>
      <c r="O125" s="1">
        <v>0</v>
      </c>
      <c r="P125" s="1" t="s">
        <v>5</v>
      </c>
      <c r="Q125" s="1">
        <v>1890.71</v>
      </c>
    </row>
    <row r="126" spans="14:17" x14ac:dyDescent="0.4">
      <c r="N126" s="1" t="s">
        <v>26</v>
      </c>
      <c r="O126" s="1">
        <v>0</v>
      </c>
      <c r="P126" s="1" t="s">
        <v>6</v>
      </c>
      <c r="Q126" s="1">
        <v>107.20099999999999</v>
      </c>
    </row>
    <row r="127" spans="14:17" x14ac:dyDescent="0.4">
      <c r="N127" s="1" t="s">
        <v>26</v>
      </c>
      <c r="O127" s="1">
        <v>0</v>
      </c>
      <c r="P127" s="1" t="s">
        <v>7</v>
      </c>
      <c r="Q127" s="1">
        <v>13783.5</v>
      </c>
    </row>
    <row r="128" spans="14:17" x14ac:dyDescent="0.4">
      <c r="N128" s="1" t="s">
        <v>26</v>
      </c>
      <c r="O128" s="1">
        <v>0</v>
      </c>
      <c r="P128" s="1" t="s">
        <v>8</v>
      </c>
      <c r="Q128" s="1">
        <v>5776.25</v>
      </c>
    </row>
    <row r="129" spans="14:17" x14ac:dyDescent="0.4">
      <c r="N129" s="1" t="s">
        <v>26</v>
      </c>
      <c r="O129" s="1">
        <v>0</v>
      </c>
      <c r="P129" s="1" t="s">
        <v>9</v>
      </c>
      <c r="Q129" s="1">
        <v>26.064399999999999</v>
      </c>
    </row>
    <row r="130" spans="14:17" x14ac:dyDescent="0.4">
      <c r="N130" s="1" t="s">
        <v>26</v>
      </c>
      <c r="O130" s="1">
        <v>1</v>
      </c>
      <c r="P130" s="1" t="s">
        <v>0</v>
      </c>
      <c r="Q130" s="1">
        <v>145.44200000000001</v>
      </c>
    </row>
    <row r="131" spans="14:17" x14ac:dyDescent="0.4">
      <c r="N131" s="1" t="s">
        <v>26</v>
      </c>
      <c r="O131" s="1">
        <v>1</v>
      </c>
      <c r="P131" s="1" t="s">
        <v>1</v>
      </c>
      <c r="Q131" s="1">
        <v>0</v>
      </c>
    </row>
    <row r="132" spans="14:17" x14ac:dyDescent="0.4">
      <c r="N132" s="1" t="s">
        <v>26</v>
      </c>
      <c r="O132" s="1">
        <v>1</v>
      </c>
      <c r="P132" s="1" t="s">
        <v>2</v>
      </c>
      <c r="Q132" s="1">
        <v>0</v>
      </c>
    </row>
    <row r="133" spans="14:17" x14ac:dyDescent="0.4">
      <c r="N133" s="1" t="s">
        <v>26</v>
      </c>
      <c r="O133" s="1">
        <v>1</v>
      </c>
      <c r="P133" s="1" t="s">
        <v>3</v>
      </c>
      <c r="Q133" s="1">
        <v>220.22499999999999</v>
      </c>
    </row>
    <row r="134" spans="14:17" x14ac:dyDescent="0.4">
      <c r="N134" s="1" t="s">
        <v>26</v>
      </c>
      <c r="O134" s="1">
        <v>1</v>
      </c>
      <c r="P134" s="1" t="s">
        <v>4</v>
      </c>
      <c r="Q134" s="1">
        <v>0</v>
      </c>
    </row>
    <row r="135" spans="14:17" x14ac:dyDescent="0.4">
      <c r="N135" s="1" t="s">
        <v>26</v>
      </c>
      <c r="O135" s="1">
        <v>1</v>
      </c>
      <c r="P135" s="1" t="s">
        <v>5</v>
      </c>
      <c r="Q135" s="1">
        <v>1802.91</v>
      </c>
    </row>
    <row r="136" spans="14:17" x14ac:dyDescent="0.4">
      <c r="N136" s="1" t="s">
        <v>26</v>
      </c>
      <c r="O136" s="1">
        <v>1</v>
      </c>
      <c r="P136" s="1" t="s">
        <v>6</v>
      </c>
      <c r="Q136" s="1">
        <v>102.176</v>
      </c>
    </row>
    <row r="137" spans="14:17" x14ac:dyDescent="0.4">
      <c r="N137" s="1" t="s">
        <v>26</v>
      </c>
      <c r="O137" s="1">
        <v>1</v>
      </c>
      <c r="P137" s="1" t="s">
        <v>7</v>
      </c>
      <c r="Q137" s="1">
        <v>12882.2</v>
      </c>
    </row>
    <row r="138" spans="14:17" x14ac:dyDescent="0.4">
      <c r="N138" s="1" t="s">
        <v>26</v>
      </c>
      <c r="O138" s="1">
        <v>1</v>
      </c>
      <c r="P138" s="1" t="s">
        <v>8</v>
      </c>
      <c r="Q138" s="1">
        <v>5650.65</v>
      </c>
    </row>
    <row r="139" spans="14:17" x14ac:dyDescent="0.4">
      <c r="N139" s="1" t="s">
        <v>26</v>
      </c>
      <c r="O139" s="1">
        <v>1</v>
      </c>
      <c r="P139" s="1" t="s">
        <v>9</v>
      </c>
      <c r="Q139" s="1">
        <v>26.064399999999999</v>
      </c>
    </row>
    <row r="140" spans="14:17" x14ac:dyDescent="0.4">
      <c r="N140" s="1" t="s">
        <v>27</v>
      </c>
      <c r="O140" s="1">
        <v>0</v>
      </c>
      <c r="P140" s="1" t="s">
        <v>0</v>
      </c>
      <c r="Q140" s="1">
        <v>145.44200000000001</v>
      </c>
    </row>
    <row r="141" spans="14:17" x14ac:dyDescent="0.4">
      <c r="N141" s="1" t="s">
        <v>27</v>
      </c>
      <c r="O141" s="1">
        <v>0</v>
      </c>
      <c r="P141" s="1" t="s">
        <v>1</v>
      </c>
      <c r="Q141" s="1">
        <v>0</v>
      </c>
    </row>
    <row r="142" spans="14:17" x14ac:dyDescent="0.4">
      <c r="N142" s="1" t="s">
        <v>27</v>
      </c>
      <c r="O142" s="1">
        <v>0</v>
      </c>
      <c r="P142" s="1" t="s">
        <v>2</v>
      </c>
      <c r="Q142" s="1">
        <v>0</v>
      </c>
    </row>
    <row r="143" spans="14:17" x14ac:dyDescent="0.4">
      <c r="N143" s="1" t="s">
        <v>27</v>
      </c>
      <c r="O143" s="1">
        <v>0</v>
      </c>
      <c r="P143" s="1" t="s">
        <v>3</v>
      </c>
      <c r="Q143" s="1">
        <v>220.22499999999999</v>
      </c>
    </row>
    <row r="144" spans="14:17" x14ac:dyDescent="0.4">
      <c r="N144" s="1" t="s">
        <v>27</v>
      </c>
      <c r="O144" s="1">
        <v>0</v>
      </c>
      <c r="P144" s="1" t="s">
        <v>4</v>
      </c>
      <c r="Q144" s="1">
        <v>0</v>
      </c>
    </row>
    <row r="145" spans="14:17" x14ac:dyDescent="0.4">
      <c r="N145" s="1" t="s">
        <v>27</v>
      </c>
      <c r="O145" s="1">
        <v>0</v>
      </c>
      <c r="P145" s="1" t="s">
        <v>5</v>
      </c>
      <c r="Q145" s="1">
        <v>1802.91</v>
      </c>
    </row>
    <row r="146" spans="14:17" x14ac:dyDescent="0.4">
      <c r="N146" s="1" t="s">
        <v>27</v>
      </c>
      <c r="O146" s="1">
        <v>0</v>
      </c>
      <c r="P146" s="1" t="s">
        <v>6</v>
      </c>
      <c r="Q146" s="1">
        <v>102.176</v>
      </c>
    </row>
    <row r="147" spans="14:17" x14ac:dyDescent="0.4">
      <c r="N147" s="1" t="s">
        <v>27</v>
      </c>
      <c r="O147" s="1">
        <v>0</v>
      </c>
      <c r="P147" s="1" t="s">
        <v>7</v>
      </c>
      <c r="Q147" s="1">
        <v>12906.3</v>
      </c>
    </row>
    <row r="148" spans="14:17" x14ac:dyDescent="0.4">
      <c r="N148" s="1" t="s">
        <v>27</v>
      </c>
      <c r="O148" s="1">
        <v>0</v>
      </c>
      <c r="P148" s="1" t="s">
        <v>8</v>
      </c>
      <c r="Q148" s="1">
        <v>5666.79</v>
      </c>
    </row>
    <row r="149" spans="14:17" x14ac:dyDescent="0.4">
      <c r="N149" s="1" t="s">
        <v>27</v>
      </c>
      <c r="O149" s="1">
        <v>0</v>
      </c>
      <c r="P149" s="1" t="s">
        <v>9</v>
      </c>
      <c r="Q149" s="1">
        <v>26.064399999999999</v>
      </c>
    </row>
    <row r="150" spans="14:17" x14ac:dyDescent="0.4">
      <c r="N150" s="1" t="s">
        <v>27</v>
      </c>
      <c r="O150" s="1">
        <v>1</v>
      </c>
      <c r="P150" s="1" t="s">
        <v>0</v>
      </c>
      <c r="Q150" s="1">
        <v>145.44200000000001</v>
      </c>
    </row>
    <row r="151" spans="14:17" x14ac:dyDescent="0.4">
      <c r="N151" s="1" t="s">
        <v>27</v>
      </c>
      <c r="O151" s="1">
        <v>1</v>
      </c>
      <c r="P151" s="1" t="s">
        <v>1</v>
      </c>
      <c r="Q151" s="1">
        <v>0</v>
      </c>
    </row>
    <row r="152" spans="14:17" x14ac:dyDescent="0.4">
      <c r="N152" s="1" t="s">
        <v>27</v>
      </c>
      <c r="O152" s="1">
        <v>1</v>
      </c>
      <c r="P152" s="1" t="s">
        <v>2</v>
      </c>
      <c r="Q152" s="1">
        <v>0</v>
      </c>
    </row>
    <row r="153" spans="14:17" x14ac:dyDescent="0.4">
      <c r="N153" s="1" t="s">
        <v>27</v>
      </c>
      <c r="O153" s="1">
        <v>1</v>
      </c>
      <c r="P153" s="1" t="s">
        <v>3</v>
      </c>
      <c r="Q153" s="1">
        <v>220.22499999999999</v>
      </c>
    </row>
    <row r="154" spans="14:17" x14ac:dyDescent="0.4">
      <c r="N154" s="1" t="s">
        <v>27</v>
      </c>
      <c r="O154" s="1">
        <v>1</v>
      </c>
      <c r="P154" s="1" t="s">
        <v>4</v>
      </c>
      <c r="Q154" s="1">
        <v>0</v>
      </c>
    </row>
    <row r="155" spans="14:17" x14ac:dyDescent="0.4">
      <c r="N155" s="1" t="s">
        <v>27</v>
      </c>
      <c r="O155" s="1">
        <v>1</v>
      </c>
      <c r="P155" s="1" t="s">
        <v>5</v>
      </c>
      <c r="Q155" s="1">
        <v>1802.91</v>
      </c>
    </row>
    <row r="156" spans="14:17" x14ac:dyDescent="0.4">
      <c r="N156" s="1" t="s">
        <v>27</v>
      </c>
      <c r="O156" s="1">
        <v>1</v>
      </c>
      <c r="P156" s="1" t="s">
        <v>6</v>
      </c>
      <c r="Q156" s="1">
        <v>102.176</v>
      </c>
    </row>
    <row r="157" spans="14:17" x14ac:dyDescent="0.4">
      <c r="N157" s="1" t="s">
        <v>27</v>
      </c>
      <c r="O157" s="1">
        <v>1</v>
      </c>
      <c r="P157" s="1" t="s">
        <v>7</v>
      </c>
      <c r="Q157" s="1">
        <v>12882.2</v>
      </c>
    </row>
    <row r="158" spans="14:17" x14ac:dyDescent="0.4">
      <c r="N158" s="1" t="s">
        <v>27</v>
      </c>
      <c r="O158" s="1">
        <v>1</v>
      </c>
      <c r="P158" s="1" t="s">
        <v>8</v>
      </c>
      <c r="Q158" s="1">
        <v>5650.65</v>
      </c>
    </row>
    <row r="159" spans="14:17" x14ac:dyDescent="0.4">
      <c r="N159" s="1" t="s">
        <v>27</v>
      </c>
      <c r="O159" s="1">
        <v>1</v>
      </c>
      <c r="P159" s="1" t="s">
        <v>9</v>
      </c>
      <c r="Q159" s="1">
        <v>26.064399999999999</v>
      </c>
    </row>
    <row r="160" spans="14:17" x14ac:dyDescent="0.4">
      <c r="N160" s="1" t="s">
        <v>28</v>
      </c>
      <c r="O160" s="1">
        <v>0</v>
      </c>
      <c r="P160" s="1" t="s">
        <v>0</v>
      </c>
      <c r="Q160" s="1">
        <v>2472.5100000000002</v>
      </c>
    </row>
    <row r="161" spans="14:17" x14ac:dyDescent="0.4">
      <c r="N161" s="1" t="s">
        <v>28</v>
      </c>
      <c r="O161" s="1">
        <v>0</v>
      </c>
      <c r="P161" s="1" t="s">
        <v>1</v>
      </c>
      <c r="Q161" s="1">
        <v>99.650899999999993</v>
      </c>
    </row>
    <row r="162" spans="14:17" x14ac:dyDescent="0.4">
      <c r="N162" s="1" t="s">
        <v>28</v>
      </c>
      <c r="O162" s="1">
        <v>0</v>
      </c>
      <c r="P162" s="1" t="s">
        <v>2</v>
      </c>
      <c r="Q162" s="1">
        <v>377.41</v>
      </c>
    </row>
    <row r="163" spans="14:17" x14ac:dyDescent="0.4">
      <c r="N163" s="1" t="s">
        <v>28</v>
      </c>
      <c r="O163" s="1">
        <v>0</v>
      </c>
      <c r="P163" s="1" t="s">
        <v>3</v>
      </c>
      <c r="Q163" s="1">
        <v>48889.9</v>
      </c>
    </row>
    <row r="164" spans="14:17" x14ac:dyDescent="0.4">
      <c r="N164" s="1" t="s">
        <v>28</v>
      </c>
      <c r="O164" s="1">
        <v>0</v>
      </c>
      <c r="P164" s="1" t="s">
        <v>4</v>
      </c>
      <c r="Q164" s="1">
        <v>0</v>
      </c>
    </row>
    <row r="165" spans="14:17" x14ac:dyDescent="0.4">
      <c r="N165" s="1" t="s">
        <v>28</v>
      </c>
      <c r="O165" s="1">
        <v>0</v>
      </c>
      <c r="P165" s="1" t="s">
        <v>5</v>
      </c>
      <c r="Q165" s="1">
        <v>5154.76</v>
      </c>
    </row>
    <row r="166" spans="14:17" x14ac:dyDescent="0.4">
      <c r="N166" s="1" t="s">
        <v>28</v>
      </c>
      <c r="O166" s="1">
        <v>0</v>
      </c>
      <c r="P166" s="1" t="s">
        <v>6</v>
      </c>
      <c r="Q166" s="1">
        <v>4510.8</v>
      </c>
    </row>
    <row r="167" spans="14:17" x14ac:dyDescent="0.4">
      <c r="N167" s="1" t="s">
        <v>28</v>
      </c>
      <c r="O167" s="1">
        <v>0</v>
      </c>
      <c r="P167" s="1" t="s">
        <v>7</v>
      </c>
      <c r="Q167" s="1">
        <v>34575.9</v>
      </c>
    </row>
    <row r="168" spans="14:17" x14ac:dyDescent="0.4">
      <c r="N168" s="1" t="s">
        <v>28</v>
      </c>
      <c r="O168" s="1">
        <v>0</v>
      </c>
      <c r="P168" s="1" t="s">
        <v>8</v>
      </c>
      <c r="Q168" s="1">
        <v>16301.1</v>
      </c>
    </row>
    <row r="169" spans="14:17" x14ac:dyDescent="0.4">
      <c r="N169" s="1" t="s">
        <v>28</v>
      </c>
      <c r="O169" s="1">
        <v>0</v>
      </c>
      <c r="P169" s="1" t="s">
        <v>9</v>
      </c>
      <c r="Q169" s="1">
        <v>17137.400000000001</v>
      </c>
    </row>
    <row r="170" spans="14:17" x14ac:dyDescent="0.4">
      <c r="N170" s="1" t="s">
        <v>28</v>
      </c>
      <c r="O170" s="1">
        <v>1</v>
      </c>
      <c r="P170" s="1" t="s">
        <v>0</v>
      </c>
      <c r="Q170" s="1">
        <v>145.44200000000001</v>
      </c>
    </row>
    <row r="171" spans="14:17" x14ac:dyDescent="0.4">
      <c r="N171" s="1" t="s">
        <v>28</v>
      </c>
      <c r="O171" s="1">
        <v>1</v>
      </c>
      <c r="P171" s="1" t="s">
        <v>1</v>
      </c>
      <c r="Q171" s="1">
        <v>0</v>
      </c>
    </row>
    <row r="172" spans="14:17" x14ac:dyDescent="0.4">
      <c r="N172" s="1" t="s">
        <v>28</v>
      </c>
      <c r="O172" s="1">
        <v>1</v>
      </c>
      <c r="P172" s="1" t="s">
        <v>2</v>
      </c>
      <c r="Q172" s="1">
        <v>0</v>
      </c>
    </row>
    <row r="173" spans="14:17" x14ac:dyDescent="0.4">
      <c r="N173" s="1" t="s">
        <v>28</v>
      </c>
      <c r="O173" s="1">
        <v>1</v>
      </c>
      <c r="P173" s="1" t="s">
        <v>3</v>
      </c>
      <c r="Q173" s="1">
        <v>220.22499999999999</v>
      </c>
    </row>
    <row r="174" spans="14:17" x14ac:dyDescent="0.4">
      <c r="N174" s="1" t="s">
        <v>28</v>
      </c>
      <c r="O174" s="1">
        <v>1</v>
      </c>
      <c r="P174" s="1" t="s">
        <v>4</v>
      </c>
      <c r="Q174" s="1">
        <v>0</v>
      </c>
    </row>
    <row r="175" spans="14:17" x14ac:dyDescent="0.4">
      <c r="N175" s="1" t="s">
        <v>28</v>
      </c>
      <c r="O175" s="1">
        <v>1</v>
      </c>
      <c r="P175" s="1" t="s">
        <v>5</v>
      </c>
      <c r="Q175" s="1">
        <v>1802.91</v>
      </c>
    </row>
    <row r="176" spans="14:17" x14ac:dyDescent="0.4">
      <c r="N176" s="1" t="s">
        <v>28</v>
      </c>
      <c r="O176" s="1">
        <v>1</v>
      </c>
      <c r="P176" s="1" t="s">
        <v>6</v>
      </c>
      <c r="Q176" s="1">
        <v>102.176</v>
      </c>
    </row>
    <row r="177" spans="14:17" x14ac:dyDescent="0.4">
      <c r="N177" s="1" t="s">
        <v>28</v>
      </c>
      <c r="O177" s="1">
        <v>1</v>
      </c>
      <c r="P177" s="1" t="s">
        <v>7</v>
      </c>
      <c r="Q177" s="1">
        <v>12882.2</v>
      </c>
    </row>
    <row r="178" spans="14:17" x14ac:dyDescent="0.4">
      <c r="N178" s="1" t="s">
        <v>28</v>
      </c>
      <c r="O178" s="1">
        <v>1</v>
      </c>
      <c r="P178" s="1" t="s">
        <v>8</v>
      </c>
      <c r="Q178" s="1">
        <v>5650.65</v>
      </c>
    </row>
    <row r="179" spans="14:17" x14ac:dyDescent="0.4">
      <c r="N179" s="1" t="s">
        <v>28</v>
      </c>
      <c r="O179" s="1">
        <v>1</v>
      </c>
      <c r="P179" s="1" t="s">
        <v>9</v>
      </c>
      <c r="Q179" s="1">
        <v>26.064399999999999</v>
      </c>
    </row>
    <row r="180" spans="14:17" x14ac:dyDescent="0.4">
      <c r="N180" s="1" t="s">
        <v>29</v>
      </c>
      <c r="O180" s="1">
        <v>0</v>
      </c>
      <c r="P180" s="1" t="s">
        <v>0</v>
      </c>
      <c r="Q180" s="1">
        <v>290.88400000000001</v>
      </c>
    </row>
    <row r="181" spans="14:17" x14ac:dyDescent="0.4">
      <c r="N181" s="1" t="s">
        <v>29</v>
      </c>
      <c r="O181" s="1">
        <v>0</v>
      </c>
      <c r="P181" s="1" t="s">
        <v>1</v>
      </c>
      <c r="Q181" s="1">
        <v>0</v>
      </c>
    </row>
    <row r="182" spans="14:17" x14ac:dyDescent="0.4">
      <c r="N182" s="1" t="s">
        <v>29</v>
      </c>
      <c r="O182" s="1">
        <v>0</v>
      </c>
      <c r="P182" s="1" t="s">
        <v>2</v>
      </c>
      <c r="Q182" s="1">
        <v>0</v>
      </c>
    </row>
    <row r="183" spans="14:17" x14ac:dyDescent="0.4">
      <c r="N183" s="1" t="s">
        <v>29</v>
      </c>
      <c r="O183" s="1">
        <v>0</v>
      </c>
      <c r="P183" s="1" t="s">
        <v>3</v>
      </c>
      <c r="Q183" s="1">
        <v>220.22499999999999</v>
      </c>
    </row>
    <row r="184" spans="14:17" x14ac:dyDescent="0.4">
      <c r="N184" s="1" t="s">
        <v>29</v>
      </c>
      <c r="O184" s="1">
        <v>0</v>
      </c>
      <c r="P184" s="1" t="s">
        <v>4</v>
      </c>
      <c r="Q184" s="1">
        <v>0</v>
      </c>
    </row>
    <row r="185" spans="14:17" x14ac:dyDescent="0.4">
      <c r="N185" s="1" t="s">
        <v>29</v>
      </c>
      <c r="O185" s="1">
        <v>0</v>
      </c>
      <c r="P185" s="1" t="s">
        <v>5</v>
      </c>
      <c r="Q185" s="1">
        <v>1802.91</v>
      </c>
    </row>
    <row r="186" spans="14:17" x14ac:dyDescent="0.4">
      <c r="N186" s="1" t="s">
        <v>29</v>
      </c>
      <c r="O186" s="1">
        <v>0</v>
      </c>
      <c r="P186" s="1" t="s">
        <v>6</v>
      </c>
      <c r="Q186" s="1">
        <v>102.176</v>
      </c>
    </row>
    <row r="187" spans="14:17" x14ac:dyDescent="0.4">
      <c r="N187" s="1" t="s">
        <v>29</v>
      </c>
      <c r="O187" s="1">
        <v>0</v>
      </c>
      <c r="P187" s="1" t="s">
        <v>7</v>
      </c>
      <c r="Q187" s="1">
        <v>12883.1</v>
      </c>
    </row>
    <row r="188" spans="14:17" x14ac:dyDescent="0.4">
      <c r="N188" s="1" t="s">
        <v>29</v>
      </c>
      <c r="O188" s="1">
        <v>0</v>
      </c>
      <c r="P188" s="1" t="s">
        <v>8</v>
      </c>
      <c r="Q188" s="1">
        <v>5650.65</v>
      </c>
    </row>
    <row r="189" spans="14:17" x14ac:dyDescent="0.4">
      <c r="N189" s="1" t="s">
        <v>29</v>
      </c>
      <c r="O189" s="1">
        <v>0</v>
      </c>
      <c r="P189" s="1" t="s">
        <v>9</v>
      </c>
      <c r="Q189" s="1">
        <v>26.064399999999999</v>
      </c>
    </row>
    <row r="190" spans="14:17" x14ac:dyDescent="0.4">
      <c r="N190" s="1" t="s">
        <v>29</v>
      </c>
      <c r="O190" s="1">
        <v>1</v>
      </c>
      <c r="P190" s="1" t="s">
        <v>0</v>
      </c>
      <c r="Q190" s="1">
        <v>145.44200000000001</v>
      </c>
    </row>
    <row r="191" spans="14:17" x14ac:dyDescent="0.4">
      <c r="N191" s="1" t="s">
        <v>29</v>
      </c>
      <c r="O191" s="1">
        <v>1</v>
      </c>
      <c r="P191" s="1" t="s">
        <v>1</v>
      </c>
      <c r="Q191" s="1">
        <v>0</v>
      </c>
    </row>
    <row r="192" spans="14:17" x14ac:dyDescent="0.4">
      <c r="N192" s="1" t="s">
        <v>29</v>
      </c>
      <c r="O192" s="1">
        <v>1</v>
      </c>
      <c r="P192" s="1" t="s">
        <v>2</v>
      </c>
      <c r="Q192" s="1">
        <v>0</v>
      </c>
    </row>
    <row r="193" spans="14:17" x14ac:dyDescent="0.4">
      <c r="N193" s="1" t="s">
        <v>29</v>
      </c>
      <c r="O193" s="1">
        <v>1</v>
      </c>
      <c r="P193" s="1" t="s">
        <v>3</v>
      </c>
      <c r="Q193" s="1">
        <v>220.22499999999999</v>
      </c>
    </row>
    <row r="194" spans="14:17" x14ac:dyDescent="0.4">
      <c r="N194" s="1" t="s">
        <v>29</v>
      </c>
      <c r="O194" s="1">
        <v>1</v>
      </c>
      <c r="P194" s="1" t="s">
        <v>4</v>
      </c>
      <c r="Q194" s="1">
        <v>0</v>
      </c>
    </row>
    <row r="195" spans="14:17" x14ac:dyDescent="0.4">
      <c r="N195" s="1" t="s">
        <v>29</v>
      </c>
      <c r="O195" s="1">
        <v>1</v>
      </c>
      <c r="P195" s="1" t="s">
        <v>5</v>
      </c>
      <c r="Q195" s="1">
        <v>1802.91</v>
      </c>
    </row>
    <row r="196" spans="14:17" x14ac:dyDescent="0.4">
      <c r="N196" s="1" t="s">
        <v>29</v>
      </c>
      <c r="O196" s="1">
        <v>1</v>
      </c>
      <c r="P196" s="1" t="s">
        <v>6</v>
      </c>
      <c r="Q196" s="1">
        <v>102.176</v>
      </c>
    </row>
    <row r="197" spans="14:17" x14ac:dyDescent="0.4">
      <c r="N197" s="1" t="s">
        <v>29</v>
      </c>
      <c r="O197" s="1">
        <v>1</v>
      </c>
      <c r="P197" s="1" t="s">
        <v>7</v>
      </c>
      <c r="Q197" s="1">
        <v>12882.2</v>
      </c>
    </row>
    <row r="198" spans="14:17" x14ac:dyDescent="0.4">
      <c r="N198" s="1" t="s">
        <v>29</v>
      </c>
      <c r="O198" s="1">
        <v>1</v>
      </c>
      <c r="P198" s="1" t="s">
        <v>8</v>
      </c>
      <c r="Q198" s="1">
        <v>5650.65</v>
      </c>
    </row>
    <row r="199" spans="14:17" x14ac:dyDescent="0.4">
      <c r="N199" s="1" t="s">
        <v>29</v>
      </c>
      <c r="O199" s="1">
        <v>1</v>
      </c>
      <c r="P199" s="1" t="s">
        <v>9</v>
      </c>
      <c r="Q199" s="1">
        <v>26.064399999999999</v>
      </c>
    </row>
    <row r="200" spans="14:17" x14ac:dyDescent="0.4">
      <c r="N200" s="1" t="s">
        <v>30</v>
      </c>
      <c r="O200" s="1">
        <v>0</v>
      </c>
      <c r="P200" s="1" t="s">
        <v>0</v>
      </c>
      <c r="Q200" s="1">
        <v>145.44200000000001</v>
      </c>
    </row>
    <row r="201" spans="14:17" x14ac:dyDescent="0.4">
      <c r="N201" s="1" t="s">
        <v>30</v>
      </c>
      <c r="O201" s="1">
        <v>0</v>
      </c>
      <c r="P201" s="1" t="s">
        <v>1</v>
      </c>
      <c r="Q201" s="1">
        <v>0</v>
      </c>
    </row>
    <row r="202" spans="14:17" x14ac:dyDescent="0.4">
      <c r="N202" s="1" t="s">
        <v>30</v>
      </c>
      <c r="O202" s="1">
        <v>0</v>
      </c>
      <c r="P202" s="1" t="s">
        <v>2</v>
      </c>
      <c r="Q202" s="1">
        <v>0</v>
      </c>
    </row>
    <row r="203" spans="14:17" x14ac:dyDescent="0.4">
      <c r="N203" s="1" t="s">
        <v>30</v>
      </c>
      <c r="O203" s="1">
        <v>0</v>
      </c>
      <c r="P203" s="1" t="s">
        <v>3</v>
      </c>
      <c r="Q203" s="1">
        <v>220.22499999999999</v>
      </c>
    </row>
    <row r="204" spans="14:17" x14ac:dyDescent="0.4">
      <c r="N204" s="1" t="s">
        <v>30</v>
      </c>
      <c r="O204" s="1">
        <v>0</v>
      </c>
      <c r="P204" s="1" t="s">
        <v>4</v>
      </c>
      <c r="Q204" s="1">
        <v>0</v>
      </c>
    </row>
    <row r="205" spans="14:17" x14ac:dyDescent="0.4">
      <c r="N205" s="1" t="s">
        <v>30</v>
      </c>
      <c r="O205" s="1">
        <v>0</v>
      </c>
      <c r="P205" s="1" t="s">
        <v>5</v>
      </c>
      <c r="Q205" s="1">
        <v>1802.91</v>
      </c>
    </row>
    <row r="206" spans="14:17" x14ac:dyDescent="0.4">
      <c r="N206" s="1" t="s">
        <v>30</v>
      </c>
      <c r="O206" s="1">
        <v>0</v>
      </c>
      <c r="P206" s="1" t="s">
        <v>6</v>
      </c>
      <c r="Q206" s="1">
        <v>102.176</v>
      </c>
    </row>
    <row r="207" spans="14:17" x14ac:dyDescent="0.4">
      <c r="N207" s="1" t="s">
        <v>30</v>
      </c>
      <c r="O207" s="1">
        <v>0</v>
      </c>
      <c r="P207" s="1" t="s">
        <v>7</v>
      </c>
      <c r="Q207" s="1">
        <v>12882.2</v>
      </c>
    </row>
    <row r="208" spans="14:17" x14ac:dyDescent="0.4">
      <c r="N208" s="1" t="s">
        <v>30</v>
      </c>
      <c r="O208" s="1">
        <v>0</v>
      </c>
      <c r="P208" s="1" t="s">
        <v>8</v>
      </c>
      <c r="Q208" s="1">
        <v>5650.65</v>
      </c>
    </row>
    <row r="209" spans="14:17" x14ac:dyDescent="0.4">
      <c r="N209" s="1" t="s">
        <v>30</v>
      </c>
      <c r="O209" s="1">
        <v>0</v>
      </c>
      <c r="P209" s="1" t="s">
        <v>9</v>
      </c>
      <c r="Q209" s="1">
        <v>26.064399999999999</v>
      </c>
    </row>
    <row r="210" spans="14:17" x14ac:dyDescent="0.4">
      <c r="N210" s="1" t="s">
        <v>30</v>
      </c>
      <c r="O210" s="1">
        <v>1</v>
      </c>
      <c r="P210" s="1" t="s">
        <v>0</v>
      </c>
      <c r="Q210" s="1">
        <v>145.44200000000001</v>
      </c>
    </row>
    <row r="211" spans="14:17" x14ac:dyDescent="0.4">
      <c r="N211" s="1" t="s">
        <v>30</v>
      </c>
      <c r="O211" s="1">
        <v>1</v>
      </c>
      <c r="P211" s="1" t="s">
        <v>1</v>
      </c>
      <c r="Q211" s="1">
        <v>0</v>
      </c>
    </row>
    <row r="212" spans="14:17" x14ac:dyDescent="0.4">
      <c r="N212" s="1" t="s">
        <v>30</v>
      </c>
      <c r="O212" s="1">
        <v>1</v>
      </c>
      <c r="P212" s="1" t="s">
        <v>2</v>
      </c>
      <c r="Q212" s="1">
        <v>0</v>
      </c>
    </row>
    <row r="213" spans="14:17" x14ac:dyDescent="0.4">
      <c r="N213" s="1" t="s">
        <v>30</v>
      </c>
      <c r="O213" s="1">
        <v>1</v>
      </c>
      <c r="P213" s="1" t="s">
        <v>3</v>
      </c>
      <c r="Q213" s="1">
        <v>220.22499999999999</v>
      </c>
    </row>
    <row r="214" spans="14:17" x14ac:dyDescent="0.4">
      <c r="N214" s="1" t="s">
        <v>30</v>
      </c>
      <c r="O214" s="1">
        <v>1</v>
      </c>
      <c r="P214" s="1" t="s">
        <v>4</v>
      </c>
      <c r="Q214" s="1">
        <v>0</v>
      </c>
    </row>
    <row r="215" spans="14:17" x14ac:dyDescent="0.4">
      <c r="N215" s="1" t="s">
        <v>30</v>
      </c>
      <c r="O215" s="1">
        <v>1</v>
      </c>
      <c r="P215" s="1" t="s">
        <v>5</v>
      </c>
      <c r="Q215" s="1">
        <v>1802.91</v>
      </c>
    </row>
    <row r="216" spans="14:17" x14ac:dyDescent="0.4">
      <c r="N216" s="1" t="s">
        <v>30</v>
      </c>
      <c r="O216" s="1">
        <v>1</v>
      </c>
      <c r="P216" s="1" t="s">
        <v>6</v>
      </c>
      <c r="Q216" s="1">
        <v>102.176</v>
      </c>
    </row>
    <row r="217" spans="14:17" x14ac:dyDescent="0.4">
      <c r="N217" s="1" t="s">
        <v>30</v>
      </c>
      <c r="O217" s="1">
        <v>1</v>
      </c>
      <c r="P217" s="1" t="s">
        <v>7</v>
      </c>
      <c r="Q217" s="1">
        <v>12882.2</v>
      </c>
    </row>
    <row r="218" spans="14:17" x14ac:dyDescent="0.4">
      <c r="N218" s="1" t="s">
        <v>30</v>
      </c>
      <c r="O218" s="1">
        <v>1</v>
      </c>
      <c r="P218" s="1" t="s">
        <v>8</v>
      </c>
      <c r="Q218" s="1">
        <v>5650.65</v>
      </c>
    </row>
    <row r="219" spans="14:17" x14ac:dyDescent="0.4">
      <c r="N219" s="1" t="s">
        <v>30</v>
      </c>
      <c r="O219" s="1">
        <v>1</v>
      </c>
      <c r="P219" s="1" t="s">
        <v>9</v>
      </c>
      <c r="Q219" s="1">
        <v>26.064399999999999</v>
      </c>
    </row>
    <row r="220" spans="14:17" x14ac:dyDescent="0.4">
      <c r="N220" s="1" t="s">
        <v>31</v>
      </c>
      <c r="O220" s="1">
        <v>0</v>
      </c>
      <c r="P220" s="1" t="s">
        <v>0</v>
      </c>
      <c r="Q220" s="1">
        <v>145.44200000000001</v>
      </c>
    </row>
    <row r="221" spans="14:17" x14ac:dyDescent="0.4">
      <c r="N221" s="1" t="s">
        <v>31</v>
      </c>
      <c r="O221" s="1">
        <v>0</v>
      </c>
      <c r="P221" s="1" t="s">
        <v>1</v>
      </c>
      <c r="Q221" s="1">
        <v>0</v>
      </c>
    </row>
    <row r="222" spans="14:17" x14ac:dyDescent="0.4">
      <c r="N222" s="1" t="s">
        <v>31</v>
      </c>
      <c r="O222" s="1">
        <v>0</v>
      </c>
      <c r="P222" s="1" t="s">
        <v>2</v>
      </c>
      <c r="Q222" s="1">
        <v>0</v>
      </c>
    </row>
    <row r="223" spans="14:17" x14ac:dyDescent="0.4">
      <c r="N223" s="1" t="s">
        <v>31</v>
      </c>
      <c r="O223" s="1">
        <v>0</v>
      </c>
      <c r="P223" s="1" t="s">
        <v>3</v>
      </c>
      <c r="Q223" s="1">
        <v>220.22499999999999</v>
      </c>
    </row>
    <row r="224" spans="14:17" x14ac:dyDescent="0.4">
      <c r="N224" s="1" t="s">
        <v>31</v>
      </c>
      <c r="O224" s="1">
        <v>0</v>
      </c>
      <c r="P224" s="1" t="s">
        <v>4</v>
      </c>
      <c r="Q224" s="1">
        <v>0</v>
      </c>
    </row>
    <row r="225" spans="14:17" x14ac:dyDescent="0.4">
      <c r="N225" s="1" t="s">
        <v>31</v>
      </c>
      <c r="O225" s="1">
        <v>0</v>
      </c>
      <c r="P225" s="1" t="s">
        <v>5</v>
      </c>
      <c r="Q225" s="1">
        <v>1802.91</v>
      </c>
    </row>
    <row r="226" spans="14:17" x14ac:dyDescent="0.4">
      <c r="N226" s="1" t="s">
        <v>31</v>
      </c>
      <c r="O226" s="1">
        <v>0</v>
      </c>
      <c r="P226" s="1" t="s">
        <v>6</v>
      </c>
      <c r="Q226" s="1">
        <v>102.176</v>
      </c>
    </row>
    <row r="227" spans="14:17" x14ac:dyDescent="0.4">
      <c r="N227" s="1" t="s">
        <v>31</v>
      </c>
      <c r="O227" s="1">
        <v>0</v>
      </c>
      <c r="P227" s="1" t="s">
        <v>7</v>
      </c>
      <c r="Q227" s="1">
        <v>12882.7</v>
      </c>
    </row>
    <row r="228" spans="14:17" x14ac:dyDescent="0.4">
      <c r="N228" s="1" t="s">
        <v>31</v>
      </c>
      <c r="O228" s="1">
        <v>0</v>
      </c>
      <c r="P228" s="1" t="s">
        <v>8</v>
      </c>
      <c r="Q228" s="1">
        <v>5651.04</v>
      </c>
    </row>
    <row r="229" spans="14:17" x14ac:dyDescent="0.4">
      <c r="N229" s="1" t="s">
        <v>31</v>
      </c>
      <c r="O229" s="1">
        <v>0</v>
      </c>
      <c r="P229" s="1" t="s">
        <v>9</v>
      </c>
      <c r="Q229" s="1">
        <v>26.064399999999999</v>
      </c>
    </row>
    <row r="230" spans="14:17" x14ac:dyDescent="0.4">
      <c r="N230" s="1" t="s">
        <v>31</v>
      </c>
      <c r="O230" s="1">
        <v>1</v>
      </c>
      <c r="P230" s="1" t="s">
        <v>0</v>
      </c>
      <c r="Q230" s="1">
        <v>145.44200000000001</v>
      </c>
    </row>
    <row r="231" spans="14:17" x14ac:dyDescent="0.4">
      <c r="N231" s="1" t="s">
        <v>31</v>
      </c>
      <c r="O231" s="1">
        <v>1</v>
      </c>
      <c r="P231" s="1" t="s">
        <v>1</v>
      </c>
      <c r="Q231" s="1">
        <v>0</v>
      </c>
    </row>
    <row r="232" spans="14:17" x14ac:dyDescent="0.4">
      <c r="N232" s="1" t="s">
        <v>31</v>
      </c>
      <c r="O232" s="1">
        <v>1</v>
      </c>
      <c r="P232" s="1" t="s">
        <v>2</v>
      </c>
      <c r="Q232" s="1">
        <v>0</v>
      </c>
    </row>
    <row r="233" spans="14:17" x14ac:dyDescent="0.4">
      <c r="N233" s="1" t="s">
        <v>31</v>
      </c>
      <c r="O233" s="1">
        <v>1</v>
      </c>
      <c r="P233" s="1" t="s">
        <v>3</v>
      </c>
      <c r="Q233" s="1">
        <v>220.22499999999999</v>
      </c>
    </row>
    <row r="234" spans="14:17" x14ac:dyDescent="0.4">
      <c r="N234" s="1" t="s">
        <v>31</v>
      </c>
      <c r="O234" s="1">
        <v>1</v>
      </c>
      <c r="P234" s="1" t="s">
        <v>4</v>
      </c>
      <c r="Q234" s="1">
        <v>0</v>
      </c>
    </row>
    <row r="235" spans="14:17" x14ac:dyDescent="0.4">
      <c r="N235" s="1" t="s">
        <v>31</v>
      </c>
      <c r="O235" s="1">
        <v>1</v>
      </c>
      <c r="P235" s="1" t="s">
        <v>5</v>
      </c>
      <c r="Q235" s="1">
        <v>1802.91</v>
      </c>
    </row>
    <row r="236" spans="14:17" x14ac:dyDescent="0.4">
      <c r="N236" s="1" t="s">
        <v>31</v>
      </c>
      <c r="O236" s="1">
        <v>1</v>
      </c>
      <c r="P236" s="1" t="s">
        <v>6</v>
      </c>
      <c r="Q236" s="1">
        <v>102.176</v>
      </c>
    </row>
    <row r="237" spans="14:17" x14ac:dyDescent="0.4">
      <c r="N237" s="1" t="s">
        <v>31</v>
      </c>
      <c r="O237" s="1">
        <v>1</v>
      </c>
      <c r="P237" s="1" t="s">
        <v>7</v>
      </c>
      <c r="Q237" s="1">
        <v>12882.2</v>
      </c>
    </row>
    <row r="238" spans="14:17" x14ac:dyDescent="0.4">
      <c r="N238" s="1" t="s">
        <v>31</v>
      </c>
      <c r="O238" s="1">
        <v>1</v>
      </c>
      <c r="P238" s="1" t="s">
        <v>8</v>
      </c>
      <c r="Q238" s="1">
        <v>5650.65</v>
      </c>
    </row>
    <row r="239" spans="14:17" x14ac:dyDescent="0.4">
      <c r="N239" s="1" t="s">
        <v>31</v>
      </c>
      <c r="O239" s="1">
        <v>1</v>
      </c>
      <c r="P239" s="1" t="s">
        <v>9</v>
      </c>
      <c r="Q239" s="1">
        <v>26.064399999999999</v>
      </c>
    </row>
    <row r="240" spans="14:17" x14ac:dyDescent="0.4">
      <c r="O240" s="1">
        <v>0</v>
      </c>
      <c r="P240" s="1" t="s">
        <v>0</v>
      </c>
      <c r="Q240" s="1">
        <v>145.44200000000001</v>
      </c>
    </row>
    <row r="241" spans="15:17" x14ac:dyDescent="0.4">
      <c r="O241" s="1">
        <v>0</v>
      </c>
      <c r="P241" s="1" t="s">
        <v>1</v>
      </c>
      <c r="Q241" s="1">
        <v>0</v>
      </c>
    </row>
    <row r="242" spans="15:17" x14ac:dyDescent="0.4">
      <c r="O242" s="1">
        <v>0</v>
      </c>
      <c r="P242" s="1" t="s">
        <v>2</v>
      </c>
      <c r="Q242" s="1">
        <v>0</v>
      </c>
    </row>
    <row r="243" spans="15:17" x14ac:dyDescent="0.4">
      <c r="O243" s="1">
        <v>0</v>
      </c>
      <c r="P243" s="1" t="s">
        <v>3</v>
      </c>
      <c r="Q243" s="1">
        <v>220.22499999999999</v>
      </c>
    </row>
    <row r="244" spans="15:17" x14ac:dyDescent="0.4">
      <c r="O244" s="1">
        <v>0</v>
      </c>
      <c r="P244" s="1" t="s">
        <v>4</v>
      </c>
      <c r="Q244" s="1">
        <v>0</v>
      </c>
    </row>
    <row r="245" spans="15:17" x14ac:dyDescent="0.4">
      <c r="O245" s="1">
        <v>0</v>
      </c>
      <c r="P245" s="1" t="s">
        <v>5</v>
      </c>
      <c r="Q245" s="1">
        <v>1802.91</v>
      </c>
    </row>
    <row r="246" spans="15:17" x14ac:dyDescent="0.4">
      <c r="O246" s="1">
        <v>0</v>
      </c>
      <c r="P246" s="1" t="s">
        <v>6</v>
      </c>
      <c r="Q246" s="1">
        <v>102.176</v>
      </c>
    </row>
    <row r="247" spans="15:17" x14ac:dyDescent="0.4">
      <c r="O247" s="1">
        <v>0</v>
      </c>
      <c r="P247" s="1" t="s">
        <v>7</v>
      </c>
      <c r="Q247" s="1">
        <v>12882.2</v>
      </c>
    </row>
    <row r="248" spans="15:17" x14ac:dyDescent="0.4">
      <c r="O248" s="1">
        <v>0</v>
      </c>
      <c r="P248" s="1" t="s">
        <v>8</v>
      </c>
      <c r="Q248" s="1">
        <v>5650.65</v>
      </c>
    </row>
    <row r="249" spans="15:17" x14ac:dyDescent="0.4">
      <c r="O249" s="1">
        <v>0</v>
      </c>
      <c r="P249" s="1" t="s">
        <v>9</v>
      </c>
      <c r="Q249" s="1">
        <v>26.064399999999999</v>
      </c>
    </row>
    <row r="250" spans="15:17" x14ac:dyDescent="0.4">
      <c r="O250" s="1">
        <v>1</v>
      </c>
      <c r="P250" s="1" t="s">
        <v>0</v>
      </c>
      <c r="Q250" s="1">
        <v>145.44200000000001</v>
      </c>
    </row>
    <row r="251" spans="15:17" x14ac:dyDescent="0.4">
      <c r="O251" s="1">
        <v>1</v>
      </c>
      <c r="P251" s="1" t="s">
        <v>1</v>
      </c>
      <c r="Q251" s="1">
        <v>0</v>
      </c>
    </row>
    <row r="252" spans="15:17" x14ac:dyDescent="0.4">
      <c r="O252" s="1">
        <v>1</v>
      </c>
      <c r="P252" s="1" t="s">
        <v>2</v>
      </c>
      <c r="Q252" s="1">
        <v>0</v>
      </c>
    </row>
    <row r="253" spans="15:17" x14ac:dyDescent="0.4">
      <c r="O253" s="1">
        <v>1</v>
      </c>
      <c r="P253" s="1" t="s">
        <v>3</v>
      </c>
      <c r="Q253" s="1">
        <v>220.22499999999999</v>
      </c>
    </row>
    <row r="254" spans="15:17" x14ac:dyDescent="0.4">
      <c r="O254" s="1">
        <v>1</v>
      </c>
      <c r="P254" s="1" t="s">
        <v>4</v>
      </c>
      <c r="Q254" s="1">
        <v>0</v>
      </c>
    </row>
    <row r="255" spans="15:17" x14ac:dyDescent="0.4">
      <c r="O255" s="1">
        <v>1</v>
      </c>
      <c r="P255" s="1" t="s">
        <v>5</v>
      </c>
      <c r="Q255" s="1">
        <v>1802.91</v>
      </c>
    </row>
    <row r="256" spans="15:17" x14ac:dyDescent="0.4">
      <c r="O256" s="1">
        <v>1</v>
      </c>
      <c r="P256" s="1" t="s">
        <v>6</v>
      </c>
      <c r="Q256" s="1">
        <v>102.176</v>
      </c>
    </row>
    <row r="257" spans="15:17" x14ac:dyDescent="0.4">
      <c r="O257" s="1">
        <v>1</v>
      </c>
      <c r="P257" s="1" t="s">
        <v>7</v>
      </c>
      <c r="Q257" s="1">
        <v>12882.2</v>
      </c>
    </row>
    <row r="258" spans="15:17" x14ac:dyDescent="0.4">
      <c r="O258" s="1">
        <v>1</v>
      </c>
      <c r="P258" s="1" t="s">
        <v>8</v>
      </c>
      <c r="Q258" s="1">
        <v>5650.65</v>
      </c>
    </row>
    <row r="259" spans="15:17" x14ac:dyDescent="0.4">
      <c r="O259" s="1">
        <v>1</v>
      </c>
      <c r="P259" s="1" t="s">
        <v>9</v>
      </c>
      <c r="Q259" s="1">
        <v>26.064399999999999</v>
      </c>
    </row>
  </sheetData>
  <sortState ref="C22:D31">
    <sortCondition descending="1" ref="C2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9"/>
  <sheetViews>
    <sheetView tabSelected="1" zoomScale="70" zoomScaleNormal="70" workbookViewId="0">
      <selection activeCell="U32" sqref="U32"/>
    </sheetView>
  </sheetViews>
  <sheetFormatPr defaultRowHeight="14.6" x14ac:dyDescent="0.4"/>
  <cols>
    <col min="1" max="1" width="11.4609375" style="1" customWidth="1"/>
    <col min="2" max="2" width="13.4609375" style="1" bestFit="1" customWidth="1"/>
    <col min="3" max="4" width="9.23046875" style="1"/>
    <col min="5" max="5" width="11.921875" style="1" bestFit="1" customWidth="1"/>
    <col min="6" max="6" width="9.23046875" style="1"/>
    <col min="7" max="9" width="9.3046875" style="1" bestFit="1" customWidth="1"/>
    <col min="10" max="10" width="9.23046875" style="1"/>
    <col min="11" max="11" width="9.23046875" style="1" customWidth="1"/>
    <col min="12" max="12" width="9.3046875" style="1" bestFit="1" customWidth="1"/>
    <col min="13" max="14" width="9.23046875" style="1"/>
    <col min="15" max="15" width="10.4609375" style="1" bestFit="1" customWidth="1"/>
    <col min="16" max="16" width="9.23046875" style="1"/>
    <col min="17" max="17" width="9.3046875" style="1" bestFit="1" customWidth="1"/>
    <col min="18" max="19" width="9.23046875" style="1"/>
    <col min="20" max="20" width="9.3046875" style="1" bestFit="1" customWidth="1"/>
    <col min="21" max="22" width="19.53515625" style="1" bestFit="1" customWidth="1"/>
    <col min="23" max="24" width="16.4609375" style="1" bestFit="1" customWidth="1"/>
    <col min="25" max="25" width="13.921875" style="1" bestFit="1" customWidth="1"/>
    <col min="26" max="27" width="9.23046875" style="1"/>
    <col min="28" max="28" width="13.4609375" style="1" bestFit="1" customWidth="1"/>
    <col min="29" max="29" width="12.3828125" style="1" bestFit="1" customWidth="1"/>
    <col min="30" max="30" width="9.61328125" style="1" bestFit="1" customWidth="1"/>
    <col min="31" max="31" width="9.3046875" style="1" bestFit="1" customWidth="1"/>
    <col min="32" max="33" width="12.3828125" style="1" bestFit="1" customWidth="1"/>
    <col min="34" max="34" width="9.61328125" style="1" bestFit="1" customWidth="1"/>
    <col min="35" max="35" width="9.3046875" style="1" bestFit="1" customWidth="1"/>
    <col min="36" max="37" width="12.3828125" style="1" bestFit="1" customWidth="1"/>
    <col min="38" max="38" width="9.61328125" style="1" bestFit="1" customWidth="1"/>
    <col min="39" max="39" width="9.23046875" style="1"/>
    <col min="40" max="41" width="12.3828125" style="1" bestFit="1" customWidth="1"/>
    <col min="42" max="42" width="9.61328125" style="1" bestFit="1" customWidth="1"/>
    <col min="43" max="43" width="9.23046875" style="1"/>
    <col min="44" max="45" width="12.3828125" style="1" bestFit="1" customWidth="1"/>
    <col min="46" max="46" width="11.921875" style="1" bestFit="1" customWidth="1"/>
    <col min="47" max="47" width="9.23046875" style="1"/>
    <col min="48" max="49" width="12.3828125" style="1" bestFit="1" customWidth="1"/>
    <col min="50" max="50" width="9.61328125" style="1" bestFit="1" customWidth="1"/>
    <col min="51" max="51" width="9.23046875" style="1"/>
    <col min="52" max="53" width="12.3828125" style="1" bestFit="1" customWidth="1"/>
    <col min="54" max="54" width="9.61328125" style="1" bestFit="1" customWidth="1"/>
    <col min="55" max="55" width="9.23046875" style="1"/>
    <col min="56" max="56" width="13.4609375" style="1" bestFit="1" customWidth="1"/>
    <col min="57" max="57" width="12.3828125" style="1" bestFit="1" customWidth="1"/>
    <col min="58" max="58" width="9.61328125" style="1" bestFit="1" customWidth="1"/>
    <col min="59" max="59" width="9.23046875" style="1"/>
    <col min="60" max="61" width="12.3828125" style="1" bestFit="1" customWidth="1"/>
    <col min="62" max="62" width="9.61328125" style="1" bestFit="1" customWidth="1"/>
    <col min="63" max="63" width="9.23046875" style="1"/>
    <col min="64" max="65" width="12.3828125" style="1" bestFit="1" customWidth="1"/>
    <col min="66" max="66" width="12.921875" style="1" bestFit="1" customWidth="1"/>
    <col min="67" max="67" width="9.23046875" style="1"/>
    <col min="68" max="69" width="12.3828125" style="1" bestFit="1" customWidth="1"/>
    <col min="70" max="70" width="9.61328125" style="1" bestFit="1" customWidth="1"/>
    <col min="71" max="16384" width="9.23046875" style="1"/>
  </cols>
  <sheetData>
    <row r="1" spans="1:46" x14ac:dyDescent="0.4">
      <c r="A1" s="1" t="s">
        <v>10</v>
      </c>
    </row>
    <row r="2" spans="1:46" x14ac:dyDescent="0.4">
      <c r="A2" s="1" t="s">
        <v>15</v>
      </c>
      <c r="D2" s="1" t="s">
        <v>16</v>
      </c>
      <c r="N2" s="1" t="s">
        <v>17</v>
      </c>
      <c r="Q2" s="1" t="s">
        <v>18</v>
      </c>
      <c r="AB2" s="1" t="s">
        <v>85</v>
      </c>
    </row>
    <row r="3" spans="1:46" x14ac:dyDescent="0.4">
      <c r="A3" s="1" t="s">
        <v>11</v>
      </c>
      <c r="B3" s="1" t="s">
        <v>12</v>
      </c>
      <c r="D3" s="1" t="s">
        <v>75</v>
      </c>
      <c r="N3" s="1" t="s">
        <v>11</v>
      </c>
      <c r="O3" s="1" t="s">
        <v>12</v>
      </c>
      <c r="Q3" s="1" t="s">
        <v>76</v>
      </c>
      <c r="AB3" s="1" t="s">
        <v>19</v>
      </c>
    </row>
    <row r="4" spans="1:46" x14ac:dyDescent="0.4">
      <c r="A4" s="1" t="s">
        <v>7</v>
      </c>
      <c r="B4" s="4">
        <v>35987.800000000003</v>
      </c>
      <c r="D4" s="1" t="s">
        <v>32</v>
      </c>
      <c r="E4" s="1" t="s">
        <v>33</v>
      </c>
      <c r="F4" s="1" t="s">
        <v>34</v>
      </c>
      <c r="G4" s="1">
        <v>0.99991600000000003</v>
      </c>
      <c r="H4" s="1">
        <v>-0.35922300000000001</v>
      </c>
      <c r="I4" s="1">
        <v>0.37802200000000002</v>
      </c>
      <c r="J4" s="1" t="s">
        <v>35</v>
      </c>
      <c r="K4" s="1" t="s">
        <v>36</v>
      </c>
      <c r="L4" s="3">
        <f>AVERAGE(ABS(H4),ABS(I4))</f>
        <v>0.36862250000000002</v>
      </c>
      <c r="N4" s="1" t="s">
        <v>7</v>
      </c>
      <c r="O4" s="4">
        <v>11253</v>
      </c>
      <c r="Q4" s="1" t="s">
        <v>32</v>
      </c>
      <c r="R4" s="1" t="s">
        <v>33</v>
      </c>
      <c r="S4" s="1" t="s">
        <v>34</v>
      </c>
      <c r="T4" s="1">
        <v>1</v>
      </c>
      <c r="U4" s="1">
        <v>-4.4363300000000001E-2</v>
      </c>
      <c r="V4" s="1">
        <v>4.3503600000000003E-2</v>
      </c>
      <c r="W4" s="1" t="s">
        <v>35</v>
      </c>
      <c r="X4" s="1" t="s">
        <v>36</v>
      </c>
      <c r="Y4" s="3">
        <f>AVERAGE(ABS(U4),ABS(V4))</f>
        <v>4.3933449999999999E-2</v>
      </c>
      <c r="AB4" s="1" t="s">
        <v>42</v>
      </c>
    </row>
    <row r="5" spans="1:46" x14ac:dyDescent="0.4">
      <c r="B5" s="4"/>
      <c r="O5" s="4"/>
      <c r="AB5" s="1" t="s">
        <v>77</v>
      </c>
    </row>
    <row r="6" spans="1:46" x14ac:dyDescent="0.4">
      <c r="A6" s="1" t="s">
        <v>8</v>
      </c>
      <c r="B6" s="4">
        <v>271366</v>
      </c>
      <c r="N6" s="1" t="s">
        <v>8</v>
      </c>
      <c r="O6" s="4">
        <v>85671.3</v>
      </c>
      <c r="AB6" s="1" t="s">
        <v>78</v>
      </c>
    </row>
    <row r="7" spans="1:46" x14ac:dyDescent="0.4">
      <c r="A7" s="1" t="s">
        <v>9</v>
      </c>
      <c r="B7" s="4">
        <v>1766070</v>
      </c>
      <c r="N7" s="1" t="s">
        <v>9</v>
      </c>
      <c r="O7" s="4">
        <v>304.63900000000001</v>
      </c>
      <c r="AB7" s="1" t="s">
        <v>79</v>
      </c>
    </row>
    <row r="8" spans="1:46" x14ac:dyDescent="0.4">
      <c r="A8" s="1" t="s">
        <v>6</v>
      </c>
      <c r="B8" s="4">
        <v>505970</v>
      </c>
      <c r="N8" s="1" t="s">
        <v>6</v>
      </c>
      <c r="O8" s="4">
        <v>8838.7199999999993</v>
      </c>
      <c r="AB8" s="1" t="s">
        <v>80</v>
      </c>
    </row>
    <row r="9" spans="1:46" x14ac:dyDescent="0.4">
      <c r="A9" s="1" t="s">
        <v>5</v>
      </c>
      <c r="B9" s="4">
        <v>762242</v>
      </c>
      <c r="N9" s="1" t="s">
        <v>5</v>
      </c>
      <c r="O9" s="4">
        <v>183811</v>
      </c>
      <c r="AB9" s="1" t="s">
        <v>81</v>
      </c>
    </row>
    <row r="10" spans="1:46" x14ac:dyDescent="0.4">
      <c r="A10" s="1" t="s">
        <v>4</v>
      </c>
      <c r="B10" s="4">
        <v>3664470</v>
      </c>
      <c r="N10" s="1" t="s">
        <v>4</v>
      </c>
      <c r="O10" s="4">
        <v>201.49199999999999</v>
      </c>
      <c r="AB10" s="1" t="s">
        <v>82</v>
      </c>
    </row>
    <row r="11" spans="1:46" x14ac:dyDescent="0.4">
      <c r="A11" s="1" t="s">
        <v>3</v>
      </c>
      <c r="B11" s="4">
        <v>43707300</v>
      </c>
      <c r="N11" s="1" t="s">
        <v>3</v>
      </c>
      <c r="O11" s="4">
        <v>0</v>
      </c>
      <c r="AB11" s="1" t="s">
        <v>83</v>
      </c>
    </row>
    <row r="12" spans="1:46" x14ac:dyDescent="0.4">
      <c r="A12" s="1" t="s">
        <v>2</v>
      </c>
      <c r="B12" s="4">
        <v>1324720</v>
      </c>
      <c r="N12" s="1" t="s">
        <v>2</v>
      </c>
      <c r="O12" s="4">
        <v>1412.43</v>
      </c>
      <c r="AB12" s="1" t="s">
        <v>84</v>
      </c>
      <c r="AT12" s="2"/>
    </row>
    <row r="13" spans="1:46" x14ac:dyDescent="0.4">
      <c r="A13" s="1" t="s">
        <v>1</v>
      </c>
      <c r="B13" s="4">
        <v>23906700</v>
      </c>
      <c r="N13" s="1" t="s">
        <v>1</v>
      </c>
      <c r="O13" s="4">
        <v>724.37900000000002</v>
      </c>
      <c r="AB13" s="1" t="s">
        <v>19</v>
      </c>
    </row>
    <row r="14" spans="1:46" x14ac:dyDescent="0.4">
      <c r="A14" s="1" t="s">
        <v>0</v>
      </c>
      <c r="B14" s="4">
        <v>62998600</v>
      </c>
      <c r="N14" s="1" t="s">
        <v>0</v>
      </c>
      <c r="O14" s="4">
        <v>13444.5</v>
      </c>
    </row>
    <row r="15" spans="1:46" x14ac:dyDescent="0.4">
      <c r="A15" s="1" t="s">
        <v>13</v>
      </c>
      <c r="B15" s="4">
        <f>SUM(B6:B14)</f>
        <v>138907438</v>
      </c>
      <c r="N15" s="1" t="s">
        <v>13</v>
      </c>
      <c r="O15" s="4">
        <f>SUM(O6:O14)</f>
        <v>294408.46000000002</v>
      </c>
    </row>
    <row r="18" spans="1:70" x14ac:dyDescent="0.4">
      <c r="A18" s="1" t="s">
        <v>20</v>
      </c>
      <c r="D18" s="1" t="s">
        <v>40</v>
      </c>
    </row>
    <row r="19" spans="1:70" x14ac:dyDescent="0.4">
      <c r="A19" s="1" t="s">
        <v>11</v>
      </c>
      <c r="B19" s="1" t="s">
        <v>12</v>
      </c>
      <c r="D19" s="1" t="s">
        <v>86</v>
      </c>
      <c r="T19" s="1" t="s">
        <v>11</v>
      </c>
      <c r="U19" s="1" t="s">
        <v>37</v>
      </c>
      <c r="V19" s="1" t="s">
        <v>14</v>
      </c>
      <c r="W19" s="1" t="s">
        <v>43</v>
      </c>
      <c r="X19" s="1" t="s">
        <v>38</v>
      </c>
      <c r="Y19" s="1" t="s">
        <v>44</v>
      </c>
      <c r="AA19" s="1" t="s">
        <v>11</v>
      </c>
      <c r="AB19" s="1" t="s">
        <v>55</v>
      </c>
      <c r="AC19" s="1" t="s">
        <v>56</v>
      </c>
      <c r="AD19" s="1" t="s">
        <v>44</v>
      </c>
      <c r="AE19" s="1" t="s">
        <v>11</v>
      </c>
      <c r="AF19" s="1" t="s">
        <v>45</v>
      </c>
      <c r="AG19" s="1" t="s">
        <v>56</v>
      </c>
      <c r="AH19" s="1" t="s">
        <v>44</v>
      </c>
      <c r="AI19" s="1" t="s">
        <v>46</v>
      </c>
      <c r="AJ19" s="1" t="s">
        <v>47</v>
      </c>
      <c r="AK19" s="1" t="s">
        <v>56</v>
      </c>
      <c r="AL19" s="1" t="s">
        <v>44</v>
      </c>
      <c r="AM19" s="1" t="s">
        <v>11</v>
      </c>
      <c r="AN19" s="1" t="s">
        <v>48</v>
      </c>
      <c r="AO19" s="1" t="s">
        <v>56</v>
      </c>
      <c r="AP19" s="1" t="s">
        <v>44</v>
      </c>
      <c r="AQ19" s="1" t="s">
        <v>11</v>
      </c>
      <c r="AR19" s="1" t="s">
        <v>49</v>
      </c>
      <c r="AS19" s="1" t="s">
        <v>56</v>
      </c>
      <c r="AT19" s="1" t="s">
        <v>44</v>
      </c>
      <c r="AU19" s="1" t="s">
        <v>11</v>
      </c>
      <c r="AV19" s="1" t="s">
        <v>57</v>
      </c>
      <c r="AW19" s="1" t="s">
        <v>56</v>
      </c>
      <c r="AX19" s="1" t="s">
        <v>44</v>
      </c>
      <c r="AY19" s="1" t="s">
        <v>11</v>
      </c>
      <c r="AZ19" s="1" t="s">
        <v>58</v>
      </c>
      <c r="BA19" s="1" t="s">
        <v>56</v>
      </c>
      <c r="BB19" s="1" t="s">
        <v>44</v>
      </c>
      <c r="BC19" s="1" t="s">
        <v>11</v>
      </c>
      <c r="BD19" s="1" t="s">
        <v>50</v>
      </c>
      <c r="BE19" s="1" t="s">
        <v>56</v>
      </c>
      <c r="BF19" s="1" t="s">
        <v>44</v>
      </c>
      <c r="BG19" s="1" t="s">
        <v>11</v>
      </c>
      <c r="BH19" s="1" t="s">
        <v>51</v>
      </c>
      <c r="BI19" s="1" t="s">
        <v>56</v>
      </c>
      <c r="BJ19" s="1" t="s">
        <v>44</v>
      </c>
      <c r="BK19" s="1" t="s">
        <v>11</v>
      </c>
      <c r="BL19" s="1" t="s">
        <v>52</v>
      </c>
      <c r="BM19" s="1" t="s">
        <v>56</v>
      </c>
      <c r="BN19" s="1" t="s">
        <v>44</v>
      </c>
      <c r="BO19" s="1" t="s">
        <v>11</v>
      </c>
      <c r="BP19" s="1" t="s">
        <v>53</v>
      </c>
      <c r="BQ19" s="1" t="s">
        <v>56</v>
      </c>
      <c r="BR19" s="1" t="s">
        <v>44</v>
      </c>
    </row>
    <row r="20" spans="1:70" x14ac:dyDescent="0.4">
      <c r="A20" s="1" t="s">
        <v>7</v>
      </c>
      <c r="B20" s="4">
        <v>10507.7</v>
      </c>
      <c r="D20" s="1" t="s">
        <v>32</v>
      </c>
      <c r="E20" s="1" t="s">
        <v>33</v>
      </c>
      <c r="F20" s="1" t="s">
        <v>34</v>
      </c>
      <c r="G20" s="1">
        <v>1</v>
      </c>
      <c r="H20" s="1">
        <v>-3.75657E-2</v>
      </c>
      <c r="I20" s="1">
        <v>3.8392700000000002E-2</v>
      </c>
      <c r="J20" s="1" t="s">
        <v>35</v>
      </c>
      <c r="K20" s="1" t="s">
        <v>36</v>
      </c>
      <c r="L20" s="3">
        <f>AVERAGE(ABS(H20),ABS(I20))</f>
        <v>3.7979200000000005E-2</v>
      </c>
      <c r="N20" s="1" t="s">
        <v>21</v>
      </c>
      <c r="O20" s="1">
        <v>0</v>
      </c>
      <c r="P20" s="1" t="s">
        <v>0</v>
      </c>
      <c r="Q20" s="1">
        <v>600115</v>
      </c>
      <c r="T20" s="1" t="s">
        <v>7</v>
      </c>
      <c r="U20" s="4">
        <f>W37</f>
        <v>36770.97</v>
      </c>
      <c r="V20" s="4">
        <f>B4</f>
        <v>35987.800000000003</v>
      </c>
      <c r="W20" s="4">
        <f>O4</f>
        <v>11253</v>
      </c>
      <c r="X20" s="4">
        <f>B20</f>
        <v>10507.7</v>
      </c>
      <c r="Y20" s="3">
        <f>X20/V20</f>
        <v>0.29197950416530044</v>
      </c>
      <c r="AA20" s="1" t="s">
        <v>0</v>
      </c>
      <c r="AB20" s="4">
        <f>Q20</f>
        <v>600115</v>
      </c>
      <c r="AC20" s="4">
        <f>Q30</f>
        <v>12222.3</v>
      </c>
      <c r="AD20" s="3">
        <f>IF(AB20=0,"",AC20/AB20)</f>
        <v>2.0366596402356215E-2</v>
      </c>
      <c r="AE20" s="4" t="str">
        <f>AA20</f>
        <v>ee_qq</v>
      </c>
      <c r="AF20" s="4">
        <f>Q40</f>
        <v>12222.3</v>
      </c>
      <c r="AG20" s="4">
        <f>Q50</f>
        <v>12222.3</v>
      </c>
      <c r="AH20" s="3">
        <f>IF(AF20=0,"",AG20/AF20)</f>
        <v>1</v>
      </c>
      <c r="AI20" s="4" t="str">
        <f>AA20</f>
        <v>ee_qq</v>
      </c>
      <c r="AJ20" s="4">
        <f>Q60</f>
        <v>12222.3</v>
      </c>
      <c r="AK20" s="4">
        <f>Q70</f>
        <v>12222.3</v>
      </c>
      <c r="AL20" s="3">
        <f>IF(AJ20=0,"",AK20/AJ20)</f>
        <v>1</v>
      </c>
      <c r="AM20" s="4" t="str">
        <f>AA20</f>
        <v>ee_qq</v>
      </c>
      <c r="AN20" s="4">
        <f>Q80</f>
        <v>12222.3</v>
      </c>
      <c r="AO20" s="4">
        <f>Q90</f>
        <v>12222.3</v>
      </c>
      <c r="AP20" s="3">
        <f>IF(AN20=0,"",AO20/AN20)</f>
        <v>1</v>
      </c>
      <c r="AQ20" s="4" t="str">
        <f>AA20</f>
        <v>ee_qq</v>
      </c>
      <c r="AR20" s="4">
        <f>Q100</f>
        <v>30555.7</v>
      </c>
      <c r="AS20" s="4">
        <f>Q110</f>
        <v>12222.3</v>
      </c>
      <c r="AT20" s="3">
        <f>IF(AR20=0,"",AS20/AR20)</f>
        <v>0.40000065454236033</v>
      </c>
      <c r="AU20" s="4" t="str">
        <f>AA20</f>
        <v>ee_qq</v>
      </c>
      <c r="AV20" s="4">
        <f>Q120</f>
        <v>12222.3</v>
      </c>
      <c r="AW20" s="4">
        <f>Q130</f>
        <v>12222.3</v>
      </c>
      <c r="AX20" s="3">
        <f>IF(AV20=0,"",AW20/AV20)</f>
        <v>1</v>
      </c>
      <c r="AY20" s="4" t="str">
        <f>AA20</f>
        <v>ee_qq</v>
      </c>
      <c r="AZ20" s="4">
        <f>Q140</f>
        <v>12222.3</v>
      </c>
      <c r="BA20" s="4">
        <f>Q150</f>
        <v>12222.3</v>
      </c>
      <c r="BB20" s="3">
        <f>IF(AZ20=0,"",BA20/AZ20)</f>
        <v>1</v>
      </c>
      <c r="BC20" s="4" t="str">
        <f>AA20</f>
        <v>ee_qq</v>
      </c>
      <c r="BD20" s="4">
        <f>Q160</f>
        <v>176001</v>
      </c>
      <c r="BE20" s="4">
        <f>Q170</f>
        <v>12222.3</v>
      </c>
      <c r="BF20" s="3">
        <f>IF(BD20=0,"",BE20/BD20)</f>
        <v>6.9444491792660268E-2</v>
      </c>
      <c r="BG20" s="4" t="str">
        <f>AA20</f>
        <v>ee_qq</v>
      </c>
      <c r="BH20" s="4">
        <f>Q180</f>
        <v>12222.3</v>
      </c>
      <c r="BI20" s="4">
        <f>Q190</f>
        <v>12222.3</v>
      </c>
      <c r="BJ20" s="3">
        <f>IF(BH20=0,"",BI20/BH20)</f>
        <v>1</v>
      </c>
      <c r="BK20" s="4" t="str">
        <f>AA20</f>
        <v>ee_qq</v>
      </c>
      <c r="BL20" s="4">
        <f>Q200</f>
        <v>12222.3</v>
      </c>
      <c r="BM20" s="4">
        <f>Q210</f>
        <v>12222.3</v>
      </c>
      <c r="BN20" s="3">
        <f>IF(BL20=0,"",BM20/BL20)</f>
        <v>1</v>
      </c>
      <c r="BO20" s="4" t="str">
        <f>AA20</f>
        <v>ee_qq</v>
      </c>
      <c r="BP20" s="4">
        <f>Q120</f>
        <v>12222.3</v>
      </c>
      <c r="BQ20" s="4">
        <f>Q130</f>
        <v>12222.3</v>
      </c>
      <c r="BR20" s="3">
        <f>IF(BP20=0,"",BQ20/BP20)</f>
        <v>1</v>
      </c>
    </row>
    <row r="21" spans="1:70" x14ac:dyDescent="0.4">
      <c r="B21" s="4"/>
      <c r="N21" s="1" t="s">
        <v>21</v>
      </c>
      <c r="O21" s="1">
        <v>0</v>
      </c>
      <c r="P21" s="1" t="s">
        <v>1</v>
      </c>
      <c r="Q21" s="1">
        <v>471571</v>
      </c>
      <c r="U21" s="4"/>
      <c r="V21" s="4"/>
      <c r="W21" s="4"/>
      <c r="X21" s="4">
        <f t="shared" ref="X21:X30" si="0">B21</f>
        <v>0</v>
      </c>
      <c r="Y21" s="3"/>
      <c r="AA21" s="1" t="s">
        <v>1</v>
      </c>
      <c r="AB21" s="4">
        <f t="shared" ref="AB21:AB32" si="1">Q21</f>
        <v>471571</v>
      </c>
      <c r="AC21" s="4">
        <f t="shared" ref="AC21:AC29" si="2">Q31</f>
        <v>0</v>
      </c>
      <c r="AD21" s="3">
        <f t="shared" ref="AD21:AD28" si="3">IF(AB21=0,"",AC21/AB21)</f>
        <v>0</v>
      </c>
      <c r="AE21" s="4" t="str">
        <f t="shared" ref="AE21:AE32" si="4">AA21</f>
        <v>ee_qqa</v>
      </c>
      <c r="AF21" s="4">
        <f t="shared" ref="AF21:AF29" si="5">Q41</f>
        <v>0</v>
      </c>
      <c r="AG21" s="4">
        <f t="shared" ref="AG21:AG29" si="6">Q51</f>
        <v>0</v>
      </c>
      <c r="AH21" s="3" t="str">
        <f t="shared" ref="AH21:AH28" si="7">IF(AF21=0,"",AG21/AF21)</f>
        <v/>
      </c>
      <c r="AI21" s="4" t="str">
        <f t="shared" ref="AI21:AI32" si="8">AA21</f>
        <v>ee_qqa</v>
      </c>
      <c r="AJ21" s="4">
        <f t="shared" ref="AJ21:AJ29" si="9">Q61</f>
        <v>0</v>
      </c>
      <c r="AK21" s="4">
        <f t="shared" ref="AK21:AK29" si="10">Q71</f>
        <v>0</v>
      </c>
      <c r="AL21" s="3" t="str">
        <f t="shared" ref="AL21:AL28" si="11">IF(AJ21=0,"",AK21/AJ21)</f>
        <v/>
      </c>
      <c r="AM21" s="4" t="str">
        <f t="shared" ref="AM21:AM32" si="12">AA21</f>
        <v>ee_qqa</v>
      </c>
      <c r="AN21" s="4">
        <f t="shared" ref="AN21:AN29" si="13">Q81</f>
        <v>0</v>
      </c>
      <c r="AO21" s="4">
        <f t="shared" ref="AO21:AO29" si="14">Q91</f>
        <v>0</v>
      </c>
      <c r="AP21" s="3" t="str">
        <f t="shared" ref="AP21:AP28" si="15">IF(AN21=0,"",AO21/AN21)</f>
        <v/>
      </c>
      <c r="AQ21" s="4" t="str">
        <f t="shared" ref="AQ21:AQ32" si="16">AA21</f>
        <v>ee_qqa</v>
      </c>
      <c r="AR21" s="4">
        <f t="shared" ref="AR21:AR29" si="17">Q101</f>
        <v>0</v>
      </c>
      <c r="AS21" s="4">
        <f t="shared" ref="AS21:AS29" si="18">Q111</f>
        <v>0</v>
      </c>
      <c r="AT21" s="3" t="str">
        <f t="shared" ref="AT21:AT28" si="19">IF(AR21=0,"",AS21/AR21)</f>
        <v/>
      </c>
      <c r="AU21" s="4" t="str">
        <f t="shared" ref="AU21:AU32" si="20">AA21</f>
        <v>ee_qqa</v>
      </c>
      <c r="AV21" s="4">
        <f t="shared" ref="AV21:AV29" si="21">Q121</f>
        <v>0</v>
      </c>
      <c r="AW21" s="4">
        <f t="shared" ref="AW21:AW29" si="22">Q131</f>
        <v>0</v>
      </c>
      <c r="AX21" s="3" t="str">
        <f t="shared" ref="AX21:AX28" si="23">IF(AV21=0,"",AW21/AV21)</f>
        <v/>
      </c>
      <c r="AY21" s="4" t="str">
        <f t="shared" ref="AY21:AY32" si="24">AA21</f>
        <v>ee_qqa</v>
      </c>
      <c r="AZ21" s="4">
        <f t="shared" ref="AZ21:AZ29" si="25">Q141</f>
        <v>0</v>
      </c>
      <c r="BA21" s="4">
        <f t="shared" ref="BA21:BA29" si="26">Q151</f>
        <v>0</v>
      </c>
      <c r="BB21" s="3" t="str">
        <f t="shared" ref="BB21:BB28" si="27">IF(AZ21=0,"",BA21/AZ21)</f>
        <v/>
      </c>
      <c r="BC21" s="4" t="str">
        <f t="shared" ref="BC21:BC32" si="28">AA21</f>
        <v>ee_qqa</v>
      </c>
      <c r="BD21" s="4">
        <f t="shared" ref="BD21:BD29" si="29">Q161</f>
        <v>20282.599999999999</v>
      </c>
      <c r="BE21" s="4">
        <f t="shared" ref="BE21:BE29" si="30">Q171</f>
        <v>0</v>
      </c>
      <c r="BF21" s="3">
        <f t="shared" ref="BF21:BF28" si="31">IF(BD21=0,"",BE21/BD21)</f>
        <v>0</v>
      </c>
      <c r="BG21" s="4" t="str">
        <f t="shared" ref="BG21:BG32" si="32">AA21</f>
        <v>ee_qqa</v>
      </c>
      <c r="BH21" s="4">
        <f t="shared" ref="BH21:BH29" si="33">Q181</f>
        <v>0</v>
      </c>
      <c r="BI21" s="4">
        <f t="shared" ref="BI21:BI29" si="34">Q191</f>
        <v>0</v>
      </c>
      <c r="BJ21" s="3" t="str">
        <f t="shared" ref="BJ21:BJ28" si="35">IF(BH21=0,"",BI21/BH21)</f>
        <v/>
      </c>
      <c r="BK21" s="4" t="str">
        <f t="shared" ref="BK21:BK32" si="36">AA21</f>
        <v>ee_qqa</v>
      </c>
      <c r="BL21" s="4">
        <f t="shared" ref="BL21:BL29" si="37">Q201</f>
        <v>0</v>
      </c>
      <c r="BM21" s="4">
        <f t="shared" ref="BM21:BM29" si="38">Q211</f>
        <v>0</v>
      </c>
      <c r="BN21" s="3" t="str">
        <f t="shared" ref="BN21:BN28" si="39">IF(BL21=0,"",BM21/BL21)</f>
        <v/>
      </c>
      <c r="BO21" s="4" t="str">
        <f t="shared" ref="BO21:BO32" si="40">AA21</f>
        <v>ee_qqa</v>
      </c>
      <c r="BP21" s="4">
        <f t="shared" ref="BP21:BP29" si="41">Q121</f>
        <v>0</v>
      </c>
      <c r="BQ21" s="4">
        <f t="shared" ref="BQ21:BQ29" si="42">Q131</f>
        <v>0</v>
      </c>
      <c r="BR21" s="3" t="str">
        <f t="shared" ref="BR21:BR28" si="43">IF(BP21=0,"",BQ21/BP21)</f>
        <v/>
      </c>
    </row>
    <row r="22" spans="1:70" x14ac:dyDescent="0.4">
      <c r="A22" s="1" t="s">
        <v>8</v>
      </c>
      <c r="B22" s="4">
        <v>80222.600000000006</v>
      </c>
      <c r="D22" s="1" t="s">
        <v>73</v>
      </c>
      <c r="N22" s="1" t="s">
        <v>21</v>
      </c>
      <c r="O22" s="1">
        <v>0</v>
      </c>
      <c r="P22" s="1" t="s">
        <v>2</v>
      </c>
      <c r="Q22" s="1">
        <v>5367.24</v>
      </c>
      <c r="T22" s="1" t="s">
        <v>8</v>
      </c>
      <c r="U22" s="4">
        <f>W36</f>
        <v>274359.06999999995</v>
      </c>
      <c r="V22" s="4">
        <f>B6</f>
        <v>271366</v>
      </c>
      <c r="W22" s="4">
        <f t="shared" ref="W22:W30" si="44">O6</f>
        <v>85671.3</v>
      </c>
      <c r="X22" s="4">
        <f t="shared" si="0"/>
        <v>80222.600000000006</v>
      </c>
      <c r="Y22" s="3">
        <f t="shared" ref="Y22:Y31" si="45">X22/V22</f>
        <v>0.29562509673282578</v>
      </c>
      <c r="AA22" s="1" t="s">
        <v>2</v>
      </c>
      <c r="AB22" s="4">
        <f t="shared" si="1"/>
        <v>5367.24</v>
      </c>
      <c r="AC22" s="4">
        <f t="shared" si="2"/>
        <v>988.702</v>
      </c>
      <c r="AD22" s="3">
        <f t="shared" si="3"/>
        <v>0.18421050670363168</v>
      </c>
      <c r="AE22" s="4" t="str">
        <f t="shared" si="4"/>
        <v>ee_qqll</v>
      </c>
      <c r="AF22" s="4">
        <f t="shared" si="5"/>
        <v>988.702</v>
      </c>
      <c r="AG22" s="4">
        <f t="shared" si="6"/>
        <v>988.702</v>
      </c>
      <c r="AH22" s="3">
        <f t="shared" si="7"/>
        <v>1</v>
      </c>
      <c r="AI22" s="4" t="str">
        <f t="shared" si="8"/>
        <v>ee_qqll</v>
      </c>
      <c r="AJ22" s="4">
        <f t="shared" si="9"/>
        <v>988.702</v>
      </c>
      <c r="AK22" s="4">
        <f t="shared" si="10"/>
        <v>988.702</v>
      </c>
      <c r="AL22" s="3">
        <f t="shared" si="11"/>
        <v>1</v>
      </c>
      <c r="AM22" s="4" t="str">
        <f t="shared" si="12"/>
        <v>ee_qqll</v>
      </c>
      <c r="AN22" s="4">
        <f t="shared" si="13"/>
        <v>988.702</v>
      </c>
      <c r="AO22" s="4">
        <f t="shared" si="14"/>
        <v>988.702</v>
      </c>
      <c r="AP22" s="3">
        <f t="shared" si="15"/>
        <v>1</v>
      </c>
      <c r="AQ22" s="4" t="str">
        <f t="shared" si="16"/>
        <v>ee_qqll</v>
      </c>
      <c r="AR22" s="4">
        <f t="shared" si="17"/>
        <v>988.702</v>
      </c>
      <c r="AS22" s="4">
        <f t="shared" si="18"/>
        <v>988.702</v>
      </c>
      <c r="AT22" s="3">
        <f t="shared" si="19"/>
        <v>1</v>
      </c>
      <c r="AU22" s="4" t="str">
        <f t="shared" si="20"/>
        <v>ee_qqll</v>
      </c>
      <c r="AV22" s="4">
        <f t="shared" si="21"/>
        <v>3177.97</v>
      </c>
      <c r="AW22" s="4">
        <f t="shared" si="22"/>
        <v>988.702</v>
      </c>
      <c r="AX22" s="3">
        <f t="shared" si="23"/>
        <v>0.31111118103695129</v>
      </c>
      <c r="AY22" s="4" t="str">
        <f t="shared" si="24"/>
        <v>ee_qqll</v>
      </c>
      <c r="AZ22" s="4">
        <f t="shared" si="25"/>
        <v>988.702</v>
      </c>
      <c r="BA22" s="4">
        <f t="shared" si="26"/>
        <v>988.702</v>
      </c>
      <c r="BB22" s="3">
        <f t="shared" si="27"/>
        <v>1</v>
      </c>
      <c r="BC22" s="4" t="str">
        <f t="shared" si="28"/>
        <v>ee_qqll</v>
      </c>
      <c r="BD22" s="4">
        <f t="shared" si="29"/>
        <v>13206.2</v>
      </c>
      <c r="BE22" s="4">
        <f t="shared" si="30"/>
        <v>988.702</v>
      </c>
      <c r="BF22" s="3">
        <f t="shared" si="31"/>
        <v>7.4866502097499649E-2</v>
      </c>
      <c r="BG22" s="4" t="str">
        <f t="shared" si="32"/>
        <v>ee_qqll</v>
      </c>
      <c r="BH22" s="4">
        <f t="shared" si="33"/>
        <v>1553.68</v>
      </c>
      <c r="BI22" s="4">
        <f t="shared" si="34"/>
        <v>988.702</v>
      </c>
      <c r="BJ22" s="3">
        <f t="shared" si="35"/>
        <v>0.63636141290355797</v>
      </c>
      <c r="BK22" s="4" t="str">
        <f t="shared" si="36"/>
        <v>ee_qqll</v>
      </c>
      <c r="BL22" s="4">
        <f t="shared" si="37"/>
        <v>988.702</v>
      </c>
      <c r="BM22" s="4">
        <f t="shared" si="38"/>
        <v>988.702</v>
      </c>
      <c r="BN22" s="3">
        <f t="shared" si="39"/>
        <v>1</v>
      </c>
      <c r="BO22" s="4" t="str">
        <f t="shared" si="40"/>
        <v>ee_qqll</v>
      </c>
      <c r="BP22" s="4">
        <f t="shared" si="41"/>
        <v>3177.97</v>
      </c>
      <c r="BQ22" s="4">
        <f t="shared" si="42"/>
        <v>988.702</v>
      </c>
      <c r="BR22" s="3">
        <f t="shared" si="43"/>
        <v>0.31111118103695129</v>
      </c>
    </row>
    <row r="23" spans="1:70" x14ac:dyDescent="0.4">
      <c r="A23" s="1" t="s">
        <v>9</v>
      </c>
      <c r="B23" s="4">
        <v>0</v>
      </c>
      <c r="D23" s="1" t="s">
        <v>87</v>
      </c>
      <c r="N23" s="1" t="s">
        <v>21</v>
      </c>
      <c r="O23" s="1">
        <v>0</v>
      </c>
      <c r="P23" s="1" t="s">
        <v>3</v>
      </c>
      <c r="Q23" s="1">
        <v>866.96699999999998</v>
      </c>
      <c r="T23" s="1" t="s">
        <v>9</v>
      </c>
      <c r="U23" s="4">
        <f>W35</f>
        <v>1800000</v>
      </c>
      <c r="V23" s="4">
        <f>B7</f>
        <v>1766070</v>
      </c>
      <c r="W23" s="4">
        <f t="shared" si="44"/>
        <v>304.63900000000001</v>
      </c>
      <c r="X23" s="4">
        <f t="shared" si="0"/>
        <v>0</v>
      </c>
      <c r="Y23" s="3">
        <f t="shared" si="45"/>
        <v>0</v>
      </c>
      <c r="AA23" s="1" t="s">
        <v>3</v>
      </c>
      <c r="AB23" s="4">
        <f t="shared" si="1"/>
        <v>866.96699999999998</v>
      </c>
      <c r="AC23" s="4">
        <f t="shared" si="2"/>
        <v>0</v>
      </c>
      <c r="AD23" s="3">
        <f t="shared" si="3"/>
        <v>0</v>
      </c>
      <c r="AE23" s="4" t="str">
        <f t="shared" si="4"/>
        <v>ee_qqlv</v>
      </c>
      <c r="AF23" s="4">
        <f t="shared" si="5"/>
        <v>0</v>
      </c>
      <c r="AG23" s="4">
        <f t="shared" si="6"/>
        <v>0</v>
      </c>
      <c r="AH23" s="3" t="str">
        <f t="shared" si="7"/>
        <v/>
      </c>
      <c r="AI23" s="4" t="str">
        <f t="shared" si="8"/>
        <v>ee_qqlv</v>
      </c>
      <c r="AJ23" s="4">
        <f t="shared" si="9"/>
        <v>0</v>
      </c>
      <c r="AK23" s="4">
        <f t="shared" si="10"/>
        <v>0</v>
      </c>
      <c r="AL23" s="3" t="str">
        <f t="shared" si="11"/>
        <v/>
      </c>
      <c r="AM23" s="4" t="str">
        <f t="shared" si="12"/>
        <v>ee_qqlv</v>
      </c>
      <c r="AN23" s="4">
        <f t="shared" si="13"/>
        <v>0</v>
      </c>
      <c r="AO23" s="4">
        <f t="shared" si="14"/>
        <v>0</v>
      </c>
      <c r="AP23" s="3" t="str">
        <f t="shared" si="15"/>
        <v/>
      </c>
      <c r="AQ23" s="4" t="str">
        <f t="shared" si="16"/>
        <v>ee_qqlv</v>
      </c>
      <c r="AR23" s="4">
        <f t="shared" si="17"/>
        <v>0</v>
      </c>
      <c r="AS23" s="4">
        <f t="shared" si="18"/>
        <v>0</v>
      </c>
      <c r="AT23" s="3" t="str">
        <f t="shared" si="19"/>
        <v/>
      </c>
      <c r="AU23" s="4" t="str">
        <f t="shared" si="20"/>
        <v>ee_qqlv</v>
      </c>
      <c r="AV23" s="4">
        <f t="shared" si="21"/>
        <v>0</v>
      </c>
      <c r="AW23" s="4">
        <f t="shared" si="22"/>
        <v>0</v>
      </c>
      <c r="AX23" s="3" t="str">
        <f t="shared" si="23"/>
        <v/>
      </c>
      <c r="AY23" s="4" t="str">
        <f t="shared" si="24"/>
        <v>ee_qqlv</v>
      </c>
      <c r="AZ23" s="4">
        <f t="shared" si="25"/>
        <v>0</v>
      </c>
      <c r="BA23" s="4">
        <f t="shared" si="26"/>
        <v>0</v>
      </c>
      <c r="BB23" s="3" t="str">
        <f t="shared" si="27"/>
        <v/>
      </c>
      <c r="BC23" s="4" t="str">
        <f t="shared" si="28"/>
        <v>ee_qqlv</v>
      </c>
      <c r="BD23" s="4">
        <f t="shared" si="29"/>
        <v>865233</v>
      </c>
      <c r="BE23" s="4">
        <f t="shared" si="30"/>
        <v>0</v>
      </c>
      <c r="BF23" s="3">
        <f t="shared" si="31"/>
        <v>0</v>
      </c>
      <c r="BG23" s="4" t="str">
        <f t="shared" si="32"/>
        <v>ee_qqlv</v>
      </c>
      <c r="BH23" s="4">
        <f t="shared" si="33"/>
        <v>0</v>
      </c>
      <c r="BI23" s="4">
        <f t="shared" si="34"/>
        <v>0</v>
      </c>
      <c r="BJ23" s="3" t="str">
        <f t="shared" si="35"/>
        <v/>
      </c>
      <c r="BK23" s="4" t="str">
        <f t="shared" si="36"/>
        <v>ee_qqlv</v>
      </c>
      <c r="BL23" s="4">
        <f t="shared" si="37"/>
        <v>0</v>
      </c>
      <c r="BM23" s="4">
        <f t="shared" si="38"/>
        <v>0</v>
      </c>
      <c r="BN23" s="3" t="str">
        <f t="shared" si="39"/>
        <v/>
      </c>
      <c r="BO23" s="4" t="str">
        <f t="shared" si="40"/>
        <v>ee_qqlv</v>
      </c>
      <c r="BP23" s="4">
        <f t="shared" si="41"/>
        <v>0</v>
      </c>
      <c r="BQ23" s="4">
        <f t="shared" si="42"/>
        <v>0</v>
      </c>
      <c r="BR23" s="3" t="str">
        <f t="shared" si="43"/>
        <v/>
      </c>
    </row>
    <row r="24" spans="1:70" x14ac:dyDescent="0.4">
      <c r="A24" s="1" t="s">
        <v>6</v>
      </c>
      <c r="B24" s="4">
        <v>1118.0999999999999</v>
      </c>
      <c r="D24" s="1" t="s">
        <v>32</v>
      </c>
      <c r="E24" s="1" t="s">
        <v>33</v>
      </c>
      <c r="F24" s="1" t="s">
        <v>34</v>
      </c>
      <c r="G24" s="1">
        <v>1</v>
      </c>
      <c r="H24" s="1">
        <v>-0.14316699999999999</v>
      </c>
      <c r="I24" s="1">
        <v>0.14435700000000001</v>
      </c>
      <c r="J24" s="1" t="s">
        <v>35</v>
      </c>
      <c r="K24" s="1" t="s">
        <v>36</v>
      </c>
      <c r="L24" s="3">
        <f t="shared" ref="L24:L27" si="46">AVERAGE(ABS(H24),ABS(I24))</f>
        <v>0.143762</v>
      </c>
      <c r="N24" s="1" t="s">
        <v>21</v>
      </c>
      <c r="O24" s="1">
        <v>0</v>
      </c>
      <c r="P24" s="1" t="s">
        <v>4</v>
      </c>
      <c r="Q24" s="1">
        <v>41641.699999999997</v>
      </c>
      <c r="T24" s="1" t="s">
        <v>6</v>
      </c>
      <c r="U24" s="4">
        <f>W38</f>
        <v>523900</v>
      </c>
      <c r="V24" s="4">
        <f>B8</f>
        <v>505970</v>
      </c>
      <c r="W24" s="4">
        <f t="shared" si="44"/>
        <v>8838.7199999999993</v>
      </c>
      <c r="X24" s="4">
        <f t="shared" si="0"/>
        <v>1118.0999999999999</v>
      </c>
      <c r="Y24" s="3">
        <f t="shared" si="45"/>
        <v>2.2098148111548113E-3</v>
      </c>
      <c r="AA24" s="1" t="s">
        <v>4</v>
      </c>
      <c r="AB24" s="4">
        <f t="shared" si="1"/>
        <v>41641.699999999997</v>
      </c>
      <c r="AC24" s="4">
        <f t="shared" si="2"/>
        <v>201.49199999999999</v>
      </c>
      <c r="AD24" s="3">
        <f t="shared" si="3"/>
        <v>4.8387073534461849E-3</v>
      </c>
      <c r="AE24" s="4" t="str">
        <f t="shared" si="4"/>
        <v>ee_qqqq</v>
      </c>
      <c r="AF24" s="4">
        <f t="shared" si="5"/>
        <v>201.49199999999999</v>
      </c>
      <c r="AG24" s="4">
        <f t="shared" si="6"/>
        <v>201.49199999999999</v>
      </c>
      <c r="AH24" s="3">
        <f t="shared" si="7"/>
        <v>1</v>
      </c>
      <c r="AI24" s="4" t="str">
        <f t="shared" si="8"/>
        <v>ee_qqqq</v>
      </c>
      <c r="AJ24" s="4">
        <f t="shared" si="9"/>
        <v>201.49199999999999</v>
      </c>
      <c r="AK24" s="4">
        <f t="shared" si="10"/>
        <v>201.49199999999999</v>
      </c>
      <c r="AL24" s="3">
        <f t="shared" si="11"/>
        <v>1</v>
      </c>
      <c r="AM24" s="4" t="str">
        <f t="shared" si="12"/>
        <v>ee_qqqq</v>
      </c>
      <c r="AN24" s="4">
        <f t="shared" si="13"/>
        <v>201.49199999999999</v>
      </c>
      <c r="AO24" s="4">
        <f t="shared" si="14"/>
        <v>201.49199999999999</v>
      </c>
      <c r="AP24" s="3">
        <f t="shared" si="15"/>
        <v>1</v>
      </c>
      <c r="AQ24" s="4" t="str">
        <f t="shared" si="16"/>
        <v>ee_qqqq</v>
      </c>
      <c r="AR24" s="4">
        <f t="shared" si="17"/>
        <v>268.65600000000001</v>
      </c>
      <c r="AS24" s="4">
        <f t="shared" si="18"/>
        <v>201.49199999999999</v>
      </c>
      <c r="AT24" s="3">
        <f t="shared" si="19"/>
        <v>0.75</v>
      </c>
      <c r="AU24" s="4" t="str">
        <f t="shared" si="20"/>
        <v>ee_qqqq</v>
      </c>
      <c r="AV24" s="4">
        <f t="shared" si="21"/>
        <v>335.82100000000003</v>
      </c>
      <c r="AW24" s="4">
        <f t="shared" si="22"/>
        <v>201.49199999999999</v>
      </c>
      <c r="AX24" s="3">
        <f t="shared" si="23"/>
        <v>0.59999821333388914</v>
      </c>
      <c r="AY24" s="4" t="str">
        <f t="shared" si="24"/>
        <v>ee_qqqq</v>
      </c>
      <c r="AZ24" s="4">
        <f t="shared" si="25"/>
        <v>201.49199999999999</v>
      </c>
      <c r="BA24" s="4">
        <f t="shared" si="26"/>
        <v>201.49199999999999</v>
      </c>
      <c r="BB24" s="3">
        <f t="shared" si="27"/>
        <v>1</v>
      </c>
      <c r="BC24" s="4" t="str">
        <f t="shared" si="28"/>
        <v>ee_qqqq</v>
      </c>
      <c r="BD24" s="4">
        <f t="shared" si="29"/>
        <v>1746.27</v>
      </c>
      <c r="BE24" s="4">
        <f t="shared" si="30"/>
        <v>201.49199999999999</v>
      </c>
      <c r="BF24" s="3">
        <f t="shared" si="31"/>
        <v>0.11538421893521619</v>
      </c>
      <c r="BG24" s="4" t="str">
        <f t="shared" si="32"/>
        <v>ee_qqqq</v>
      </c>
      <c r="BH24" s="4">
        <f t="shared" si="33"/>
        <v>201.49199999999999</v>
      </c>
      <c r="BI24" s="4">
        <f t="shared" si="34"/>
        <v>201.49199999999999</v>
      </c>
      <c r="BJ24" s="3">
        <f t="shared" si="35"/>
        <v>1</v>
      </c>
      <c r="BK24" s="4" t="str">
        <f t="shared" si="36"/>
        <v>ee_qqqq</v>
      </c>
      <c r="BL24" s="4">
        <f t="shared" si="37"/>
        <v>201.49199999999999</v>
      </c>
      <c r="BM24" s="4">
        <f t="shared" si="38"/>
        <v>201.49199999999999</v>
      </c>
      <c r="BN24" s="3">
        <f t="shared" si="39"/>
        <v>1</v>
      </c>
      <c r="BO24" s="4" t="str">
        <f t="shared" si="40"/>
        <v>ee_qqqq</v>
      </c>
      <c r="BP24" s="4">
        <f t="shared" si="41"/>
        <v>335.82100000000003</v>
      </c>
      <c r="BQ24" s="4">
        <f t="shared" si="42"/>
        <v>201.49199999999999</v>
      </c>
      <c r="BR24" s="3">
        <f t="shared" si="43"/>
        <v>0.59999821333388914</v>
      </c>
    </row>
    <row r="25" spans="1:70" x14ac:dyDescent="0.4">
      <c r="A25" s="1" t="s">
        <v>5</v>
      </c>
      <c r="B25" s="4">
        <v>16469.7</v>
      </c>
      <c r="N25" s="1" t="s">
        <v>21</v>
      </c>
      <c r="O25" s="1">
        <v>0</v>
      </c>
      <c r="P25" s="1" t="s">
        <v>5</v>
      </c>
      <c r="Q25" s="1">
        <v>139867</v>
      </c>
      <c r="T25" s="1" t="s">
        <v>5</v>
      </c>
      <c r="U25" s="4">
        <f t="shared" ref="U25:U31" si="47">W39</f>
        <v>801000</v>
      </c>
      <c r="V25" s="4">
        <f>B9</f>
        <v>762242</v>
      </c>
      <c r="W25" s="4">
        <f t="shared" si="44"/>
        <v>183811</v>
      </c>
      <c r="X25" s="4">
        <f t="shared" si="0"/>
        <v>16469.7</v>
      </c>
      <c r="Y25" s="3">
        <f t="shared" si="45"/>
        <v>2.1606917488146811E-2</v>
      </c>
      <c r="AA25" s="1" t="s">
        <v>5</v>
      </c>
      <c r="AB25" s="4">
        <f t="shared" si="1"/>
        <v>139867</v>
      </c>
      <c r="AC25" s="4">
        <f t="shared" si="2"/>
        <v>16469.7</v>
      </c>
      <c r="AD25" s="3">
        <f t="shared" si="3"/>
        <v>0.11775257923598847</v>
      </c>
      <c r="AE25" s="4" t="str">
        <f t="shared" si="4"/>
        <v>ee_uubb</v>
      </c>
      <c r="AF25" s="4">
        <f t="shared" si="5"/>
        <v>16469.7</v>
      </c>
      <c r="AG25" s="4">
        <f t="shared" si="6"/>
        <v>16469.7</v>
      </c>
      <c r="AH25" s="3">
        <f t="shared" si="7"/>
        <v>1</v>
      </c>
      <c r="AI25" s="4" t="str">
        <f t="shared" si="8"/>
        <v>ee_uubb</v>
      </c>
      <c r="AJ25" s="4">
        <f t="shared" si="9"/>
        <v>16469.7</v>
      </c>
      <c r="AK25" s="4">
        <f t="shared" si="10"/>
        <v>16469.7</v>
      </c>
      <c r="AL25" s="3">
        <f t="shared" si="11"/>
        <v>1</v>
      </c>
      <c r="AM25" s="4" t="str">
        <f t="shared" si="12"/>
        <v>ee_uubb</v>
      </c>
      <c r="AN25" s="4">
        <f t="shared" si="13"/>
        <v>16469.7</v>
      </c>
      <c r="AO25" s="4">
        <f t="shared" si="14"/>
        <v>16469.7</v>
      </c>
      <c r="AP25" s="3">
        <f t="shared" si="15"/>
        <v>1</v>
      </c>
      <c r="AQ25" s="4" t="str">
        <f t="shared" si="16"/>
        <v>ee_uubb</v>
      </c>
      <c r="AR25" s="4">
        <f t="shared" si="17"/>
        <v>18484.400000000001</v>
      </c>
      <c r="AS25" s="4">
        <f t="shared" si="18"/>
        <v>16469.7</v>
      </c>
      <c r="AT25" s="3">
        <f t="shared" si="19"/>
        <v>0.89100538832745446</v>
      </c>
      <c r="AU25" s="4" t="str">
        <f t="shared" si="20"/>
        <v>ee_uubb</v>
      </c>
      <c r="AV25" s="4">
        <f t="shared" si="21"/>
        <v>16973.400000000001</v>
      </c>
      <c r="AW25" s="4">
        <f t="shared" si="22"/>
        <v>16469.7</v>
      </c>
      <c r="AX25" s="3">
        <f t="shared" si="23"/>
        <v>0.97032415426490859</v>
      </c>
      <c r="AY25" s="4" t="str">
        <f t="shared" si="24"/>
        <v>ee_uubb</v>
      </c>
      <c r="AZ25" s="4">
        <f t="shared" si="25"/>
        <v>16494.900000000001</v>
      </c>
      <c r="BA25" s="4">
        <f t="shared" si="26"/>
        <v>16469.7</v>
      </c>
      <c r="BB25" s="3">
        <f t="shared" si="27"/>
        <v>0.99847225506065507</v>
      </c>
      <c r="BC25" s="4" t="str">
        <f t="shared" si="28"/>
        <v>ee_uubb</v>
      </c>
      <c r="BD25" s="4">
        <f t="shared" si="29"/>
        <v>43717.9</v>
      </c>
      <c r="BE25" s="4">
        <f t="shared" si="30"/>
        <v>16469.7</v>
      </c>
      <c r="BF25" s="3">
        <f t="shared" si="31"/>
        <v>0.37672669547256388</v>
      </c>
      <c r="BG25" s="4" t="str">
        <f t="shared" si="32"/>
        <v>ee_uubb</v>
      </c>
      <c r="BH25" s="4">
        <f t="shared" si="33"/>
        <v>16469.7</v>
      </c>
      <c r="BI25" s="4">
        <f t="shared" si="34"/>
        <v>16469.7</v>
      </c>
      <c r="BJ25" s="3">
        <f t="shared" si="35"/>
        <v>1</v>
      </c>
      <c r="BK25" s="4" t="str">
        <f t="shared" si="36"/>
        <v>ee_uubb</v>
      </c>
      <c r="BL25" s="4">
        <f t="shared" si="37"/>
        <v>16469.7</v>
      </c>
      <c r="BM25" s="4">
        <f t="shared" si="38"/>
        <v>16469.7</v>
      </c>
      <c r="BN25" s="3">
        <f t="shared" si="39"/>
        <v>1</v>
      </c>
      <c r="BO25" s="4" t="str">
        <f t="shared" si="40"/>
        <v>ee_uubb</v>
      </c>
      <c r="BP25" s="4">
        <f t="shared" si="41"/>
        <v>16973.400000000001</v>
      </c>
      <c r="BQ25" s="4">
        <f t="shared" si="42"/>
        <v>16469.7</v>
      </c>
      <c r="BR25" s="3">
        <f t="shared" si="43"/>
        <v>0.97032415426490859</v>
      </c>
    </row>
    <row r="26" spans="1:70" x14ac:dyDescent="0.4">
      <c r="A26" s="1" t="s">
        <v>4</v>
      </c>
      <c r="B26" s="4">
        <v>201.49199999999999</v>
      </c>
      <c r="N26" s="1" t="s">
        <v>21</v>
      </c>
      <c r="O26" s="1">
        <v>0</v>
      </c>
      <c r="P26" s="1" t="s">
        <v>6</v>
      </c>
      <c r="Q26" s="1">
        <v>5786.38</v>
      </c>
      <c r="T26" s="1" t="s">
        <v>4</v>
      </c>
      <c r="U26" s="4">
        <f t="shared" si="47"/>
        <v>6256000</v>
      </c>
      <c r="V26" s="4">
        <f>B10</f>
        <v>3664470</v>
      </c>
      <c r="W26" s="4">
        <f t="shared" si="44"/>
        <v>201.49199999999999</v>
      </c>
      <c r="X26" s="4">
        <f t="shared" si="0"/>
        <v>201.49199999999999</v>
      </c>
      <c r="Y26" s="3">
        <f t="shared" si="45"/>
        <v>5.4985304832622451E-5</v>
      </c>
      <c r="AA26" s="1" t="s">
        <v>6</v>
      </c>
      <c r="AB26" s="4">
        <f t="shared" si="1"/>
        <v>5786.38</v>
      </c>
      <c r="AC26" s="4">
        <f t="shared" si="2"/>
        <v>1118.0999999999999</v>
      </c>
      <c r="AD26" s="3">
        <f t="shared" si="3"/>
        <v>0.19322961851796805</v>
      </c>
      <c r="AE26" s="4" t="str">
        <f t="shared" si="4"/>
        <v>ee_uucc</v>
      </c>
      <c r="AF26" s="4">
        <f t="shared" si="5"/>
        <v>1126.26</v>
      </c>
      <c r="AG26" s="4">
        <f t="shared" si="6"/>
        <v>1118.0999999999999</v>
      </c>
      <c r="AH26" s="3">
        <f t="shared" si="7"/>
        <v>0.99275478131159756</v>
      </c>
      <c r="AI26" s="4" t="str">
        <f t="shared" si="8"/>
        <v>ee_uucc</v>
      </c>
      <c r="AJ26" s="4">
        <f t="shared" si="9"/>
        <v>1118.0999999999999</v>
      </c>
      <c r="AK26" s="4">
        <f t="shared" si="10"/>
        <v>1118.0999999999999</v>
      </c>
      <c r="AL26" s="3">
        <f t="shared" si="11"/>
        <v>1</v>
      </c>
      <c r="AM26" s="4" t="str">
        <f t="shared" si="12"/>
        <v>ee_uucc</v>
      </c>
      <c r="AN26" s="4">
        <f t="shared" si="13"/>
        <v>1118.0999999999999</v>
      </c>
      <c r="AO26" s="4">
        <f t="shared" si="14"/>
        <v>1118.0999999999999</v>
      </c>
      <c r="AP26" s="3">
        <f t="shared" si="15"/>
        <v>1</v>
      </c>
      <c r="AQ26" s="4" t="str">
        <f t="shared" si="16"/>
        <v>ee_uucc</v>
      </c>
      <c r="AR26" s="4">
        <f t="shared" si="17"/>
        <v>1232.3599999999999</v>
      </c>
      <c r="AS26" s="4">
        <f t="shared" si="18"/>
        <v>1118.0999999999999</v>
      </c>
      <c r="AT26" s="3">
        <f t="shared" si="19"/>
        <v>0.90728358596514003</v>
      </c>
      <c r="AU26" s="4" t="str">
        <f t="shared" si="20"/>
        <v>ee_uucc</v>
      </c>
      <c r="AV26" s="4">
        <f t="shared" si="21"/>
        <v>1175.23</v>
      </c>
      <c r="AW26" s="4">
        <f t="shared" si="22"/>
        <v>1118.0999999999999</v>
      </c>
      <c r="AX26" s="3">
        <f t="shared" si="23"/>
        <v>0.95138823889791779</v>
      </c>
      <c r="AY26" s="4" t="str">
        <f t="shared" si="24"/>
        <v>ee_uucc</v>
      </c>
      <c r="AZ26" s="4">
        <f t="shared" si="25"/>
        <v>1118.0999999999999</v>
      </c>
      <c r="BA26" s="4">
        <f t="shared" si="26"/>
        <v>1118.0999999999999</v>
      </c>
      <c r="BB26" s="3">
        <f t="shared" si="27"/>
        <v>1</v>
      </c>
      <c r="BC26" s="4" t="str">
        <f t="shared" si="28"/>
        <v>ee_uucc</v>
      </c>
      <c r="BD26" s="4">
        <f t="shared" si="29"/>
        <v>43614.1</v>
      </c>
      <c r="BE26" s="4">
        <f t="shared" si="30"/>
        <v>1118.0999999999999</v>
      </c>
      <c r="BF26" s="3">
        <f t="shared" si="31"/>
        <v>2.5636204805326718E-2</v>
      </c>
      <c r="BG26" s="4" t="str">
        <f t="shared" si="32"/>
        <v>ee_uucc</v>
      </c>
      <c r="BH26" s="4">
        <f t="shared" si="33"/>
        <v>1118.0999999999999</v>
      </c>
      <c r="BI26" s="4">
        <f t="shared" si="34"/>
        <v>1118.0999999999999</v>
      </c>
      <c r="BJ26" s="3">
        <f t="shared" si="35"/>
        <v>1</v>
      </c>
      <c r="BK26" s="4" t="str">
        <f t="shared" si="36"/>
        <v>ee_uucc</v>
      </c>
      <c r="BL26" s="4">
        <f t="shared" si="37"/>
        <v>1118.0999999999999</v>
      </c>
      <c r="BM26" s="4">
        <f t="shared" si="38"/>
        <v>1118.0999999999999</v>
      </c>
      <c r="BN26" s="3">
        <f t="shared" si="39"/>
        <v>1</v>
      </c>
      <c r="BO26" s="4" t="str">
        <f t="shared" si="40"/>
        <v>ee_uucc</v>
      </c>
      <c r="BP26" s="4">
        <f t="shared" si="41"/>
        <v>1175.23</v>
      </c>
      <c r="BQ26" s="4">
        <f t="shared" si="42"/>
        <v>1118.0999999999999</v>
      </c>
      <c r="BR26" s="3">
        <f t="shared" si="43"/>
        <v>0.95138823889791779</v>
      </c>
    </row>
    <row r="27" spans="1:70" x14ac:dyDescent="0.4">
      <c r="A27" s="1" t="s">
        <v>3</v>
      </c>
      <c r="B27" s="4">
        <v>0</v>
      </c>
      <c r="N27" s="1" t="s">
        <v>21</v>
      </c>
      <c r="O27" s="1">
        <v>0</v>
      </c>
      <c r="P27" s="1" t="s">
        <v>7</v>
      </c>
      <c r="Q27" s="1">
        <v>11327.7</v>
      </c>
      <c r="T27" s="1" t="s">
        <v>3</v>
      </c>
      <c r="U27" s="4">
        <f t="shared" si="47"/>
        <v>52475800</v>
      </c>
      <c r="V27" s="4">
        <f>B11</f>
        <v>43707300</v>
      </c>
      <c r="W27" s="4">
        <f t="shared" si="44"/>
        <v>0</v>
      </c>
      <c r="X27" s="4">
        <f t="shared" si="0"/>
        <v>0</v>
      </c>
      <c r="Y27" s="3">
        <f t="shared" si="45"/>
        <v>0</v>
      </c>
      <c r="AA27" s="1" t="s">
        <v>7</v>
      </c>
      <c r="AB27" s="4">
        <f t="shared" si="1"/>
        <v>11327.7</v>
      </c>
      <c r="AC27" s="4">
        <f t="shared" si="2"/>
        <v>10507.7</v>
      </c>
      <c r="AD27" s="3">
        <f t="shared" si="3"/>
        <v>0.92761107727076109</v>
      </c>
      <c r="AE27" s="4" t="str">
        <f t="shared" si="4"/>
        <v>ee_uuh_ww</v>
      </c>
      <c r="AF27" s="4">
        <f t="shared" si="5"/>
        <v>10509.5</v>
      </c>
      <c r="AG27" s="4">
        <f t="shared" si="6"/>
        <v>10507.7</v>
      </c>
      <c r="AH27" s="3">
        <f t="shared" si="7"/>
        <v>0.99982872639040876</v>
      </c>
      <c r="AI27" s="4" t="str">
        <f t="shared" si="8"/>
        <v>ee_uuh_ww</v>
      </c>
      <c r="AJ27" s="4">
        <f t="shared" si="9"/>
        <v>10507.7</v>
      </c>
      <c r="AK27" s="4">
        <f t="shared" si="10"/>
        <v>10507.7</v>
      </c>
      <c r="AL27" s="3">
        <f t="shared" si="11"/>
        <v>1</v>
      </c>
      <c r="AM27" s="4" t="str">
        <f t="shared" si="12"/>
        <v>ee_uuh_ww</v>
      </c>
      <c r="AN27" s="4">
        <f t="shared" si="13"/>
        <v>10508.8</v>
      </c>
      <c r="AO27" s="4">
        <f t="shared" si="14"/>
        <v>10507.7</v>
      </c>
      <c r="AP27" s="3">
        <f t="shared" si="15"/>
        <v>0.99989532582216822</v>
      </c>
      <c r="AQ27" s="4" t="str">
        <f t="shared" si="16"/>
        <v>ee_uuh_ww</v>
      </c>
      <c r="AR27" s="4">
        <f t="shared" si="17"/>
        <v>10553.3</v>
      </c>
      <c r="AS27" s="4">
        <f t="shared" si="18"/>
        <v>10507.7</v>
      </c>
      <c r="AT27" s="3">
        <f t="shared" si="19"/>
        <v>0.99567907668691324</v>
      </c>
      <c r="AU27" s="4" t="str">
        <f t="shared" si="20"/>
        <v>ee_uuh_ww</v>
      </c>
      <c r="AV27" s="4">
        <f t="shared" si="21"/>
        <v>11395.3</v>
      </c>
      <c r="AW27" s="4">
        <f t="shared" si="22"/>
        <v>10507.7</v>
      </c>
      <c r="AX27" s="3">
        <f t="shared" si="23"/>
        <v>0.92210823760673277</v>
      </c>
      <c r="AY27" s="4" t="str">
        <f t="shared" si="24"/>
        <v>ee_uuh_ww</v>
      </c>
      <c r="AZ27" s="4">
        <f t="shared" si="25"/>
        <v>10529.7</v>
      </c>
      <c r="BA27" s="4">
        <f t="shared" si="26"/>
        <v>10507.7</v>
      </c>
      <c r="BB27" s="3">
        <f t="shared" si="27"/>
        <v>0.99791067171904235</v>
      </c>
      <c r="BC27" s="4" t="str">
        <f t="shared" si="28"/>
        <v>ee_uuh_ww</v>
      </c>
      <c r="BD27" s="4">
        <f t="shared" si="29"/>
        <v>28242</v>
      </c>
      <c r="BE27" s="4">
        <f t="shared" si="30"/>
        <v>10507.7</v>
      </c>
      <c r="BF27" s="3">
        <f t="shared" si="31"/>
        <v>0.37205934423907661</v>
      </c>
      <c r="BG27" s="4" t="str">
        <f t="shared" si="32"/>
        <v>ee_uuh_ww</v>
      </c>
      <c r="BH27" s="4">
        <f t="shared" si="33"/>
        <v>10508</v>
      </c>
      <c r="BI27" s="4">
        <f t="shared" si="34"/>
        <v>10507.7</v>
      </c>
      <c r="BJ27" s="3">
        <f t="shared" si="35"/>
        <v>0.99997145032356305</v>
      </c>
      <c r="BK27" s="4" t="str">
        <f t="shared" si="36"/>
        <v>ee_uuh_ww</v>
      </c>
      <c r="BL27" s="4">
        <f t="shared" si="37"/>
        <v>10507.7</v>
      </c>
      <c r="BM27" s="4">
        <f t="shared" si="38"/>
        <v>10507.7</v>
      </c>
      <c r="BN27" s="3">
        <f t="shared" si="39"/>
        <v>1</v>
      </c>
      <c r="BO27" s="4" t="str">
        <f t="shared" si="40"/>
        <v>ee_uuh_ww</v>
      </c>
      <c r="BP27" s="4">
        <f t="shared" si="41"/>
        <v>11395.3</v>
      </c>
      <c r="BQ27" s="4">
        <f t="shared" si="42"/>
        <v>10507.7</v>
      </c>
      <c r="BR27" s="3">
        <f t="shared" si="43"/>
        <v>0.92210823760673277</v>
      </c>
    </row>
    <row r="28" spans="1:70" x14ac:dyDescent="0.4">
      <c r="A28" s="1" t="s">
        <v>2</v>
      </c>
      <c r="B28" s="4">
        <v>988.702</v>
      </c>
      <c r="N28" s="1" t="s">
        <v>21</v>
      </c>
      <c r="O28" s="1">
        <v>0</v>
      </c>
      <c r="P28" s="1" t="s">
        <v>8</v>
      </c>
      <c r="Q28" s="1">
        <v>86379.199999999997</v>
      </c>
      <c r="T28" s="1" t="s">
        <v>2</v>
      </c>
      <c r="U28" s="4">
        <f t="shared" si="47"/>
        <v>2315400</v>
      </c>
      <c r="V28" s="4">
        <f>B12</f>
        <v>1324720</v>
      </c>
      <c r="W28" s="4">
        <f t="shared" si="44"/>
        <v>1412.43</v>
      </c>
      <c r="X28" s="4">
        <f t="shared" si="0"/>
        <v>988.702</v>
      </c>
      <c r="Y28" s="3">
        <f t="shared" si="45"/>
        <v>7.4634790748233587E-4</v>
      </c>
      <c r="AA28" s="1" t="s">
        <v>8</v>
      </c>
      <c r="AB28" s="4">
        <f t="shared" si="1"/>
        <v>86379.199999999997</v>
      </c>
      <c r="AC28" s="4">
        <f t="shared" si="2"/>
        <v>80222.600000000006</v>
      </c>
      <c r="AD28" s="3">
        <f t="shared" si="3"/>
        <v>0.92872589697519781</v>
      </c>
      <c r="AE28" s="4" t="str">
        <f t="shared" si="4"/>
        <v>ee_uuh_zh</v>
      </c>
      <c r="AF28" s="4">
        <f t="shared" si="5"/>
        <v>80225.3</v>
      </c>
      <c r="AG28" s="4">
        <f t="shared" si="6"/>
        <v>80222.600000000006</v>
      </c>
      <c r="AH28" s="3">
        <f t="shared" si="7"/>
        <v>0.99996634478150914</v>
      </c>
      <c r="AI28" s="4" t="str">
        <f t="shared" si="8"/>
        <v>ee_uuh_zh</v>
      </c>
      <c r="AJ28" s="4">
        <f t="shared" si="9"/>
        <v>80222.600000000006</v>
      </c>
      <c r="AK28" s="4">
        <f t="shared" si="10"/>
        <v>80222.600000000006</v>
      </c>
      <c r="AL28" s="3">
        <f t="shared" si="11"/>
        <v>1</v>
      </c>
      <c r="AM28" s="4" t="str">
        <f t="shared" si="12"/>
        <v>ee_uuh_zh</v>
      </c>
      <c r="AN28" s="4">
        <f t="shared" si="13"/>
        <v>80230.8</v>
      </c>
      <c r="AO28" s="4">
        <f t="shared" si="14"/>
        <v>80222.600000000006</v>
      </c>
      <c r="AP28" s="3">
        <f t="shared" si="15"/>
        <v>0.99989779486182373</v>
      </c>
      <c r="AQ28" s="4" t="str">
        <f t="shared" si="16"/>
        <v>ee_uuh_zh</v>
      </c>
      <c r="AR28" s="4">
        <f t="shared" si="17"/>
        <v>80304.899999999994</v>
      </c>
      <c r="AS28" s="4">
        <f t="shared" si="18"/>
        <v>80222.600000000006</v>
      </c>
      <c r="AT28" s="3">
        <f t="shared" si="19"/>
        <v>0.99897515593693553</v>
      </c>
      <c r="AU28" s="4" t="str">
        <f t="shared" si="20"/>
        <v>ee_uuh_zh</v>
      </c>
      <c r="AV28" s="4">
        <f t="shared" si="21"/>
        <v>87130.9</v>
      </c>
      <c r="AW28" s="4">
        <f t="shared" si="22"/>
        <v>80222.600000000006</v>
      </c>
      <c r="AX28" s="3">
        <f t="shared" si="23"/>
        <v>0.92071354708834652</v>
      </c>
      <c r="AY28" s="4" t="str">
        <f t="shared" si="24"/>
        <v>ee_uuh_zh</v>
      </c>
      <c r="AZ28" s="4">
        <f t="shared" si="25"/>
        <v>80340.5</v>
      </c>
      <c r="BA28" s="4">
        <f t="shared" si="26"/>
        <v>80222.600000000006</v>
      </c>
      <c r="BB28" s="3">
        <f t="shared" si="27"/>
        <v>0.99853249606362926</v>
      </c>
      <c r="BC28" s="4" t="str">
        <f t="shared" si="28"/>
        <v>ee_uuh_zh</v>
      </c>
      <c r="BD28" s="4">
        <f t="shared" si="29"/>
        <v>213813</v>
      </c>
      <c r="BE28" s="4">
        <f t="shared" si="30"/>
        <v>80222.600000000006</v>
      </c>
      <c r="BF28" s="3">
        <f t="shared" si="31"/>
        <v>0.3751998241453981</v>
      </c>
      <c r="BG28" s="4" t="str">
        <f t="shared" si="32"/>
        <v>ee_uuh_zh</v>
      </c>
      <c r="BH28" s="4">
        <f t="shared" si="33"/>
        <v>80228.100000000006</v>
      </c>
      <c r="BI28" s="4">
        <f t="shared" si="34"/>
        <v>80222.600000000006</v>
      </c>
      <c r="BJ28" s="3">
        <f t="shared" si="35"/>
        <v>0.99993144546611479</v>
      </c>
      <c r="BK28" s="4" t="str">
        <f t="shared" si="36"/>
        <v>ee_uuh_zh</v>
      </c>
      <c r="BL28" s="4">
        <f t="shared" si="37"/>
        <v>80222.600000000006</v>
      </c>
      <c r="BM28" s="4">
        <f t="shared" si="38"/>
        <v>80222.600000000006</v>
      </c>
      <c r="BN28" s="3">
        <f t="shared" si="39"/>
        <v>1</v>
      </c>
      <c r="BO28" s="4" t="str">
        <f t="shared" si="40"/>
        <v>ee_uuh_zh</v>
      </c>
      <c r="BP28" s="4">
        <f t="shared" si="41"/>
        <v>87130.9</v>
      </c>
      <c r="BQ28" s="4">
        <f t="shared" si="42"/>
        <v>80222.600000000006</v>
      </c>
      <c r="BR28" s="3">
        <f t="shared" si="43"/>
        <v>0.92071354708834652</v>
      </c>
    </row>
    <row r="29" spans="1:70" x14ac:dyDescent="0.4">
      <c r="A29" s="1" t="s">
        <v>1</v>
      </c>
      <c r="B29" s="4">
        <v>0</v>
      </c>
      <c r="N29" s="1" t="s">
        <v>21</v>
      </c>
      <c r="O29" s="1">
        <v>0</v>
      </c>
      <c r="P29" s="1" t="s">
        <v>9</v>
      </c>
      <c r="Q29" s="1">
        <v>266.55900000000003</v>
      </c>
      <c r="T29" s="1" t="s">
        <v>1</v>
      </c>
      <c r="U29" s="4">
        <f t="shared" si="47"/>
        <v>58035800</v>
      </c>
      <c r="V29" s="4">
        <f>B13</f>
        <v>23906700</v>
      </c>
      <c r="W29" s="4">
        <f t="shared" si="44"/>
        <v>724.37900000000002</v>
      </c>
      <c r="X29" s="4">
        <f t="shared" si="0"/>
        <v>0</v>
      </c>
      <c r="Y29" s="3">
        <f t="shared" si="45"/>
        <v>0</v>
      </c>
      <c r="AA29" s="1" t="s">
        <v>9</v>
      </c>
      <c r="AB29" s="4">
        <f t="shared" si="1"/>
        <v>266.55900000000003</v>
      </c>
      <c r="AC29" s="4">
        <f t="shared" si="2"/>
        <v>0</v>
      </c>
      <c r="AD29" s="3">
        <f>IF(AB29=0,"",AC29/AB29)</f>
        <v>0</v>
      </c>
      <c r="AE29" s="4" t="str">
        <f t="shared" si="4"/>
        <v>ee_uuqq</v>
      </c>
      <c r="AF29" s="4">
        <f t="shared" si="5"/>
        <v>0</v>
      </c>
      <c r="AG29" s="4">
        <f t="shared" si="6"/>
        <v>0</v>
      </c>
      <c r="AH29" s="3" t="str">
        <f>IF(AF29=0,"",AG29/AF29)</f>
        <v/>
      </c>
      <c r="AI29" s="4" t="str">
        <f t="shared" si="8"/>
        <v>ee_uuqq</v>
      </c>
      <c r="AJ29" s="4">
        <f t="shared" si="9"/>
        <v>0</v>
      </c>
      <c r="AK29" s="4">
        <f t="shared" si="10"/>
        <v>0</v>
      </c>
      <c r="AL29" s="3" t="str">
        <f>IF(AJ29=0,"",AK29/AJ29)</f>
        <v/>
      </c>
      <c r="AM29" s="4" t="str">
        <f t="shared" si="12"/>
        <v>ee_uuqq</v>
      </c>
      <c r="AN29" s="4">
        <f t="shared" si="13"/>
        <v>0</v>
      </c>
      <c r="AO29" s="4">
        <f t="shared" si="14"/>
        <v>0</v>
      </c>
      <c r="AP29" s="3" t="str">
        <f>IF(AN29=0,"",AO29/AN29)</f>
        <v/>
      </c>
      <c r="AQ29" s="4" t="str">
        <f t="shared" si="16"/>
        <v>ee_uuqq</v>
      </c>
      <c r="AR29" s="4">
        <f t="shared" si="17"/>
        <v>0</v>
      </c>
      <c r="AS29" s="4">
        <f t="shared" si="18"/>
        <v>0</v>
      </c>
      <c r="AT29" s="3" t="str">
        <f>IF(AR29=0,"",AS29/AR29)</f>
        <v/>
      </c>
      <c r="AU29" s="4" t="str">
        <f t="shared" si="20"/>
        <v>ee_uuqq</v>
      </c>
      <c r="AV29" s="4">
        <f t="shared" si="21"/>
        <v>0</v>
      </c>
      <c r="AW29" s="4">
        <f t="shared" si="22"/>
        <v>0</v>
      </c>
      <c r="AX29" s="3" t="str">
        <f>IF(AV29=0,"",AW29/AV29)</f>
        <v/>
      </c>
      <c r="AY29" s="4" t="str">
        <f t="shared" si="24"/>
        <v>ee_uuqq</v>
      </c>
      <c r="AZ29" s="4">
        <f t="shared" si="25"/>
        <v>0</v>
      </c>
      <c r="BA29" s="4">
        <f t="shared" si="26"/>
        <v>0</v>
      </c>
      <c r="BB29" s="3" t="str">
        <f>IF(AZ29=0,"",BA29/AZ29)</f>
        <v/>
      </c>
      <c r="BC29" s="4" t="str">
        <f t="shared" si="28"/>
        <v>ee_uuqq</v>
      </c>
      <c r="BD29" s="4">
        <f t="shared" si="29"/>
        <v>176348</v>
      </c>
      <c r="BE29" s="4">
        <f t="shared" si="30"/>
        <v>0</v>
      </c>
      <c r="BF29" s="3">
        <f>IF(BD29=0,"",BE29/BD29)</f>
        <v>0</v>
      </c>
      <c r="BG29" s="4" t="str">
        <f t="shared" si="32"/>
        <v>ee_uuqq</v>
      </c>
      <c r="BH29" s="4">
        <f t="shared" si="33"/>
        <v>0</v>
      </c>
      <c r="BI29" s="4">
        <f t="shared" si="34"/>
        <v>0</v>
      </c>
      <c r="BJ29" s="3" t="str">
        <f>IF(BH29=0,"",BI29/BH29)</f>
        <v/>
      </c>
      <c r="BK29" s="4" t="str">
        <f t="shared" si="36"/>
        <v>ee_uuqq</v>
      </c>
      <c r="BL29" s="4">
        <f t="shared" si="37"/>
        <v>0</v>
      </c>
      <c r="BM29" s="4">
        <f t="shared" si="38"/>
        <v>0</v>
      </c>
      <c r="BN29" s="3" t="str">
        <f>IF(BL29=0,"",BM29/BL29)</f>
        <v/>
      </c>
      <c r="BO29" s="4" t="str">
        <f t="shared" si="40"/>
        <v>ee_uuqq</v>
      </c>
      <c r="BP29" s="4">
        <f t="shared" si="41"/>
        <v>0</v>
      </c>
      <c r="BQ29" s="4">
        <f t="shared" si="42"/>
        <v>0</v>
      </c>
      <c r="BR29" s="3" t="str">
        <f>IF(BP29=0,"",BQ29/BP29)</f>
        <v/>
      </c>
    </row>
    <row r="30" spans="1:70" x14ac:dyDescent="0.4">
      <c r="A30" s="1" t="s">
        <v>0</v>
      </c>
      <c r="B30" s="4">
        <v>12222.3</v>
      </c>
      <c r="N30" s="1" t="s">
        <v>21</v>
      </c>
      <c r="O30" s="1">
        <v>1</v>
      </c>
      <c r="P30" s="1" t="s">
        <v>0</v>
      </c>
      <c r="Q30" s="1">
        <v>12222.3</v>
      </c>
      <c r="T30" s="1" t="s">
        <v>0</v>
      </c>
      <c r="U30" s="4">
        <f t="shared" si="47"/>
        <v>122223200</v>
      </c>
      <c r="V30" s="4">
        <f>B14</f>
        <v>62998600</v>
      </c>
      <c r="W30" s="4">
        <f t="shared" si="44"/>
        <v>13444.5</v>
      </c>
      <c r="X30" s="4">
        <f t="shared" si="0"/>
        <v>12222.3</v>
      </c>
      <c r="Y30" s="3">
        <f t="shared" si="45"/>
        <v>1.9400907321750005E-4</v>
      </c>
      <c r="AA30" s="1" t="s">
        <v>54</v>
      </c>
      <c r="AB30" s="3">
        <f>AI33</f>
        <v>0.15523949999999997</v>
      </c>
      <c r="AC30" s="3">
        <f>L22</f>
        <v>0</v>
      </c>
      <c r="AD30" s="3">
        <f>AB30-AC30</f>
        <v>0.15523949999999997</v>
      </c>
      <c r="AE30" s="3" t="str">
        <f t="shared" si="4"/>
        <v>X-Uncertainty</v>
      </c>
      <c r="AF30" s="3">
        <f>AI34</f>
        <v>3.6825799999999999E-2</v>
      </c>
      <c r="AG30" s="3">
        <f>L22</f>
        <v>0</v>
      </c>
      <c r="AH30" s="3">
        <f>AF30-AG30</f>
        <v>3.6825799999999999E-2</v>
      </c>
      <c r="AI30" s="3" t="str">
        <f t="shared" si="8"/>
        <v>X-Uncertainty</v>
      </c>
      <c r="AJ30" s="3">
        <f>AI35</f>
        <v>3.7979200000000005E-2</v>
      </c>
      <c r="AK30" s="3">
        <f>L20</f>
        <v>3.7979200000000005E-2</v>
      </c>
      <c r="AL30" s="3">
        <f>AJ30-AK30</f>
        <v>0</v>
      </c>
      <c r="AM30" s="3" t="str">
        <f t="shared" si="12"/>
        <v>X-Uncertainty</v>
      </c>
      <c r="AN30" s="3">
        <f>AI35</f>
        <v>3.7979200000000005E-2</v>
      </c>
      <c r="AO30" s="3">
        <f>L20</f>
        <v>3.7979200000000005E-2</v>
      </c>
      <c r="AP30" s="3">
        <f>AN30-AO30</f>
        <v>0</v>
      </c>
      <c r="AQ30" s="3" t="str">
        <f t="shared" si="16"/>
        <v>X-Uncertainty</v>
      </c>
      <c r="AR30" s="3">
        <f>AI36</f>
        <v>3.8024849999999999E-2</v>
      </c>
      <c r="AS30" s="3">
        <f>L20</f>
        <v>3.7979200000000005E-2</v>
      </c>
      <c r="AT30" s="3">
        <f>AR30-AS30</f>
        <v>4.5649999999994306E-5</v>
      </c>
      <c r="AU30" s="3" t="str">
        <f t="shared" si="20"/>
        <v>X-Uncertainty</v>
      </c>
      <c r="AV30" s="3">
        <f>AI37</f>
        <v>4.0926850000000001E-2</v>
      </c>
      <c r="AW30" s="3">
        <f>L20</f>
        <v>3.7979200000000005E-2</v>
      </c>
      <c r="AX30" s="3">
        <f>AV30-AW30</f>
        <v>2.9476499999999961E-3</v>
      </c>
      <c r="AY30" s="3" t="str">
        <f t="shared" si="24"/>
        <v>X-Uncertainty</v>
      </c>
      <c r="AZ30" s="3">
        <f>AI38</f>
        <v>3.7536100000000003E-2</v>
      </c>
      <c r="BA30" s="3">
        <f>L20</f>
        <v>3.7979200000000005E-2</v>
      </c>
      <c r="BB30" s="3">
        <f>AZ30-BA30</f>
        <v>-4.4310000000000183E-4</v>
      </c>
      <c r="BC30" s="3" t="str">
        <f t="shared" si="28"/>
        <v>X-Uncertainty</v>
      </c>
      <c r="BD30" s="3">
        <f>AI39</f>
        <v>3.7650000000000003E-2</v>
      </c>
      <c r="BE30" s="3">
        <f>L20</f>
        <v>3.7979200000000005E-2</v>
      </c>
      <c r="BF30" s="3">
        <f>BD30-BE30</f>
        <v>-3.2920000000000171E-4</v>
      </c>
      <c r="BG30" s="3" t="str">
        <f t="shared" si="32"/>
        <v>X-Uncertainty</v>
      </c>
      <c r="BH30" s="3">
        <f>AI40</f>
        <v>7.8364299999999998E-2</v>
      </c>
      <c r="BI30" s="3">
        <f>L20</f>
        <v>3.7979200000000005E-2</v>
      </c>
      <c r="BJ30" s="3">
        <f>BH30-BI30</f>
        <v>4.0385099999999993E-2</v>
      </c>
      <c r="BK30" s="3" t="str">
        <f t="shared" si="36"/>
        <v>X-Uncertainty</v>
      </c>
      <c r="BL30" s="3">
        <f>AI41</f>
        <v>3.7931550000000001E-2</v>
      </c>
      <c r="BM30" s="3">
        <f>L20</f>
        <v>3.7979200000000005E-2</v>
      </c>
      <c r="BN30" s="3">
        <f>BL30-BM30</f>
        <v>-4.7650000000003245E-5</v>
      </c>
      <c r="BO30" s="3" t="str">
        <f t="shared" si="40"/>
        <v>X-Uncertainty</v>
      </c>
      <c r="BP30" s="3">
        <f>AI42</f>
        <v>3.7979200000000005E-2</v>
      </c>
      <c r="BQ30" s="3">
        <f>L20</f>
        <v>3.7979200000000005E-2</v>
      </c>
      <c r="BR30" s="3">
        <f>BP30-BQ30</f>
        <v>0</v>
      </c>
    </row>
    <row r="31" spans="1:70" x14ac:dyDescent="0.4">
      <c r="A31" s="1" t="s">
        <v>13</v>
      </c>
      <c r="B31" s="4">
        <f>SUM(B22:B30)</f>
        <v>111222.89400000001</v>
      </c>
      <c r="N31" s="1" t="s">
        <v>21</v>
      </c>
      <c r="O31" s="1">
        <v>1</v>
      </c>
      <c r="P31" s="1" t="s">
        <v>1</v>
      </c>
      <c r="Q31" s="1">
        <v>0</v>
      </c>
      <c r="T31" s="1" t="s">
        <v>13</v>
      </c>
      <c r="U31" s="4">
        <f>SUM(U22:U30)</f>
        <v>244705459.06999999</v>
      </c>
      <c r="V31" s="4">
        <f t="shared" ref="V31:X31" si="48">SUM(V22:V30)</f>
        <v>138907438</v>
      </c>
      <c r="W31" s="4">
        <f>SUM(W22:W30)</f>
        <v>294408.46000000002</v>
      </c>
      <c r="X31" s="4">
        <f t="shared" si="48"/>
        <v>111222.89400000001</v>
      </c>
      <c r="Y31" s="3">
        <f t="shared" si="45"/>
        <v>8.0069790071284747E-4</v>
      </c>
    </row>
    <row r="32" spans="1:70" x14ac:dyDescent="0.4">
      <c r="N32" s="1" t="s">
        <v>21</v>
      </c>
      <c r="O32" s="1">
        <v>1</v>
      </c>
      <c r="P32" s="1" t="s">
        <v>2</v>
      </c>
      <c r="Q32" s="1">
        <v>988.702</v>
      </c>
    </row>
    <row r="33" spans="1:35" x14ac:dyDescent="0.4">
      <c r="N33" s="1" t="s">
        <v>21</v>
      </c>
      <c r="O33" s="1">
        <v>1</v>
      </c>
      <c r="P33" s="1" t="s">
        <v>3</v>
      </c>
      <c r="Q33" s="1">
        <v>0</v>
      </c>
      <c r="T33" s="1" t="s">
        <v>54</v>
      </c>
      <c r="V33" s="3">
        <f>L4</f>
        <v>0.36862250000000002</v>
      </c>
      <c r="W33" s="3">
        <f>Y4</f>
        <v>4.3933449999999999E-2</v>
      </c>
      <c r="X33" s="3">
        <f>L20</f>
        <v>3.7979200000000005E-2</v>
      </c>
      <c r="Y33" s="3">
        <f>V33-X33</f>
        <v>0.33064330000000003</v>
      </c>
      <c r="AA33" s="1" t="s">
        <v>32</v>
      </c>
      <c r="AB33" s="1" t="s">
        <v>33</v>
      </c>
      <c r="AC33" s="1" t="s">
        <v>34</v>
      </c>
      <c r="AD33" s="1">
        <v>1</v>
      </c>
      <c r="AE33" s="1">
        <v>-0.15179999999999999</v>
      </c>
      <c r="AF33" s="1">
        <v>0.15867899999999999</v>
      </c>
      <c r="AG33" s="1" t="s">
        <v>35</v>
      </c>
      <c r="AH33" s="1" t="s">
        <v>36</v>
      </c>
      <c r="AI33" s="1">
        <f>AVERAGE(ABS(AE33),ABS(AF33))</f>
        <v>0.15523949999999997</v>
      </c>
    </row>
    <row r="34" spans="1:35" x14ac:dyDescent="0.4">
      <c r="A34" s="1" t="s">
        <v>60</v>
      </c>
      <c r="N34" s="1" t="s">
        <v>21</v>
      </c>
      <c r="O34" s="1">
        <v>1</v>
      </c>
      <c r="P34" s="1" t="s">
        <v>4</v>
      </c>
      <c r="Q34" s="1">
        <v>201.49199999999999</v>
      </c>
      <c r="AA34" s="1" t="s">
        <v>32</v>
      </c>
      <c r="AB34" s="1" t="s">
        <v>33</v>
      </c>
      <c r="AC34" s="1" t="s">
        <v>34</v>
      </c>
      <c r="AD34" s="1">
        <v>1</v>
      </c>
      <c r="AE34" s="1">
        <v>-3.7621599999999998E-2</v>
      </c>
      <c r="AF34" s="1">
        <v>3.603E-2</v>
      </c>
      <c r="AG34" s="1" t="s">
        <v>35</v>
      </c>
      <c r="AH34" s="1" t="s">
        <v>36</v>
      </c>
      <c r="AI34" s="1">
        <f t="shared" ref="AI34:AI43" si="49">AVERAGE(ABS(AE34),ABS(AF34))</f>
        <v>3.6825799999999999E-2</v>
      </c>
    </row>
    <row r="35" spans="1:35" x14ac:dyDescent="0.4">
      <c r="A35" s="1" t="s">
        <v>0</v>
      </c>
      <c r="B35" s="1">
        <v>11</v>
      </c>
      <c r="D35" s="1" t="s">
        <v>62</v>
      </c>
      <c r="E35" s="1">
        <f>B42</f>
        <v>30603</v>
      </c>
      <c r="N35" s="1" t="s">
        <v>21</v>
      </c>
      <c r="O35" s="1">
        <v>1</v>
      </c>
      <c r="P35" s="1" t="s">
        <v>5</v>
      </c>
      <c r="Q35" s="1">
        <v>16469.7</v>
      </c>
      <c r="T35" s="1" t="s">
        <v>9</v>
      </c>
      <c r="U35" s="1">
        <v>180</v>
      </c>
      <c r="V35" s="1">
        <v>10000</v>
      </c>
      <c r="W35" s="1">
        <f>U35*V35</f>
        <v>1800000</v>
      </c>
      <c r="AA35" s="1" t="s">
        <v>32</v>
      </c>
      <c r="AB35" s="1" t="s">
        <v>33</v>
      </c>
      <c r="AC35" s="1" t="s">
        <v>34</v>
      </c>
      <c r="AD35" s="1">
        <v>1</v>
      </c>
      <c r="AE35" s="1">
        <v>-3.75657E-2</v>
      </c>
      <c r="AF35" s="1">
        <v>3.8392700000000002E-2</v>
      </c>
      <c r="AG35" s="1" t="s">
        <v>35</v>
      </c>
      <c r="AH35" s="1" t="s">
        <v>36</v>
      </c>
      <c r="AI35" s="1">
        <f t="shared" si="49"/>
        <v>3.7979200000000005E-2</v>
      </c>
    </row>
    <row r="36" spans="1:35" x14ac:dyDescent="0.4">
      <c r="A36" s="1" t="s">
        <v>1</v>
      </c>
      <c r="B36" s="1">
        <v>1</v>
      </c>
      <c r="D36" s="1" t="s">
        <v>61</v>
      </c>
      <c r="E36" s="1">
        <f>B40+B41+B43</f>
        <v>39608</v>
      </c>
      <c r="N36" s="1" t="s">
        <v>21</v>
      </c>
      <c r="O36" s="1">
        <v>1</v>
      </c>
      <c r="P36" s="1" t="s">
        <v>6</v>
      </c>
      <c r="Q36" s="1">
        <v>1118.0999999999999</v>
      </c>
      <c r="T36" s="1" t="s">
        <v>8</v>
      </c>
      <c r="U36" s="1">
        <f>47.23*0.5809</f>
        <v>27.435906999999997</v>
      </c>
      <c r="V36" s="1">
        <v>10000</v>
      </c>
      <c r="W36" s="1">
        <f>U36*V36</f>
        <v>274359.06999999995</v>
      </c>
      <c r="AA36" s="1" t="s">
        <v>32</v>
      </c>
      <c r="AB36" s="1" t="s">
        <v>33</v>
      </c>
      <c r="AC36" s="1" t="s">
        <v>34</v>
      </c>
      <c r="AD36" s="1">
        <v>1</v>
      </c>
      <c r="AE36" s="1">
        <v>-3.7588999999999997E-2</v>
      </c>
      <c r="AF36" s="1">
        <v>3.84607E-2</v>
      </c>
      <c r="AG36" s="1" t="s">
        <v>35</v>
      </c>
      <c r="AH36" s="1" t="s">
        <v>36</v>
      </c>
      <c r="AI36" s="1">
        <f t="shared" si="49"/>
        <v>3.8024849999999999E-2</v>
      </c>
    </row>
    <row r="37" spans="1:35" x14ac:dyDescent="0.4">
      <c r="A37" s="1" t="s">
        <v>2</v>
      </c>
      <c r="B37" s="1">
        <v>20</v>
      </c>
      <c r="N37" s="1" t="s">
        <v>21</v>
      </c>
      <c r="O37" s="1">
        <v>1</v>
      </c>
      <c r="P37" s="1" t="s">
        <v>7</v>
      </c>
      <c r="Q37" s="1">
        <v>10507.7</v>
      </c>
      <c r="T37" s="1" t="s">
        <v>7</v>
      </c>
      <c r="U37" s="1">
        <f>6.33*0.5809</f>
        <v>3.6770969999999998</v>
      </c>
      <c r="V37" s="1">
        <v>10000</v>
      </c>
      <c r="W37" s="1">
        <f>U37*V37</f>
        <v>36770.97</v>
      </c>
      <c r="AA37" s="1" t="s">
        <v>32</v>
      </c>
      <c r="AB37" s="1" t="s">
        <v>33</v>
      </c>
      <c r="AC37" s="1" t="s">
        <v>34</v>
      </c>
      <c r="AD37" s="1">
        <v>1</v>
      </c>
      <c r="AE37" s="1">
        <v>-4.0685499999999999E-2</v>
      </c>
      <c r="AF37" s="1">
        <v>4.1168200000000002E-2</v>
      </c>
      <c r="AG37" s="1" t="s">
        <v>35</v>
      </c>
      <c r="AH37" s="1" t="s">
        <v>36</v>
      </c>
      <c r="AI37" s="1">
        <f t="shared" si="49"/>
        <v>4.0926850000000001E-2</v>
      </c>
    </row>
    <row r="38" spans="1:35" x14ac:dyDescent="0.4">
      <c r="A38" s="1" t="s">
        <v>3</v>
      </c>
      <c r="B38" s="1">
        <v>0</v>
      </c>
      <c r="N38" s="1" t="s">
        <v>21</v>
      </c>
      <c r="O38" s="1">
        <v>1</v>
      </c>
      <c r="P38" s="1" t="s">
        <v>8</v>
      </c>
      <c r="Q38" s="1">
        <v>80222.600000000006</v>
      </c>
      <c r="T38" s="1" t="s">
        <v>6</v>
      </c>
      <c r="U38" s="1">
        <v>52.39</v>
      </c>
      <c r="V38" s="1">
        <v>10000</v>
      </c>
      <c r="W38" s="1">
        <f>U38*V38</f>
        <v>523900</v>
      </c>
      <c r="AA38" s="1" t="s">
        <v>32</v>
      </c>
      <c r="AB38" s="1" t="s">
        <v>33</v>
      </c>
      <c r="AC38" s="1" t="s">
        <v>34</v>
      </c>
      <c r="AD38" s="1">
        <v>1</v>
      </c>
      <c r="AE38" s="1">
        <v>-3.7216899999999997E-2</v>
      </c>
      <c r="AF38" s="1">
        <v>3.7855300000000001E-2</v>
      </c>
      <c r="AG38" s="1" t="s">
        <v>35</v>
      </c>
      <c r="AH38" s="1" t="s">
        <v>36</v>
      </c>
      <c r="AI38" s="1">
        <f t="shared" si="49"/>
        <v>3.7536100000000003E-2</v>
      </c>
    </row>
    <row r="39" spans="1:35" x14ac:dyDescent="0.4">
      <c r="A39" s="1" t="s">
        <v>4</v>
      </c>
      <c r="B39" s="1">
        <v>3</v>
      </c>
      <c r="N39" s="1" t="s">
        <v>21</v>
      </c>
      <c r="O39" s="1">
        <v>1</v>
      </c>
      <c r="P39" s="1" t="s">
        <v>9</v>
      </c>
      <c r="Q39" s="1">
        <v>0</v>
      </c>
      <c r="T39" s="1" t="s">
        <v>5</v>
      </c>
      <c r="U39" s="1">
        <v>80.099999999999994</v>
      </c>
      <c r="V39" s="1">
        <v>10000</v>
      </c>
      <c r="W39" s="1">
        <f>U39*V39</f>
        <v>801000</v>
      </c>
      <c r="AA39" s="1" t="s">
        <v>32</v>
      </c>
      <c r="AB39" s="1" t="s">
        <v>33</v>
      </c>
      <c r="AC39" s="1" t="s">
        <v>34</v>
      </c>
      <c r="AD39" s="1">
        <v>1</v>
      </c>
      <c r="AE39" s="1">
        <v>-3.7045399999999999E-2</v>
      </c>
      <c r="AF39" s="1">
        <v>3.82546E-2</v>
      </c>
      <c r="AG39" s="1" t="s">
        <v>35</v>
      </c>
      <c r="AH39" s="1" t="s">
        <v>36</v>
      </c>
      <c r="AI39" s="1">
        <f t="shared" si="49"/>
        <v>3.7650000000000003E-2</v>
      </c>
    </row>
    <row r="40" spans="1:35" x14ac:dyDescent="0.4">
      <c r="A40" s="1" t="s">
        <v>5</v>
      </c>
      <c r="B40" s="1">
        <v>7299</v>
      </c>
      <c r="N40" s="1" t="s">
        <v>22</v>
      </c>
      <c r="O40" s="1">
        <v>0</v>
      </c>
      <c r="P40" s="1" t="s">
        <v>0</v>
      </c>
      <c r="Q40" s="1">
        <v>12222.3</v>
      </c>
      <c r="T40" s="1" t="s">
        <v>4</v>
      </c>
      <c r="U40" s="1">
        <v>625.6</v>
      </c>
      <c r="V40" s="1">
        <v>10000</v>
      </c>
      <c r="W40" s="1">
        <f>U40*V40</f>
        <v>6256000</v>
      </c>
      <c r="AA40" s="1" t="s">
        <v>32</v>
      </c>
      <c r="AB40" s="1" t="s">
        <v>33</v>
      </c>
      <c r="AC40" s="1" t="s">
        <v>34</v>
      </c>
      <c r="AD40" s="1">
        <v>1</v>
      </c>
      <c r="AE40" s="1">
        <v>-7.8262899999999996E-2</v>
      </c>
      <c r="AF40" s="1">
        <v>7.8465699999999999E-2</v>
      </c>
      <c r="AG40" s="1" t="s">
        <v>35</v>
      </c>
      <c r="AH40" s="1" t="s">
        <v>36</v>
      </c>
      <c r="AI40" s="1">
        <f t="shared" si="49"/>
        <v>7.8364299999999998E-2</v>
      </c>
    </row>
    <row r="41" spans="1:35" x14ac:dyDescent="0.4">
      <c r="A41" s="1" t="s">
        <v>6</v>
      </c>
      <c r="B41" s="1">
        <v>1083</v>
      </c>
      <c r="N41" s="1" t="s">
        <v>22</v>
      </c>
      <c r="O41" s="1">
        <v>0</v>
      </c>
      <c r="P41" s="1" t="s">
        <v>1</v>
      </c>
      <c r="Q41" s="1">
        <v>0</v>
      </c>
      <c r="T41" s="1" t="s">
        <v>3</v>
      </c>
      <c r="U41" s="1">
        <v>5247.58</v>
      </c>
      <c r="V41" s="1">
        <v>10000</v>
      </c>
      <c r="W41" s="1">
        <f>U41*V41</f>
        <v>52475800</v>
      </c>
      <c r="AA41" s="1" t="s">
        <v>32</v>
      </c>
      <c r="AB41" s="1" t="s">
        <v>33</v>
      </c>
      <c r="AC41" s="1" t="s">
        <v>34</v>
      </c>
      <c r="AD41" s="1">
        <v>1</v>
      </c>
      <c r="AE41" s="1">
        <v>-3.7702800000000002E-2</v>
      </c>
      <c r="AF41" s="1">
        <v>3.8160300000000001E-2</v>
      </c>
      <c r="AG41" s="1" t="s">
        <v>35</v>
      </c>
      <c r="AH41" s="1" t="s">
        <v>36</v>
      </c>
      <c r="AI41" s="1">
        <f t="shared" si="49"/>
        <v>3.7931550000000001E-2</v>
      </c>
    </row>
    <row r="42" spans="1:35" x14ac:dyDescent="0.4">
      <c r="A42" s="1" t="s">
        <v>7</v>
      </c>
      <c r="B42" s="1">
        <v>30603</v>
      </c>
      <c r="N42" s="1" t="s">
        <v>22</v>
      </c>
      <c r="O42" s="1">
        <v>0</v>
      </c>
      <c r="P42" s="1" t="s">
        <v>2</v>
      </c>
      <c r="Q42" s="1">
        <v>988.702</v>
      </c>
      <c r="T42" s="1" t="s">
        <v>2</v>
      </c>
      <c r="U42" s="1">
        <v>231.54</v>
      </c>
      <c r="V42" s="1">
        <v>10000</v>
      </c>
      <c r="W42" s="1">
        <f>U42*V42</f>
        <v>2315400</v>
      </c>
      <c r="AA42" s="1" t="s">
        <v>32</v>
      </c>
      <c r="AB42" s="1" t="s">
        <v>33</v>
      </c>
      <c r="AC42" s="1" t="s">
        <v>34</v>
      </c>
      <c r="AD42" s="1">
        <v>1</v>
      </c>
      <c r="AE42" s="1">
        <v>-3.75657E-2</v>
      </c>
      <c r="AF42" s="1">
        <v>3.8392700000000002E-2</v>
      </c>
      <c r="AG42" s="1" t="s">
        <v>35</v>
      </c>
      <c r="AH42" s="1" t="s">
        <v>36</v>
      </c>
      <c r="AI42" s="1">
        <f t="shared" si="49"/>
        <v>3.7979200000000005E-2</v>
      </c>
    </row>
    <row r="43" spans="1:35" x14ac:dyDescent="0.4">
      <c r="A43" s="1" t="s">
        <v>8</v>
      </c>
      <c r="B43" s="1">
        <v>31226</v>
      </c>
      <c r="N43" s="1" t="s">
        <v>22</v>
      </c>
      <c r="O43" s="1">
        <v>0</v>
      </c>
      <c r="P43" s="1" t="s">
        <v>3</v>
      </c>
      <c r="Q43" s="1">
        <v>0</v>
      </c>
      <c r="T43" s="1" t="s">
        <v>1</v>
      </c>
      <c r="U43" s="1">
        <v>5803.58</v>
      </c>
      <c r="V43" s="1">
        <v>10000</v>
      </c>
      <c r="W43" s="1">
        <f>U43*V43</f>
        <v>58035800</v>
      </c>
      <c r="AA43" s="1" t="s">
        <v>32</v>
      </c>
      <c r="AB43" s="1" t="s">
        <v>33</v>
      </c>
      <c r="AC43" s="1" t="s">
        <v>34</v>
      </c>
      <c r="AD43" s="1">
        <v>1</v>
      </c>
      <c r="AE43" s="1">
        <v>-3.75657E-2</v>
      </c>
      <c r="AF43" s="1">
        <v>3.8392700000000002E-2</v>
      </c>
      <c r="AG43" s="1" t="s">
        <v>35</v>
      </c>
      <c r="AH43" s="1" t="s">
        <v>36</v>
      </c>
      <c r="AI43" s="1">
        <f t="shared" si="49"/>
        <v>3.7979200000000005E-2</v>
      </c>
    </row>
    <row r="44" spans="1:35" x14ac:dyDescent="0.4">
      <c r="A44" s="1" t="s">
        <v>9</v>
      </c>
      <c r="B44" s="1">
        <v>8</v>
      </c>
      <c r="N44" s="1" t="s">
        <v>22</v>
      </c>
      <c r="O44" s="1">
        <v>0</v>
      </c>
      <c r="P44" s="1" t="s">
        <v>4</v>
      </c>
      <c r="Q44" s="1">
        <v>201.49199999999999</v>
      </c>
      <c r="T44" s="1" t="s">
        <v>0</v>
      </c>
      <c r="U44" s="1">
        <v>12222.32</v>
      </c>
      <c r="V44" s="1">
        <v>10000</v>
      </c>
      <c r="W44" s="1">
        <f>U44*V44</f>
        <v>122223200</v>
      </c>
    </row>
    <row r="45" spans="1:35" x14ac:dyDescent="0.4">
      <c r="N45" s="1" t="s">
        <v>22</v>
      </c>
      <c r="O45" s="1">
        <v>0</v>
      </c>
      <c r="P45" s="1" t="s">
        <v>5</v>
      </c>
      <c r="Q45" s="1">
        <v>16469.7</v>
      </c>
    </row>
    <row r="46" spans="1:35" x14ac:dyDescent="0.4">
      <c r="N46" s="1" t="s">
        <v>22</v>
      </c>
      <c r="O46" s="1">
        <v>0</v>
      </c>
      <c r="P46" s="1" t="s">
        <v>6</v>
      </c>
      <c r="Q46" s="1">
        <v>1126.26</v>
      </c>
    </row>
    <row r="47" spans="1:35" x14ac:dyDescent="0.4">
      <c r="N47" s="1" t="s">
        <v>22</v>
      </c>
      <c r="O47" s="1">
        <v>0</v>
      </c>
      <c r="P47" s="1" t="s">
        <v>7</v>
      </c>
      <c r="Q47" s="1">
        <v>10509.5</v>
      </c>
    </row>
    <row r="48" spans="1:35" x14ac:dyDescent="0.4">
      <c r="N48" s="1" t="s">
        <v>22</v>
      </c>
      <c r="O48" s="1">
        <v>0</v>
      </c>
      <c r="P48" s="1" t="s">
        <v>8</v>
      </c>
      <c r="Q48" s="1">
        <v>80225.3</v>
      </c>
    </row>
    <row r="49" spans="14:17" x14ac:dyDescent="0.4">
      <c r="N49" s="1" t="s">
        <v>22</v>
      </c>
      <c r="O49" s="1">
        <v>0</v>
      </c>
      <c r="P49" s="1" t="s">
        <v>9</v>
      </c>
      <c r="Q49" s="1">
        <v>0</v>
      </c>
    </row>
    <row r="50" spans="14:17" x14ac:dyDescent="0.4">
      <c r="N50" s="1" t="s">
        <v>22</v>
      </c>
      <c r="O50" s="1">
        <v>1</v>
      </c>
      <c r="P50" s="1" t="s">
        <v>0</v>
      </c>
      <c r="Q50" s="1">
        <v>12222.3</v>
      </c>
    </row>
    <row r="51" spans="14:17" x14ac:dyDescent="0.4">
      <c r="N51" s="1" t="s">
        <v>22</v>
      </c>
      <c r="O51" s="1">
        <v>1</v>
      </c>
      <c r="P51" s="1" t="s">
        <v>1</v>
      </c>
      <c r="Q51" s="1">
        <v>0</v>
      </c>
    </row>
    <row r="52" spans="14:17" x14ac:dyDescent="0.4">
      <c r="N52" s="1" t="s">
        <v>22</v>
      </c>
      <c r="O52" s="1">
        <v>1</v>
      </c>
      <c r="P52" s="1" t="s">
        <v>2</v>
      </c>
      <c r="Q52" s="1">
        <v>988.702</v>
      </c>
    </row>
    <row r="53" spans="14:17" x14ac:dyDescent="0.4">
      <c r="N53" s="1" t="s">
        <v>22</v>
      </c>
      <c r="O53" s="1">
        <v>1</v>
      </c>
      <c r="P53" s="1" t="s">
        <v>3</v>
      </c>
      <c r="Q53" s="1">
        <v>0</v>
      </c>
    </row>
    <row r="54" spans="14:17" x14ac:dyDescent="0.4">
      <c r="N54" s="1" t="s">
        <v>22</v>
      </c>
      <c r="O54" s="1">
        <v>1</v>
      </c>
      <c r="P54" s="1" t="s">
        <v>4</v>
      </c>
      <c r="Q54" s="1">
        <v>201.49199999999999</v>
      </c>
    </row>
    <row r="55" spans="14:17" x14ac:dyDescent="0.4">
      <c r="N55" s="1" t="s">
        <v>22</v>
      </c>
      <c r="O55" s="1">
        <v>1</v>
      </c>
      <c r="P55" s="1" t="s">
        <v>5</v>
      </c>
      <c r="Q55" s="1">
        <v>16469.7</v>
      </c>
    </row>
    <row r="56" spans="14:17" x14ac:dyDescent="0.4">
      <c r="N56" s="1" t="s">
        <v>22</v>
      </c>
      <c r="O56" s="1">
        <v>1</v>
      </c>
      <c r="P56" s="1" t="s">
        <v>6</v>
      </c>
      <c r="Q56" s="1">
        <v>1118.0999999999999</v>
      </c>
    </row>
    <row r="57" spans="14:17" x14ac:dyDescent="0.4">
      <c r="N57" s="1" t="s">
        <v>22</v>
      </c>
      <c r="O57" s="1">
        <v>1</v>
      </c>
      <c r="P57" s="1" t="s">
        <v>7</v>
      </c>
      <c r="Q57" s="1">
        <v>10507.7</v>
      </c>
    </row>
    <row r="58" spans="14:17" x14ac:dyDescent="0.4">
      <c r="N58" s="1" t="s">
        <v>22</v>
      </c>
      <c r="O58" s="1">
        <v>1</v>
      </c>
      <c r="P58" s="1" t="s">
        <v>8</v>
      </c>
      <c r="Q58" s="1">
        <v>80222.600000000006</v>
      </c>
    </row>
    <row r="59" spans="14:17" x14ac:dyDescent="0.4">
      <c r="N59" s="1" t="s">
        <v>22</v>
      </c>
      <c r="O59" s="1">
        <v>1</v>
      </c>
      <c r="P59" s="1" t="s">
        <v>9</v>
      </c>
      <c r="Q59" s="1">
        <v>0</v>
      </c>
    </row>
    <row r="60" spans="14:17" x14ac:dyDescent="0.4">
      <c r="N60" s="1" t="s">
        <v>23</v>
      </c>
      <c r="O60" s="1">
        <v>0</v>
      </c>
      <c r="P60" s="1" t="s">
        <v>0</v>
      </c>
      <c r="Q60" s="1">
        <v>12222.3</v>
      </c>
    </row>
    <row r="61" spans="14:17" x14ac:dyDescent="0.4">
      <c r="N61" s="1" t="s">
        <v>23</v>
      </c>
      <c r="O61" s="1">
        <v>0</v>
      </c>
      <c r="P61" s="1" t="s">
        <v>1</v>
      </c>
      <c r="Q61" s="1">
        <v>0</v>
      </c>
    </row>
    <row r="62" spans="14:17" x14ac:dyDescent="0.4">
      <c r="N62" s="1" t="s">
        <v>23</v>
      </c>
      <c r="O62" s="1">
        <v>0</v>
      </c>
      <c r="P62" s="1" t="s">
        <v>2</v>
      </c>
      <c r="Q62" s="1">
        <v>988.702</v>
      </c>
    </row>
    <row r="63" spans="14:17" x14ac:dyDescent="0.4">
      <c r="N63" s="1" t="s">
        <v>23</v>
      </c>
      <c r="O63" s="1">
        <v>0</v>
      </c>
      <c r="P63" s="1" t="s">
        <v>3</v>
      </c>
      <c r="Q63" s="1">
        <v>0</v>
      </c>
    </row>
    <row r="64" spans="14:17" x14ac:dyDescent="0.4">
      <c r="N64" s="1" t="s">
        <v>23</v>
      </c>
      <c r="O64" s="1">
        <v>0</v>
      </c>
      <c r="P64" s="1" t="s">
        <v>4</v>
      </c>
      <c r="Q64" s="1">
        <v>201.49199999999999</v>
      </c>
    </row>
    <row r="65" spans="14:17" x14ac:dyDescent="0.4">
      <c r="N65" s="1" t="s">
        <v>23</v>
      </c>
      <c r="O65" s="1">
        <v>0</v>
      </c>
      <c r="P65" s="1" t="s">
        <v>5</v>
      </c>
      <c r="Q65" s="1">
        <v>16469.7</v>
      </c>
    </row>
    <row r="66" spans="14:17" x14ac:dyDescent="0.4">
      <c r="N66" s="1" t="s">
        <v>23</v>
      </c>
      <c r="O66" s="1">
        <v>0</v>
      </c>
      <c r="P66" s="1" t="s">
        <v>6</v>
      </c>
      <c r="Q66" s="1">
        <v>1118.0999999999999</v>
      </c>
    </row>
    <row r="67" spans="14:17" x14ac:dyDescent="0.4">
      <c r="N67" s="1" t="s">
        <v>23</v>
      </c>
      <c r="O67" s="1">
        <v>0</v>
      </c>
      <c r="P67" s="1" t="s">
        <v>7</v>
      </c>
      <c r="Q67" s="1">
        <v>10507.7</v>
      </c>
    </row>
    <row r="68" spans="14:17" x14ac:dyDescent="0.4">
      <c r="N68" s="1" t="s">
        <v>23</v>
      </c>
      <c r="O68" s="1">
        <v>0</v>
      </c>
      <c r="P68" s="1" t="s">
        <v>8</v>
      </c>
      <c r="Q68" s="1">
        <v>80222.600000000006</v>
      </c>
    </row>
    <row r="69" spans="14:17" x14ac:dyDescent="0.4">
      <c r="N69" s="1" t="s">
        <v>23</v>
      </c>
      <c r="O69" s="1">
        <v>0</v>
      </c>
      <c r="P69" s="1" t="s">
        <v>9</v>
      </c>
      <c r="Q69" s="1">
        <v>0</v>
      </c>
    </row>
    <row r="70" spans="14:17" x14ac:dyDescent="0.4">
      <c r="N70" s="1" t="s">
        <v>23</v>
      </c>
      <c r="O70" s="1">
        <v>1</v>
      </c>
      <c r="P70" s="1" t="s">
        <v>0</v>
      </c>
      <c r="Q70" s="1">
        <v>12222.3</v>
      </c>
    </row>
    <row r="71" spans="14:17" x14ac:dyDescent="0.4">
      <c r="N71" s="1" t="s">
        <v>23</v>
      </c>
      <c r="O71" s="1">
        <v>1</v>
      </c>
      <c r="P71" s="1" t="s">
        <v>1</v>
      </c>
      <c r="Q71" s="1">
        <v>0</v>
      </c>
    </row>
    <row r="72" spans="14:17" x14ac:dyDescent="0.4">
      <c r="N72" s="1" t="s">
        <v>23</v>
      </c>
      <c r="O72" s="1">
        <v>1</v>
      </c>
      <c r="P72" s="1" t="s">
        <v>2</v>
      </c>
      <c r="Q72" s="1">
        <v>988.702</v>
      </c>
    </row>
    <row r="73" spans="14:17" x14ac:dyDescent="0.4">
      <c r="N73" s="1" t="s">
        <v>23</v>
      </c>
      <c r="O73" s="1">
        <v>1</v>
      </c>
      <c r="P73" s="1" t="s">
        <v>3</v>
      </c>
      <c r="Q73" s="1">
        <v>0</v>
      </c>
    </row>
    <row r="74" spans="14:17" x14ac:dyDescent="0.4">
      <c r="N74" s="1" t="s">
        <v>23</v>
      </c>
      <c r="O74" s="1">
        <v>1</v>
      </c>
      <c r="P74" s="1" t="s">
        <v>4</v>
      </c>
      <c r="Q74" s="1">
        <v>201.49199999999999</v>
      </c>
    </row>
    <row r="75" spans="14:17" x14ac:dyDescent="0.4">
      <c r="N75" s="1" t="s">
        <v>23</v>
      </c>
      <c r="O75" s="1">
        <v>1</v>
      </c>
      <c r="P75" s="1" t="s">
        <v>5</v>
      </c>
      <c r="Q75" s="1">
        <v>16469.7</v>
      </c>
    </row>
    <row r="76" spans="14:17" x14ac:dyDescent="0.4">
      <c r="N76" s="1" t="s">
        <v>23</v>
      </c>
      <c r="O76" s="1">
        <v>1</v>
      </c>
      <c r="P76" s="1" t="s">
        <v>6</v>
      </c>
      <c r="Q76" s="1">
        <v>1118.0999999999999</v>
      </c>
    </row>
    <row r="77" spans="14:17" x14ac:dyDescent="0.4">
      <c r="N77" s="1" t="s">
        <v>23</v>
      </c>
      <c r="O77" s="1">
        <v>1</v>
      </c>
      <c r="P77" s="1" t="s">
        <v>7</v>
      </c>
      <c r="Q77" s="1">
        <v>10507.7</v>
      </c>
    </row>
    <row r="78" spans="14:17" x14ac:dyDescent="0.4">
      <c r="N78" s="1" t="s">
        <v>23</v>
      </c>
      <c r="O78" s="1">
        <v>1</v>
      </c>
      <c r="P78" s="1" t="s">
        <v>8</v>
      </c>
      <c r="Q78" s="1">
        <v>80222.600000000006</v>
      </c>
    </row>
    <row r="79" spans="14:17" x14ac:dyDescent="0.4">
      <c r="N79" s="1" t="s">
        <v>23</v>
      </c>
      <c r="O79" s="1">
        <v>1</v>
      </c>
      <c r="P79" s="1" t="s">
        <v>9</v>
      </c>
      <c r="Q79" s="1">
        <v>0</v>
      </c>
    </row>
    <row r="80" spans="14:17" x14ac:dyDescent="0.4">
      <c r="N80" s="1" t="s">
        <v>24</v>
      </c>
      <c r="O80" s="1">
        <v>0</v>
      </c>
      <c r="P80" s="1" t="s">
        <v>0</v>
      </c>
      <c r="Q80" s="1">
        <v>12222.3</v>
      </c>
    </row>
    <row r="81" spans="14:17" x14ac:dyDescent="0.4">
      <c r="N81" s="1" t="s">
        <v>24</v>
      </c>
      <c r="O81" s="1">
        <v>0</v>
      </c>
      <c r="P81" s="1" t="s">
        <v>1</v>
      </c>
      <c r="Q81" s="1">
        <v>0</v>
      </c>
    </row>
    <row r="82" spans="14:17" x14ac:dyDescent="0.4">
      <c r="N82" s="1" t="s">
        <v>24</v>
      </c>
      <c r="O82" s="1">
        <v>0</v>
      </c>
      <c r="P82" s="1" t="s">
        <v>2</v>
      </c>
      <c r="Q82" s="1">
        <v>988.702</v>
      </c>
    </row>
    <row r="83" spans="14:17" x14ac:dyDescent="0.4">
      <c r="N83" s="1" t="s">
        <v>24</v>
      </c>
      <c r="O83" s="1">
        <v>0</v>
      </c>
      <c r="P83" s="1" t="s">
        <v>3</v>
      </c>
      <c r="Q83" s="1">
        <v>0</v>
      </c>
    </row>
    <row r="84" spans="14:17" x14ac:dyDescent="0.4">
      <c r="N84" s="1" t="s">
        <v>24</v>
      </c>
      <c r="O84" s="1">
        <v>0</v>
      </c>
      <c r="P84" s="1" t="s">
        <v>4</v>
      </c>
      <c r="Q84" s="1">
        <v>201.49199999999999</v>
      </c>
    </row>
    <row r="85" spans="14:17" x14ac:dyDescent="0.4">
      <c r="N85" s="1" t="s">
        <v>24</v>
      </c>
      <c r="O85" s="1">
        <v>0</v>
      </c>
      <c r="P85" s="1" t="s">
        <v>5</v>
      </c>
      <c r="Q85" s="1">
        <v>16469.7</v>
      </c>
    </row>
    <row r="86" spans="14:17" x14ac:dyDescent="0.4">
      <c r="N86" s="1" t="s">
        <v>24</v>
      </c>
      <c r="O86" s="1">
        <v>0</v>
      </c>
      <c r="P86" s="1" t="s">
        <v>6</v>
      </c>
      <c r="Q86" s="1">
        <v>1118.0999999999999</v>
      </c>
    </row>
    <row r="87" spans="14:17" x14ac:dyDescent="0.4">
      <c r="N87" s="1" t="s">
        <v>24</v>
      </c>
      <c r="O87" s="1">
        <v>0</v>
      </c>
      <c r="P87" s="1" t="s">
        <v>7</v>
      </c>
      <c r="Q87" s="1">
        <v>10508.8</v>
      </c>
    </row>
    <row r="88" spans="14:17" x14ac:dyDescent="0.4">
      <c r="N88" s="1" t="s">
        <v>24</v>
      </c>
      <c r="O88" s="1">
        <v>0</v>
      </c>
      <c r="P88" s="1" t="s">
        <v>8</v>
      </c>
      <c r="Q88" s="1">
        <v>80230.8</v>
      </c>
    </row>
    <row r="89" spans="14:17" x14ac:dyDescent="0.4">
      <c r="N89" s="1" t="s">
        <v>24</v>
      </c>
      <c r="O89" s="1">
        <v>0</v>
      </c>
      <c r="P89" s="1" t="s">
        <v>9</v>
      </c>
      <c r="Q89" s="1">
        <v>0</v>
      </c>
    </row>
    <row r="90" spans="14:17" x14ac:dyDescent="0.4">
      <c r="N90" s="1" t="s">
        <v>24</v>
      </c>
      <c r="O90" s="1">
        <v>1</v>
      </c>
      <c r="P90" s="1" t="s">
        <v>0</v>
      </c>
      <c r="Q90" s="1">
        <v>12222.3</v>
      </c>
    </row>
    <row r="91" spans="14:17" x14ac:dyDescent="0.4">
      <c r="N91" s="1" t="s">
        <v>24</v>
      </c>
      <c r="O91" s="1">
        <v>1</v>
      </c>
      <c r="P91" s="1" t="s">
        <v>1</v>
      </c>
      <c r="Q91" s="1">
        <v>0</v>
      </c>
    </row>
    <row r="92" spans="14:17" x14ac:dyDescent="0.4">
      <c r="N92" s="1" t="s">
        <v>24</v>
      </c>
      <c r="O92" s="1">
        <v>1</v>
      </c>
      <c r="P92" s="1" t="s">
        <v>2</v>
      </c>
      <c r="Q92" s="1">
        <v>988.702</v>
      </c>
    </row>
    <row r="93" spans="14:17" x14ac:dyDescent="0.4">
      <c r="N93" s="1" t="s">
        <v>24</v>
      </c>
      <c r="O93" s="1">
        <v>1</v>
      </c>
      <c r="P93" s="1" t="s">
        <v>3</v>
      </c>
      <c r="Q93" s="1">
        <v>0</v>
      </c>
    </row>
    <row r="94" spans="14:17" x14ac:dyDescent="0.4">
      <c r="N94" s="1" t="s">
        <v>24</v>
      </c>
      <c r="O94" s="1">
        <v>1</v>
      </c>
      <c r="P94" s="1" t="s">
        <v>4</v>
      </c>
      <c r="Q94" s="1">
        <v>201.49199999999999</v>
      </c>
    </row>
    <row r="95" spans="14:17" x14ac:dyDescent="0.4">
      <c r="N95" s="1" t="s">
        <v>24</v>
      </c>
      <c r="O95" s="1">
        <v>1</v>
      </c>
      <c r="P95" s="1" t="s">
        <v>5</v>
      </c>
      <c r="Q95" s="1">
        <v>16469.7</v>
      </c>
    </row>
    <row r="96" spans="14:17" x14ac:dyDescent="0.4">
      <c r="N96" s="1" t="s">
        <v>24</v>
      </c>
      <c r="O96" s="1">
        <v>1</v>
      </c>
      <c r="P96" s="1" t="s">
        <v>6</v>
      </c>
      <c r="Q96" s="1">
        <v>1118.0999999999999</v>
      </c>
    </row>
    <row r="97" spans="14:17" x14ac:dyDescent="0.4">
      <c r="N97" s="1" t="s">
        <v>24</v>
      </c>
      <c r="O97" s="1">
        <v>1</v>
      </c>
      <c r="P97" s="1" t="s">
        <v>7</v>
      </c>
      <c r="Q97" s="1">
        <v>10507.7</v>
      </c>
    </row>
    <row r="98" spans="14:17" x14ac:dyDescent="0.4">
      <c r="N98" s="1" t="s">
        <v>24</v>
      </c>
      <c r="O98" s="1">
        <v>1</v>
      </c>
      <c r="P98" s="1" t="s">
        <v>8</v>
      </c>
      <c r="Q98" s="1">
        <v>80222.600000000006</v>
      </c>
    </row>
    <row r="99" spans="14:17" x14ac:dyDescent="0.4">
      <c r="N99" s="1" t="s">
        <v>24</v>
      </c>
      <c r="O99" s="1">
        <v>1</v>
      </c>
      <c r="P99" s="1" t="s">
        <v>9</v>
      </c>
      <c r="Q99" s="1">
        <v>0</v>
      </c>
    </row>
    <row r="100" spans="14:17" x14ac:dyDescent="0.4">
      <c r="N100" s="1" t="s">
        <v>25</v>
      </c>
      <c r="O100" s="1">
        <v>0</v>
      </c>
      <c r="P100" s="1" t="s">
        <v>0</v>
      </c>
      <c r="Q100" s="1">
        <v>30555.7</v>
      </c>
    </row>
    <row r="101" spans="14:17" x14ac:dyDescent="0.4">
      <c r="N101" s="1" t="s">
        <v>25</v>
      </c>
      <c r="O101" s="1">
        <v>0</v>
      </c>
      <c r="P101" s="1" t="s">
        <v>1</v>
      </c>
      <c r="Q101" s="1">
        <v>0</v>
      </c>
    </row>
    <row r="102" spans="14:17" x14ac:dyDescent="0.4">
      <c r="N102" s="1" t="s">
        <v>25</v>
      </c>
      <c r="O102" s="1">
        <v>0</v>
      </c>
      <c r="P102" s="1" t="s">
        <v>2</v>
      </c>
      <c r="Q102" s="1">
        <v>988.702</v>
      </c>
    </row>
    <row r="103" spans="14:17" x14ac:dyDescent="0.4">
      <c r="N103" s="1" t="s">
        <v>25</v>
      </c>
      <c r="O103" s="1">
        <v>0</v>
      </c>
      <c r="P103" s="1" t="s">
        <v>3</v>
      </c>
      <c r="Q103" s="1">
        <v>0</v>
      </c>
    </row>
    <row r="104" spans="14:17" x14ac:dyDescent="0.4">
      <c r="N104" s="1" t="s">
        <v>25</v>
      </c>
      <c r="O104" s="1">
        <v>0</v>
      </c>
      <c r="P104" s="1" t="s">
        <v>4</v>
      </c>
      <c r="Q104" s="1">
        <v>268.65600000000001</v>
      </c>
    </row>
    <row r="105" spans="14:17" x14ac:dyDescent="0.4">
      <c r="N105" s="1" t="s">
        <v>25</v>
      </c>
      <c r="O105" s="1">
        <v>0</v>
      </c>
      <c r="P105" s="1" t="s">
        <v>5</v>
      </c>
      <c r="Q105" s="1">
        <v>18484.400000000001</v>
      </c>
    </row>
    <row r="106" spans="14:17" x14ac:dyDescent="0.4">
      <c r="N106" s="1" t="s">
        <v>25</v>
      </c>
      <c r="O106" s="1">
        <v>0</v>
      </c>
      <c r="P106" s="1" t="s">
        <v>6</v>
      </c>
      <c r="Q106" s="1">
        <v>1232.3599999999999</v>
      </c>
    </row>
    <row r="107" spans="14:17" x14ac:dyDescent="0.4">
      <c r="N107" s="1" t="s">
        <v>25</v>
      </c>
      <c r="O107" s="1">
        <v>0</v>
      </c>
      <c r="P107" s="1" t="s">
        <v>7</v>
      </c>
      <c r="Q107" s="1">
        <v>10553.3</v>
      </c>
    </row>
    <row r="108" spans="14:17" x14ac:dyDescent="0.4">
      <c r="N108" s="1" t="s">
        <v>25</v>
      </c>
      <c r="O108" s="1">
        <v>0</v>
      </c>
      <c r="P108" s="1" t="s">
        <v>8</v>
      </c>
      <c r="Q108" s="1">
        <v>80304.899999999994</v>
      </c>
    </row>
    <row r="109" spans="14:17" x14ac:dyDescent="0.4">
      <c r="N109" s="1" t="s">
        <v>25</v>
      </c>
      <c r="O109" s="1">
        <v>0</v>
      </c>
      <c r="P109" s="1" t="s">
        <v>9</v>
      </c>
      <c r="Q109" s="1">
        <v>0</v>
      </c>
    </row>
    <row r="110" spans="14:17" x14ac:dyDescent="0.4">
      <c r="N110" s="1" t="s">
        <v>25</v>
      </c>
      <c r="O110" s="1">
        <v>1</v>
      </c>
      <c r="P110" s="1" t="s">
        <v>0</v>
      </c>
      <c r="Q110" s="1">
        <v>12222.3</v>
      </c>
    </row>
    <row r="111" spans="14:17" x14ac:dyDescent="0.4">
      <c r="N111" s="1" t="s">
        <v>25</v>
      </c>
      <c r="O111" s="1">
        <v>1</v>
      </c>
      <c r="P111" s="1" t="s">
        <v>1</v>
      </c>
      <c r="Q111" s="1">
        <v>0</v>
      </c>
    </row>
    <row r="112" spans="14:17" x14ac:dyDescent="0.4">
      <c r="N112" s="1" t="s">
        <v>25</v>
      </c>
      <c r="O112" s="1">
        <v>1</v>
      </c>
      <c r="P112" s="1" t="s">
        <v>2</v>
      </c>
      <c r="Q112" s="1">
        <v>988.702</v>
      </c>
    </row>
    <row r="113" spans="14:17" x14ac:dyDescent="0.4">
      <c r="N113" s="1" t="s">
        <v>25</v>
      </c>
      <c r="O113" s="1">
        <v>1</v>
      </c>
      <c r="P113" s="1" t="s">
        <v>3</v>
      </c>
      <c r="Q113" s="1">
        <v>0</v>
      </c>
    </row>
    <row r="114" spans="14:17" x14ac:dyDescent="0.4">
      <c r="N114" s="1" t="s">
        <v>25</v>
      </c>
      <c r="O114" s="1">
        <v>1</v>
      </c>
      <c r="P114" s="1" t="s">
        <v>4</v>
      </c>
      <c r="Q114" s="1">
        <v>201.49199999999999</v>
      </c>
    </row>
    <row r="115" spans="14:17" x14ac:dyDescent="0.4">
      <c r="N115" s="1" t="s">
        <v>25</v>
      </c>
      <c r="O115" s="1">
        <v>1</v>
      </c>
      <c r="P115" s="1" t="s">
        <v>5</v>
      </c>
      <c r="Q115" s="1">
        <v>16469.7</v>
      </c>
    </row>
    <row r="116" spans="14:17" x14ac:dyDescent="0.4">
      <c r="N116" s="1" t="s">
        <v>25</v>
      </c>
      <c r="O116" s="1">
        <v>1</v>
      </c>
      <c r="P116" s="1" t="s">
        <v>6</v>
      </c>
      <c r="Q116" s="1">
        <v>1118.0999999999999</v>
      </c>
    </row>
    <row r="117" spans="14:17" x14ac:dyDescent="0.4">
      <c r="N117" s="1" t="s">
        <v>25</v>
      </c>
      <c r="O117" s="1">
        <v>1</v>
      </c>
      <c r="P117" s="1" t="s">
        <v>7</v>
      </c>
      <c r="Q117" s="1">
        <v>10507.7</v>
      </c>
    </row>
    <row r="118" spans="14:17" x14ac:dyDescent="0.4">
      <c r="N118" s="1" t="s">
        <v>25</v>
      </c>
      <c r="O118" s="1">
        <v>1</v>
      </c>
      <c r="P118" s="1" t="s">
        <v>8</v>
      </c>
      <c r="Q118" s="1">
        <v>80222.600000000006</v>
      </c>
    </row>
    <row r="119" spans="14:17" x14ac:dyDescent="0.4">
      <c r="N119" s="1" t="s">
        <v>25</v>
      </c>
      <c r="O119" s="1">
        <v>1</v>
      </c>
      <c r="P119" s="1" t="s">
        <v>9</v>
      </c>
      <c r="Q119" s="1">
        <v>0</v>
      </c>
    </row>
    <row r="120" spans="14:17" x14ac:dyDescent="0.4">
      <c r="N120" s="1" t="s">
        <v>26</v>
      </c>
      <c r="O120" s="1">
        <v>0</v>
      </c>
      <c r="P120" s="1" t="s">
        <v>0</v>
      </c>
      <c r="Q120" s="1">
        <v>12222.3</v>
      </c>
    </row>
    <row r="121" spans="14:17" x14ac:dyDescent="0.4">
      <c r="N121" s="1" t="s">
        <v>26</v>
      </c>
      <c r="O121" s="1">
        <v>0</v>
      </c>
      <c r="P121" s="1" t="s">
        <v>1</v>
      </c>
      <c r="Q121" s="1">
        <v>0</v>
      </c>
    </row>
    <row r="122" spans="14:17" x14ac:dyDescent="0.4">
      <c r="N122" s="1" t="s">
        <v>26</v>
      </c>
      <c r="O122" s="1">
        <v>0</v>
      </c>
      <c r="P122" s="1" t="s">
        <v>2</v>
      </c>
      <c r="Q122" s="1">
        <v>3177.97</v>
      </c>
    </row>
    <row r="123" spans="14:17" x14ac:dyDescent="0.4">
      <c r="N123" s="1" t="s">
        <v>26</v>
      </c>
      <c r="O123" s="1">
        <v>0</v>
      </c>
      <c r="P123" s="1" t="s">
        <v>3</v>
      </c>
      <c r="Q123" s="1">
        <v>0</v>
      </c>
    </row>
    <row r="124" spans="14:17" x14ac:dyDescent="0.4">
      <c r="N124" s="1" t="s">
        <v>26</v>
      </c>
      <c r="O124" s="1">
        <v>0</v>
      </c>
      <c r="P124" s="1" t="s">
        <v>4</v>
      </c>
      <c r="Q124" s="1">
        <v>335.82100000000003</v>
      </c>
    </row>
    <row r="125" spans="14:17" x14ac:dyDescent="0.4">
      <c r="N125" s="1" t="s">
        <v>26</v>
      </c>
      <c r="O125" s="1">
        <v>0</v>
      </c>
      <c r="P125" s="1" t="s">
        <v>5</v>
      </c>
      <c r="Q125" s="1">
        <v>16973.400000000001</v>
      </c>
    </row>
    <row r="126" spans="14:17" x14ac:dyDescent="0.4">
      <c r="N126" s="1" t="s">
        <v>26</v>
      </c>
      <c r="O126" s="1">
        <v>0</v>
      </c>
      <c r="P126" s="1" t="s">
        <v>6</v>
      </c>
      <c r="Q126" s="1">
        <v>1175.23</v>
      </c>
    </row>
    <row r="127" spans="14:17" x14ac:dyDescent="0.4">
      <c r="N127" s="1" t="s">
        <v>26</v>
      </c>
      <c r="O127" s="1">
        <v>0</v>
      </c>
      <c r="P127" s="1" t="s">
        <v>7</v>
      </c>
      <c r="Q127" s="1">
        <v>11395.3</v>
      </c>
    </row>
    <row r="128" spans="14:17" x14ac:dyDescent="0.4">
      <c r="N128" s="1" t="s">
        <v>26</v>
      </c>
      <c r="O128" s="1">
        <v>0</v>
      </c>
      <c r="P128" s="1" t="s">
        <v>8</v>
      </c>
      <c r="Q128" s="1">
        <v>87130.9</v>
      </c>
    </row>
    <row r="129" spans="14:17" x14ac:dyDescent="0.4">
      <c r="N129" s="1" t="s">
        <v>26</v>
      </c>
      <c r="O129" s="1">
        <v>0</v>
      </c>
      <c r="P129" s="1" t="s">
        <v>9</v>
      </c>
      <c r="Q129" s="1">
        <v>0</v>
      </c>
    </row>
    <row r="130" spans="14:17" x14ac:dyDescent="0.4">
      <c r="N130" s="1" t="s">
        <v>26</v>
      </c>
      <c r="O130" s="1">
        <v>1</v>
      </c>
      <c r="P130" s="1" t="s">
        <v>0</v>
      </c>
      <c r="Q130" s="1">
        <v>12222.3</v>
      </c>
    </row>
    <row r="131" spans="14:17" x14ac:dyDescent="0.4">
      <c r="N131" s="1" t="s">
        <v>26</v>
      </c>
      <c r="O131" s="1">
        <v>1</v>
      </c>
      <c r="P131" s="1" t="s">
        <v>1</v>
      </c>
      <c r="Q131" s="1">
        <v>0</v>
      </c>
    </row>
    <row r="132" spans="14:17" x14ac:dyDescent="0.4">
      <c r="N132" s="1" t="s">
        <v>26</v>
      </c>
      <c r="O132" s="1">
        <v>1</v>
      </c>
      <c r="P132" s="1" t="s">
        <v>2</v>
      </c>
      <c r="Q132" s="1">
        <v>988.702</v>
      </c>
    </row>
    <row r="133" spans="14:17" x14ac:dyDescent="0.4">
      <c r="N133" s="1" t="s">
        <v>26</v>
      </c>
      <c r="O133" s="1">
        <v>1</v>
      </c>
      <c r="P133" s="1" t="s">
        <v>3</v>
      </c>
      <c r="Q133" s="1">
        <v>0</v>
      </c>
    </row>
    <row r="134" spans="14:17" x14ac:dyDescent="0.4">
      <c r="N134" s="1" t="s">
        <v>26</v>
      </c>
      <c r="O134" s="1">
        <v>1</v>
      </c>
      <c r="P134" s="1" t="s">
        <v>4</v>
      </c>
      <c r="Q134" s="1">
        <v>201.49199999999999</v>
      </c>
    </row>
    <row r="135" spans="14:17" x14ac:dyDescent="0.4">
      <c r="N135" s="1" t="s">
        <v>26</v>
      </c>
      <c r="O135" s="1">
        <v>1</v>
      </c>
      <c r="P135" s="1" t="s">
        <v>5</v>
      </c>
      <c r="Q135" s="1">
        <v>16469.7</v>
      </c>
    </row>
    <row r="136" spans="14:17" x14ac:dyDescent="0.4">
      <c r="N136" s="1" t="s">
        <v>26</v>
      </c>
      <c r="O136" s="1">
        <v>1</v>
      </c>
      <c r="P136" s="1" t="s">
        <v>6</v>
      </c>
      <c r="Q136" s="1">
        <v>1118.0999999999999</v>
      </c>
    </row>
    <row r="137" spans="14:17" x14ac:dyDescent="0.4">
      <c r="N137" s="1" t="s">
        <v>26</v>
      </c>
      <c r="O137" s="1">
        <v>1</v>
      </c>
      <c r="P137" s="1" t="s">
        <v>7</v>
      </c>
      <c r="Q137" s="1">
        <v>10507.7</v>
      </c>
    </row>
    <row r="138" spans="14:17" x14ac:dyDescent="0.4">
      <c r="N138" s="1" t="s">
        <v>26</v>
      </c>
      <c r="O138" s="1">
        <v>1</v>
      </c>
      <c r="P138" s="1" t="s">
        <v>8</v>
      </c>
      <c r="Q138" s="1">
        <v>80222.600000000006</v>
      </c>
    </row>
    <row r="139" spans="14:17" x14ac:dyDescent="0.4">
      <c r="N139" s="1" t="s">
        <v>26</v>
      </c>
      <c r="O139" s="1">
        <v>1</v>
      </c>
      <c r="P139" s="1" t="s">
        <v>9</v>
      </c>
      <c r="Q139" s="1">
        <v>0</v>
      </c>
    </row>
    <row r="140" spans="14:17" x14ac:dyDescent="0.4">
      <c r="N140" s="1" t="s">
        <v>27</v>
      </c>
      <c r="O140" s="1">
        <v>0</v>
      </c>
      <c r="P140" s="1" t="s">
        <v>0</v>
      </c>
      <c r="Q140" s="1">
        <v>12222.3</v>
      </c>
    </row>
    <row r="141" spans="14:17" x14ac:dyDescent="0.4">
      <c r="N141" s="1" t="s">
        <v>27</v>
      </c>
      <c r="O141" s="1">
        <v>0</v>
      </c>
      <c r="P141" s="1" t="s">
        <v>1</v>
      </c>
      <c r="Q141" s="1">
        <v>0</v>
      </c>
    </row>
    <row r="142" spans="14:17" x14ac:dyDescent="0.4">
      <c r="N142" s="1" t="s">
        <v>27</v>
      </c>
      <c r="O142" s="1">
        <v>0</v>
      </c>
      <c r="P142" s="1" t="s">
        <v>2</v>
      </c>
      <c r="Q142" s="1">
        <v>988.702</v>
      </c>
    </row>
    <row r="143" spans="14:17" x14ac:dyDescent="0.4">
      <c r="N143" s="1" t="s">
        <v>27</v>
      </c>
      <c r="O143" s="1">
        <v>0</v>
      </c>
      <c r="P143" s="1" t="s">
        <v>3</v>
      </c>
      <c r="Q143" s="1">
        <v>0</v>
      </c>
    </row>
    <row r="144" spans="14:17" x14ac:dyDescent="0.4">
      <c r="N144" s="1" t="s">
        <v>27</v>
      </c>
      <c r="O144" s="1">
        <v>0</v>
      </c>
      <c r="P144" s="1" t="s">
        <v>4</v>
      </c>
      <c r="Q144" s="1">
        <v>201.49199999999999</v>
      </c>
    </row>
    <row r="145" spans="14:17" x14ac:dyDescent="0.4">
      <c r="N145" s="1" t="s">
        <v>27</v>
      </c>
      <c r="O145" s="1">
        <v>0</v>
      </c>
      <c r="P145" s="1" t="s">
        <v>5</v>
      </c>
      <c r="Q145" s="1">
        <v>16494.900000000001</v>
      </c>
    </row>
    <row r="146" spans="14:17" x14ac:dyDescent="0.4">
      <c r="N146" s="1" t="s">
        <v>27</v>
      </c>
      <c r="O146" s="1">
        <v>0</v>
      </c>
      <c r="P146" s="1" t="s">
        <v>6</v>
      </c>
      <c r="Q146" s="1">
        <v>1118.0999999999999</v>
      </c>
    </row>
    <row r="147" spans="14:17" x14ac:dyDescent="0.4">
      <c r="N147" s="1" t="s">
        <v>27</v>
      </c>
      <c r="O147" s="1">
        <v>0</v>
      </c>
      <c r="P147" s="1" t="s">
        <v>7</v>
      </c>
      <c r="Q147" s="1">
        <v>10529.7</v>
      </c>
    </row>
    <row r="148" spans="14:17" x14ac:dyDescent="0.4">
      <c r="N148" s="1" t="s">
        <v>27</v>
      </c>
      <c r="O148" s="1">
        <v>0</v>
      </c>
      <c r="P148" s="1" t="s">
        <v>8</v>
      </c>
      <c r="Q148" s="1">
        <v>80340.5</v>
      </c>
    </row>
    <row r="149" spans="14:17" x14ac:dyDescent="0.4">
      <c r="N149" s="1" t="s">
        <v>27</v>
      </c>
      <c r="O149" s="1">
        <v>0</v>
      </c>
      <c r="P149" s="1" t="s">
        <v>9</v>
      </c>
      <c r="Q149" s="1">
        <v>0</v>
      </c>
    </row>
    <row r="150" spans="14:17" x14ac:dyDescent="0.4">
      <c r="N150" s="1" t="s">
        <v>27</v>
      </c>
      <c r="O150" s="1">
        <v>1</v>
      </c>
      <c r="P150" s="1" t="s">
        <v>0</v>
      </c>
      <c r="Q150" s="1">
        <v>12222.3</v>
      </c>
    </row>
    <row r="151" spans="14:17" x14ac:dyDescent="0.4">
      <c r="N151" s="1" t="s">
        <v>27</v>
      </c>
      <c r="O151" s="1">
        <v>1</v>
      </c>
      <c r="P151" s="1" t="s">
        <v>1</v>
      </c>
      <c r="Q151" s="1">
        <v>0</v>
      </c>
    </row>
    <row r="152" spans="14:17" x14ac:dyDescent="0.4">
      <c r="N152" s="1" t="s">
        <v>27</v>
      </c>
      <c r="O152" s="1">
        <v>1</v>
      </c>
      <c r="P152" s="1" t="s">
        <v>2</v>
      </c>
      <c r="Q152" s="1">
        <v>988.702</v>
      </c>
    </row>
    <row r="153" spans="14:17" x14ac:dyDescent="0.4">
      <c r="N153" s="1" t="s">
        <v>27</v>
      </c>
      <c r="O153" s="1">
        <v>1</v>
      </c>
      <c r="P153" s="1" t="s">
        <v>3</v>
      </c>
      <c r="Q153" s="1">
        <v>0</v>
      </c>
    </row>
    <row r="154" spans="14:17" x14ac:dyDescent="0.4">
      <c r="N154" s="1" t="s">
        <v>27</v>
      </c>
      <c r="O154" s="1">
        <v>1</v>
      </c>
      <c r="P154" s="1" t="s">
        <v>4</v>
      </c>
      <c r="Q154" s="1">
        <v>201.49199999999999</v>
      </c>
    </row>
    <row r="155" spans="14:17" x14ac:dyDescent="0.4">
      <c r="N155" s="1" t="s">
        <v>27</v>
      </c>
      <c r="O155" s="1">
        <v>1</v>
      </c>
      <c r="P155" s="1" t="s">
        <v>5</v>
      </c>
      <c r="Q155" s="1">
        <v>16469.7</v>
      </c>
    </row>
    <row r="156" spans="14:17" x14ac:dyDescent="0.4">
      <c r="N156" s="1" t="s">
        <v>27</v>
      </c>
      <c r="O156" s="1">
        <v>1</v>
      </c>
      <c r="P156" s="1" t="s">
        <v>6</v>
      </c>
      <c r="Q156" s="1">
        <v>1118.0999999999999</v>
      </c>
    </row>
    <row r="157" spans="14:17" x14ac:dyDescent="0.4">
      <c r="N157" s="1" t="s">
        <v>27</v>
      </c>
      <c r="O157" s="1">
        <v>1</v>
      </c>
      <c r="P157" s="1" t="s">
        <v>7</v>
      </c>
      <c r="Q157" s="1">
        <v>10507.7</v>
      </c>
    </row>
    <row r="158" spans="14:17" x14ac:dyDescent="0.4">
      <c r="N158" s="1" t="s">
        <v>27</v>
      </c>
      <c r="O158" s="1">
        <v>1</v>
      </c>
      <c r="P158" s="1" t="s">
        <v>8</v>
      </c>
      <c r="Q158" s="1">
        <v>80222.600000000006</v>
      </c>
    </row>
    <row r="159" spans="14:17" x14ac:dyDescent="0.4">
      <c r="N159" s="1" t="s">
        <v>27</v>
      </c>
      <c r="O159" s="1">
        <v>1</v>
      </c>
      <c r="P159" s="1" t="s">
        <v>9</v>
      </c>
      <c r="Q159" s="1">
        <v>0</v>
      </c>
    </row>
    <row r="160" spans="14:17" x14ac:dyDescent="0.4">
      <c r="N160" s="1" t="s">
        <v>28</v>
      </c>
      <c r="O160" s="1">
        <v>0</v>
      </c>
      <c r="P160" s="1" t="s">
        <v>0</v>
      </c>
      <c r="Q160" s="1">
        <v>176001</v>
      </c>
    </row>
    <row r="161" spans="14:17" x14ac:dyDescent="0.4">
      <c r="N161" s="1" t="s">
        <v>28</v>
      </c>
      <c r="O161" s="1">
        <v>0</v>
      </c>
      <c r="P161" s="1" t="s">
        <v>1</v>
      </c>
      <c r="Q161" s="1">
        <v>20282.599999999999</v>
      </c>
    </row>
    <row r="162" spans="14:17" x14ac:dyDescent="0.4">
      <c r="N162" s="1" t="s">
        <v>28</v>
      </c>
      <c r="O162" s="1">
        <v>0</v>
      </c>
      <c r="P162" s="1" t="s">
        <v>2</v>
      </c>
      <c r="Q162" s="1">
        <v>13206.2</v>
      </c>
    </row>
    <row r="163" spans="14:17" x14ac:dyDescent="0.4">
      <c r="N163" s="1" t="s">
        <v>28</v>
      </c>
      <c r="O163" s="1">
        <v>0</v>
      </c>
      <c r="P163" s="1" t="s">
        <v>3</v>
      </c>
      <c r="Q163" s="1">
        <v>865233</v>
      </c>
    </row>
    <row r="164" spans="14:17" x14ac:dyDescent="0.4">
      <c r="N164" s="1" t="s">
        <v>28</v>
      </c>
      <c r="O164" s="1">
        <v>0</v>
      </c>
      <c r="P164" s="1" t="s">
        <v>4</v>
      </c>
      <c r="Q164" s="1">
        <v>1746.27</v>
      </c>
    </row>
    <row r="165" spans="14:17" x14ac:dyDescent="0.4">
      <c r="N165" s="1" t="s">
        <v>28</v>
      </c>
      <c r="O165" s="1">
        <v>0</v>
      </c>
      <c r="P165" s="1" t="s">
        <v>5</v>
      </c>
      <c r="Q165" s="1">
        <v>43717.9</v>
      </c>
    </row>
    <row r="166" spans="14:17" x14ac:dyDescent="0.4">
      <c r="N166" s="1" t="s">
        <v>28</v>
      </c>
      <c r="O166" s="1">
        <v>0</v>
      </c>
      <c r="P166" s="1" t="s">
        <v>6</v>
      </c>
      <c r="Q166" s="1">
        <v>43614.1</v>
      </c>
    </row>
    <row r="167" spans="14:17" x14ac:dyDescent="0.4">
      <c r="N167" s="1" t="s">
        <v>28</v>
      </c>
      <c r="O167" s="1">
        <v>0</v>
      </c>
      <c r="P167" s="1" t="s">
        <v>7</v>
      </c>
      <c r="Q167" s="1">
        <v>28242</v>
      </c>
    </row>
    <row r="168" spans="14:17" x14ac:dyDescent="0.4">
      <c r="N168" s="1" t="s">
        <v>28</v>
      </c>
      <c r="O168" s="1">
        <v>0</v>
      </c>
      <c r="P168" s="1" t="s">
        <v>8</v>
      </c>
      <c r="Q168" s="1">
        <v>213813</v>
      </c>
    </row>
    <row r="169" spans="14:17" x14ac:dyDescent="0.4">
      <c r="N169" s="1" t="s">
        <v>28</v>
      </c>
      <c r="O169" s="1">
        <v>0</v>
      </c>
      <c r="P169" s="1" t="s">
        <v>9</v>
      </c>
      <c r="Q169" s="1">
        <v>176348</v>
      </c>
    </row>
    <row r="170" spans="14:17" x14ac:dyDescent="0.4">
      <c r="N170" s="1" t="s">
        <v>28</v>
      </c>
      <c r="O170" s="1">
        <v>1</v>
      </c>
      <c r="P170" s="1" t="s">
        <v>0</v>
      </c>
      <c r="Q170" s="1">
        <v>12222.3</v>
      </c>
    </row>
    <row r="171" spans="14:17" x14ac:dyDescent="0.4">
      <c r="N171" s="1" t="s">
        <v>28</v>
      </c>
      <c r="O171" s="1">
        <v>1</v>
      </c>
      <c r="P171" s="1" t="s">
        <v>1</v>
      </c>
      <c r="Q171" s="1">
        <v>0</v>
      </c>
    </row>
    <row r="172" spans="14:17" x14ac:dyDescent="0.4">
      <c r="N172" s="1" t="s">
        <v>28</v>
      </c>
      <c r="O172" s="1">
        <v>1</v>
      </c>
      <c r="P172" s="1" t="s">
        <v>2</v>
      </c>
      <c r="Q172" s="1">
        <v>988.702</v>
      </c>
    </row>
    <row r="173" spans="14:17" x14ac:dyDescent="0.4">
      <c r="N173" s="1" t="s">
        <v>28</v>
      </c>
      <c r="O173" s="1">
        <v>1</v>
      </c>
      <c r="P173" s="1" t="s">
        <v>3</v>
      </c>
      <c r="Q173" s="1">
        <v>0</v>
      </c>
    </row>
    <row r="174" spans="14:17" x14ac:dyDescent="0.4">
      <c r="N174" s="1" t="s">
        <v>28</v>
      </c>
      <c r="O174" s="1">
        <v>1</v>
      </c>
      <c r="P174" s="1" t="s">
        <v>4</v>
      </c>
      <c r="Q174" s="1">
        <v>201.49199999999999</v>
      </c>
    </row>
    <row r="175" spans="14:17" x14ac:dyDescent="0.4">
      <c r="N175" s="1" t="s">
        <v>28</v>
      </c>
      <c r="O175" s="1">
        <v>1</v>
      </c>
      <c r="P175" s="1" t="s">
        <v>5</v>
      </c>
      <c r="Q175" s="1">
        <v>16469.7</v>
      </c>
    </row>
    <row r="176" spans="14:17" x14ac:dyDescent="0.4">
      <c r="N176" s="1" t="s">
        <v>28</v>
      </c>
      <c r="O176" s="1">
        <v>1</v>
      </c>
      <c r="P176" s="1" t="s">
        <v>6</v>
      </c>
      <c r="Q176" s="1">
        <v>1118.0999999999999</v>
      </c>
    </row>
    <row r="177" spans="14:17" x14ac:dyDescent="0.4">
      <c r="N177" s="1" t="s">
        <v>28</v>
      </c>
      <c r="O177" s="1">
        <v>1</v>
      </c>
      <c r="P177" s="1" t="s">
        <v>7</v>
      </c>
      <c r="Q177" s="1">
        <v>10507.7</v>
      </c>
    </row>
    <row r="178" spans="14:17" x14ac:dyDescent="0.4">
      <c r="N178" s="1" t="s">
        <v>28</v>
      </c>
      <c r="O178" s="1">
        <v>1</v>
      </c>
      <c r="P178" s="1" t="s">
        <v>8</v>
      </c>
      <c r="Q178" s="1">
        <v>80222.600000000006</v>
      </c>
    </row>
    <row r="179" spans="14:17" x14ac:dyDescent="0.4">
      <c r="N179" s="1" t="s">
        <v>28</v>
      </c>
      <c r="O179" s="1">
        <v>1</v>
      </c>
      <c r="P179" s="1" t="s">
        <v>9</v>
      </c>
      <c r="Q179" s="1">
        <v>0</v>
      </c>
    </row>
    <row r="180" spans="14:17" x14ac:dyDescent="0.4">
      <c r="N180" s="1" t="s">
        <v>29</v>
      </c>
      <c r="O180" s="1">
        <v>0</v>
      </c>
      <c r="P180" s="1" t="s">
        <v>0</v>
      </c>
      <c r="Q180" s="1">
        <v>12222.3</v>
      </c>
    </row>
    <row r="181" spans="14:17" x14ac:dyDescent="0.4">
      <c r="N181" s="1" t="s">
        <v>29</v>
      </c>
      <c r="O181" s="1">
        <v>0</v>
      </c>
      <c r="P181" s="1" t="s">
        <v>1</v>
      </c>
      <c r="Q181" s="1">
        <v>0</v>
      </c>
    </row>
    <row r="182" spans="14:17" x14ac:dyDescent="0.4">
      <c r="N182" s="1" t="s">
        <v>29</v>
      </c>
      <c r="O182" s="1">
        <v>0</v>
      </c>
      <c r="P182" s="1" t="s">
        <v>2</v>
      </c>
      <c r="Q182" s="1">
        <v>1553.68</v>
      </c>
    </row>
    <row r="183" spans="14:17" x14ac:dyDescent="0.4">
      <c r="N183" s="1" t="s">
        <v>29</v>
      </c>
      <c r="O183" s="1">
        <v>0</v>
      </c>
      <c r="P183" s="1" t="s">
        <v>3</v>
      </c>
      <c r="Q183" s="1">
        <v>0</v>
      </c>
    </row>
    <row r="184" spans="14:17" x14ac:dyDescent="0.4">
      <c r="N184" s="1" t="s">
        <v>29</v>
      </c>
      <c r="O184" s="1">
        <v>0</v>
      </c>
      <c r="P184" s="1" t="s">
        <v>4</v>
      </c>
      <c r="Q184" s="1">
        <v>201.49199999999999</v>
      </c>
    </row>
    <row r="185" spans="14:17" x14ac:dyDescent="0.4">
      <c r="N185" s="1" t="s">
        <v>29</v>
      </c>
      <c r="O185" s="1">
        <v>0</v>
      </c>
      <c r="P185" s="1" t="s">
        <v>5</v>
      </c>
      <c r="Q185" s="1">
        <v>16469.7</v>
      </c>
    </row>
    <row r="186" spans="14:17" x14ac:dyDescent="0.4">
      <c r="N186" s="1" t="s">
        <v>29</v>
      </c>
      <c r="O186" s="1">
        <v>0</v>
      </c>
      <c r="P186" s="1" t="s">
        <v>6</v>
      </c>
      <c r="Q186" s="1">
        <v>1118.0999999999999</v>
      </c>
    </row>
    <row r="187" spans="14:17" x14ac:dyDescent="0.4">
      <c r="N187" s="1" t="s">
        <v>29</v>
      </c>
      <c r="O187" s="1">
        <v>0</v>
      </c>
      <c r="P187" s="1" t="s">
        <v>7</v>
      </c>
      <c r="Q187" s="1">
        <v>10508</v>
      </c>
    </row>
    <row r="188" spans="14:17" x14ac:dyDescent="0.4">
      <c r="N188" s="1" t="s">
        <v>29</v>
      </c>
      <c r="O188" s="1">
        <v>0</v>
      </c>
      <c r="P188" s="1" t="s">
        <v>8</v>
      </c>
      <c r="Q188" s="1">
        <v>80228.100000000006</v>
      </c>
    </row>
    <row r="189" spans="14:17" x14ac:dyDescent="0.4">
      <c r="N189" s="1" t="s">
        <v>29</v>
      </c>
      <c r="O189" s="1">
        <v>0</v>
      </c>
      <c r="P189" s="1" t="s">
        <v>9</v>
      </c>
      <c r="Q189" s="1">
        <v>0</v>
      </c>
    </row>
    <row r="190" spans="14:17" x14ac:dyDescent="0.4">
      <c r="N190" s="1" t="s">
        <v>29</v>
      </c>
      <c r="O190" s="1">
        <v>1</v>
      </c>
      <c r="P190" s="1" t="s">
        <v>0</v>
      </c>
      <c r="Q190" s="1">
        <v>12222.3</v>
      </c>
    </row>
    <row r="191" spans="14:17" x14ac:dyDescent="0.4">
      <c r="N191" s="1" t="s">
        <v>29</v>
      </c>
      <c r="O191" s="1">
        <v>1</v>
      </c>
      <c r="P191" s="1" t="s">
        <v>1</v>
      </c>
      <c r="Q191" s="1">
        <v>0</v>
      </c>
    </row>
    <row r="192" spans="14:17" x14ac:dyDescent="0.4">
      <c r="N192" s="1" t="s">
        <v>29</v>
      </c>
      <c r="O192" s="1">
        <v>1</v>
      </c>
      <c r="P192" s="1" t="s">
        <v>2</v>
      </c>
      <c r="Q192" s="1">
        <v>988.702</v>
      </c>
    </row>
    <row r="193" spans="14:17" x14ac:dyDescent="0.4">
      <c r="N193" s="1" t="s">
        <v>29</v>
      </c>
      <c r="O193" s="1">
        <v>1</v>
      </c>
      <c r="P193" s="1" t="s">
        <v>3</v>
      </c>
      <c r="Q193" s="1">
        <v>0</v>
      </c>
    </row>
    <row r="194" spans="14:17" x14ac:dyDescent="0.4">
      <c r="N194" s="1" t="s">
        <v>29</v>
      </c>
      <c r="O194" s="1">
        <v>1</v>
      </c>
      <c r="P194" s="1" t="s">
        <v>4</v>
      </c>
      <c r="Q194" s="1">
        <v>201.49199999999999</v>
      </c>
    </row>
    <row r="195" spans="14:17" x14ac:dyDescent="0.4">
      <c r="N195" s="1" t="s">
        <v>29</v>
      </c>
      <c r="O195" s="1">
        <v>1</v>
      </c>
      <c r="P195" s="1" t="s">
        <v>5</v>
      </c>
      <c r="Q195" s="1">
        <v>16469.7</v>
      </c>
    </row>
    <row r="196" spans="14:17" x14ac:dyDescent="0.4">
      <c r="N196" s="1" t="s">
        <v>29</v>
      </c>
      <c r="O196" s="1">
        <v>1</v>
      </c>
      <c r="P196" s="1" t="s">
        <v>6</v>
      </c>
      <c r="Q196" s="1">
        <v>1118.0999999999999</v>
      </c>
    </row>
    <row r="197" spans="14:17" x14ac:dyDescent="0.4">
      <c r="N197" s="1" t="s">
        <v>29</v>
      </c>
      <c r="O197" s="1">
        <v>1</v>
      </c>
      <c r="P197" s="1" t="s">
        <v>7</v>
      </c>
      <c r="Q197" s="1">
        <v>10507.7</v>
      </c>
    </row>
    <row r="198" spans="14:17" x14ac:dyDescent="0.4">
      <c r="N198" s="1" t="s">
        <v>29</v>
      </c>
      <c r="O198" s="1">
        <v>1</v>
      </c>
      <c r="P198" s="1" t="s">
        <v>8</v>
      </c>
      <c r="Q198" s="1">
        <v>80222.600000000006</v>
      </c>
    </row>
    <row r="199" spans="14:17" x14ac:dyDescent="0.4">
      <c r="N199" s="1" t="s">
        <v>29</v>
      </c>
      <c r="O199" s="1">
        <v>1</v>
      </c>
      <c r="P199" s="1" t="s">
        <v>9</v>
      </c>
      <c r="Q199" s="1">
        <v>0</v>
      </c>
    </row>
    <row r="200" spans="14:17" x14ac:dyDescent="0.4">
      <c r="N200" s="1" t="s">
        <v>30</v>
      </c>
      <c r="O200" s="1">
        <v>0</v>
      </c>
      <c r="P200" s="1" t="s">
        <v>0</v>
      </c>
      <c r="Q200" s="1">
        <v>12222.3</v>
      </c>
    </row>
    <row r="201" spans="14:17" x14ac:dyDescent="0.4">
      <c r="N201" s="1" t="s">
        <v>30</v>
      </c>
      <c r="O201" s="1">
        <v>0</v>
      </c>
      <c r="P201" s="1" t="s">
        <v>1</v>
      </c>
      <c r="Q201" s="1">
        <v>0</v>
      </c>
    </row>
    <row r="202" spans="14:17" x14ac:dyDescent="0.4">
      <c r="N202" s="1" t="s">
        <v>30</v>
      </c>
      <c r="O202" s="1">
        <v>0</v>
      </c>
      <c r="P202" s="1" t="s">
        <v>2</v>
      </c>
      <c r="Q202" s="1">
        <v>988.702</v>
      </c>
    </row>
    <row r="203" spans="14:17" x14ac:dyDescent="0.4">
      <c r="N203" s="1" t="s">
        <v>30</v>
      </c>
      <c r="O203" s="1">
        <v>0</v>
      </c>
      <c r="P203" s="1" t="s">
        <v>3</v>
      </c>
      <c r="Q203" s="1">
        <v>0</v>
      </c>
    </row>
    <row r="204" spans="14:17" x14ac:dyDescent="0.4">
      <c r="N204" s="1" t="s">
        <v>30</v>
      </c>
      <c r="O204" s="1">
        <v>0</v>
      </c>
      <c r="P204" s="1" t="s">
        <v>4</v>
      </c>
      <c r="Q204" s="1">
        <v>201.49199999999999</v>
      </c>
    </row>
    <row r="205" spans="14:17" x14ac:dyDescent="0.4">
      <c r="N205" s="1" t="s">
        <v>30</v>
      </c>
      <c r="O205" s="1">
        <v>0</v>
      </c>
      <c r="P205" s="1" t="s">
        <v>5</v>
      </c>
      <c r="Q205" s="1">
        <v>16469.7</v>
      </c>
    </row>
    <row r="206" spans="14:17" x14ac:dyDescent="0.4">
      <c r="N206" s="1" t="s">
        <v>30</v>
      </c>
      <c r="O206" s="1">
        <v>0</v>
      </c>
      <c r="P206" s="1" t="s">
        <v>6</v>
      </c>
      <c r="Q206" s="1">
        <v>1118.0999999999999</v>
      </c>
    </row>
    <row r="207" spans="14:17" x14ac:dyDescent="0.4">
      <c r="N207" s="1" t="s">
        <v>30</v>
      </c>
      <c r="O207" s="1">
        <v>0</v>
      </c>
      <c r="P207" s="1" t="s">
        <v>7</v>
      </c>
      <c r="Q207" s="1">
        <v>10507.7</v>
      </c>
    </row>
    <row r="208" spans="14:17" x14ac:dyDescent="0.4">
      <c r="N208" s="1" t="s">
        <v>30</v>
      </c>
      <c r="O208" s="1">
        <v>0</v>
      </c>
      <c r="P208" s="1" t="s">
        <v>8</v>
      </c>
      <c r="Q208" s="1">
        <v>80222.600000000006</v>
      </c>
    </row>
    <row r="209" spans="14:17" x14ac:dyDescent="0.4">
      <c r="N209" s="1" t="s">
        <v>30</v>
      </c>
      <c r="O209" s="1">
        <v>0</v>
      </c>
      <c r="P209" s="1" t="s">
        <v>9</v>
      </c>
      <c r="Q209" s="1">
        <v>0</v>
      </c>
    </row>
    <row r="210" spans="14:17" x14ac:dyDescent="0.4">
      <c r="N210" s="1" t="s">
        <v>30</v>
      </c>
      <c r="O210" s="1">
        <v>1</v>
      </c>
      <c r="P210" s="1" t="s">
        <v>0</v>
      </c>
      <c r="Q210" s="1">
        <v>12222.3</v>
      </c>
    </row>
    <row r="211" spans="14:17" x14ac:dyDescent="0.4">
      <c r="N211" s="1" t="s">
        <v>30</v>
      </c>
      <c r="O211" s="1">
        <v>1</v>
      </c>
      <c r="P211" s="1" t="s">
        <v>1</v>
      </c>
      <c r="Q211" s="1">
        <v>0</v>
      </c>
    </row>
    <row r="212" spans="14:17" x14ac:dyDescent="0.4">
      <c r="N212" s="1" t="s">
        <v>30</v>
      </c>
      <c r="O212" s="1">
        <v>1</v>
      </c>
      <c r="P212" s="1" t="s">
        <v>2</v>
      </c>
      <c r="Q212" s="1">
        <v>988.702</v>
      </c>
    </row>
    <row r="213" spans="14:17" x14ac:dyDescent="0.4">
      <c r="N213" s="1" t="s">
        <v>30</v>
      </c>
      <c r="O213" s="1">
        <v>1</v>
      </c>
      <c r="P213" s="1" t="s">
        <v>3</v>
      </c>
      <c r="Q213" s="1">
        <v>0</v>
      </c>
    </row>
    <row r="214" spans="14:17" x14ac:dyDescent="0.4">
      <c r="N214" s="1" t="s">
        <v>30</v>
      </c>
      <c r="O214" s="1">
        <v>1</v>
      </c>
      <c r="P214" s="1" t="s">
        <v>4</v>
      </c>
      <c r="Q214" s="1">
        <v>201.49199999999999</v>
      </c>
    </row>
    <row r="215" spans="14:17" x14ac:dyDescent="0.4">
      <c r="N215" s="1" t="s">
        <v>30</v>
      </c>
      <c r="O215" s="1">
        <v>1</v>
      </c>
      <c r="P215" s="1" t="s">
        <v>5</v>
      </c>
      <c r="Q215" s="1">
        <v>16469.7</v>
      </c>
    </row>
    <row r="216" spans="14:17" x14ac:dyDescent="0.4">
      <c r="N216" s="1" t="s">
        <v>30</v>
      </c>
      <c r="O216" s="1">
        <v>1</v>
      </c>
      <c r="P216" s="1" t="s">
        <v>6</v>
      </c>
      <c r="Q216" s="1">
        <v>1118.0999999999999</v>
      </c>
    </row>
    <row r="217" spans="14:17" x14ac:dyDescent="0.4">
      <c r="N217" s="1" t="s">
        <v>30</v>
      </c>
      <c r="O217" s="1">
        <v>1</v>
      </c>
      <c r="P217" s="1" t="s">
        <v>7</v>
      </c>
      <c r="Q217" s="1">
        <v>10507.7</v>
      </c>
    </row>
    <row r="218" spans="14:17" x14ac:dyDescent="0.4">
      <c r="N218" s="1" t="s">
        <v>30</v>
      </c>
      <c r="O218" s="1">
        <v>1</v>
      </c>
      <c r="P218" s="1" t="s">
        <v>8</v>
      </c>
      <c r="Q218" s="1">
        <v>80222.600000000006</v>
      </c>
    </row>
    <row r="219" spans="14:17" x14ac:dyDescent="0.4">
      <c r="N219" s="1" t="s">
        <v>30</v>
      </c>
      <c r="O219" s="1">
        <v>1</v>
      </c>
      <c r="P219" s="1" t="s">
        <v>9</v>
      </c>
      <c r="Q219" s="1">
        <v>0</v>
      </c>
    </row>
    <row r="220" spans="14:17" x14ac:dyDescent="0.4">
      <c r="N220" s="1" t="s">
        <v>31</v>
      </c>
      <c r="O220" s="1">
        <v>0</v>
      </c>
      <c r="P220" s="1" t="s">
        <v>0</v>
      </c>
      <c r="Q220" s="1">
        <v>12222.3</v>
      </c>
    </row>
    <row r="221" spans="14:17" x14ac:dyDescent="0.4">
      <c r="N221" s="1" t="s">
        <v>31</v>
      </c>
      <c r="O221" s="1">
        <v>0</v>
      </c>
      <c r="P221" s="1" t="s">
        <v>1</v>
      </c>
      <c r="Q221" s="1">
        <v>0</v>
      </c>
    </row>
    <row r="222" spans="14:17" x14ac:dyDescent="0.4">
      <c r="N222" s="1" t="s">
        <v>31</v>
      </c>
      <c r="O222" s="1">
        <v>0</v>
      </c>
      <c r="P222" s="1" t="s">
        <v>2</v>
      </c>
      <c r="Q222" s="1">
        <v>988.702</v>
      </c>
    </row>
    <row r="223" spans="14:17" x14ac:dyDescent="0.4">
      <c r="N223" s="1" t="s">
        <v>31</v>
      </c>
      <c r="O223" s="1">
        <v>0</v>
      </c>
      <c r="P223" s="1" t="s">
        <v>3</v>
      </c>
      <c r="Q223" s="1">
        <v>0</v>
      </c>
    </row>
    <row r="224" spans="14:17" x14ac:dyDescent="0.4">
      <c r="N224" s="1" t="s">
        <v>31</v>
      </c>
      <c r="O224" s="1">
        <v>0</v>
      </c>
      <c r="P224" s="1" t="s">
        <v>4</v>
      </c>
      <c r="Q224" s="1">
        <v>201.49199999999999</v>
      </c>
    </row>
    <row r="225" spans="14:17" x14ac:dyDescent="0.4">
      <c r="N225" s="1" t="s">
        <v>31</v>
      </c>
      <c r="O225" s="1">
        <v>0</v>
      </c>
      <c r="P225" s="1" t="s">
        <v>5</v>
      </c>
      <c r="Q225" s="1">
        <v>16469.7</v>
      </c>
    </row>
    <row r="226" spans="14:17" x14ac:dyDescent="0.4">
      <c r="N226" s="1" t="s">
        <v>31</v>
      </c>
      <c r="O226" s="1">
        <v>0</v>
      </c>
      <c r="P226" s="1" t="s">
        <v>6</v>
      </c>
      <c r="Q226" s="1">
        <v>1118.0999999999999</v>
      </c>
    </row>
    <row r="227" spans="14:17" x14ac:dyDescent="0.4">
      <c r="N227" s="1" t="s">
        <v>31</v>
      </c>
      <c r="O227" s="1">
        <v>0</v>
      </c>
      <c r="P227" s="1" t="s">
        <v>7</v>
      </c>
      <c r="Q227" s="1">
        <v>10507.7</v>
      </c>
    </row>
    <row r="228" spans="14:17" x14ac:dyDescent="0.4">
      <c r="N228" s="1" t="s">
        <v>31</v>
      </c>
      <c r="O228" s="1">
        <v>0</v>
      </c>
      <c r="P228" s="1" t="s">
        <v>8</v>
      </c>
      <c r="Q228" s="1">
        <v>80222.600000000006</v>
      </c>
    </row>
    <row r="229" spans="14:17" x14ac:dyDescent="0.4">
      <c r="N229" s="1" t="s">
        <v>31</v>
      </c>
      <c r="O229" s="1">
        <v>0</v>
      </c>
      <c r="P229" s="1" t="s">
        <v>9</v>
      </c>
      <c r="Q229" s="1">
        <v>0</v>
      </c>
    </row>
    <row r="230" spans="14:17" x14ac:dyDescent="0.4">
      <c r="N230" s="1" t="s">
        <v>31</v>
      </c>
      <c r="O230" s="1">
        <v>1</v>
      </c>
      <c r="P230" s="1" t="s">
        <v>0</v>
      </c>
      <c r="Q230" s="1">
        <v>12222.3</v>
      </c>
    </row>
    <row r="231" spans="14:17" x14ac:dyDescent="0.4">
      <c r="N231" s="1" t="s">
        <v>31</v>
      </c>
      <c r="O231" s="1">
        <v>1</v>
      </c>
      <c r="P231" s="1" t="s">
        <v>1</v>
      </c>
      <c r="Q231" s="1">
        <v>0</v>
      </c>
    </row>
    <row r="232" spans="14:17" x14ac:dyDescent="0.4">
      <c r="N232" s="1" t="s">
        <v>31</v>
      </c>
      <c r="O232" s="1">
        <v>1</v>
      </c>
      <c r="P232" s="1" t="s">
        <v>2</v>
      </c>
      <c r="Q232" s="1">
        <v>988.702</v>
      </c>
    </row>
    <row r="233" spans="14:17" x14ac:dyDescent="0.4">
      <c r="N233" s="1" t="s">
        <v>31</v>
      </c>
      <c r="O233" s="1">
        <v>1</v>
      </c>
      <c r="P233" s="1" t="s">
        <v>3</v>
      </c>
      <c r="Q233" s="1">
        <v>0</v>
      </c>
    </row>
    <row r="234" spans="14:17" x14ac:dyDescent="0.4">
      <c r="N234" s="1" t="s">
        <v>31</v>
      </c>
      <c r="O234" s="1">
        <v>1</v>
      </c>
      <c r="P234" s="1" t="s">
        <v>4</v>
      </c>
      <c r="Q234" s="1">
        <v>201.49199999999999</v>
      </c>
    </row>
    <row r="235" spans="14:17" x14ac:dyDescent="0.4">
      <c r="N235" s="1" t="s">
        <v>31</v>
      </c>
      <c r="O235" s="1">
        <v>1</v>
      </c>
      <c r="P235" s="1" t="s">
        <v>5</v>
      </c>
      <c r="Q235" s="1">
        <v>16469.7</v>
      </c>
    </row>
    <row r="236" spans="14:17" x14ac:dyDescent="0.4">
      <c r="N236" s="1" t="s">
        <v>31</v>
      </c>
      <c r="O236" s="1">
        <v>1</v>
      </c>
      <c r="P236" s="1" t="s">
        <v>6</v>
      </c>
      <c r="Q236" s="1">
        <v>1118.0999999999999</v>
      </c>
    </row>
    <row r="237" spans="14:17" x14ac:dyDescent="0.4">
      <c r="N237" s="1" t="s">
        <v>31</v>
      </c>
      <c r="O237" s="1">
        <v>1</v>
      </c>
      <c r="P237" s="1" t="s">
        <v>7</v>
      </c>
      <c r="Q237" s="1">
        <v>10507.7</v>
      </c>
    </row>
    <row r="238" spans="14:17" x14ac:dyDescent="0.4">
      <c r="N238" s="1" t="s">
        <v>31</v>
      </c>
      <c r="O238" s="1">
        <v>1</v>
      </c>
      <c r="P238" s="1" t="s">
        <v>8</v>
      </c>
      <c r="Q238" s="1">
        <v>80222.600000000006</v>
      </c>
    </row>
    <row r="239" spans="14:17" x14ac:dyDescent="0.4">
      <c r="N239" s="1" t="s">
        <v>31</v>
      </c>
      <c r="O239" s="1">
        <v>1</v>
      </c>
      <c r="P239" s="1" t="s">
        <v>9</v>
      </c>
      <c r="Q239" s="1">
        <v>0</v>
      </c>
    </row>
    <row r="240" spans="14:17" x14ac:dyDescent="0.4">
      <c r="O240" s="1">
        <v>0</v>
      </c>
      <c r="P240" s="1" t="s">
        <v>0</v>
      </c>
      <c r="Q240" s="1">
        <v>145.44200000000001</v>
      </c>
    </row>
    <row r="241" spans="15:17" x14ac:dyDescent="0.4">
      <c r="O241" s="1">
        <v>0</v>
      </c>
      <c r="P241" s="1" t="s">
        <v>1</v>
      </c>
      <c r="Q241" s="1">
        <v>0</v>
      </c>
    </row>
    <row r="242" spans="15:17" x14ac:dyDescent="0.4">
      <c r="O242" s="1">
        <v>0</v>
      </c>
      <c r="P242" s="1" t="s">
        <v>2</v>
      </c>
      <c r="Q242" s="1">
        <v>0</v>
      </c>
    </row>
    <row r="243" spans="15:17" x14ac:dyDescent="0.4">
      <c r="O243" s="1">
        <v>0</v>
      </c>
      <c r="P243" s="1" t="s">
        <v>3</v>
      </c>
      <c r="Q243" s="1">
        <v>220.22499999999999</v>
      </c>
    </row>
    <row r="244" spans="15:17" x14ac:dyDescent="0.4">
      <c r="O244" s="1">
        <v>0</v>
      </c>
      <c r="P244" s="1" t="s">
        <v>4</v>
      </c>
      <c r="Q244" s="1">
        <v>0</v>
      </c>
    </row>
    <row r="245" spans="15:17" x14ac:dyDescent="0.4">
      <c r="O245" s="1">
        <v>0</v>
      </c>
      <c r="P245" s="1" t="s">
        <v>5</v>
      </c>
      <c r="Q245" s="1">
        <v>1802.91</v>
      </c>
    </row>
    <row r="246" spans="15:17" x14ac:dyDescent="0.4">
      <c r="O246" s="1">
        <v>0</v>
      </c>
      <c r="P246" s="1" t="s">
        <v>6</v>
      </c>
      <c r="Q246" s="1">
        <v>102.176</v>
      </c>
    </row>
    <row r="247" spans="15:17" x14ac:dyDescent="0.4">
      <c r="O247" s="1">
        <v>0</v>
      </c>
      <c r="P247" s="1" t="s">
        <v>7</v>
      </c>
      <c r="Q247" s="1">
        <v>12882.2</v>
      </c>
    </row>
    <row r="248" spans="15:17" x14ac:dyDescent="0.4">
      <c r="O248" s="1">
        <v>0</v>
      </c>
      <c r="P248" s="1" t="s">
        <v>8</v>
      </c>
      <c r="Q248" s="1">
        <v>5650.65</v>
      </c>
    </row>
    <row r="249" spans="15:17" x14ac:dyDescent="0.4">
      <c r="O249" s="1">
        <v>0</v>
      </c>
      <c r="P249" s="1" t="s">
        <v>9</v>
      </c>
      <c r="Q249" s="1">
        <v>26.064399999999999</v>
      </c>
    </row>
    <row r="250" spans="15:17" x14ac:dyDescent="0.4">
      <c r="O250" s="1">
        <v>1</v>
      </c>
      <c r="P250" s="1" t="s">
        <v>0</v>
      </c>
      <c r="Q250" s="1">
        <v>145.44200000000001</v>
      </c>
    </row>
    <row r="251" spans="15:17" x14ac:dyDescent="0.4">
      <c r="O251" s="1">
        <v>1</v>
      </c>
      <c r="P251" s="1" t="s">
        <v>1</v>
      </c>
      <c r="Q251" s="1">
        <v>0</v>
      </c>
    </row>
    <row r="252" spans="15:17" x14ac:dyDescent="0.4">
      <c r="O252" s="1">
        <v>1</v>
      </c>
      <c r="P252" s="1" t="s">
        <v>2</v>
      </c>
      <c r="Q252" s="1">
        <v>0</v>
      </c>
    </row>
    <row r="253" spans="15:17" x14ac:dyDescent="0.4">
      <c r="O253" s="1">
        <v>1</v>
      </c>
      <c r="P253" s="1" t="s">
        <v>3</v>
      </c>
      <c r="Q253" s="1">
        <v>220.22499999999999</v>
      </c>
    </row>
    <row r="254" spans="15:17" x14ac:dyDescent="0.4">
      <c r="O254" s="1">
        <v>1</v>
      </c>
      <c r="P254" s="1" t="s">
        <v>4</v>
      </c>
      <c r="Q254" s="1">
        <v>0</v>
      </c>
    </row>
    <row r="255" spans="15:17" x14ac:dyDescent="0.4">
      <c r="O255" s="1">
        <v>1</v>
      </c>
      <c r="P255" s="1" t="s">
        <v>5</v>
      </c>
      <c r="Q255" s="1">
        <v>1802.91</v>
      </c>
    </row>
    <row r="256" spans="15:17" x14ac:dyDescent="0.4">
      <c r="O256" s="1">
        <v>1</v>
      </c>
      <c r="P256" s="1" t="s">
        <v>6</v>
      </c>
      <c r="Q256" s="1">
        <v>102.176</v>
      </c>
    </row>
    <row r="257" spans="15:17" x14ac:dyDescent="0.4">
      <c r="O257" s="1">
        <v>1</v>
      </c>
      <c r="P257" s="1" t="s">
        <v>7</v>
      </c>
      <c r="Q257" s="1">
        <v>12882.2</v>
      </c>
    </row>
    <row r="258" spans="15:17" x14ac:dyDescent="0.4">
      <c r="O258" s="1">
        <v>1</v>
      </c>
      <c r="P258" s="1" t="s">
        <v>8</v>
      </c>
      <c r="Q258" s="1">
        <v>5650.65</v>
      </c>
    </row>
    <row r="259" spans="15:17" x14ac:dyDescent="0.4">
      <c r="O259" s="1">
        <v>1</v>
      </c>
      <c r="P259" s="1" t="s">
        <v>9</v>
      </c>
      <c r="Q259" s="1">
        <v>26.064399999999999</v>
      </c>
    </row>
  </sheetData>
  <sortState ref="T35:U44">
    <sortCondition descending="1" ref="T3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350</vt:lpstr>
      <vt:lpstr>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Andriatis</dc:creator>
  <cp:lastModifiedBy>Alexander Andriatis</cp:lastModifiedBy>
  <dcterms:created xsi:type="dcterms:W3CDTF">2016-07-30T09:14:26Z</dcterms:created>
  <dcterms:modified xsi:type="dcterms:W3CDTF">2016-08-01T17:07:25Z</dcterms:modified>
</cp:coreProperties>
</file>