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8F1AC3F8-406B-4D3A-9A8A-8850033A79EC}" xr6:coauthVersionLast="45" xr6:coauthVersionMax="45" xr10:uidLastSave="{00000000-0000-0000-0000-000000000000}"/>
  <bookViews>
    <workbookView minimized="1" xWindow="5190" yWindow="4905" windowWidth="21600" windowHeight="1138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C32" i="1"/>
  <c r="D32" i="1" s="1"/>
  <c r="C30" i="1"/>
  <c r="D30" i="1" s="1"/>
  <c r="B32" i="1" l="1"/>
  <c r="B31" i="1"/>
  <c r="B30" i="1"/>
  <c r="R45" i="2"/>
  <c r="R46" i="2"/>
  <c r="R47" i="2"/>
  <c r="R48" i="2"/>
  <c r="R49" i="2"/>
  <c r="R44" i="2"/>
  <c r="Q46" i="2"/>
  <c r="Q47" i="2"/>
  <c r="Q48" i="2"/>
  <c r="Q49" i="2"/>
  <c r="Q45" i="2"/>
  <c r="Q44" i="2"/>
  <c r="P45" i="2"/>
  <c r="P46" i="2"/>
  <c r="P47" i="2"/>
  <c r="P48" i="2"/>
  <c r="P49" i="2"/>
  <c r="P44" i="2"/>
  <c r="O49" i="2"/>
  <c r="O48" i="2"/>
  <c r="O45" i="2"/>
  <c r="O46" i="2"/>
  <c r="O47" i="2"/>
  <c r="O44" i="2"/>
  <c r="Q13" i="1" l="1"/>
  <c r="Q14" i="1"/>
  <c r="Q15" i="1"/>
  <c r="Q16" i="1"/>
  <c r="Q17" i="1"/>
  <c r="H22" i="1"/>
  <c r="H21" i="1"/>
  <c r="G22" i="1"/>
  <c r="G21" i="1"/>
  <c r="F22" i="1"/>
  <c r="F21" i="1"/>
  <c r="D22" i="1"/>
  <c r="D21" i="1"/>
  <c r="L12" i="1"/>
  <c r="L13" i="1"/>
  <c r="L14" i="1"/>
  <c r="L5" i="1"/>
  <c r="L4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Y28" i="1"/>
  <c r="Y27" i="1"/>
  <c r="S17" i="1"/>
  <c r="R17" i="1"/>
  <c r="S16" i="1"/>
  <c r="R16" i="1"/>
  <c r="Z26" i="1" l="1"/>
  <c r="AA26" i="1"/>
  <c r="AC26" i="1"/>
  <c r="AD26" i="1"/>
  <c r="AE26" i="1"/>
  <c r="AF26" i="1"/>
  <c r="Y26" i="1"/>
  <c r="Z25" i="1"/>
  <c r="AA25" i="1"/>
  <c r="AB25" i="1"/>
  <c r="AC25" i="1"/>
  <c r="AD25" i="1"/>
  <c r="AE25" i="1"/>
  <c r="AF25" i="1"/>
  <c r="Y25" i="1"/>
  <c r="Z24" i="1"/>
  <c r="AA24" i="1"/>
  <c r="AB24" i="1"/>
  <c r="AC24" i="1"/>
  <c r="AD24" i="1"/>
  <c r="AE24" i="1"/>
  <c r="AF24" i="1"/>
  <c r="Y24" i="1"/>
  <c r="S15" i="1"/>
  <c r="R15" i="1"/>
  <c r="S14" i="1"/>
  <c r="R14" i="1"/>
  <c r="S13" i="1"/>
  <c r="R13" i="1"/>
  <c r="U6" i="1"/>
  <c r="U7" i="1"/>
  <c r="U8" i="1"/>
  <c r="U9" i="1"/>
  <c r="U10" i="1"/>
  <c r="U11" i="1"/>
  <c r="U5" i="1"/>
</calcChain>
</file>

<file path=xl/sharedStrings.xml><?xml version="1.0" encoding="utf-8"?>
<sst xmlns="http://schemas.openxmlformats.org/spreadsheetml/2006/main" count="239" uniqueCount="92">
  <si>
    <t>flux</t>
  </si>
  <si>
    <t xml:space="preserve">[NeV] </t>
  </si>
  <si>
    <t>[NeIII]</t>
  </si>
  <si>
    <t xml:space="preserve">[OIII] </t>
  </si>
  <si>
    <t xml:space="preserve">HeII </t>
  </si>
  <si>
    <t xml:space="preserve">Hbeta </t>
  </si>
  <si>
    <t xml:space="preserve">HeI </t>
  </si>
  <si>
    <t>He I / He II</t>
  </si>
  <si>
    <t>Hb / He II</t>
  </si>
  <si>
    <t>[OIII] 5007/4363</t>
  </si>
  <si>
    <t>Munari, 2014</t>
  </si>
  <si>
    <t>Date</t>
  </si>
  <si>
    <t>HJD2450000+</t>
  </si>
  <si>
    <t>Phase</t>
  </si>
  <si>
    <t>Telescope</t>
  </si>
  <si>
    <t>1 m</t>
  </si>
  <si>
    <t>{lambda}</t>
  </si>
  <si>
    <t>ion</t>
  </si>
  <si>
    <t>[OIII]</t>
  </si>
  <si>
    <t>HeI</t>
  </si>
  <si>
    <t>NIII</t>
  </si>
  <si>
    <t>CIII</t>
  </si>
  <si>
    <t>HeII</t>
  </si>
  <si>
    <t>Hb</t>
  </si>
  <si>
    <t>Ha</t>
  </si>
  <si>
    <t>Kondratyeva, L,; Rspaev, F,</t>
  </si>
  <si>
    <t>0,7 m</t>
  </si>
  <si>
    <t>Hb/He II</t>
  </si>
  <si>
    <t>He I 4922 / He II 4686</t>
  </si>
  <si>
    <r>
      <t>Flux in 10</t>
    </r>
    <r>
      <rPr>
        <vertAlign val="superscript"/>
        <sz val="9"/>
        <color theme="1"/>
        <rFont val="Calibri"/>
        <family val="2"/>
        <scheme val="minor"/>
      </rPr>
      <t>-12</t>
    </r>
    <r>
      <rPr>
        <sz val="9"/>
        <color theme="1"/>
        <rFont val="Calibri"/>
        <family val="2"/>
        <scheme val="minor"/>
      </rPr>
      <t>erg cm</t>
    </r>
    <r>
      <rPr>
        <vertAlign val="superscript"/>
        <sz val="9"/>
        <color theme="1"/>
        <rFont val="Calibri"/>
        <family val="2"/>
        <scheme val="minor"/>
      </rPr>
      <t>-2</t>
    </r>
    <r>
      <rPr>
        <sz val="9"/>
        <color theme="1"/>
        <rFont val="Calibri"/>
        <family val="2"/>
        <scheme val="minor"/>
      </rPr>
      <t>sec</t>
    </r>
    <r>
      <rPr>
        <vertAlign val="superscript"/>
        <sz val="9"/>
        <color theme="1"/>
        <rFont val="Calibri"/>
        <family val="2"/>
        <scheme val="minor"/>
      </rPr>
      <t>-1</t>
    </r>
  </si>
  <si>
    <t>Mikolajewska, 1992</t>
  </si>
  <si>
    <t>Munari, 2009</t>
  </si>
  <si>
    <t>Réf. : Mikolajewska, 1992</t>
  </si>
  <si>
    <t>Hb/He I</t>
  </si>
  <si>
    <t>Hb/ OIII</t>
  </si>
  <si>
    <t>Quiescence</t>
  </si>
  <si>
    <t>Hb/HeI</t>
  </si>
  <si>
    <t>Hb/OII</t>
  </si>
  <si>
    <t>Flare</t>
  </si>
  <si>
    <t>Ha/Hb</t>
  </si>
  <si>
    <t>He II / Hb</t>
  </si>
  <si>
    <t>He I / Hb</t>
  </si>
  <si>
    <t>[OIII] / Hb</t>
  </si>
  <si>
    <t>[Fe VII] / Hb</t>
  </si>
  <si>
    <t>B</t>
  </si>
  <si>
    <t>B-V</t>
  </si>
  <si>
    <t>V</t>
  </si>
  <si>
    <t>CBET#1757</t>
  </si>
  <si>
    <t>2010-11-22.69</t>
  </si>
  <si>
    <t>2010-11-19.97</t>
  </si>
  <si>
    <t>2010-11-15.93</t>
  </si>
  <si>
    <t>Munari, 2010</t>
  </si>
  <si>
    <t>Atel#6382</t>
  </si>
  <si>
    <t>Munari, 2012, 2014</t>
  </si>
  <si>
    <t>Object</t>
  </si>
  <si>
    <t>Ref line</t>
  </si>
  <si>
    <t>Ref (A)</t>
  </si>
  <si>
    <t>FWHM (A)</t>
  </si>
  <si>
    <t>FWHM (Km/sec)</t>
  </si>
  <si>
    <t>FWZI %</t>
  </si>
  <si>
    <t>FWZI (A)</t>
  </si>
  <si>
    <t>FWZI (Km/sec)</t>
  </si>
  <si>
    <t>Eqv width (A)</t>
  </si>
  <si>
    <t>Eqv width (Km/sec)</t>
  </si>
  <si>
    <t>Line depth</t>
  </si>
  <si>
    <t>Peak int</t>
  </si>
  <si>
    <t>Integrated flux</t>
  </si>
  <si>
    <t>Center pos %</t>
  </si>
  <si>
    <t>Center pos (A)</t>
  </si>
  <si>
    <t>Center pos shift (A)</t>
  </si>
  <si>
    <t>Center pos shift (Km/sec)</t>
  </si>
  <si>
    <t>Flux pos (A)</t>
  </si>
  <si>
    <t>Flux pos shift (A)</t>
  </si>
  <si>
    <t>Flux pos shift (Km/sec)</t>
  </si>
  <si>
    <t>Peak pos (A)</t>
  </si>
  <si>
    <t>Peak pos shift (A)</t>
  </si>
  <si>
    <t>Peak pos shift (Km/sec)</t>
  </si>
  <si>
    <t>RMS fitting error</t>
  </si>
  <si>
    <t>AXPer</t>
  </si>
  <si>
    <t>2017-11-24.850</t>
  </si>
  <si>
    <t>2017-08-31.920</t>
  </si>
  <si>
    <t>Hbeta</t>
  </si>
  <si>
    <t>AX Per</t>
  </si>
  <si>
    <t>2017-09-19.458</t>
  </si>
  <si>
    <t>2017-10-07.922</t>
  </si>
  <si>
    <t>2017-10-15.789</t>
  </si>
  <si>
    <t>2017-10-23.207</t>
  </si>
  <si>
    <t>2017-10-30.201</t>
  </si>
  <si>
    <t>2017-11-10.166</t>
  </si>
  <si>
    <t>He II</t>
  </si>
  <si>
    <t>[Fe VII]</t>
  </si>
  <si>
    <t>He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</si>
</sst>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1" fontId="2" fillId="0" borderId="2" xfId="0" applyNumberFormat="1" applyFont="1" applyBorder="1" applyAlignment="1">
      <alignment horizontal="center"/>
    </xf>
    <xf numFmtId="14" fontId="2" fillId="0" borderId="0" xfId="0" applyNumberFormat="1" applyFont="1"/>
    <xf numFmtId="11" fontId="2" fillId="0" borderId="0" xfId="0" applyNumberFormat="1" applyFont="1"/>
    <xf numFmtId="1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0" xfId="0" applyNumberFormat="1" applyFont="1" applyAlignment="1">
      <alignment horizontal="left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2" xfId="0" applyNumberFormat="1" applyFont="1" applyBorder="1"/>
    <xf numFmtId="0" fontId="1" fillId="0" borderId="2" xfId="0" applyFont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2" fontId="0" fillId="0" borderId="0" xfId="0" applyNumberFormat="1"/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30</xdr:row>
      <xdr:rowOff>0</xdr:rowOff>
    </xdr:from>
    <xdr:to>
      <xdr:col>20</xdr:col>
      <xdr:colOff>403340</xdr:colOff>
      <xdr:row>56</xdr:row>
      <xdr:rowOff>28074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907C5A-E617-4F60-B95F-B01B9F033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4716780"/>
          <a:ext cx="4161905" cy="4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2:AF36"/>
  <sheetViews>
    <sheetView tabSelected="1" workbookViewId="0">
      <selection activeCell="I26" sqref="I26"/>
    </sheetView>
  </sheetViews>
  <sheetFormatPr baseColWidth="10" defaultColWidth="11.5703125" defaultRowHeight="12" x14ac:dyDescent="0.2"/>
  <cols>
    <col min="1" max="1" width="2.7109375" style="2" customWidth="1"/>
    <col min="2" max="3" width="11.5703125" style="2"/>
    <col min="4" max="5" width="9.28515625" style="2" customWidth="1"/>
    <col min="6" max="6" width="9.28515625" style="4" customWidth="1"/>
    <col min="7" max="9" width="9.28515625" style="2" customWidth="1"/>
    <col min="10" max="12" width="5.7109375" style="4" customWidth="1"/>
    <col min="13" max="14" width="11.5703125" style="2"/>
    <col min="15" max="15" width="11.5703125" style="2" bestFit="1" customWidth="1"/>
    <col min="16" max="16" width="7.140625" style="2" customWidth="1"/>
    <col min="17" max="17" width="11.140625" style="2" customWidth="1"/>
    <col min="18" max="19" width="11.5703125" style="2"/>
    <col min="20" max="20" width="1.7109375" style="2" customWidth="1"/>
    <col min="21" max="21" width="7.140625" style="4" customWidth="1"/>
    <col min="22" max="16384" width="11.5703125" style="2"/>
  </cols>
  <sheetData>
    <row r="2" spans="2:32" x14ac:dyDescent="0.2">
      <c r="B2" s="2" t="s">
        <v>31</v>
      </c>
      <c r="C2" s="2" t="s">
        <v>47</v>
      </c>
      <c r="O2" s="2" t="s">
        <v>53</v>
      </c>
      <c r="W2" s="8" t="s">
        <v>25</v>
      </c>
    </row>
    <row r="3" spans="2:32" ht="13.9" customHeight="1" x14ac:dyDescent="0.2">
      <c r="D3" s="4" t="s">
        <v>23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43</v>
      </c>
      <c r="J3" s="4" t="s">
        <v>44</v>
      </c>
      <c r="K3" s="4" t="s">
        <v>45</v>
      </c>
      <c r="L3" s="4" t="s">
        <v>46</v>
      </c>
      <c r="Q3" s="22" t="s">
        <v>0</v>
      </c>
      <c r="R3" s="5" t="s">
        <v>0</v>
      </c>
      <c r="S3" s="5" t="s">
        <v>0</v>
      </c>
      <c r="W3" s="37" t="s">
        <v>11</v>
      </c>
      <c r="X3" s="38"/>
      <c r="Y3" s="9">
        <v>22.1</v>
      </c>
      <c r="Z3" s="9">
        <v>8.11</v>
      </c>
      <c r="AA3" s="9">
        <v>27.09</v>
      </c>
      <c r="AB3" s="9">
        <v>23.12</v>
      </c>
      <c r="AC3" s="9">
        <v>10.1</v>
      </c>
      <c r="AD3" s="9">
        <v>11.1</v>
      </c>
      <c r="AE3" s="9">
        <v>17.11</v>
      </c>
      <c r="AF3" s="9">
        <v>11.02</v>
      </c>
    </row>
    <row r="4" spans="2:32" x14ac:dyDescent="0.2">
      <c r="B4" s="20">
        <v>39872</v>
      </c>
      <c r="J4" s="15">
        <v>12.56</v>
      </c>
      <c r="K4" s="4">
        <v>1.08</v>
      </c>
      <c r="L4" s="15">
        <f>+J4-K4</f>
        <v>11.48</v>
      </c>
      <c r="Q4" s="23">
        <v>41108</v>
      </c>
      <c r="R4" s="21">
        <v>41584</v>
      </c>
      <c r="S4" s="6">
        <v>41858</v>
      </c>
      <c r="W4" s="37"/>
      <c r="X4" s="38"/>
      <c r="Y4" s="9">
        <v>2009</v>
      </c>
      <c r="Z4" s="9">
        <v>2010</v>
      </c>
      <c r="AA4" s="9">
        <v>2011</v>
      </c>
      <c r="AB4" s="9">
        <v>2011</v>
      </c>
      <c r="AC4" s="9">
        <v>2012</v>
      </c>
      <c r="AD4" s="9">
        <v>2012</v>
      </c>
      <c r="AE4" s="9">
        <v>2012</v>
      </c>
      <c r="AF4" s="9">
        <v>2013</v>
      </c>
    </row>
    <row r="5" spans="2:32" ht="13.9" customHeight="1" x14ac:dyDescent="0.2">
      <c r="B5" s="20">
        <v>39884</v>
      </c>
      <c r="I5" s="15"/>
      <c r="J5" s="15">
        <v>11.55</v>
      </c>
      <c r="K5" s="4">
        <v>0.82</v>
      </c>
      <c r="L5" s="15">
        <f>+J5-K5</f>
        <v>10.73</v>
      </c>
      <c r="O5" s="1" t="s">
        <v>1</v>
      </c>
      <c r="P5" s="7">
        <v>3426</v>
      </c>
      <c r="Q5" s="24"/>
      <c r="R5" s="11">
        <v>1.42E-12</v>
      </c>
      <c r="S5" s="11">
        <v>5.2999999999999996E-13</v>
      </c>
      <c r="U5" s="3">
        <f>+S5/R5</f>
        <v>0.37323943661971826</v>
      </c>
      <c r="W5" s="37" t="s">
        <v>12</v>
      </c>
      <c r="X5" s="38"/>
      <c r="Y5" s="9">
        <v>5127.2299999999996</v>
      </c>
      <c r="Z5" s="9">
        <v>5509.19</v>
      </c>
      <c r="AA5" s="9">
        <v>5832.21</v>
      </c>
      <c r="AB5" s="9">
        <v>5919.09</v>
      </c>
      <c r="AC5" s="9">
        <v>6211.32</v>
      </c>
      <c r="AD5" s="9">
        <v>6212</v>
      </c>
      <c r="AE5" s="9">
        <v>6249.15</v>
      </c>
      <c r="AF5" s="9">
        <v>6335.09</v>
      </c>
    </row>
    <row r="6" spans="2:32" ht="13.9" customHeight="1" x14ac:dyDescent="0.2">
      <c r="I6" s="15"/>
      <c r="L6" s="15"/>
      <c r="O6" s="1" t="s">
        <v>2</v>
      </c>
      <c r="P6" s="7">
        <v>3869</v>
      </c>
      <c r="Q6" s="24"/>
      <c r="R6" s="11">
        <v>4.7699999999999999E-13</v>
      </c>
      <c r="S6" s="11">
        <v>1.08E-12</v>
      </c>
      <c r="U6" s="3">
        <f t="shared" ref="U6:U11" si="0">+S6/R6</f>
        <v>2.2641509433962264</v>
      </c>
      <c r="W6" s="37" t="s">
        <v>13</v>
      </c>
      <c r="X6" s="38"/>
      <c r="Y6" s="9">
        <v>0.128</v>
      </c>
      <c r="Z6" s="9">
        <v>0.68899999999999995</v>
      </c>
      <c r="AA6" s="9">
        <v>0.16300000000000001</v>
      </c>
      <c r="AB6" s="9">
        <v>0.29099999999999998</v>
      </c>
      <c r="AC6" s="9">
        <v>0.72</v>
      </c>
      <c r="AD6" s="9">
        <v>0.72099999999999997</v>
      </c>
      <c r="AE6" s="9">
        <v>0.77500000000000002</v>
      </c>
      <c r="AF6" s="9">
        <v>0.90200000000000002</v>
      </c>
    </row>
    <row r="7" spans="2:32" ht="13.9" customHeight="1" x14ac:dyDescent="0.2">
      <c r="B7" s="20">
        <v>39904</v>
      </c>
      <c r="C7" s="20" t="s">
        <v>38</v>
      </c>
      <c r="D7" s="14">
        <v>6.3000000000000002E-12</v>
      </c>
      <c r="E7" s="14"/>
      <c r="F7" s="15">
        <v>0.76</v>
      </c>
      <c r="G7" s="15">
        <v>0.61</v>
      </c>
      <c r="H7" s="15">
        <v>0.37</v>
      </c>
      <c r="L7" s="15"/>
      <c r="O7" s="1" t="s">
        <v>3</v>
      </c>
      <c r="P7" s="7">
        <v>4363</v>
      </c>
      <c r="Q7" s="25">
        <v>3.3899999999999999E-12</v>
      </c>
      <c r="R7" s="11">
        <v>5.7299999999999998E-13</v>
      </c>
      <c r="S7" s="11">
        <v>8.8699999999999996E-13</v>
      </c>
      <c r="U7" s="3">
        <f t="shared" si="0"/>
        <v>1.5479930191972076</v>
      </c>
      <c r="W7" s="37" t="s">
        <v>14</v>
      </c>
      <c r="X7" s="38"/>
      <c r="Y7" s="9" t="s">
        <v>26</v>
      </c>
      <c r="Z7" s="9" t="s">
        <v>15</v>
      </c>
      <c r="AA7" s="9" t="s">
        <v>15</v>
      </c>
      <c r="AB7" s="9" t="s">
        <v>15</v>
      </c>
      <c r="AC7" s="9" t="s">
        <v>15</v>
      </c>
      <c r="AD7" s="9" t="s">
        <v>15</v>
      </c>
      <c r="AE7" s="9" t="s">
        <v>15</v>
      </c>
      <c r="AF7" s="9" t="s">
        <v>26</v>
      </c>
    </row>
    <row r="8" spans="2:32" ht="14.25" x14ac:dyDescent="0.2">
      <c r="C8" s="2" t="s">
        <v>35</v>
      </c>
      <c r="D8" s="14">
        <v>4.4999999999999998E-12</v>
      </c>
      <c r="E8" s="14"/>
      <c r="F8" s="15">
        <v>0.47</v>
      </c>
      <c r="G8" s="15">
        <v>0.27</v>
      </c>
      <c r="H8" s="15">
        <v>0.13</v>
      </c>
      <c r="L8" s="15"/>
      <c r="O8" s="1" t="s">
        <v>4</v>
      </c>
      <c r="P8" s="7">
        <v>4686</v>
      </c>
      <c r="Q8" s="25">
        <v>3.2099999999999999E-12</v>
      </c>
      <c r="R8" s="11">
        <v>1.5900000000000001E-12</v>
      </c>
      <c r="S8" s="11">
        <v>3.0000000000000001E-12</v>
      </c>
      <c r="U8" s="3">
        <f t="shared" si="0"/>
        <v>1.8867924528301887</v>
      </c>
      <c r="W8" s="9" t="s">
        <v>16</v>
      </c>
      <c r="X8" s="9" t="s">
        <v>17</v>
      </c>
      <c r="Y8" s="32" t="s">
        <v>29</v>
      </c>
      <c r="Z8" s="33"/>
      <c r="AA8" s="33"/>
      <c r="AB8" s="33"/>
      <c r="AC8" s="33"/>
      <c r="AD8" s="33"/>
      <c r="AE8" s="33"/>
      <c r="AF8" s="34"/>
    </row>
    <row r="9" spans="2:32" x14ac:dyDescent="0.2">
      <c r="D9" s="14"/>
      <c r="E9" s="14"/>
      <c r="F9" s="15"/>
      <c r="G9" s="15"/>
      <c r="H9" s="15"/>
      <c r="L9" s="15"/>
      <c r="O9" s="1" t="s">
        <v>5</v>
      </c>
      <c r="P9" s="7">
        <v>4861</v>
      </c>
      <c r="Q9" s="25">
        <v>1.1000000000000001E-11</v>
      </c>
      <c r="R9" s="11">
        <v>2.5499999999999998E-12</v>
      </c>
      <c r="S9" s="11">
        <v>8.9700000000000008E-12</v>
      </c>
      <c r="U9" s="3">
        <f t="shared" si="0"/>
        <v>3.5176470588235298</v>
      </c>
      <c r="W9" s="9">
        <v>4363</v>
      </c>
      <c r="X9" s="9" t="s">
        <v>18</v>
      </c>
      <c r="Y9" s="9">
        <v>1.41</v>
      </c>
      <c r="Z9" s="9">
        <v>0.26</v>
      </c>
      <c r="AA9" s="9">
        <v>0.12</v>
      </c>
      <c r="AB9" s="10"/>
      <c r="AC9" s="9">
        <v>1.06</v>
      </c>
      <c r="AD9" s="9">
        <v>1.06</v>
      </c>
      <c r="AE9" s="9">
        <v>0.74</v>
      </c>
      <c r="AF9" s="9">
        <v>0.59</v>
      </c>
    </row>
    <row r="10" spans="2:32" x14ac:dyDescent="0.2">
      <c r="B10" s="2" t="s">
        <v>51</v>
      </c>
      <c r="C10" s="2" t="s">
        <v>47</v>
      </c>
      <c r="D10" s="14"/>
      <c r="E10" s="14"/>
      <c r="F10" s="15"/>
      <c r="G10" s="15"/>
      <c r="H10" s="15"/>
      <c r="L10" s="15"/>
      <c r="O10" s="1" t="s">
        <v>3</v>
      </c>
      <c r="P10" s="7">
        <v>5007</v>
      </c>
      <c r="Q10" s="25">
        <v>3.3899999999999999E-12</v>
      </c>
      <c r="R10" s="11">
        <v>5.8500000000000003E-13</v>
      </c>
      <c r="S10" s="11">
        <v>2.1699999999999998E-12</v>
      </c>
      <c r="U10" s="3">
        <f t="shared" si="0"/>
        <v>3.7094017094017091</v>
      </c>
      <c r="W10" s="9">
        <v>4471</v>
      </c>
      <c r="X10" s="9" t="s">
        <v>19</v>
      </c>
      <c r="Y10" s="9">
        <v>0.39</v>
      </c>
      <c r="Z10" s="9">
        <v>0.11</v>
      </c>
      <c r="AA10" s="9">
        <v>0.23</v>
      </c>
      <c r="AB10" s="10"/>
      <c r="AC10" s="9">
        <v>0.88</v>
      </c>
      <c r="AD10" s="9">
        <v>0.9</v>
      </c>
      <c r="AE10" s="9">
        <v>0.82</v>
      </c>
      <c r="AF10" s="9">
        <v>0.13</v>
      </c>
    </row>
    <row r="11" spans="2:32" x14ac:dyDescent="0.2">
      <c r="L11" s="15"/>
      <c r="O11" s="1" t="s">
        <v>6</v>
      </c>
      <c r="P11" s="7">
        <v>5876</v>
      </c>
      <c r="Q11" s="25">
        <v>2.3700000000000002E-12</v>
      </c>
      <c r="R11" s="11">
        <v>4.6800000000000003E-13</v>
      </c>
      <c r="S11" s="11">
        <v>2.18E-12</v>
      </c>
      <c r="U11" s="3">
        <f t="shared" si="0"/>
        <v>4.6581196581196576</v>
      </c>
      <c r="W11" s="9">
        <v>4634</v>
      </c>
      <c r="X11" s="9" t="s">
        <v>20</v>
      </c>
      <c r="Y11" s="9">
        <v>0.4</v>
      </c>
      <c r="Z11" s="9">
        <v>0.2</v>
      </c>
      <c r="AA11" s="10"/>
      <c r="AB11" s="10"/>
      <c r="AC11" s="9">
        <v>0.22</v>
      </c>
      <c r="AD11" s="9">
        <v>0.3</v>
      </c>
      <c r="AE11" s="9">
        <v>0.08</v>
      </c>
      <c r="AF11" s="9">
        <v>7.0000000000000007E-2</v>
      </c>
    </row>
    <row r="12" spans="2:32" x14ac:dyDescent="0.2">
      <c r="B12" s="12" t="s">
        <v>50</v>
      </c>
      <c r="J12" s="4">
        <v>12.33</v>
      </c>
      <c r="K12" s="4">
        <v>0.89</v>
      </c>
      <c r="L12" s="15">
        <f t="shared" ref="L12:L14" si="1">+J12-K12</f>
        <v>11.44</v>
      </c>
      <c r="R12" s="4"/>
      <c r="S12" s="4"/>
      <c r="W12" s="9">
        <v>4641</v>
      </c>
      <c r="X12" s="9" t="s">
        <v>20</v>
      </c>
      <c r="Y12" s="9">
        <v>0.68</v>
      </c>
      <c r="Z12" s="9">
        <v>0.16</v>
      </c>
      <c r="AA12" s="9">
        <v>0.28000000000000003</v>
      </c>
      <c r="AB12" s="9">
        <v>0.28999999999999998</v>
      </c>
      <c r="AC12" s="9">
        <v>0.61</v>
      </c>
      <c r="AD12" s="9">
        <v>0.52</v>
      </c>
      <c r="AE12" s="9">
        <v>0.56000000000000005</v>
      </c>
      <c r="AF12" s="9">
        <v>0.09</v>
      </c>
    </row>
    <row r="13" spans="2:32" x14ac:dyDescent="0.2">
      <c r="B13" s="2" t="s">
        <v>49</v>
      </c>
      <c r="J13" s="4">
        <v>11.73</v>
      </c>
      <c r="K13" s="4">
        <v>0.8</v>
      </c>
      <c r="L13" s="15">
        <f t="shared" si="1"/>
        <v>10.93</v>
      </c>
      <c r="O13" s="36" t="s">
        <v>7</v>
      </c>
      <c r="P13" s="36"/>
      <c r="Q13" s="3">
        <f>+Q11/Q8</f>
        <v>0.73831775700934588</v>
      </c>
      <c r="R13" s="3">
        <f>+R11/R8</f>
        <v>0.29433962264150942</v>
      </c>
      <c r="S13" s="3">
        <f>+S11/S8</f>
        <v>0.72666666666666668</v>
      </c>
      <c r="W13" s="9">
        <v>4647</v>
      </c>
      <c r="X13" s="9" t="s">
        <v>21</v>
      </c>
      <c r="Y13" s="9">
        <v>0.52</v>
      </c>
      <c r="Z13" s="9">
        <v>0.17</v>
      </c>
      <c r="AA13" s="9">
        <v>0.34</v>
      </c>
      <c r="AB13" s="10"/>
      <c r="AC13" s="9">
        <v>0.5</v>
      </c>
      <c r="AD13" s="9">
        <v>0.43</v>
      </c>
      <c r="AE13" s="9">
        <v>0.46</v>
      </c>
      <c r="AF13" s="9">
        <v>0.03</v>
      </c>
    </row>
    <row r="14" spans="2:32" x14ac:dyDescent="0.2">
      <c r="B14" s="2" t="s">
        <v>48</v>
      </c>
      <c r="J14" s="4">
        <v>11.63</v>
      </c>
      <c r="K14" s="4">
        <v>0.78</v>
      </c>
      <c r="L14" s="15">
        <f t="shared" si="1"/>
        <v>10.850000000000001</v>
      </c>
      <c r="O14" s="36" t="s">
        <v>8</v>
      </c>
      <c r="P14" s="36"/>
      <c r="Q14" s="3">
        <f>+Q9/Q8</f>
        <v>3.4267912772585674</v>
      </c>
      <c r="R14" s="3">
        <f>+R9/R8</f>
        <v>1.6037735849056602</v>
      </c>
      <c r="S14" s="3">
        <f>+S9/S8</f>
        <v>2.99</v>
      </c>
      <c r="W14" s="9">
        <v>4686</v>
      </c>
      <c r="X14" s="9" t="s">
        <v>22</v>
      </c>
      <c r="Y14" s="9">
        <v>2.57</v>
      </c>
      <c r="Z14" s="9">
        <v>1.32</v>
      </c>
      <c r="AA14" s="9">
        <v>2.34</v>
      </c>
      <c r="AB14" s="9">
        <v>1.57</v>
      </c>
      <c r="AC14" s="9">
        <v>2.5</v>
      </c>
      <c r="AD14" s="9">
        <v>2.54</v>
      </c>
      <c r="AE14" s="9">
        <v>1.4</v>
      </c>
      <c r="AF14" s="9">
        <v>1.22</v>
      </c>
    </row>
    <row r="15" spans="2:32" x14ac:dyDescent="0.2">
      <c r="O15" s="36" t="s">
        <v>9</v>
      </c>
      <c r="P15" s="36"/>
      <c r="Q15" s="3">
        <f>+Q10/Q7</f>
        <v>1</v>
      </c>
      <c r="R15" s="3">
        <f>+R10/R7</f>
        <v>1.0209424083769634</v>
      </c>
      <c r="S15" s="3">
        <f>+S10/S7</f>
        <v>2.4464487034949265</v>
      </c>
      <c r="W15" s="9">
        <v>4713</v>
      </c>
      <c r="X15" s="9" t="s">
        <v>19</v>
      </c>
      <c r="Y15" s="9">
        <v>0.12</v>
      </c>
      <c r="Z15" s="9">
        <v>7.0000000000000007E-2</v>
      </c>
      <c r="AA15" s="9">
        <v>0.19</v>
      </c>
      <c r="AB15" s="10"/>
      <c r="AC15" s="9">
        <v>0.32</v>
      </c>
      <c r="AD15" s="9">
        <v>0.34</v>
      </c>
      <c r="AE15" s="9">
        <v>0.26</v>
      </c>
      <c r="AF15" s="9">
        <v>0.06</v>
      </c>
    </row>
    <row r="16" spans="2:32" x14ac:dyDescent="0.2">
      <c r="B16" s="12">
        <v>40504</v>
      </c>
      <c r="C16" s="20" t="s">
        <v>38</v>
      </c>
      <c r="D16" s="13">
        <v>1.2000000000000001E-11</v>
      </c>
      <c r="E16" s="2">
        <v>5.18</v>
      </c>
      <c r="F16" s="4">
        <v>0.47</v>
      </c>
      <c r="G16" s="4">
        <v>0.22</v>
      </c>
      <c r="H16" s="4">
        <v>0.19</v>
      </c>
      <c r="I16" s="4">
        <v>6.7000000000000002E-3</v>
      </c>
      <c r="O16" s="16" t="s">
        <v>33</v>
      </c>
      <c r="P16" s="17"/>
      <c r="Q16" s="3">
        <f>+Q9/Q11</f>
        <v>4.6413502109704643</v>
      </c>
      <c r="R16" s="3">
        <f>+R9/R11</f>
        <v>5.448717948717948</v>
      </c>
      <c r="S16" s="3">
        <f>+S9/S11</f>
        <v>4.1146788990825689</v>
      </c>
      <c r="W16" s="9">
        <v>4861</v>
      </c>
      <c r="X16" s="9" t="s">
        <v>23</v>
      </c>
      <c r="Y16" s="9">
        <v>4.5999999999999996</v>
      </c>
      <c r="Z16" s="9">
        <v>3.09</v>
      </c>
      <c r="AA16" s="9">
        <v>2.84</v>
      </c>
      <c r="AB16" s="9">
        <v>3.39</v>
      </c>
      <c r="AC16" s="9">
        <v>11.5</v>
      </c>
      <c r="AD16" s="9">
        <v>11.4</v>
      </c>
      <c r="AE16" s="9">
        <v>9.73</v>
      </c>
      <c r="AF16" s="9">
        <v>2.2999999999999998</v>
      </c>
    </row>
    <row r="17" spans="2:32" x14ac:dyDescent="0.2">
      <c r="B17" s="12">
        <v>40397</v>
      </c>
      <c r="C17" s="2" t="s">
        <v>35</v>
      </c>
      <c r="D17" s="13">
        <v>1.2000000000000001E-11</v>
      </c>
      <c r="E17" s="2">
        <v>6.01</v>
      </c>
      <c r="F17" s="4">
        <v>0.24</v>
      </c>
      <c r="G17" s="4">
        <v>0.24</v>
      </c>
      <c r="H17" s="4">
        <v>0.05</v>
      </c>
      <c r="I17" s="4">
        <v>6.8000000000000005E-2</v>
      </c>
      <c r="O17" s="16" t="s">
        <v>34</v>
      </c>
      <c r="P17" s="17"/>
      <c r="Q17" s="3">
        <f>+Q9/Q7</f>
        <v>3.2448377581120948</v>
      </c>
      <c r="R17" s="3">
        <f>+R9/R7</f>
        <v>4.4502617801047117</v>
      </c>
      <c r="S17" s="3">
        <f>+S9/S7</f>
        <v>10.112739571589628</v>
      </c>
      <c r="W17" s="9">
        <v>4922</v>
      </c>
      <c r="X17" s="9" t="s">
        <v>19</v>
      </c>
      <c r="Y17" s="9">
        <v>0.74</v>
      </c>
      <c r="Z17" s="9">
        <v>0.28000000000000003</v>
      </c>
      <c r="AA17" s="9">
        <v>0.28999999999999998</v>
      </c>
      <c r="AB17" s="9">
        <v>0.14000000000000001</v>
      </c>
      <c r="AC17" s="9">
        <v>0.9</v>
      </c>
      <c r="AD17" s="9">
        <v>0.93</v>
      </c>
      <c r="AE17" s="9">
        <v>0.84</v>
      </c>
      <c r="AF17" s="9">
        <v>0.43</v>
      </c>
    </row>
    <row r="18" spans="2:32" x14ac:dyDescent="0.2">
      <c r="B18" s="12"/>
      <c r="D18" s="13"/>
      <c r="W18" s="9">
        <v>4959</v>
      </c>
      <c r="X18" s="9" t="s">
        <v>18</v>
      </c>
      <c r="Y18" s="9">
        <v>0.67</v>
      </c>
      <c r="Z18" s="9">
        <v>0.12</v>
      </c>
      <c r="AA18" s="9">
        <v>0.16</v>
      </c>
      <c r="AB18" s="9">
        <v>0.11</v>
      </c>
      <c r="AC18" s="9">
        <v>0.79</v>
      </c>
      <c r="AD18" s="9">
        <v>0.76</v>
      </c>
      <c r="AE18" s="9">
        <v>0.53</v>
      </c>
      <c r="AF18" s="9">
        <v>0.28999999999999998</v>
      </c>
    </row>
    <row r="19" spans="2:32" x14ac:dyDescent="0.2">
      <c r="B19" s="12" t="s">
        <v>10</v>
      </c>
      <c r="C19" s="2" t="s">
        <v>52</v>
      </c>
      <c r="D19" s="13"/>
      <c r="W19" s="9">
        <v>5007</v>
      </c>
      <c r="X19" s="9" t="s">
        <v>18</v>
      </c>
      <c r="Y19" s="9">
        <v>2.15</v>
      </c>
      <c r="Z19" s="9">
        <v>0.38</v>
      </c>
      <c r="AA19" s="9">
        <v>0.49</v>
      </c>
      <c r="AB19" s="9">
        <v>0.33</v>
      </c>
      <c r="AC19" s="9">
        <v>2.44</v>
      </c>
      <c r="AD19" s="9">
        <v>2.4</v>
      </c>
      <c r="AE19" s="9">
        <v>2.1800000000000002</v>
      </c>
      <c r="AF19" s="9">
        <v>0.99</v>
      </c>
    </row>
    <row r="20" spans="2:32" x14ac:dyDescent="0.2">
      <c r="B20" s="12"/>
      <c r="D20" s="13"/>
      <c r="W20" s="9">
        <v>5015</v>
      </c>
      <c r="X20" s="9" t="s">
        <v>19</v>
      </c>
      <c r="Y20" s="10"/>
      <c r="Z20" s="9">
        <v>0.04</v>
      </c>
      <c r="AA20" s="9">
        <v>0.05</v>
      </c>
      <c r="AB20" s="10"/>
      <c r="AC20" s="9">
        <v>0.98</v>
      </c>
      <c r="AD20" s="9">
        <v>0.94</v>
      </c>
      <c r="AE20" s="9">
        <v>0.68</v>
      </c>
      <c r="AF20" s="9">
        <v>0.59</v>
      </c>
    </row>
    <row r="21" spans="2:32" x14ac:dyDescent="0.2">
      <c r="B21" s="12">
        <v>41858</v>
      </c>
      <c r="C21" s="20" t="s">
        <v>38</v>
      </c>
      <c r="D21" s="13">
        <f>+S9</f>
        <v>8.9700000000000008E-12</v>
      </c>
      <c r="F21" s="15">
        <f>+S8/S9</f>
        <v>0.33444816053511706</v>
      </c>
      <c r="G21" s="15">
        <f>+S11/S9</f>
        <v>0.24303232998885171</v>
      </c>
      <c r="H21" s="15">
        <f>+S10/S9</f>
        <v>0.24191750278706797</v>
      </c>
      <c r="W21" s="9">
        <v>6563</v>
      </c>
      <c r="X21" s="9" t="s">
        <v>24</v>
      </c>
      <c r="Y21" s="9">
        <v>33.5</v>
      </c>
      <c r="Z21" s="9">
        <v>48.2</v>
      </c>
      <c r="AA21" s="10"/>
      <c r="AB21" s="9">
        <v>31.5</v>
      </c>
      <c r="AC21" s="9">
        <v>65</v>
      </c>
      <c r="AD21" s="10"/>
      <c r="AE21" s="9">
        <v>60.6</v>
      </c>
      <c r="AF21" s="9">
        <v>19.2</v>
      </c>
    </row>
    <row r="22" spans="2:32" x14ac:dyDescent="0.2">
      <c r="B22" s="12">
        <v>41584</v>
      </c>
      <c r="C22" s="2" t="s">
        <v>35</v>
      </c>
      <c r="D22" s="13">
        <f>+R9</f>
        <v>2.5499999999999998E-12</v>
      </c>
      <c r="F22" s="15">
        <f>+R8/R9</f>
        <v>0.623529411764706</v>
      </c>
      <c r="G22" s="15">
        <f>+R11/R9</f>
        <v>0.18352941176470591</v>
      </c>
      <c r="H22" s="15">
        <f>+R10/R9</f>
        <v>0.22941176470588237</v>
      </c>
      <c r="W22" s="9">
        <v>6678</v>
      </c>
      <c r="X22" s="9" t="s">
        <v>19</v>
      </c>
      <c r="Y22" s="9">
        <v>1.42</v>
      </c>
      <c r="Z22" s="9">
        <v>1.71</v>
      </c>
      <c r="AA22" s="10"/>
      <c r="AB22" s="9">
        <v>0.85</v>
      </c>
      <c r="AC22" s="9">
        <v>1.63</v>
      </c>
      <c r="AD22" s="10"/>
      <c r="AE22" s="9">
        <v>1.43</v>
      </c>
      <c r="AF22" s="9">
        <v>0.53</v>
      </c>
    </row>
    <row r="24" spans="2:32" ht="13.15" customHeight="1" x14ac:dyDescent="0.2">
      <c r="W24" s="35" t="s">
        <v>27</v>
      </c>
      <c r="X24" s="35"/>
      <c r="Y24" s="3">
        <f>+Y16/Y14</f>
        <v>1.7898832684824904</v>
      </c>
      <c r="Z24" s="3">
        <f t="shared" ref="Z24:AF24" si="2">+Z16/Z14</f>
        <v>2.3409090909090908</v>
      </c>
      <c r="AA24" s="3">
        <f t="shared" si="2"/>
        <v>1.2136752136752136</v>
      </c>
      <c r="AB24" s="3">
        <f t="shared" si="2"/>
        <v>2.1592356687898091</v>
      </c>
      <c r="AC24" s="3">
        <f t="shared" si="2"/>
        <v>4.5999999999999996</v>
      </c>
      <c r="AD24" s="3">
        <f t="shared" si="2"/>
        <v>4.4881889763779528</v>
      </c>
      <c r="AE24" s="3">
        <f t="shared" si="2"/>
        <v>6.9500000000000011</v>
      </c>
      <c r="AF24" s="3">
        <f t="shared" si="2"/>
        <v>1.8852459016393441</v>
      </c>
    </row>
    <row r="25" spans="2:32" ht="13.15" customHeight="1" x14ac:dyDescent="0.2">
      <c r="W25" s="35" t="s">
        <v>28</v>
      </c>
      <c r="X25" s="35"/>
      <c r="Y25" s="3">
        <f>+Y17/Y14</f>
        <v>0.28793774319066151</v>
      </c>
      <c r="Z25" s="3">
        <f t="shared" ref="Z25:AF25" si="3">+Z17/Z14</f>
        <v>0.21212121212121213</v>
      </c>
      <c r="AA25" s="3">
        <f t="shared" si="3"/>
        <v>0.12393162393162394</v>
      </c>
      <c r="AB25" s="3">
        <f t="shared" si="3"/>
        <v>8.9171974522293002E-2</v>
      </c>
      <c r="AC25" s="3">
        <f t="shared" si="3"/>
        <v>0.36</v>
      </c>
      <c r="AD25" s="3">
        <f t="shared" si="3"/>
        <v>0.36614173228346458</v>
      </c>
      <c r="AE25" s="3">
        <f t="shared" si="3"/>
        <v>0.6</v>
      </c>
      <c r="AF25" s="3">
        <f t="shared" si="3"/>
        <v>0.35245901639344263</v>
      </c>
    </row>
    <row r="26" spans="2:32" x14ac:dyDescent="0.2">
      <c r="B26" s="2" t="s">
        <v>32</v>
      </c>
      <c r="W26" s="36" t="s">
        <v>9</v>
      </c>
      <c r="X26" s="36"/>
      <c r="Y26" s="3">
        <f>+Y19/Y9</f>
        <v>1.5248226950354611</v>
      </c>
      <c r="Z26" s="3">
        <f t="shared" ref="Z26:AF26" si="4">+Z19/Z9</f>
        <v>1.4615384615384615</v>
      </c>
      <c r="AA26" s="3">
        <f t="shared" si="4"/>
        <v>4.083333333333333</v>
      </c>
      <c r="AB26" s="3"/>
      <c r="AC26" s="3">
        <f t="shared" si="4"/>
        <v>2.3018867924528301</v>
      </c>
      <c r="AD26" s="3">
        <f t="shared" si="4"/>
        <v>2.2641509433962264</v>
      </c>
      <c r="AE26" s="3">
        <f t="shared" si="4"/>
        <v>2.9459459459459461</v>
      </c>
      <c r="AF26" s="3">
        <f t="shared" si="4"/>
        <v>1.6779661016949152</v>
      </c>
    </row>
    <row r="27" spans="2:32" x14ac:dyDescent="0.2">
      <c r="B27" s="2" t="s">
        <v>35</v>
      </c>
      <c r="W27" s="16" t="s">
        <v>36</v>
      </c>
      <c r="X27" s="17"/>
      <c r="Y27" s="3">
        <f>+Y16/Y17</f>
        <v>6.2162162162162158</v>
      </c>
      <c r="Z27" s="3">
        <f t="shared" ref="Z27:AF27" si="5">+Z16/Z17</f>
        <v>11.035714285714285</v>
      </c>
      <c r="AA27" s="3">
        <f t="shared" si="5"/>
        <v>9.793103448275863</v>
      </c>
      <c r="AB27" s="3">
        <f t="shared" si="5"/>
        <v>24.214285714285712</v>
      </c>
      <c r="AC27" s="3">
        <f t="shared" si="5"/>
        <v>12.777777777777777</v>
      </c>
      <c r="AD27" s="3">
        <f t="shared" si="5"/>
        <v>12.258064516129032</v>
      </c>
      <c r="AE27" s="3">
        <f t="shared" si="5"/>
        <v>11.583333333333334</v>
      </c>
      <c r="AF27" s="3">
        <f t="shared" si="5"/>
        <v>5.3488372093023253</v>
      </c>
    </row>
    <row r="28" spans="2:32" x14ac:dyDescent="0.2">
      <c r="W28" s="18" t="s">
        <v>37</v>
      </c>
      <c r="X28" s="19"/>
      <c r="Y28" s="3">
        <f>+Y16/Y19</f>
        <v>2.13953488372093</v>
      </c>
      <c r="Z28" s="3">
        <f t="shared" ref="Z28:AF28" si="6">+Z16/Z19</f>
        <v>8.1315789473684212</v>
      </c>
      <c r="AA28" s="3">
        <f t="shared" si="6"/>
        <v>5.795918367346939</v>
      </c>
      <c r="AB28" s="3">
        <f t="shared" si="6"/>
        <v>10.272727272727273</v>
      </c>
      <c r="AC28" s="3">
        <f t="shared" si="6"/>
        <v>4.7131147540983607</v>
      </c>
      <c r="AD28" s="3">
        <f t="shared" si="6"/>
        <v>4.75</v>
      </c>
      <c r="AE28" s="3">
        <f t="shared" si="6"/>
        <v>4.4633027522935782</v>
      </c>
      <c r="AF28" s="3">
        <f t="shared" si="6"/>
        <v>2.3232323232323231</v>
      </c>
    </row>
    <row r="29" spans="2:32" x14ac:dyDescent="0.2">
      <c r="O29" s="2" t="s">
        <v>30</v>
      </c>
    </row>
    <row r="30" spans="2:32" x14ac:dyDescent="0.2">
      <c r="B30" s="12">
        <f>+B4</f>
        <v>39872</v>
      </c>
      <c r="C30" s="2" t="e">
        <f ca="1">+DateToJD(B30)</f>
        <v>#NAME?</v>
      </c>
      <c r="D30" s="2" t="e">
        <f ca="1">+(C30-B$35)/B$36</f>
        <v>#NAME?</v>
      </c>
    </row>
    <row r="31" spans="2:32" x14ac:dyDescent="0.2">
      <c r="B31" s="12">
        <f>+B16</f>
        <v>40504</v>
      </c>
      <c r="C31" s="2" t="e">
        <f t="shared" ref="C31:C32" ca="1" si="7">+DateToJD(B31)</f>
        <v>#NAME?</v>
      </c>
      <c r="D31" s="2" t="e">
        <f t="shared" ref="D31:D32" ca="1" si="8">+(C31-B$35)/B$36</f>
        <v>#NAME?</v>
      </c>
    </row>
    <row r="32" spans="2:32" x14ac:dyDescent="0.2">
      <c r="B32" s="12">
        <f>+B21</f>
        <v>41858</v>
      </c>
      <c r="C32" s="2" t="e">
        <f t="shared" ca="1" si="7"/>
        <v>#NAME?</v>
      </c>
      <c r="D32" s="2" t="e">
        <f t="shared" ca="1" si="8"/>
        <v>#NAME?</v>
      </c>
    </row>
    <row r="35" spans="2:2" ht="12.75" x14ac:dyDescent="0.2">
      <c r="B35" s="31">
        <v>2436667</v>
      </c>
    </row>
    <row r="36" spans="2:2" ht="12.75" x14ac:dyDescent="0.2">
      <c r="B36" s="31">
        <v>680.8</v>
      </c>
    </row>
  </sheetData>
  <mergeCells count="12">
    <mergeCell ref="W3:X3"/>
    <mergeCell ref="W4:X4"/>
    <mergeCell ref="W5:X5"/>
    <mergeCell ref="W6:X6"/>
    <mergeCell ref="W7:X7"/>
    <mergeCell ref="Y8:AF8"/>
    <mergeCell ref="W25:X25"/>
    <mergeCell ref="W24:X24"/>
    <mergeCell ref="W26:X26"/>
    <mergeCell ref="O13:P13"/>
    <mergeCell ref="O14:P14"/>
    <mergeCell ref="O15:P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Z50"/>
  <sheetViews>
    <sheetView topLeftCell="A7" workbookViewId="0">
      <selection activeCell="D46" sqref="D46"/>
    </sheetView>
  </sheetViews>
  <sheetFormatPr baseColWidth="10" defaultRowHeight="12.75" x14ac:dyDescent="0.2"/>
  <cols>
    <col min="3" max="3" width="25.42578125" customWidth="1"/>
  </cols>
  <sheetData>
    <row r="1" spans="1:26" ht="38.25" x14ac:dyDescent="0.2">
      <c r="A1" s="26"/>
      <c r="B1" s="26" t="s">
        <v>54</v>
      </c>
      <c r="C1" s="26" t="s">
        <v>11</v>
      </c>
      <c r="D1" s="26" t="s">
        <v>55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6" t="s">
        <v>61</v>
      </c>
      <c r="K1" s="26" t="s">
        <v>62</v>
      </c>
      <c r="L1" s="26" t="s">
        <v>63</v>
      </c>
      <c r="M1" s="26" t="s">
        <v>64</v>
      </c>
      <c r="N1" s="26" t="s">
        <v>65</v>
      </c>
      <c r="O1" s="26" t="s">
        <v>66</v>
      </c>
      <c r="P1" s="26" t="s">
        <v>67</v>
      </c>
      <c r="Q1" s="26" t="s">
        <v>68</v>
      </c>
      <c r="R1" s="26" t="s">
        <v>69</v>
      </c>
      <c r="S1" s="26" t="s">
        <v>70</v>
      </c>
      <c r="T1" s="26" t="s">
        <v>71</v>
      </c>
      <c r="U1" s="26" t="s">
        <v>72</v>
      </c>
      <c r="V1" s="26" t="s">
        <v>73</v>
      </c>
      <c r="W1" s="26" t="s">
        <v>74</v>
      </c>
      <c r="X1" s="26" t="s">
        <v>75</v>
      </c>
      <c r="Y1" s="26" t="s">
        <v>76</v>
      </c>
      <c r="Z1" s="26" t="s">
        <v>77</v>
      </c>
    </row>
    <row r="2" spans="1:26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29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38.25" x14ac:dyDescent="0.2">
      <c r="A3" s="26"/>
      <c r="B3" s="26" t="s">
        <v>54</v>
      </c>
      <c r="C3" s="26" t="s">
        <v>11</v>
      </c>
      <c r="D3" s="26" t="s">
        <v>55</v>
      </c>
      <c r="E3" s="26" t="s">
        <v>56</v>
      </c>
      <c r="F3" s="26" t="s">
        <v>57</v>
      </c>
      <c r="G3" s="26" t="s">
        <v>58</v>
      </c>
      <c r="H3" s="26" t="s">
        <v>59</v>
      </c>
      <c r="I3" s="26" t="s">
        <v>60</v>
      </c>
      <c r="J3" s="26" t="s">
        <v>61</v>
      </c>
      <c r="K3" s="26" t="s">
        <v>62</v>
      </c>
      <c r="L3" s="26" t="s">
        <v>63</v>
      </c>
      <c r="M3" s="26" t="s">
        <v>64</v>
      </c>
      <c r="N3" s="26" t="s">
        <v>65</v>
      </c>
      <c r="O3" s="26" t="s">
        <v>66</v>
      </c>
      <c r="P3" s="26" t="s">
        <v>67</v>
      </c>
      <c r="Q3" s="26" t="s">
        <v>68</v>
      </c>
      <c r="R3" s="26" t="s">
        <v>69</v>
      </c>
      <c r="S3" s="26" t="s">
        <v>70</v>
      </c>
      <c r="T3" s="26" t="s">
        <v>71</v>
      </c>
      <c r="U3" s="26" t="s">
        <v>72</v>
      </c>
      <c r="V3" s="26" t="s">
        <v>73</v>
      </c>
      <c r="W3" s="26" t="s">
        <v>74</v>
      </c>
      <c r="X3" s="26" t="s">
        <v>75</v>
      </c>
      <c r="Y3" s="26" t="s">
        <v>76</v>
      </c>
      <c r="Z3" s="26" t="s">
        <v>77</v>
      </c>
    </row>
    <row r="4" spans="1:26" x14ac:dyDescent="0.2">
      <c r="A4" s="27"/>
      <c r="B4" s="28" t="s">
        <v>78</v>
      </c>
      <c r="C4" s="28" t="s">
        <v>80</v>
      </c>
      <c r="D4" s="28" t="s">
        <v>81</v>
      </c>
      <c r="E4" s="28">
        <v>4861.3630000000003</v>
      </c>
      <c r="F4" s="28">
        <v>5.77</v>
      </c>
      <c r="G4" s="28">
        <v>356.05</v>
      </c>
      <c r="H4" s="28">
        <v>20</v>
      </c>
      <c r="I4" s="28">
        <v>9.5190000000000001</v>
      </c>
      <c r="J4" s="28">
        <v>587.37</v>
      </c>
      <c r="K4" s="28">
        <v>-137.14099999999999</v>
      </c>
      <c r="L4" s="28">
        <v>-8462.08</v>
      </c>
      <c r="M4" s="29">
        <v>-19.48</v>
      </c>
      <c r="N4" s="29">
        <v>1.4710000000000001E-12</v>
      </c>
      <c r="O4" s="29">
        <v>1.035E-11</v>
      </c>
      <c r="P4" s="28">
        <v>50</v>
      </c>
      <c r="Q4" s="28">
        <v>4858.5959999999995</v>
      </c>
      <c r="R4" s="28">
        <v>-2.7669999999999999</v>
      </c>
      <c r="S4" s="28">
        <v>-170.64</v>
      </c>
      <c r="T4" s="28">
        <v>4857.8959999999997</v>
      </c>
      <c r="U4" s="28">
        <v>-3.4670000000000001</v>
      </c>
      <c r="V4" s="28">
        <v>-213.83</v>
      </c>
      <c r="W4" s="28">
        <v>4858.6440000000002</v>
      </c>
      <c r="X4" s="28">
        <v>-2.7189999999999999</v>
      </c>
      <c r="Y4" s="28">
        <v>-167.67</v>
      </c>
      <c r="Z4" s="28">
        <v>6.097E-3</v>
      </c>
    </row>
    <row r="5" spans="1:26" x14ac:dyDescent="0.2">
      <c r="A5" s="27"/>
      <c r="B5" s="28" t="s">
        <v>82</v>
      </c>
      <c r="C5" s="28" t="s">
        <v>83</v>
      </c>
      <c r="D5" s="28" t="s">
        <v>81</v>
      </c>
      <c r="E5" s="28">
        <v>4861.3630000000003</v>
      </c>
      <c r="F5" s="28">
        <v>10.433999999999999</v>
      </c>
      <c r="G5" s="28">
        <v>643.88</v>
      </c>
      <c r="H5" s="28">
        <v>20</v>
      </c>
      <c r="I5" s="28">
        <v>13.644</v>
      </c>
      <c r="J5" s="28">
        <v>842</v>
      </c>
      <c r="K5" s="28">
        <v>-100.622</v>
      </c>
      <c r="L5" s="28">
        <v>-6209.3</v>
      </c>
      <c r="M5" s="29">
        <v>-9.5030000000000001</v>
      </c>
      <c r="N5" s="29">
        <v>5.5640000000000003E-13</v>
      </c>
      <c r="O5" s="29">
        <v>5.8829999999999999E-12</v>
      </c>
      <c r="P5" s="28">
        <v>50</v>
      </c>
      <c r="Q5" s="28">
        <v>4858.1679999999997</v>
      </c>
      <c r="R5" s="28">
        <v>-3.1949999999999998</v>
      </c>
      <c r="S5" s="28">
        <v>-197.05</v>
      </c>
      <c r="T5" s="28">
        <v>4857.6779999999999</v>
      </c>
      <c r="U5" s="28">
        <v>-3.6850000000000001</v>
      </c>
      <c r="V5" s="28">
        <v>-227.27</v>
      </c>
      <c r="W5" s="28">
        <v>4858.2449999999999</v>
      </c>
      <c r="X5" s="28">
        <v>-3.1179999999999999</v>
      </c>
      <c r="Y5" s="28">
        <v>-192.26</v>
      </c>
      <c r="Z5" s="28">
        <v>6.9589999999999999E-3</v>
      </c>
    </row>
    <row r="6" spans="1:26" x14ac:dyDescent="0.2">
      <c r="A6" s="27"/>
      <c r="B6" s="28" t="s">
        <v>82</v>
      </c>
      <c r="C6" s="28" t="s">
        <v>84</v>
      </c>
      <c r="D6" s="28" t="s">
        <v>81</v>
      </c>
      <c r="E6" s="28">
        <v>4861.3630000000003</v>
      </c>
      <c r="F6" s="28">
        <v>7.8440000000000003</v>
      </c>
      <c r="G6" s="28">
        <v>484.01</v>
      </c>
      <c r="H6" s="28">
        <v>20</v>
      </c>
      <c r="I6" s="28">
        <v>11.685</v>
      </c>
      <c r="J6" s="28">
        <v>721.03</v>
      </c>
      <c r="K6" s="28">
        <v>-162.876</v>
      </c>
      <c r="L6" s="28">
        <v>-10049.790000000001</v>
      </c>
      <c r="M6" s="29">
        <v>-18.86</v>
      </c>
      <c r="N6" s="29">
        <v>2.1860000000000002E-12</v>
      </c>
      <c r="O6" s="29">
        <v>1.8869999999999999E-11</v>
      </c>
      <c r="P6" s="28">
        <v>50</v>
      </c>
      <c r="Q6" s="28">
        <v>4858.7190000000001</v>
      </c>
      <c r="R6" s="28">
        <v>-2.6440000000000001</v>
      </c>
      <c r="S6" s="28">
        <v>-163.03</v>
      </c>
      <c r="T6" s="28">
        <v>4858.3069999999998</v>
      </c>
      <c r="U6" s="28">
        <v>-3.056</v>
      </c>
      <c r="V6" s="28">
        <v>-188.49</v>
      </c>
      <c r="W6" s="28">
        <v>4858.3239999999996</v>
      </c>
      <c r="X6" s="28">
        <v>-3.0390000000000001</v>
      </c>
      <c r="Y6" s="28">
        <v>-187.43</v>
      </c>
      <c r="Z6" s="28">
        <v>9.4000000000000004E-3</v>
      </c>
    </row>
    <row r="7" spans="1:26" x14ac:dyDescent="0.2">
      <c r="A7" s="27"/>
      <c r="B7" s="28" t="s">
        <v>78</v>
      </c>
      <c r="C7" s="28" t="s">
        <v>85</v>
      </c>
      <c r="D7" s="28" t="s">
        <v>81</v>
      </c>
      <c r="E7" s="28">
        <v>4861.3630000000003</v>
      </c>
      <c r="F7" s="28">
        <v>6.3949999999999996</v>
      </c>
      <c r="G7" s="28">
        <v>394.57</v>
      </c>
      <c r="H7" s="28">
        <v>20</v>
      </c>
      <c r="I7" s="28">
        <v>9.4120000000000008</v>
      </c>
      <c r="J7" s="28">
        <v>580.67999999999995</v>
      </c>
      <c r="K7" s="28">
        <v>-173.489</v>
      </c>
      <c r="L7" s="28">
        <v>-10703.51</v>
      </c>
      <c r="M7" s="29">
        <v>-25.43</v>
      </c>
      <c r="N7" s="29">
        <v>3.07E-12</v>
      </c>
      <c r="O7" s="29">
        <v>2.0960000000000001E-11</v>
      </c>
      <c r="P7" s="28">
        <v>50</v>
      </c>
      <c r="Q7" s="28">
        <v>4859.2139999999999</v>
      </c>
      <c r="R7" s="28">
        <v>-2.149</v>
      </c>
      <c r="S7" s="28">
        <v>-132.51</v>
      </c>
      <c r="T7" s="28">
        <v>4858.6629999999996</v>
      </c>
      <c r="U7" s="28">
        <v>-2.7</v>
      </c>
      <c r="V7" s="28">
        <v>-166.52</v>
      </c>
      <c r="W7" s="28">
        <v>4858.9290000000001</v>
      </c>
      <c r="X7" s="28">
        <v>-2.4340000000000002</v>
      </c>
      <c r="Y7" s="28">
        <v>-150.11000000000001</v>
      </c>
      <c r="Z7" s="28">
        <v>3.833E-3</v>
      </c>
    </row>
    <row r="8" spans="1:26" x14ac:dyDescent="0.2">
      <c r="A8" s="27"/>
      <c r="B8" s="28" t="s">
        <v>82</v>
      </c>
      <c r="C8" s="28" t="s">
        <v>86</v>
      </c>
      <c r="D8" s="28" t="s">
        <v>81</v>
      </c>
      <c r="E8" s="28">
        <v>4861.3630000000003</v>
      </c>
      <c r="F8" s="28">
        <v>5.0220000000000002</v>
      </c>
      <c r="G8" s="28">
        <v>309.83</v>
      </c>
      <c r="H8" s="28">
        <v>20</v>
      </c>
      <c r="I8" s="28">
        <v>7.5279999999999996</v>
      </c>
      <c r="J8" s="28">
        <v>464.45</v>
      </c>
      <c r="K8" s="28">
        <v>-165.55</v>
      </c>
      <c r="L8" s="28">
        <v>-10213.040000000001</v>
      </c>
      <c r="M8" s="29">
        <v>-30.67</v>
      </c>
      <c r="N8" s="29">
        <v>4.2200000000000002E-12</v>
      </c>
      <c r="O8" s="29">
        <v>2.2749999999999999E-11</v>
      </c>
      <c r="P8" s="28">
        <v>50</v>
      </c>
      <c r="Q8" s="28">
        <v>4859.5420000000004</v>
      </c>
      <c r="R8" s="28">
        <v>-1.821</v>
      </c>
      <c r="S8" s="28">
        <v>-112.29</v>
      </c>
      <c r="T8" s="28">
        <v>4858.9480000000003</v>
      </c>
      <c r="U8" s="28">
        <v>-2.415</v>
      </c>
      <c r="V8" s="28">
        <v>-148.91</v>
      </c>
      <c r="W8" s="28">
        <v>4860.2</v>
      </c>
      <c r="X8" s="28">
        <v>-1.163</v>
      </c>
      <c r="Y8" s="28">
        <v>-71.72</v>
      </c>
      <c r="Z8" s="28">
        <v>3.8760000000000001E-3</v>
      </c>
    </row>
    <row r="9" spans="1:26" x14ac:dyDescent="0.2">
      <c r="A9" s="27"/>
      <c r="B9" s="28" t="s">
        <v>82</v>
      </c>
      <c r="C9" s="28" t="s">
        <v>87</v>
      </c>
      <c r="D9" s="28" t="s">
        <v>81</v>
      </c>
      <c r="E9" s="28">
        <v>4861.3630000000003</v>
      </c>
      <c r="F9" s="28">
        <v>5.0129999999999999</v>
      </c>
      <c r="G9" s="28">
        <v>309.25</v>
      </c>
      <c r="H9" s="28">
        <v>20</v>
      </c>
      <c r="I9" s="28">
        <v>8.157</v>
      </c>
      <c r="J9" s="28">
        <v>503.29</v>
      </c>
      <c r="K9" s="28">
        <v>-170.46700000000001</v>
      </c>
      <c r="L9" s="28">
        <v>-10517.18</v>
      </c>
      <c r="M9" s="29">
        <v>-30.44</v>
      </c>
      <c r="N9" s="29">
        <v>3.6490000000000003E-12</v>
      </c>
      <c r="O9" s="29">
        <v>2.046E-11</v>
      </c>
      <c r="P9" s="28">
        <v>50</v>
      </c>
      <c r="Q9" s="28">
        <v>4859.1779999999999</v>
      </c>
      <c r="R9" s="28">
        <v>-2.1850000000000001</v>
      </c>
      <c r="S9" s="28">
        <v>-134.72999999999999</v>
      </c>
      <c r="T9" s="28">
        <v>4858.433</v>
      </c>
      <c r="U9" s="28">
        <v>-2.93</v>
      </c>
      <c r="V9" s="28">
        <v>-180.67</v>
      </c>
      <c r="W9" s="28">
        <v>4858.5969999999998</v>
      </c>
      <c r="X9" s="28">
        <v>-2.766</v>
      </c>
      <c r="Y9" s="28">
        <v>-170.58</v>
      </c>
      <c r="Z9" s="28">
        <v>2.2260000000000001E-3</v>
      </c>
    </row>
    <row r="10" spans="1:26" x14ac:dyDescent="0.2">
      <c r="A10" s="27"/>
      <c r="B10" s="28" t="s">
        <v>82</v>
      </c>
      <c r="C10" s="28" t="s">
        <v>88</v>
      </c>
      <c r="D10" s="28" t="s">
        <v>81</v>
      </c>
      <c r="E10" s="28">
        <v>4861.3630000000003</v>
      </c>
      <c r="F10" s="28">
        <v>6.8419999999999996</v>
      </c>
      <c r="G10" s="28">
        <v>422.09</v>
      </c>
      <c r="H10" s="28">
        <v>20</v>
      </c>
      <c r="I10" s="28">
        <v>9.7759999999999998</v>
      </c>
      <c r="J10" s="28">
        <v>603.11</v>
      </c>
      <c r="K10" s="28">
        <v>-181.78100000000001</v>
      </c>
      <c r="L10" s="28">
        <v>-11214.43</v>
      </c>
      <c r="M10" s="29">
        <v>-25.2</v>
      </c>
      <c r="N10" s="29">
        <v>2.8460000000000002E-12</v>
      </c>
      <c r="O10" s="29">
        <v>2.0520000000000001E-11</v>
      </c>
      <c r="P10" s="28">
        <v>50</v>
      </c>
      <c r="Q10" s="28">
        <v>4859.5159999999996</v>
      </c>
      <c r="R10" s="28">
        <v>-1.847</v>
      </c>
      <c r="S10" s="28">
        <v>-113.89</v>
      </c>
      <c r="T10" s="28">
        <v>4858.7830000000004</v>
      </c>
      <c r="U10" s="28">
        <v>-2.58</v>
      </c>
      <c r="V10" s="28">
        <v>-159.12</v>
      </c>
      <c r="W10" s="28">
        <v>4859.4210000000003</v>
      </c>
      <c r="X10" s="28">
        <v>-1.9419999999999999</v>
      </c>
      <c r="Y10" s="28">
        <v>-119.75</v>
      </c>
      <c r="Z10" s="28">
        <v>2.813E-3</v>
      </c>
    </row>
    <row r="11" spans="1:26" x14ac:dyDescent="0.2">
      <c r="A11" s="27"/>
      <c r="B11" s="28" t="s">
        <v>78</v>
      </c>
      <c r="C11" s="28" t="s">
        <v>79</v>
      </c>
      <c r="D11" s="28" t="s">
        <v>81</v>
      </c>
      <c r="E11" s="28">
        <v>4861.3630000000003</v>
      </c>
      <c r="F11" s="28">
        <v>5.8730000000000002</v>
      </c>
      <c r="G11" s="28">
        <v>362.33</v>
      </c>
      <c r="H11" s="28">
        <v>20</v>
      </c>
      <c r="I11" s="28">
        <v>8.782</v>
      </c>
      <c r="J11" s="28">
        <v>541.79999999999995</v>
      </c>
      <c r="K11" s="28">
        <v>-180.77799999999999</v>
      </c>
      <c r="L11" s="28">
        <v>-11152.19</v>
      </c>
      <c r="M11" s="29">
        <v>-27.34</v>
      </c>
      <c r="N11" s="29">
        <v>2.9389999999999999E-12</v>
      </c>
      <c r="O11" s="29">
        <v>1.9410000000000001E-11</v>
      </c>
      <c r="P11" s="28">
        <v>50</v>
      </c>
      <c r="Q11" s="28">
        <v>4859.6589999999997</v>
      </c>
      <c r="R11" s="28">
        <v>-1.704</v>
      </c>
      <c r="S11" s="28">
        <v>-105.09</v>
      </c>
      <c r="T11" s="28">
        <v>4859.0659999999998</v>
      </c>
      <c r="U11" s="28">
        <v>-2.2970000000000002</v>
      </c>
      <c r="V11" s="28">
        <v>-141.65</v>
      </c>
      <c r="W11" s="28">
        <v>4859.915</v>
      </c>
      <c r="X11" s="28">
        <v>-1.448</v>
      </c>
      <c r="Y11" s="28">
        <v>-89.31</v>
      </c>
      <c r="Z11" s="28">
        <v>9.5510000000000005E-3</v>
      </c>
    </row>
    <row r="12" spans="1:26" x14ac:dyDescent="0.2">
      <c r="A12" s="27"/>
      <c r="B12" s="28" t="s">
        <v>78</v>
      </c>
      <c r="C12" s="28" t="s">
        <v>80</v>
      </c>
      <c r="D12" s="28" t="s">
        <v>89</v>
      </c>
      <c r="E12" s="28">
        <v>4685.68</v>
      </c>
      <c r="F12" s="28">
        <v>5.5369999999999999</v>
      </c>
      <c r="G12" s="28">
        <v>354.44</v>
      </c>
      <c r="H12" s="28">
        <v>20</v>
      </c>
      <c r="I12" s="28">
        <v>8.9160000000000004</v>
      </c>
      <c r="J12" s="28">
        <v>570.80999999999995</v>
      </c>
      <c r="K12" s="28">
        <v>-40.390999999999998</v>
      </c>
      <c r="L12" s="28">
        <v>-2585.75</v>
      </c>
      <c r="M12" s="29">
        <v>-6.367</v>
      </c>
      <c r="N12" s="29">
        <v>4.7550000000000004E-13</v>
      </c>
      <c r="O12" s="29">
        <v>3.0130000000000002E-12</v>
      </c>
      <c r="P12" s="28">
        <v>50</v>
      </c>
      <c r="Q12" s="28">
        <v>4682.9690000000001</v>
      </c>
      <c r="R12" s="28">
        <v>-2.7109999999999999</v>
      </c>
      <c r="S12" s="28">
        <v>-173.47</v>
      </c>
      <c r="T12" s="28">
        <v>4682.3620000000001</v>
      </c>
      <c r="U12" s="28">
        <v>-3.3180000000000001</v>
      </c>
      <c r="V12" s="28">
        <v>-212.31</v>
      </c>
      <c r="W12" s="28">
        <v>4683.0439999999999</v>
      </c>
      <c r="X12" s="28">
        <v>-2.6360000000000001</v>
      </c>
      <c r="Y12" s="28">
        <v>-168.65</v>
      </c>
      <c r="Z12" s="28">
        <v>5.4450000000000002E-3</v>
      </c>
    </row>
    <row r="13" spans="1:26" x14ac:dyDescent="0.2">
      <c r="A13" s="27"/>
      <c r="B13" s="28" t="s">
        <v>82</v>
      </c>
      <c r="C13" s="28" t="s">
        <v>83</v>
      </c>
      <c r="D13" s="28" t="s">
        <v>89</v>
      </c>
      <c r="E13" s="28">
        <v>4685.68</v>
      </c>
      <c r="F13" s="28">
        <v>7.8570000000000002</v>
      </c>
      <c r="G13" s="28">
        <v>503.04</v>
      </c>
      <c r="H13" s="28">
        <v>20</v>
      </c>
      <c r="I13" s="28">
        <v>11.566000000000001</v>
      </c>
      <c r="J13" s="28">
        <v>740.42</v>
      </c>
      <c r="K13" s="28">
        <v>-30.452000000000002</v>
      </c>
      <c r="L13" s="28">
        <v>-1949.6</v>
      </c>
      <c r="M13" s="29">
        <v>-3.65</v>
      </c>
      <c r="N13" s="29">
        <v>1.9540000000000001E-13</v>
      </c>
      <c r="O13" s="29">
        <v>1.629E-12</v>
      </c>
      <c r="P13" s="28">
        <v>50</v>
      </c>
      <c r="Q13" s="28">
        <v>4682.66</v>
      </c>
      <c r="R13" s="28">
        <v>-3.02</v>
      </c>
      <c r="S13" s="28">
        <v>-193.22</v>
      </c>
      <c r="T13" s="28">
        <v>4682.2839999999997</v>
      </c>
      <c r="U13" s="28">
        <v>-3.3959999999999999</v>
      </c>
      <c r="V13" s="28">
        <v>-217.3</v>
      </c>
      <c r="W13" s="28">
        <v>4683.5649999999996</v>
      </c>
      <c r="X13" s="28">
        <v>-2.1150000000000002</v>
      </c>
      <c r="Y13" s="28">
        <v>-135.32</v>
      </c>
      <c r="Z13" s="28">
        <v>4.845E-2</v>
      </c>
    </row>
    <row r="14" spans="1:26" x14ac:dyDescent="0.2">
      <c r="A14" s="27"/>
      <c r="B14" s="28" t="s">
        <v>82</v>
      </c>
      <c r="C14" s="28" t="s">
        <v>84</v>
      </c>
      <c r="D14" s="28" t="s">
        <v>89</v>
      </c>
      <c r="E14" s="28">
        <v>4685.68</v>
      </c>
      <c r="F14" s="28">
        <v>7.5149999999999997</v>
      </c>
      <c r="G14" s="28">
        <v>481.1</v>
      </c>
      <c r="H14" s="28">
        <v>20</v>
      </c>
      <c r="I14" s="28">
        <v>11.036</v>
      </c>
      <c r="J14" s="28">
        <v>706.52</v>
      </c>
      <c r="K14" s="28">
        <v>-50.619</v>
      </c>
      <c r="L14" s="28">
        <v>-3240.75</v>
      </c>
      <c r="M14" s="29">
        <v>-6.4779999999999998</v>
      </c>
      <c r="N14" s="29">
        <v>8.1050000000000003E-13</v>
      </c>
      <c r="O14" s="29">
        <v>6.335E-12</v>
      </c>
      <c r="P14" s="28">
        <v>50</v>
      </c>
      <c r="Q14" s="28">
        <v>4682.59</v>
      </c>
      <c r="R14" s="28">
        <v>-3.09</v>
      </c>
      <c r="S14" s="28">
        <v>-197.68</v>
      </c>
      <c r="T14" s="28">
        <v>4682.2380000000003</v>
      </c>
      <c r="U14" s="28">
        <v>-3.4420000000000002</v>
      </c>
      <c r="V14" s="28">
        <v>-220.22</v>
      </c>
      <c r="W14" s="28">
        <v>4682.6559999999999</v>
      </c>
      <c r="X14" s="28">
        <v>-3.024</v>
      </c>
      <c r="Y14" s="28">
        <v>-193.49</v>
      </c>
      <c r="Z14" s="28">
        <v>1.2200000000000001E-2</v>
      </c>
    </row>
    <row r="15" spans="1:26" x14ac:dyDescent="0.2">
      <c r="A15" s="27"/>
      <c r="B15" s="28" t="s">
        <v>78</v>
      </c>
      <c r="C15" s="28" t="s">
        <v>85</v>
      </c>
      <c r="D15" s="28" t="s">
        <v>89</v>
      </c>
      <c r="E15" s="28">
        <v>4685.68</v>
      </c>
      <c r="F15" s="28">
        <v>6.2690000000000001</v>
      </c>
      <c r="G15" s="28">
        <v>401.31</v>
      </c>
      <c r="H15" s="28">
        <v>20</v>
      </c>
      <c r="I15" s="28">
        <v>8.7669999999999995</v>
      </c>
      <c r="J15" s="28">
        <v>561.24</v>
      </c>
      <c r="K15" s="28">
        <v>-51.597000000000001</v>
      </c>
      <c r="L15" s="28">
        <v>-3302.88</v>
      </c>
      <c r="M15" s="29">
        <v>-7.8819999999999997</v>
      </c>
      <c r="N15" s="29">
        <v>9.8549999999999999E-13</v>
      </c>
      <c r="O15" s="29">
        <v>6.4530000000000001E-12</v>
      </c>
      <c r="P15" s="28">
        <v>50</v>
      </c>
      <c r="Q15" s="28">
        <v>4683.28</v>
      </c>
      <c r="R15" s="28">
        <v>-2.4</v>
      </c>
      <c r="S15" s="28">
        <v>-153.57</v>
      </c>
      <c r="T15" s="28">
        <v>4682.7420000000002</v>
      </c>
      <c r="U15" s="28">
        <v>-2.9380000000000002</v>
      </c>
      <c r="V15" s="28">
        <v>-187.95</v>
      </c>
      <c r="W15" s="28">
        <v>4683.375</v>
      </c>
      <c r="X15" s="28">
        <v>-2.3050000000000002</v>
      </c>
      <c r="Y15" s="28">
        <v>-147.47999999999999</v>
      </c>
      <c r="Z15" s="28">
        <v>1.516E-2</v>
      </c>
    </row>
    <row r="16" spans="1:26" x14ac:dyDescent="0.2">
      <c r="A16" s="27"/>
      <c r="B16" s="28" t="s">
        <v>82</v>
      </c>
      <c r="C16" s="28" t="s">
        <v>86</v>
      </c>
      <c r="D16" s="28" t="s">
        <v>89</v>
      </c>
      <c r="E16" s="28">
        <v>4685.68</v>
      </c>
      <c r="F16" s="28">
        <v>5.2690000000000001</v>
      </c>
      <c r="G16" s="28">
        <v>337.21</v>
      </c>
      <c r="H16" s="28">
        <v>20</v>
      </c>
      <c r="I16" s="28">
        <v>7.73</v>
      </c>
      <c r="J16" s="28">
        <v>494.72</v>
      </c>
      <c r="K16" s="28">
        <v>-49.503999999999998</v>
      </c>
      <c r="L16" s="28">
        <v>-3168.29</v>
      </c>
      <c r="M16" s="29">
        <v>-9.0779999999999994</v>
      </c>
      <c r="N16" s="29">
        <v>1.3439999999999999E-12</v>
      </c>
      <c r="O16" s="29">
        <v>7.3309999999999994E-12</v>
      </c>
      <c r="P16" s="28">
        <v>50</v>
      </c>
      <c r="Q16" s="28">
        <v>4684.2190000000001</v>
      </c>
      <c r="R16" s="28">
        <v>-1.4610000000000001</v>
      </c>
      <c r="S16" s="28">
        <v>-93.46</v>
      </c>
      <c r="T16" s="28">
        <v>4683.4380000000001</v>
      </c>
      <c r="U16" s="28">
        <v>-2.242</v>
      </c>
      <c r="V16" s="28">
        <v>-143.46</v>
      </c>
      <c r="W16" s="28">
        <v>4683.8779999999997</v>
      </c>
      <c r="X16" s="28">
        <v>-1.802</v>
      </c>
      <c r="Y16" s="28">
        <v>-115.29</v>
      </c>
      <c r="Z16" s="28">
        <v>1.701E-3</v>
      </c>
    </row>
    <row r="17" spans="1:26" x14ac:dyDescent="0.2">
      <c r="A17" s="27"/>
      <c r="B17" s="28" t="s">
        <v>82</v>
      </c>
      <c r="C17" s="28" t="s">
        <v>87</v>
      </c>
      <c r="D17" s="28" t="s">
        <v>89</v>
      </c>
      <c r="E17" s="28">
        <v>4685.68</v>
      </c>
      <c r="F17" s="28">
        <v>5.048</v>
      </c>
      <c r="G17" s="28">
        <v>323.10000000000002</v>
      </c>
      <c r="H17" s="28">
        <v>20</v>
      </c>
      <c r="I17" s="28">
        <v>7.407</v>
      </c>
      <c r="J17" s="28">
        <v>474.13</v>
      </c>
      <c r="K17" s="28">
        <v>-52.274999999999999</v>
      </c>
      <c r="L17" s="28">
        <v>-3346.03</v>
      </c>
      <c r="M17" s="29">
        <v>-10.07</v>
      </c>
      <c r="N17" s="29">
        <v>1.2499999999999999E-12</v>
      </c>
      <c r="O17" s="29">
        <v>6.4920000000000002E-12</v>
      </c>
      <c r="P17" s="28">
        <v>50</v>
      </c>
      <c r="Q17" s="28">
        <v>4683.6549999999997</v>
      </c>
      <c r="R17" s="28">
        <v>-2.0249999999999999</v>
      </c>
      <c r="S17" s="28">
        <v>-129.54</v>
      </c>
      <c r="T17" s="28">
        <v>4683.1019999999999</v>
      </c>
      <c r="U17" s="28">
        <v>-2.5779999999999998</v>
      </c>
      <c r="V17" s="28">
        <v>-164.96</v>
      </c>
      <c r="W17" s="28">
        <v>4684.4849999999997</v>
      </c>
      <c r="X17" s="28">
        <v>-1.1950000000000001</v>
      </c>
      <c r="Y17" s="28">
        <v>-76.45</v>
      </c>
      <c r="Z17" s="28">
        <v>4.0350000000000004E-3</v>
      </c>
    </row>
    <row r="18" spans="1:26" x14ac:dyDescent="0.2">
      <c r="A18" s="27"/>
      <c r="B18" s="28" t="s">
        <v>82</v>
      </c>
      <c r="C18" s="28" t="s">
        <v>88</v>
      </c>
      <c r="D18" s="28" t="s">
        <v>89</v>
      </c>
      <c r="E18" s="28">
        <v>4685.68</v>
      </c>
      <c r="F18" s="28">
        <v>7.0179999999999998</v>
      </c>
      <c r="G18" s="28">
        <v>449.23</v>
      </c>
      <c r="H18" s="28">
        <v>20</v>
      </c>
      <c r="I18" s="28">
        <v>10.096</v>
      </c>
      <c r="J18" s="28">
        <v>646.24</v>
      </c>
      <c r="K18" s="28">
        <v>-53.634999999999998</v>
      </c>
      <c r="L18" s="28">
        <v>-3433.02</v>
      </c>
      <c r="M18" s="29">
        <v>-7.5659999999999998</v>
      </c>
      <c r="N18" s="29">
        <v>8.6970000000000002E-13</v>
      </c>
      <c r="O18" s="29">
        <v>6.1649999999999997E-12</v>
      </c>
      <c r="P18" s="28">
        <v>50</v>
      </c>
      <c r="Q18" s="28">
        <v>4683.7269999999999</v>
      </c>
      <c r="R18" s="28">
        <v>-1.9530000000000001</v>
      </c>
      <c r="S18" s="28">
        <v>-124.95</v>
      </c>
      <c r="T18" s="28">
        <v>4682.902</v>
      </c>
      <c r="U18" s="28">
        <v>-2.778</v>
      </c>
      <c r="V18" s="28">
        <v>-177.73</v>
      </c>
      <c r="W18" s="28">
        <v>4684.1549999999997</v>
      </c>
      <c r="X18" s="28">
        <v>-1.5249999999999999</v>
      </c>
      <c r="Y18" s="28">
        <v>-97.57</v>
      </c>
      <c r="Z18" s="28">
        <v>6.4029999999999998E-3</v>
      </c>
    </row>
    <row r="19" spans="1:26" x14ac:dyDescent="0.2">
      <c r="A19" s="27"/>
      <c r="B19" s="28" t="s">
        <v>78</v>
      </c>
      <c r="C19" s="28" t="s">
        <v>79</v>
      </c>
      <c r="D19" s="28" t="s">
        <v>89</v>
      </c>
      <c r="E19" s="28">
        <v>4685.68</v>
      </c>
      <c r="F19" s="28">
        <v>5.4489999999999998</v>
      </c>
      <c r="G19" s="28">
        <v>348.79</v>
      </c>
      <c r="H19" s="28">
        <v>20</v>
      </c>
      <c r="I19" s="28">
        <v>8.0269999999999992</v>
      </c>
      <c r="J19" s="28">
        <v>513.83000000000004</v>
      </c>
      <c r="K19" s="28">
        <v>-52.177</v>
      </c>
      <c r="L19" s="28">
        <v>-3339.77</v>
      </c>
      <c r="M19" s="29">
        <v>-8.7859999999999996</v>
      </c>
      <c r="N19" s="29">
        <v>9.8650000000000009E-13</v>
      </c>
      <c r="O19" s="29">
        <v>5.8640000000000001E-12</v>
      </c>
      <c r="P19" s="28">
        <v>50</v>
      </c>
      <c r="Q19" s="28">
        <v>4683.6540000000005</v>
      </c>
      <c r="R19" s="28">
        <v>-2.0259999999999998</v>
      </c>
      <c r="S19" s="28">
        <v>-129.63</v>
      </c>
      <c r="T19" s="28">
        <v>4683.0240000000003</v>
      </c>
      <c r="U19" s="28">
        <v>-2.6560000000000001</v>
      </c>
      <c r="V19" s="28">
        <v>-169.92</v>
      </c>
      <c r="W19" s="28">
        <v>4683.5860000000002</v>
      </c>
      <c r="X19" s="28">
        <v>-2.0939999999999999</v>
      </c>
      <c r="Y19" s="28">
        <v>-134</v>
      </c>
      <c r="Z19" s="28">
        <v>6.7600000000000004E-3</v>
      </c>
    </row>
    <row r="20" spans="1:26" x14ac:dyDescent="0.2">
      <c r="A20" s="27"/>
      <c r="B20" s="28" t="s">
        <v>78</v>
      </c>
      <c r="C20" s="28" t="s">
        <v>80</v>
      </c>
      <c r="D20" s="28" t="s">
        <v>90</v>
      </c>
      <c r="E20" s="28">
        <v>6087</v>
      </c>
      <c r="F20" s="28">
        <v>5.7430000000000003</v>
      </c>
      <c r="G20" s="28">
        <v>283</v>
      </c>
      <c r="H20" s="28">
        <v>20</v>
      </c>
      <c r="I20" s="28">
        <v>9.4149999999999991</v>
      </c>
      <c r="J20" s="28">
        <v>464</v>
      </c>
      <c r="K20" s="28">
        <v>-3.8239999999999998</v>
      </c>
      <c r="L20" s="28">
        <v>-188.46</v>
      </c>
      <c r="M20" s="29">
        <v>-0.61709999999999998</v>
      </c>
      <c r="N20" s="29">
        <v>8.7660000000000002E-14</v>
      </c>
      <c r="O20" s="29">
        <v>5.4339999999999999E-13</v>
      </c>
      <c r="P20" s="28">
        <v>50</v>
      </c>
      <c r="Q20" s="28">
        <v>6083.5219999999999</v>
      </c>
      <c r="R20" s="28">
        <v>-3.4780000000000002</v>
      </c>
      <c r="S20" s="28">
        <v>-171.27</v>
      </c>
      <c r="T20" s="28">
        <v>6082.9480000000003</v>
      </c>
      <c r="U20" s="28">
        <v>-4.0519999999999996</v>
      </c>
      <c r="V20" s="28">
        <v>-199.57</v>
      </c>
      <c r="W20" s="28">
        <v>6083.8519999999999</v>
      </c>
      <c r="X20" s="28">
        <v>-3.1480000000000001</v>
      </c>
      <c r="Y20" s="28">
        <v>-155.06</v>
      </c>
      <c r="Z20" s="28">
        <v>9.9139999999999992E-3</v>
      </c>
    </row>
    <row r="21" spans="1:26" x14ac:dyDescent="0.2">
      <c r="A21" s="27"/>
      <c r="B21" s="28" t="s">
        <v>82</v>
      </c>
      <c r="C21" s="28" t="s">
        <v>83</v>
      </c>
      <c r="D21" s="28" t="s">
        <v>90</v>
      </c>
      <c r="E21" s="28">
        <v>6087</v>
      </c>
      <c r="F21" s="28">
        <v>7.4660000000000002</v>
      </c>
      <c r="G21" s="28">
        <v>368.11</v>
      </c>
      <c r="H21" s="28">
        <v>20</v>
      </c>
      <c r="I21" s="28">
        <v>10.093</v>
      </c>
      <c r="J21" s="28">
        <v>497.63</v>
      </c>
      <c r="K21" s="28">
        <v>-3.0710000000000002</v>
      </c>
      <c r="L21" s="28">
        <v>-151.43</v>
      </c>
      <c r="M21" s="29">
        <v>-0.41239999999999999</v>
      </c>
      <c r="N21" s="29">
        <v>6.0970000000000004E-14</v>
      </c>
      <c r="O21" s="29">
        <v>4.5369999999999998E-13</v>
      </c>
      <c r="P21" s="28">
        <v>50</v>
      </c>
      <c r="Q21" s="28">
        <v>6080.6409999999996</v>
      </c>
      <c r="R21" s="28">
        <v>-6.359</v>
      </c>
      <c r="S21" s="28">
        <v>-313.18</v>
      </c>
      <c r="T21" s="28">
        <v>6080.2749999999996</v>
      </c>
      <c r="U21" s="28">
        <v>-6.7249999999999996</v>
      </c>
      <c r="V21" s="28">
        <v>-331.21</v>
      </c>
      <c r="W21" s="28">
        <v>6081.5739999999996</v>
      </c>
      <c r="X21" s="28">
        <v>-5.4260000000000002</v>
      </c>
      <c r="Y21" s="28">
        <v>-267.25</v>
      </c>
      <c r="Z21" s="28">
        <v>1.3950000000000001E-2</v>
      </c>
    </row>
    <row r="22" spans="1:26" x14ac:dyDescent="0.2">
      <c r="A22" s="27"/>
      <c r="B22" s="28" t="s">
        <v>78</v>
      </c>
      <c r="C22" s="28" t="s">
        <v>79</v>
      </c>
      <c r="D22" s="28" t="s">
        <v>90</v>
      </c>
      <c r="E22" s="28">
        <v>6087</v>
      </c>
      <c r="F22" s="28">
        <v>3.1539999999999999</v>
      </c>
      <c r="G22" s="28">
        <v>155.41</v>
      </c>
      <c r="H22" s="28">
        <v>20</v>
      </c>
      <c r="I22" s="28">
        <v>5.1870000000000003</v>
      </c>
      <c r="J22" s="28">
        <v>255.56</v>
      </c>
      <c r="K22" s="28">
        <v>-0.61899999999999999</v>
      </c>
      <c r="L22" s="28">
        <v>-30.5</v>
      </c>
      <c r="M22" s="29">
        <v>-0.17119999999999999</v>
      </c>
      <c r="N22" s="29">
        <v>3.3909999999999998E-14</v>
      </c>
      <c r="O22" s="29">
        <v>1.236E-13</v>
      </c>
      <c r="P22" s="28">
        <v>50</v>
      </c>
      <c r="Q22" s="28">
        <v>6084.5919999999996</v>
      </c>
      <c r="R22" s="28">
        <v>-2.4079999999999999</v>
      </c>
      <c r="S22" s="28">
        <v>-118.59</v>
      </c>
      <c r="T22" s="28">
        <v>6084.3270000000002</v>
      </c>
      <c r="U22" s="28">
        <v>-2.673</v>
      </c>
      <c r="V22" s="28">
        <v>-131.66999999999999</v>
      </c>
      <c r="W22" s="28">
        <v>6084.4059999999999</v>
      </c>
      <c r="X22" s="28">
        <v>-2.5939999999999999</v>
      </c>
      <c r="Y22" s="28">
        <v>-127.75</v>
      </c>
      <c r="Z22" s="28">
        <v>1.6639999999999999E-2</v>
      </c>
    </row>
    <row r="23" spans="1:26" x14ac:dyDescent="0.2">
      <c r="A23" s="27"/>
      <c r="B23" s="28" t="s">
        <v>82</v>
      </c>
      <c r="C23" s="28" t="s">
        <v>88</v>
      </c>
      <c r="D23" s="28" t="s">
        <v>90</v>
      </c>
      <c r="E23" s="28">
        <v>6087</v>
      </c>
      <c r="F23" s="28">
        <v>4.4779999999999998</v>
      </c>
      <c r="G23" s="28">
        <v>220.68</v>
      </c>
      <c r="H23" s="28">
        <v>20</v>
      </c>
      <c r="I23" s="28">
        <v>6.9710000000000001</v>
      </c>
      <c r="J23" s="28">
        <v>343.52</v>
      </c>
      <c r="K23" s="28">
        <v>-0.66</v>
      </c>
      <c r="L23" s="28">
        <v>-32.5</v>
      </c>
      <c r="M23" s="29">
        <v>-0.14940000000000001</v>
      </c>
      <c r="N23" s="29">
        <v>2.713E-14</v>
      </c>
      <c r="O23" s="29">
        <v>1.1920000000000001E-13</v>
      </c>
      <c r="P23" s="28">
        <v>50</v>
      </c>
      <c r="Q23" s="28">
        <v>6083.6220000000003</v>
      </c>
      <c r="R23" s="28">
        <v>-3.3780000000000001</v>
      </c>
      <c r="S23" s="28">
        <v>-166.37</v>
      </c>
      <c r="T23" s="28">
        <v>6082.9979999999996</v>
      </c>
      <c r="U23" s="28">
        <v>-4.0019999999999998</v>
      </c>
      <c r="V23" s="28">
        <v>-197.12</v>
      </c>
      <c r="W23" s="28">
        <v>6083.7150000000001</v>
      </c>
      <c r="X23" s="28">
        <v>-3.2850000000000001</v>
      </c>
      <c r="Y23" s="28">
        <v>-161.78</v>
      </c>
      <c r="Z23" s="28">
        <v>4.5560000000000002E-3</v>
      </c>
    </row>
    <row r="24" spans="1:26" x14ac:dyDescent="0.2">
      <c r="A24" s="27"/>
      <c r="B24" s="28" t="s">
        <v>82</v>
      </c>
      <c r="C24" s="28" t="s">
        <v>87</v>
      </c>
      <c r="D24" s="28" t="s">
        <v>90</v>
      </c>
      <c r="E24" s="28">
        <v>6087</v>
      </c>
      <c r="F24" s="28">
        <v>4.4470000000000001</v>
      </c>
      <c r="G24" s="28">
        <v>219.15</v>
      </c>
      <c r="H24" s="28">
        <v>20</v>
      </c>
      <c r="I24" s="28">
        <v>7.05</v>
      </c>
      <c r="J24" s="28">
        <v>347.46</v>
      </c>
      <c r="K24" s="28">
        <v>-0.36199999999999999</v>
      </c>
      <c r="L24" s="28">
        <v>-17.850000000000001</v>
      </c>
      <c r="M24" s="29">
        <v>-8.3640000000000006E-2</v>
      </c>
      <c r="N24" s="29">
        <v>1.4920000000000001E-14</v>
      </c>
      <c r="O24" s="29">
        <v>6.8209999999999994E-14</v>
      </c>
      <c r="P24" s="28">
        <v>50</v>
      </c>
      <c r="Q24" s="28">
        <v>6082.9579999999996</v>
      </c>
      <c r="R24" s="28">
        <v>-4.0419999999999998</v>
      </c>
      <c r="S24" s="28">
        <v>-199.09</v>
      </c>
      <c r="T24" s="28">
        <v>6082.5230000000001</v>
      </c>
      <c r="U24" s="28">
        <v>-4.4770000000000003</v>
      </c>
      <c r="V24" s="28">
        <v>-220.51</v>
      </c>
      <c r="W24" s="28">
        <v>6082.7820000000002</v>
      </c>
      <c r="X24" s="28">
        <v>-4.218</v>
      </c>
      <c r="Y24" s="28">
        <v>-207.76</v>
      </c>
      <c r="Z24" s="28">
        <v>4.7390000000000002E-3</v>
      </c>
    </row>
    <row r="25" spans="1:26" x14ac:dyDescent="0.2">
      <c r="A25" s="27"/>
      <c r="B25" s="28" t="s">
        <v>82</v>
      </c>
      <c r="C25" s="28" t="s">
        <v>86</v>
      </c>
      <c r="D25" s="28" t="s">
        <v>90</v>
      </c>
      <c r="E25" s="28">
        <v>6087</v>
      </c>
      <c r="F25" s="28">
        <v>4.3159999999999998</v>
      </c>
      <c r="G25" s="28">
        <v>212.72</v>
      </c>
      <c r="H25" s="28">
        <v>20</v>
      </c>
      <c r="I25" s="28">
        <v>81.097999999999999</v>
      </c>
      <c r="J25" s="28">
        <v>4021.11</v>
      </c>
      <c r="K25" s="28">
        <v>-0.16200000000000001</v>
      </c>
      <c r="L25" s="28">
        <v>-7.97</v>
      </c>
      <c r="M25" s="29">
        <v>-4.0419999999999998E-2</v>
      </c>
      <c r="N25" s="29">
        <v>7.4389999999999996E-15</v>
      </c>
      <c r="O25" s="29">
        <v>3.1970000000000002E-14</v>
      </c>
      <c r="P25" s="28">
        <v>50</v>
      </c>
      <c r="Q25" s="28">
        <v>6083.2359999999999</v>
      </c>
      <c r="R25" s="28">
        <v>-3.7639999999999998</v>
      </c>
      <c r="S25" s="28">
        <v>-185.4</v>
      </c>
      <c r="T25" s="28">
        <v>6082.57</v>
      </c>
      <c r="U25" s="28">
        <v>-4.43</v>
      </c>
      <c r="V25" s="28">
        <v>-218.18</v>
      </c>
      <c r="W25" s="28">
        <v>6082.1329999999998</v>
      </c>
      <c r="X25" s="28">
        <v>-4.867</v>
      </c>
      <c r="Y25" s="28">
        <v>-239.69</v>
      </c>
      <c r="Z25" s="28">
        <v>8.1960000000000002E-3</v>
      </c>
    </row>
    <row r="26" spans="1:26" x14ac:dyDescent="0.2">
      <c r="A26" s="27"/>
      <c r="B26" s="28" t="s">
        <v>78</v>
      </c>
      <c r="C26" s="28" t="s">
        <v>80</v>
      </c>
      <c r="D26" s="28" t="s">
        <v>91</v>
      </c>
      <c r="E26" s="28">
        <v>5876.5820000000003</v>
      </c>
      <c r="F26" s="28">
        <v>5.7990000000000004</v>
      </c>
      <c r="G26" s="28">
        <v>296.02999999999997</v>
      </c>
      <c r="H26" s="28">
        <v>20</v>
      </c>
      <c r="I26" s="28">
        <v>10.647</v>
      </c>
      <c r="J26" s="28">
        <v>543.57000000000005</v>
      </c>
      <c r="K26" s="28">
        <v>-25.276</v>
      </c>
      <c r="L26" s="28">
        <v>-1290.31</v>
      </c>
      <c r="M26" s="29">
        <v>-3.6379999999999999</v>
      </c>
      <c r="N26" s="29">
        <v>3.1939999999999998E-13</v>
      </c>
      <c r="O26" s="29">
        <v>2.2190000000000001E-12</v>
      </c>
      <c r="P26" s="28">
        <v>50</v>
      </c>
      <c r="Q26" s="28">
        <v>5872.7139999999999</v>
      </c>
      <c r="R26" s="28">
        <v>-3.8679999999999999</v>
      </c>
      <c r="S26" s="28">
        <v>-197.35</v>
      </c>
      <c r="T26" s="28">
        <v>5871.9449999999997</v>
      </c>
      <c r="U26" s="28">
        <v>-4.6369999999999996</v>
      </c>
      <c r="V26" s="28">
        <v>-236.57</v>
      </c>
      <c r="W26" s="28">
        <v>5872.4750000000004</v>
      </c>
      <c r="X26" s="28">
        <v>-4.1070000000000002</v>
      </c>
      <c r="Y26" s="28">
        <v>-209.51</v>
      </c>
      <c r="Z26" s="28">
        <v>1.022E-2</v>
      </c>
    </row>
    <row r="27" spans="1:26" x14ac:dyDescent="0.2">
      <c r="A27" s="27"/>
      <c r="B27" s="28" t="s">
        <v>82</v>
      </c>
      <c r="C27" s="28" t="s">
        <v>83</v>
      </c>
      <c r="D27" s="28" t="s">
        <v>91</v>
      </c>
      <c r="E27" s="28">
        <v>5876.5820000000003</v>
      </c>
      <c r="F27" s="28">
        <v>8.6319999999999997</v>
      </c>
      <c r="G27" s="28">
        <v>440.84</v>
      </c>
      <c r="H27" s="28">
        <v>20</v>
      </c>
      <c r="I27" s="28">
        <v>14.897</v>
      </c>
      <c r="J27" s="28">
        <v>760.55</v>
      </c>
      <c r="K27" s="28">
        <v>-23.555</v>
      </c>
      <c r="L27" s="28">
        <v>-1202.93</v>
      </c>
      <c r="M27" s="29">
        <v>-2.3239999999999998</v>
      </c>
      <c r="N27" s="29">
        <v>2.0970000000000001E-13</v>
      </c>
      <c r="O27" s="29">
        <v>2.1249999999999999E-12</v>
      </c>
      <c r="P27" s="28">
        <v>50</v>
      </c>
      <c r="Q27" s="28">
        <v>5870.46</v>
      </c>
      <c r="R27" s="28">
        <v>-6.1219999999999999</v>
      </c>
      <c r="S27" s="28">
        <v>-312.33</v>
      </c>
      <c r="T27" s="28">
        <v>5870.6540000000005</v>
      </c>
      <c r="U27" s="28">
        <v>-5.9279999999999999</v>
      </c>
      <c r="V27" s="28">
        <v>-302.42</v>
      </c>
      <c r="W27" s="28">
        <v>5871.1819999999998</v>
      </c>
      <c r="X27" s="28">
        <v>-5.4</v>
      </c>
      <c r="Y27" s="28">
        <v>-275.45999999999998</v>
      </c>
      <c r="Z27" s="28">
        <v>1.6500000000000001E-2</v>
      </c>
    </row>
    <row r="28" spans="1:26" x14ac:dyDescent="0.2">
      <c r="A28" s="27"/>
      <c r="B28" s="28" t="s">
        <v>82</v>
      </c>
      <c r="C28" s="28" t="s">
        <v>84</v>
      </c>
      <c r="D28" s="28" t="s">
        <v>91</v>
      </c>
      <c r="E28" s="28">
        <v>5876.5820000000003</v>
      </c>
      <c r="F28" s="28">
        <v>8.6579999999999995</v>
      </c>
      <c r="G28" s="28">
        <v>441.98</v>
      </c>
      <c r="H28" s="28">
        <v>20</v>
      </c>
      <c r="I28" s="28">
        <v>13.494</v>
      </c>
      <c r="J28" s="28">
        <v>688.87</v>
      </c>
      <c r="K28" s="28">
        <v>-27.934000000000001</v>
      </c>
      <c r="L28" s="28">
        <v>-1425.98</v>
      </c>
      <c r="M28" s="29">
        <v>-2.98</v>
      </c>
      <c r="N28" s="29">
        <v>4.5360000000000001E-13</v>
      </c>
      <c r="O28" s="29">
        <v>4.2579999999999998E-12</v>
      </c>
      <c r="P28" s="28">
        <v>50</v>
      </c>
      <c r="Q28" s="28">
        <v>5872.6419999999998</v>
      </c>
      <c r="R28" s="28">
        <v>-3.94</v>
      </c>
      <c r="S28" s="28">
        <v>-200.98</v>
      </c>
      <c r="T28" s="28">
        <v>5872.3040000000001</v>
      </c>
      <c r="U28" s="28">
        <v>-4.2779999999999996</v>
      </c>
      <c r="V28" s="28">
        <v>-218.22</v>
      </c>
      <c r="W28" s="28">
        <v>5873.0810000000001</v>
      </c>
      <c r="X28" s="28">
        <v>-3.5009999999999999</v>
      </c>
      <c r="Y28" s="28">
        <v>-178.6</v>
      </c>
      <c r="Z28" s="28">
        <v>6.5030000000000001E-3</v>
      </c>
    </row>
    <row r="29" spans="1:26" x14ac:dyDescent="0.2">
      <c r="A29" s="27"/>
      <c r="B29" s="28" t="s">
        <v>78</v>
      </c>
      <c r="C29" s="28" t="s">
        <v>85</v>
      </c>
      <c r="D29" s="28" t="s">
        <v>91</v>
      </c>
      <c r="E29" s="28">
        <v>5876.5820000000003</v>
      </c>
      <c r="F29" s="28">
        <v>4.0460000000000003</v>
      </c>
      <c r="G29" s="28">
        <v>206.53</v>
      </c>
      <c r="H29" s="28">
        <v>20</v>
      </c>
      <c r="I29" s="28">
        <v>6.476</v>
      </c>
      <c r="J29" s="28">
        <v>330.53</v>
      </c>
      <c r="K29" s="28">
        <v>-29.852</v>
      </c>
      <c r="L29" s="28">
        <v>-1523.66</v>
      </c>
      <c r="M29" s="29">
        <v>-6.6829999999999998</v>
      </c>
      <c r="N29" s="29">
        <v>1.086E-12</v>
      </c>
      <c r="O29" s="29">
        <v>4.8519999999999999E-12</v>
      </c>
      <c r="P29" s="28">
        <v>50</v>
      </c>
      <c r="Q29" s="28">
        <v>5873.5609999999997</v>
      </c>
      <c r="R29" s="28">
        <v>-3.0209999999999999</v>
      </c>
      <c r="S29" s="28">
        <v>-154.1</v>
      </c>
      <c r="T29" s="28">
        <v>5873.1570000000002</v>
      </c>
      <c r="U29" s="28">
        <v>-3.4249999999999998</v>
      </c>
      <c r="V29" s="28">
        <v>-174.74</v>
      </c>
      <c r="W29" s="28">
        <v>5874.0309999999999</v>
      </c>
      <c r="X29" s="28">
        <v>-2.5510000000000002</v>
      </c>
      <c r="Y29" s="28">
        <v>-130.15</v>
      </c>
      <c r="Z29" s="28">
        <v>7.6530000000000001E-3</v>
      </c>
    </row>
    <row r="30" spans="1:26" x14ac:dyDescent="0.2">
      <c r="A30" s="27"/>
      <c r="B30" s="28" t="s">
        <v>82</v>
      </c>
      <c r="C30" s="28" t="s">
        <v>86</v>
      </c>
      <c r="D30" s="28" t="s">
        <v>91</v>
      </c>
      <c r="E30" s="28">
        <v>5876.5820000000003</v>
      </c>
      <c r="F30" s="28">
        <v>5.7679999999999998</v>
      </c>
      <c r="G30" s="28">
        <v>294.41000000000003</v>
      </c>
      <c r="H30" s="28">
        <v>20</v>
      </c>
      <c r="I30" s="28">
        <v>9.0169999999999995</v>
      </c>
      <c r="J30" s="28">
        <v>460.25</v>
      </c>
      <c r="K30" s="28">
        <v>-26.018000000000001</v>
      </c>
      <c r="L30" s="28">
        <v>-1328.03</v>
      </c>
      <c r="M30" s="29">
        <v>-4.2729999999999997</v>
      </c>
      <c r="N30" s="29">
        <v>6.9780000000000002E-13</v>
      </c>
      <c r="O30" s="29">
        <v>4.2349999999999996E-12</v>
      </c>
      <c r="P30" s="28">
        <v>50</v>
      </c>
      <c r="Q30" s="28">
        <v>5873.2489999999998</v>
      </c>
      <c r="R30" s="28">
        <v>-3.3330000000000002</v>
      </c>
      <c r="S30" s="28">
        <v>-170.04</v>
      </c>
      <c r="T30" s="28">
        <v>5872.4650000000001</v>
      </c>
      <c r="U30" s="28">
        <v>-4.117</v>
      </c>
      <c r="V30" s="28">
        <v>-210.04</v>
      </c>
      <c r="W30" s="28">
        <v>5873.1540000000005</v>
      </c>
      <c r="X30" s="28">
        <v>-3.4279999999999999</v>
      </c>
      <c r="Y30" s="28">
        <v>-174.9</v>
      </c>
      <c r="Z30" s="28">
        <v>6.698E-3</v>
      </c>
    </row>
    <row r="31" spans="1:26" x14ac:dyDescent="0.2">
      <c r="A31" s="27"/>
      <c r="B31" s="28" t="s">
        <v>82</v>
      </c>
      <c r="C31" s="28" t="s">
        <v>87</v>
      </c>
      <c r="D31" s="28" t="s">
        <v>91</v>
      </c>
      <c r="E31" s="28">
        <v>5876.5820000000003</v>
      </c>
      <c r="F31" s="28">
        <v>6.2720000000000002</v>
      </c>
      <c r="G31" s="28">
        <v>320.17</v>
      </c>
      <c r="H31" s="28">
        <v>20</v>
      </c>
      <c r="I31" s="28">
        <v>9.4149999999999991</v>
      </c>
      <c r="J31" s="28">
        <v>480.59</v>
      </c>
      <c r="K31" s="28">
        <v>-27.285</v>
      </c>
      <c r="L31" s="28">
        <v>-1392.85</v>
      </c>
      <c r="M31" s="29">
        <v>-4.0389999999999997</v>
      </c>
      <c r="N31" s="29">
        <v>6.3289999999999996E-13</v>
      </c>
      <c r="O31" s="29">
        <v>4.2739999999999998E-12</v>
      </c>
      <c r="P31" s="28">
        <v>50</v>
      </c>
      <c r="Q31" s="28">
        <v>5872.6180000000004</v>
      </c>
      <c r="R31" s="28">
        <v>-3.964</v>
      </c>
      <c r="S31" s="28">
        <v>-202.21</v>
      </c>
      <c r="T31" s="28">
        <v>5871.9340000000002</v>
      </c>
      <c r="U31" s="28">
        <v>-4.6479999999999997</v>
      </c>
      <c r="V31" s="28">
        <v>-237.11</v>
      </c>
      <c r="W31" s="28">
        <v>5872.1360000000004</v>
      </c>
      <c r="X31" s="28">
        <v>-4.4459999999999997</v>
      </c>
      <c r="Y31" s="28">
        <v>-226.8</v>
      </c>
      <c r="Z31" s="28">
        <v>1.24E-2</v>
      </c>
    </row>
    <row r="32" spans="1:26" x14ac:dyDescent="0.2">
      <c r="A32" s="27"/>
      <c r="B32" s="28" t="s">
        <v>82</v>
      </c>
      <c r="C32" s="28" t="s">
        <v>88</v>
      </c>
      <c r="D32" s="28" t="s">
        <v>91</v>
      </c>
      <c r="E32" s="28">
        <v>5876.5820000000003</v>
      </c>
      <c r="F32" s="28">
        <v>5.05</v>
      </c>
      <c r="G32" s="28">
        <v>257.79000000000002</v>
      </c>
      <c r="H32" s="28">
        <v>20</v>
      </c>
      <c r="I32" s="28">
        <v>7.3049999999999997</v>
      </c>
      <c r="J32" s="28">
        <v>372.89</v>
      </c>
      <c r="K32" s="28">
        <v>-28.58</v>
      </c>
      <c r="L32" s="28">
        <v>-1458.88</v>
      </c>
      <c r="M32" s="29">
        <v>-5.548</v>
      </c>
      <c r="N32" s="29">
        <v>9.0279999999999995E-13</v>
      </c>
      <c r="O32" s="29">
        <v>4.6499999999999998E-12</v>
      </c>
      <c r="P32" s="28">
        <v>50</v>
      </c>
      <c r="Q32" s="28">
        <v>5873.1350000000002</v>
      </c>
      <c r="R32" s="28">
        <v>-3.4470000000000001</v>
      </c>
      <c r="S32" s="28">
        <v>-175.83</v>
      </c>
      <c r="T32" s="28">
        <v>5872.5290000000005</v>
      </c>
      <c r="U32" s="28">
        <v>-4.0529999999999999</v>
      </c>
      <c r="V32" s="28">
        <v>-206.75</v>
      </c>
      <c r="W32" s="28">
        <v>5873.585</v>
      </c>
      <c r="X32" s="28">
        <v>-2.9969999999999999</v>
      </c>
      <c r="Y32" s="28">
        <v>-152.88</v>
      </c>
      <c r="Z32" s="29">
        <v>2.3759999999999999E-18</v>
      </c>
    </row>
    <row r="33" spans="1:26" x14ac:dyDescent="0.2">
      <c r="A33" s="27"/>
      <c r="B33" s="28" t="s">
        <v>78</v>
      </c>
      <c r="C33" s="28" t="s">
        <v>79</v>
      </c>
      <c r="D33" s="28" t="s">
        <v>91</v>
      </c>
      <c r="E33" s="28">
        <v>5876.5820000000003</v>
      </c>
      <c r="F33" s="28">
        <v>4.2510000000000003</v>
      </c>
      <c r="G33" s="28">
        <v>216.95</v>
      </c>
      <c r="H33" s="28">
        <v>20</v>
      </c>
      <c r="I33" s="28">
        <v>7.077</v>
      </c>
      <c r="J33" s="28">
        <v>361.18</v>
      </c>
      <c r="K33" s="28">
        <v>-28.055</v>
      </c>
      <c r="L33" s="28">
        <v>-1431.67</v>
      </c>
      <c r="M33" s="29">
        <v>-5.6779999999999999</v>
      </c>
      <c r="N33" s="29">
        <v>9.1779999999999999E-13</v>
      </c>
      <c r="O33" s="29">
        <v>4.5339999999999999E-12</v>
      </c>
      <c r="P33" s="28">
        <v>50</v>
      </c>
      <c r="Q33" s="28">
        <v>5874.6949999999997</v>
      </c>
      <c r="R33" s="28">
        <v>-1.887</v>
      </c>
      <c r="S33" s="28">
        <v>-96.29</v>
      </c>
      <c r="T33" s="28">
        <v>5874.13</v>
      </c>
      <c r="U33" s="28">
        <v>-2.452</v>
      </c>
      <c r="V33" s="28">
        <v>-125.09</v>
      </c>
      <c r="W33" s="28">
        <v>5874.2610000000004</v>
      </c>
      <c r="X33" s="28">
        <v>-2.3210000000000002</v>
      </c>
      <c r="Y33" s="28">
        <v>-118.41</v>
      </c>
      <c r="Z33" s="28">
        <v>1.285E-2</v>
      </c>
    </row>
    <row r="34" spans="1:26" x14ac:dyDescent="0.2">
      <c r="A34" s="27"/>
      <c r="B34" s="28" t="s">
        <v>78</v>
      </c>
      <c r="C34" s="28" t="s">
        <v>80</v>
      </c>
      <c r="D34" s="28" t="s">
        <v>18</v>
      </c>
      <c r="E34" s="28">
        <v>4363.6329999999998</v>
      </c>
      <c r="F34" s="28">
        <v>4.9320000000000004</v>
      </c>
      <c r="G34" s="28">
        <v>339.03</v>
      </c>
      <c r="H34" s="28">
        <v>20</v>
      </c>
      <c r="I34" s="28">
        <v>9.9380000000000006</v>
      </c>
      <c r="J34" s="28">
        <v>683.21</v>
      </c>
      <c r="K34" s="28">
        <v>-7.8360000000000003</v>
      </c>
      <c r="L34" s="28">
        <v>-538.64</v>
      </c>
      <c r="M34" s="29">
        <v>-1.345</v>
      </c>
      <c r="N34" s="29">
        <v>1.037E-13</v>
      </c>
      <c r="O34" s="29">
        <v>5.9910000000000004E-13</v>
      </c>
      <c r="P34" s="28">
        <v>50</v>
      </c>
      <c r="Q34" s="28">
        <v>4361.0140000000001</v>
      </c>
      <c r="R34" s="28">
        <v>-2.6190000000000002</v>
      </c>
      <c r="S34" s="28">
        <v>-179.92</v>
      </c>
      <c r="T34" s="28">
        <v>4360.4229999999998</v>
      </c>
      <c r="U34" s="28">
        <v>-3.21</v>
      </c>
      <c r="V34" s="28">
        <v>-220.51</v>
      </c>
      <c r="W34" s="28">
        <v>4360.5349999999999</v>
      </c>
      <c r="X34" s="28">
        <v>-3.0979999999999999</v>
      </c>
      <c r="Y34" s="28">
        <v>-212.84</v>
      </c>
      <c r="Z34" s="28">
        <v>1.6160000000000001E-2</v>
      </c>
    </row>
    <row r="35" spans="1:26" x14ac:dyDescent="0.2">
      <c r="A35" s="27"/>
      <c r="B35" s="28" t="s">
        <v>82</v>
      </c>
      <c r="C35" s="28" t="s">
        <v>84</v>
      </c>
      <c r="D35" s="28" t="s">
        <v>18</v>
      </c>
      <c r="E35" s="28">
        <v>4363.6329999999998</v>
      </c>
      <c r="F35" s="28">
        <v>7.61</v>
      </c>
      <c r="G35" s="28">
        <v>523.24</v>
      </c>
      <c r="H35" s="28">
        <v>20</v>
      </c>
      <c r="I35" s="28">
        <v>10.849</v>
      </c>
      <c r="J35" s="28">
        <v>745.93</v>
      </c>
      <c r="K35" s="28">
        <v>-10.973000000000001</v>
      </c>
      <c r="L35" s="28">
        <v>-754.48</v>
      </c>
      <c r="M35" s="29">
        <v>-1.4370000000000001</v>
      </c>
      <c r="N35" s="29">
        <v>1.6630000000000001E-13</v>
      </c>
      <c r="O35" s="29">
        <v>1.268E-12</v>
      </c>
      <c r="P35" s="28">
        <v>50</v>
      </c>
      <c r="Q35" s="28">
        <v>4360.0439999999999</v>
      </c>
      <c r="R35" s="28">
        <v>-3.589</v>
      </c>
      <c r="S35" s="28">
        <v>-246.56</v>
      </c>
      <c r="T35" s="28">
        <v>4359.8059999999996</v>
      </c>
      <c r="U35" s="28">
        <v>-3.827</v>
      </c>
      <c r="V35" s="28">
        <v>-262.91000000000003</v>
      </c>
      <c r="W35" s="28">
        <v>4359.7960000000003</v>
      </c>
      <c r="X35" s="28">
        <v>-3.8370000000000002</v>
      </c>
      <c r="Y35" s="28">
        <v>-263.60000000000002</v>
      </c>
      <c r="Z35" s="28">
        <v>1.447E-2</v>
      </c>
    </row>
    <row r="36" spans="1:26" x14ac:dyDescent="0.2">
      <c r="A36" s="27"/>
      <c r="B36" s="28" t="s">
        <v>78</v>
      </c>
      <c r="C36" s="28" t="s">
        <v>85</v>
      </c>
      <c r="D36" s="28" t="s">
        <v>18</v>
      </c>
      <c r="E36" s="28">
        <v>4363.6329999999998</v>
      </c>
      <c r="F36" s="28">
        <v>5.2779999999999996</v>
      </c>
      <c r="G36" s="28">
        <v>362.81</v>
      </c>
      <c r="H36" s="28">
        <v>20</v>
      </c>
      <c r="I36" s="28">
        <v>7.891</v>
      </c>
      <c r="J36" s="28">
        <v>542.4</v>
      </c>
      <c r="K36" s="28">
        <v>-12.564</v>
      </c>
      <c r="L36" s="28">
        <v>-863.57</v>
      </c>
      <c r="M36" s="29">
        <v>-2.2730000000000001</v>
      </c>
      <c r="N36" s="29">
        <v>2.7629999999999999E-13</v>
      </c>
      <c r="O36" s="29">
        <v>1.5149999999999999E-12</v>
      </c>
      <c r="P36" s="28">
        <v>50</v>
      </c>
      <c r="Q36" s="28">
        <v>4361.4610000000002</v>
      </c>
      <c r="R36" s="28">
        <v>-2.1720000000000002</v>
      </c>
      <c r="S36" s="28">
        <v>-149.19999999999999</v>
      </c>
      <c r="T36" s="28">
        <v>4360.8419999999996</v>
      </c>
      <c r="U36" s="28">
        <v>-2.7909999999999999</v>
      </c>
      <c r="V36" s="28">
        <v>-191.77</v>
      </c>
      <c r="W36" s="28">
        <v>4361.1850000000004</v>
      </c>
      <c r="X36" s="28">
        <v>-2.448</v>
      </c>
      <c r="Y36" s="28">
        <v>-168.19</v>
      </c>
      <c r="Z36" s="28">
        <v>9.7249999999999993E-3</v>
      </c>
    </row>
    <row r="37" spans="1:26" x14ac:dyDescent="0.2">
      <c r="A37" s="27"/>
      <c r="B37" s="28" t="s">
        <v>82</v>
      </c>
      <c r="C37" s="28" t="s">
        <v>86</v>
      </c>
      <c r="D37" s="28" t="s">
        <v>18</v>
      </c>
      <c r="E37" s="28">
        <v>4363.6329999999998</v>
      </c>
      <c r="F37" s="28">
        <v>4.5880000000000001</v>
      </c>
      <c r="G37" s="28">
        <v>315.27999999999997</v>
      </c>
      <c r="H37" s="28">
        <v>20</v>
      </c>
      <c r="I37" s="28">
        <v>7.9930000000000003</v>
      </c>
      <c r="J37" s="28">
        <v>549.26</v>
      </c>
      <c r="K37" s="28">
        <v>-12.885999999999999</v>
      </c>
      <c r="L37" s="28">
        <v>-885.52</v>
      </c>
      <c r="M37" s="29">
        <v>-2.5859999999999999</v>
      </c>
      <c r="N37" s="29">
        <v>3.5259999999999998E-13</v>
      </c>
      <c r="O37" s="29">
        <v>1.7449999999999999E-12</v>
      </c>
      <c r="P37" s="28">
        <v>50</v>
      </c>
      <c r="Q37" s="28">
        <v>4362.4080000000004</v>
      </c>
      <c r="R37" s="28">
        <v>-1.2250000000000001</v>
      </c>
      <c r="S37" s="28">
        <v>-84.18</v>
      </c>
      <c r="T37" s="28">
        <v>4361.8010000000004</v>
      </c>
      <c r="U37" s="28">
        <v>-1.8320000000000001</v>
      </c>
      <c r="V37" s="28">
        <v>-125.88</v>
      </c>
      <c r="W37" s="28">
        <v>4362.2280000000001</v>
      </c>
      <c r="X37" s="28">
        <v>-1.405</v>
      </c>
      <c r="Y37" s="28">
        <v>-96.52</v>
      </c>
      <c r="Z37" s="28">
        <v>1.5699999999999999E-2</v>
      </c>
    </row>
    <row r="38" spans="1:26" x14ac:dyDescent="0.2">
      <c r="A38" s="27"/>
      <c r="B38" s="28" t="s">
        <v>82</v>
      </c>
      <c r="C38" s="28" t="s">
        <v>87</v>
      </c>
      <c r="D38" s="28" t="s">
        <v>18</v>
      </c>
      <c r="E38" s="28">
        <v>4363.6329999999998</v>
      </c>
      <c r="F38" s="28">
        <v>5.4089999999999998</v>
      </c>
      <c r="G38" s="28">
        <v>371.67</v>
      </c>
      <c r="H38" s="28">
        <v>20</v>
      </c>
      <c r="I38" s="28">
        <v>7.4279999999999999</v>
      </c>
      <c r="J38" s="28">
        <v>510.38</v>
      </c>
      <c r="K38" s="28">
        <v>-14.302</v>
      </c>
      <c r="L38" s="28">
        <v>-982.71</v>
      </c>
      <c r="M38" s="29">
        <v>-2.5640000000000001</v>
      </c>
      <c r="N38" s="29">
        <v>2.7649999999999998E-13</v>
      </c>
      <c r="O38" s="29">
        <v>1.5399999999999999E-12</v>
      </c>
      <c r="P38" s="28">
        <v>50</v>
      </c>
      <c r="Q38" s="28">
        <v>4363.0450000000001</v>
      </c>
      <c r="R38" s="28">
        <v>-0.58799999999999997</v>
      </c>
      <c r="S38" s="28">
        <v>-40.4</v>
      </c>
      <c r="T38" s="28">
        <v>4362.32</v>
      </c>
      <c r="U38" s="28">
        <v>-1.3129999999999999</v>
      </c>
      <c r="V38" s="28">
        <v>-90.2</v>
      </c>
      <c r="W38" s="28">
        <v>4362.7259999999997</v>
      </c>
      <c r="X38" s="28">
        <v>-0.90700000000000003</v>
      </c>
      <c r="Y38" s="28">
        <v>-62.33</v>
      </c>
      <c r="Z38" s="29">
        <v>2.1310000000000001E-18</v>
      </c>
    </row>
    <row r="39" spans="1:26" x14ac:dyDescent="0.2">
      <c r="A39" s="27"/>
      <c r="B39" s="28" t="s">
        <v>82</v>
      </c>
      <c r="C39" s="28" t="s">
        <v>88</v>
      </c>
      <c r="D39" s="28" t="s">
        <v>18</v>
      </c>
      <c r="E39" s="28">
        <v>4363.6329999999998</v>
      </c>
      <c r="F39" s="28">
        <v>6.2960000000000003</v>
      </c>
      <c r="G39" s="28">
        <v>432.77</v>
      </c>
      <c r="H39" s="28">
        <v>20</v>
      </c>
      <c r="I39" s="28">
        <v>9.3879999999999999</v>
      </c>
      <c r="J39" s="28">
        <v>645.32000000000005</v>
      </c>
      <c r="K39" s="28">
        <v>-12.298999999999999</v>
      </c>
      <c r="L39" s="28">
        <v>-845.44</v>
      </c>
      <c r="M39" s="29">
        <v>-1.909</v>
      </c>
      <c r="N39" s="29">
        <v>1.9530000000000001E-13</v>
      </c>
      <c r="O39" s="29">
        <v>1.2560000000000001E-12</v>
      </c>
      <c r="P39" s="28">
        <v>50</v>
      </c>
      <c r="Q39" s="28">
        <v>4361.32</v>
      </c>
      <c r="R39" s="28">
        <v>-2.3130000000000002</v>
      </c>
      <c r="S39" s="28">
        <v>-158.91</v>
      </c>
      <c r="T39" s="28">
        <v>4360.6819999999998</v>
      </c>
      <c r="U39" s="28">
        <v>-2.9510000000000001</v>
      </c>
      <c r="V39" s="28">
        <v>-202.75</v>
      </c>
      <c r="W39" s="28">
        <v>4361.5129999999999</v>
      </c>
      <c r="X39" s="28">
        <v>-2.12</v>
      </c>
      <c r="Y39" s="28">
        <v>-145.63999999999999</v>
      </c>
      <c r="Z39" s="28">
        <v>1.753E-2</v>
      </c>
    </row>
    <row r="40" spans="1:26" x14ac:dyDescent="0.2">
      <c r="A40" s="27"/>
      <c r="B40" s="28" t="s">
        <v>78</v>
      </c>
      <c r="C40" s="28" t="s">
        <v>79</v>
      </c>
      <c r="D40" s="28" t="s">
        <v>18</v>
      </c>
      <c r="E40" s="28">
        <v>4363.6329999999998</v>
      </c>
      <c r="F40" s="28">
        <v>5.1879999999999997</v>
      </c>
      <c r="G40" s="28">
        <v>356.6</v>
      </c>
      <c r="H40" s="28">
        <v>20</v>
      </c>
      <c r="I40" s="28">
        <v>7.6319999999999997</v>
      </c>
      <c r="J40" s="28">
        <v>524.53</v>
      </c>
      <c r="K40" s="28">
        <v>-11.252000000000001</v>
      </c>
      <c r="L40" s="28">
        <v>-773.39</v>
      </c>
      <c r="M40" s="29">
        <v>-2.11</v>
      </c>
      <c r="N40" s="29">
        <v>2.3760000000000002E-13</v>
      </c>
      <c r="O40" s="29">
        <v>1.268E-12</v>
      </c>
      <c r="P40" s="28">
        <v>50</v>
      </c>
      <c r="Q40" s="28">
        <v>4361.55</v>
      </c>
      <c r="R40" s="28">
        <v>-2.0830000000000002</v>
      </c>
      <c r="S40" s="28">
        <v>-143.09</v>
      </c>
      <c r="T40" s="28">
        <v>4361.0349999999999</v>
      </c>
      <c r="U40" s="28">
        <v>-2.5979999999999999</v>
      </c>
      <c r="V40" s="28">
        <v>-178.46</v>
      </c>
      <c r="W40" s="28">
        <v>4361.34</v>
      </c>
      <c r="X40" s="28">
        <v>-2.2930000000000001</v>
      </c>
      <c r="Y40" s="28">
        <v>-157.53</v>
      </c>
      <c r="Z40" s="28">
        <v>1.619E-2</v>
      </c>
    </row>
    <row r="41" spans="1:26" x14ac:dyDescent="0.2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  <c r="N41" s="29"/>
      <c r="O41" s="29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O42" s="30"/>
    </row>
    <row r="44" spans="1:26" x14ac:dyDescent="0.2">
      <c r="N44" s="30"/>
      <c r="O44" s="30">
        <f>+O26/O4</f>
        <v>0.2143961352657005</v>
      </c>
      <c r="P44" s="30">
        <f>+O12/O4</f>
        <v>0.2911111111111111</v>
      </c>
      <c r="Q44" s="30">
        <f>+O34/O4</f>
        <v>5.7884057971014494E-2</v>
      </c>
      <c r="R44" s="30">
        <f>+O26/O12</f>
        <v>0.736475273813475</v>
      </c>
    </row>
    <row r="45" spans="1:26" x14ac:dyDescent="0.2">
      <c r="N45" s="30"/>
      <c r="O45" s="30">
        <f>+O28/O6</f>
        <v>0.22564917859035508</v>
      </c>
      <c r="P45" s="30">
        <f>+O14/O6</f>
        <v>0.3357180710121887</v>
      </c>
      <c r="Q45" s="30">
        <f>+O35/O6</f>
        <v>6.7196608373078975E-2</v>
      </c>
      <c r="R45" s="30">
        <f t="shared" ref="R45:R49" si="0">+O27/O13</f>
        <v>1.3044812768569674</v>
      </c>
    </row>
    <row r="46" spans="1:26" x14ac:dyDescent="0.2">
      <c r="N46" s="30"/>
      <c r="O46" s="30">
        <f>+O29/O7</f>
        <v>0.2314885496183206</v>
      </c>
      <c r="P46" s="30">
        <f>+O15/O7</f>
        <v>0.30787213740458014</v>
      </c>
      <c r="Q46" s="30">
        <f t="shared" ref="Q46:Q49" si="1">+O36/O7</f>
        <v>7.2280534351145023E-2</v>
      </c>
      <c r="R46" s="30">
        <f t="shared" si="0"/>
        <v>0.67213891081294397</v>
      </c>
    </row>
    <row r="47" spans="1:26" x14ac:dyDescent="0.2">
      <c r="N47" s="30"/>
      <c r="O47" s="30">
        <f>+O30/O8</f>
        <v>0.18615384615384614</v>
      </c>
      <c r="P47" s="30">
        <f>+O16/O8</f>
        <v>0.32224175824175821</v>
      </c>
      <c r="Q47" s="30">
        <f t="shared" si="1"/>
        <v>7.6703296703296703E-2</v>
      </c>
      <c r="R47" s="30">
        <f t="shared" si="0"/>
        <v>0.75189834185650084</v>
      </c>
    </row>
    <row r="48" spans="1:26" x14ac:dyDescent="0.2">
      <c r="N48" s="30"/>
      <c r="O48" s="30">
        <f>+O31/O9</f>
        <v>0.20889540566959922</v>
      </c>
      <c r="P48" s="30">
        <f>+O17/O9</f>
        <v>0.31730205278592377</v>
      </c>
      <c r="Q48" s="30">
        <f t="shared" si="1"/>
        <v>7.5268817204301078E-2</v>
      </c>
      <c r="R48" s="30">
        <f t="shared" si="0"/>
        <v>0.57768380848451784</v>
      </c>
    </row>
    <row r="49" spans="14:18" x14ac:dyDescent="0.2">
      <c r="N49" s="30"/>
      <c r="O49" s="30">
        <f>+O32/O10</f>
        <v>0.2266081871345029</v>
      </c>
      <c r="P49" s="30">
        <f>+O18/O10</f>
        <v>0.30043859649122806</v>
      </c>
      <c r="Q49" s="30">
        <f t="shared" si="1"/>
        <v>6.1208576998050684E-2</v>
      </c>
      <c r="R49" s="30">
        <f t="shared" si="0"/>
        <v>0.65834873690696238</v>
      </c>
    </row>
    <row r="50" spans="14:18" x14ac:dyDescent="0.2">
      <c r="N5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2017-11-27T10:18:00Z</dcterms:created>
  <dcterms:modified xsi:type="dcterms:W3CDTF">2019-12-29T22:27:17Z</dcterms:modified>
</cp:coreProperties>
</file>